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D:\Me Myself &amp; I\อ.ประพาส\เนื้อหา และใช้จริง\"/>
    </mc:Choice>
  </mc:AlternateContent>
  <xr:revisionPtr revIDLastSave="0" documentId="13_ncr:1_{BB670284-F5A3-43E1-8CB2-9D91ECCCEBDF}" xr6:coauthVersionLast="47" xr6:coauthVersionMax="47" xr10:uidLastSave="{00000000-0000-0000-0000-000000000000}"/>
  <bookViews>
    <workbookView xWindow="-120" yWindow="-120" windowWidth="29040" windowHeight="15840" activeTab="7" xr2:uid="{00000000-000D-0000-FFFF-FFFF00000000}"/>
  </bookViews>
  <sheets>
    <sheet name="Price" sheetId="22" r:id="rId1"/>
    <sheet name="Form - Normal" sheetId="15" r:id="rId2"/>
    <sheet name="Form - Financial" sheetId="17" r:id="rId3"/>
    <sheet name="CPALL" sheetId="18" r:id="rId4"/>
    <sheet name="MAKRO" sheetId="19" r:id="rId5"/>
    <sheet name="MTC" sheetId="20" r:id="rId6"/>
    <sheet name="MEGA" sheetId="23" r:id="rId7"/>
    <sheet name="COM7" sheetId="25" r:id="rId8"/>
  </sheets>
  <definedNames>
    <definedName name="ExternalData_1" localSheetId="0" hidden="1">Price!$B$1:$H$869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20" i="25" l="1"/>
  <c r="O716" i="25"/>
  <c r="O708" i="25"/>
  <c r="O654" i="25"/>
  <c r="O629" i="25"/>
  <c r="O628" i="25"/>
  <c r="O627" i="25"/>
  <c r="O626" i="25"/>
  <c r="O624" i="25"/>
  <c r="O623" i="25"/>
  <c r="O622" i="25"/>
  <c r="O621" i="25"/>
  <c r="O619" i="25"/>
  <c r="O618" i="25"/>
  <c r="O617" i="25"/>
  <c r="O616" i="25"/>
  <c r="O614" i="25"/>
  <c r="O613" i="25"/>
  <c r="O612" i="25"/>
  <c r="O611" i="25"/>
  <c r="O602" i="25"/>
  <c r="O608" i="25" s="1"/>
  <c r="O601" i="25"/>
  <c r="O607" i="25" s="1"/>
  <c r="O600" i="25"/>
  <c r="O606" i="25" s="1"/>
  <c r="O599" i="25"/>
  <c r="O596" i="25"/>
  <c r="O595" i="25"/>
  <c r="O594" i="25"/>
  <c r="O593" i="25"/>
  <c r="O587" i="25"/>
  <c r="O586" i="25"/>
  <c r="O585" i="25"/>
  <c r="O588" i="25" s="1"/>
  <c r="O584" i="25"/>
  <c r="O580" i="25"/>
  <c r="O579" i="25"/>
  <c r="O578" i="25"/>
  <c r="O577" i="25"/>
  <c r="O566" i="25"/>
  <c r="O565" i="25"/>
  <c r="O564" i="25"/>
  <c r="O563" i="25"/>
  <c r="O567" i="25" s="1"/>
  <c r="O535" i="25"/>
  <c r="O534" i="25"/>
  <c r="O533" i="25"/>
  <c r="O536" i="25" s="1"/>
  <c r="O532" i="25"/>
  <c r="O527" i="25"/>
  <c r="O526" i="25"/>
  <c r="O525" i="25"/>
  <c r="O524" i="25"/>
  <c r="O519" i="25"/>
  <c r="O518" i="25"/>
  <c r="O517" i="25"/>
  <c r="O520" i="25" s="1"/>
  <c r="O516" i="25"/>
  <c r="O502" i="25"/>
  <c r="O501" i="25"/>
  <c r="O500" i="25"/>
  <c r="O499" i="25"/>
  <c r="O507" i="25" s="1"/>
  <c r="O496" i="25"/>
  <c r="O495" i="25"/>
  <c r="O494" i="25"/>
  <c r="O493" i="25"/>
  <c r="O492" i="25"/>
  <c r="O489" i="25"/>
  <c r="O488" i="25"/>
  <c r="O487" i="25"/>
  <c r="O486" i="25"/>
  <c r="O484" i="25"/>
  <c r="O483" i="25"/>
  <c r="O482" i="25"/>
  <c r="O481" i="25"/>
  <c r="O480" i="25"/>
  <c r="O477" i="25"/>
  <c r="O476" i="25"/>
  <c r="O475" i="25"/>
  <c r="O478" i="25" s="1"/>
  <c r="O474" i="25"/>
  <c r="O471" i="25"/>
  <c r="O470" i="25"/>
  <c r="O469" i="25"/>
  <c r="O468" i="25"/>
  <c r="O464" i="25"/>
  <c r="O463" i="25"/>
  <c r="O509" i="25" s="1"/>
  <c r="O462" i="25"/>
  <c r="O465" i="25" s="1"/>
  <c r="O461" i="25"/>
  <c r="O457" i="25"/>
  <c r="O648" i="25" s="1"/>
  <c r="O655" i="25" s="1"/>
  <c r="O456" i="25"/>
  <c r="O455" i="25"/>
  <c r="O454" i="25"/>
  <c r="O451" i="25"/>
  <c r="O450" i="25"/>
  <c r="O449" i="25"/>
  <c r="O448" i="25"/>
  <c r="O444" i="25"/>
  <c r="O443" i="25"/>
  <c r="O442" i="25"/>
  <c r="O441" i="25"/>
  <c r="O438" i="25"/>
  <c r="O437" i="25"/>
  <c r="O436" i="25"/>
  <c r="O435" i="25"/>
  <c r="O425" i="25"/>
  <c r="O414" i="25"/>
  <c r="O413" i="25"/>
  <c r="O412" i="25"/>
  <c r="O411" i="25"/>
  <c r="O408" i="25"/>
  <c r="O407" i="25"/>
  <c r="O406" i="25"/>
  <c r="O405" i="25"/>
  <c r="O402" i="25"/>
  <c r="O385" i="25" s="1"/>
  <c r="O401" i="25"/>
  <c r="O400" i="25"/>
  <c r="O399" i="25"/>
  <c r="O396" i="25"/>
  <c r="O395" i="25"/>
  <c r="O394" i="25"/>
  <c r="O393" i="25"/>
  <c r="O390" i="25"/>
  <c r="O389" i="25"/>
  <c r="O388" i="25"/>
  <c r="O387" i="25"/>
  <c r="O384" i="25"/>
  <c r="O383" i="25"/>
  <c r="O382" i="25"/>
  <c r="O381" i="25"/>
  <c r="O378" i="25"/>
  <c r="O637" i="25" s="1"/>
  <c r="O377" i="25"/>
  <c r="O376" i="25"/>
  <c r="O375" i="25"/>
  <c r="O372" i="25"/>
  <c r="O371" i="25"/>
  <c r="O370" i="25"/>
  <c r="O369" i="25"/>
  <c r="O366" i="25"/>
  <c r="O365" i="25"/>
  <c r="O364" i="25"/>
  <c r="O363" i="25"/>
  <c r="O360" i="25"/>
  <c r="O359" i="25"/>
  <c r="O358" i="25"/>
  <c r="O357" i="25"/>
  <c r="O354" i="25"/>
  <c r="O355" i="25" s="1"/>
  <c r="O353" i="25"/>
  <c r="O352" i="25"/>
  <c r="O351" i="25"/>
  <c r="O213" i="25"/>
  <c r="O215" i="25" s="1"/>
  <c r="O122" i="25"/>
  <c r="O124" i="25" s="1"/>
  <c r="M423" i="25" s="1"/>
  <c r="O121" i="25"/>
  <c r="O120" i="25"/>
  <c r="O119" i="25"/>
  <c r="N721" i="25"/>
  <c r="P720" i="25"/>
  <c r="M717" i="25"/>
  <c r="N716" i="25"/>
  <c r="P716" i="25" s="1"/>
  <c r="L713" i="25"/>
  <c r="M712" i="25"/>
  <c r="M713" i="25" s="1"/>
  <c r="K709" i="25"/>
  <c r="L708" i="25"/>
  <c r="M708" i="25" s="1"/>
  <c r="N708" i="25" s="1"/>
  <c r="J705" i="25"/>
  <c r="K704" i="25"/>
  <c r="K705" i="25" s="1"/>
  <c r="I701" i="25"/>
  <c r="J700" i="25"/>
  <c r="J701" i="25" s="1"/>
  <c r="J703" i="25" s="1"/>
  <c r="H697" i="25"/>
  <c r="I696" i="25"/>
  <c r="J696" i="25" s="1"/>
  <c r="J697" i="25" s="1"/>
  <c r="J699" i="25" s="1"/>
  <c r="G693" i="25"/>
  <c r="H692" i="25"/>
  <c r="H693" i="25" s="1"/>
  <c r="F689" i="25"/>
  <c r="G688" i="25"/>
  <c r="H688" i="25" s="1"/>
  <c r="E685" i="25"/>
  <c r="F684" i="25"/>
  <c r="G684" i="25" s="1"/>
  <c r="D681" i="25"/>
  <c r="E680" i="25"/>
  <c r="F680" i="25" s="1"/>
  <c r="C677" i="25"/>
  <c r="D676" i="25"/>
  <c r="E676" i="25" s="1"/>
  <c r="E677" i="25" s="1"/>
  <c r="B673" i="25"/>
  <c r="C672" i="25"/>
  <c r="D672" i="25" s="1"/>
  <c r="E672" i="25" s="1"/>
  <c r="N669" i="25"/>
  <c r="P661" i="25"/>
  <c r="P669"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P629" i="25"/>
  <c r="N629" i="25"/>
  <c r="M629" i="25"/>
  <c r="L629" i="25"/>
  <c r="K629" i="25"/>
  <c r="J629" i="25"/>
  <c r="I629" i="25"/>
  <c r="H629" i="25"/>
  <c r="G629" i="25"/>
  <c r="F629" i="25"/>
  <c r="E629" i="25"/>
  <c r="D629" i="25"/>
  <c r="C629" i="25"/>
  <c r="B629" i="25"/>
  <c r="P628" i="25"/>
  <c r="N628" i="25"/>
  <c r="M628" i="25"/>
  <c r="L628" i="25"/>
  <c r="K628" i="25"/>
  <c r="J628" i="25"/>
  <c r="I628" i="25"/>
  <c r="H628" i="25"/>
  <c r="G628" i="25"/>
  <c r="F628" i="25"/>
  <c r="E628" i="25"/>
  <c r="D628" i="25"/>
  <c r="C628" i="25"/>
  <c r="B628" i="25"/>
  <c r="P627" i="25"/>
  <c r="N627" i="25"/>
  <c r="M627" i="25"/>
  <c r="L627" i="25"/>
  <c r="K627" i="25"/>
  <c r="J627" i="25"/>
  <c r="I627" i="25"/>
  <c r="H627" i="25"/>
  <c r="G627" i="25"/>
  <c r="F627" i="25"/>
  <c r="E627" i="25"/>
  <c r="D627" i="25"/>
  <c r="C627" i="25"/>
  <c r="B627" i="25"/>
  <c r="P626" i="25"/>
  <c r="N626" i="25"/>
  <c r="M626" i="25"/>
  <c r="L626" i="25"/>
  <c r="K626" i="25"/>
  <c r="J626" i="25"/>
  <c r="I626" i="25"/>
  <c r="H626" i="25"/>
  <c r="G626" i="25"/>
  <c r="F626" i="25"/>
  <c r="E626" i="25"/>
  <c r="D626" i="25"/>
  <c r="C626" i="25"/>
  <c r="B626" i="25"/>
  <c r="P624" i="25"/>
  <c r="N624" i="25"/>
  <c r="M624" i="25"/>
  <c r="L624" i="25"/>
  <c r="K624" i="25"/>
  <c r="J624" i="25"/>
  <c r="I624" i="25"/>
  <c r="H624" i="25"/>
  <c r="G624" i="25"/>
  <c r="F624" i="25"/>
  <c r="E624" i="25"/>
  <c r="D624" i="25"/>
  <c r="C624" i="25"/>
  <c r="B624" i="25"/>
  <c r="P623" i="25"/>
  <c r="N623" i="25"/>
  <c r="M623" i="25"/>
  <c r="L623" i="25"/>
  <c r="K623" i="25"/>
  <c r="J623" i="25"/>
  <c r="I623" i="25"/>
  <c r="H623" i="25"/>
  <c r="G623" i="25"/>
  <c r="F623" i="25"/>
  <c r="E623" i="25"/>
  <c r="D623" i="25"/>
  <c r="C623" i="25"/>
  <c r="B623" i="25"/>
  <c r="P622" i="25"/>
  <c r="N622" i="25"/>
  <c r="M622" i="25"/>
  <c r="L622" i="25"/>
  <c r="K622" i="25"/>
  <c r="J622" i="25"/>
  <c r="I622" i="25"/>
  <c r="H622" i="25"/>
  <c r="G622" i="25"/>
  <c r="F622" i="25"/>
  <c r="E622" i="25"/>
  <c r="D622" i="25"/>
  <c r="C622" i="25"/>
  <c r="B622" i="25"/>
  <c r="P621" i="25"/>
  <c r="N621" i="25"/>
  <c r="M621" i="25"/>
  <c r="L621" i="25"/>
  <c r="K621" i="25"/>
  <c r="J621" i="25"/>
  <c r="I621" i="25"/>
  <c r="H621" i="25"/>
  <c r="G621" i="25"/>
  <c r="F621" i="25"/>
  <c r="E621" i="25"/>
  <c r="D621" i="25"/>
  <c r="C621" i="25"/>
  <c r="B621" i="25"/>
  <c r="P619" i="25"/>
  <c r="N619" i="25"/>
  <c r="M619" i="25"/>
  <c r="L619" i="25"/>
  <c r="K619" i="25"/>
  <c r="J619" i="25"/>
  <c r="I619" i="25"/>
  <c r="H619" i="25"/>
  <c r="G619" i="25"/>
  <c r="F619" i="25"/>
  <c r="E619" i="25"/>
  <c r="D619" i="25"/>
  <c r="C619" i="25"/>
  <c r="B619" i="25"/>
  <c r="P618" i="25"/>
  <c r="N618" i="25"/>
  <c r="M618" i="25"/>
  <c r="L618" i="25"/>
  <c r="K618" i="25"/>
  <c r="J618" i="25"/>
  <c r="I618" i="25"/>
  <c r="H618" i="25"/>
  <c r="G618" i="25"/>
  <c r="F618" i="25"/>
  <c r="E618" i="25"/>
  <c r="D618" i="25"/>
  <c r="C618" i="25"/>
  <c r="B618" i="25"/>
  <c r="P617" i="25"/>
  <c r="N617" i="25"/>
  <c r="M617" i="25"/>
  <c r="L617" i="25"/>
  <c r="K617" i="25"/>
  <c r="J617" i="25"/>
  <c r="I617" i="25"/>
  <c r="H617" i="25"/>
  <c r="G617" i="25"/>
  <c r="F617" i="25"/>
  <c r="E617" i="25"/>
  <c r="D617" i="25"/>
  <c r="C617" i="25"/>
  <c r="B617" i="25"/>
  <c r="P616" i="25"/>
  <c r="N616" i="25"/>
  <c r="M616" i="25"/>
  <c r="L616" i="25"/>
  <c r="K616" i="25"/>
  <c r="J616" i="25"/>
  <c r="I616" i="25"/>
  <c r="H616" i="25"/>
  <c r="G616" i="25"/>
  <c r="F616" i="25"/>
  <c r="E616" i="25"/>
  <c r="D616" i="25"/>
  <c r="C616" i="25"/>
  <c r="B616" i="25"/>
  <c r="P614" i="25"/>
  <c r="N614" i="25"/>
  <c r="M614" i="25"/>
  <c r="L614" i="25"/>
  <c r="K614" i="25"/>
  <c r="J614" i="25"/>
  <c r="I614" i="25"/>
  <c r="H614" i="25"/>
  <c r="G614" i="25"/>
  <c r="F614" i="25"/>
  <c r="E614" i="25"/>
  <c r="D614" i="25"/>
  <c r="C614" i="25"/>
  <c r="B614" i="25"/>
  <c r="P613" i="25"/>
  <c r="N613" i="25"/>
  <c r="M613" i="25"/>
  <c r="L613" i="25"/>
  <c r="K613" i="25"/>
  <c r="J613" i="25"/>
  <c r="I613" i="25"/>
  <c r="H613" i="25"/>
  <c r="G613" i="25"/>
  <c r="F613" i="25"/>
  <c r="E613" i="25"/>
  <c r="D613" i="25"/>
  <c r="C613" i="25"/>
  <c r="B613" i="25"/>
  <c r="P612" i="25"/>
  <c r="N612" i="25"/>
  <c r="M612" i="25"/>
  <c r="L612" i="25"/>
  <c r="K612" i="25"/>
  <c r="J612" i="25"/>
  <c r="I612" i="25"/>
  <c r="H612" i="25"/>
  <c r="G612" i="25"/>
  <c r="F612" i="25"/>
  <c r="E612" i="25"/>
  <c r="D612" i="25"/>
  <c r="C612" i="25"/>
  <c r="B612" i="25"/>
  <c r="P611" i="25"/>
  <c r="N611" i="25"/>
  <c r="M611" i="25"/>
  <c r="L611" i="25"/>
  <c r="K611" i="25"/>
  <c r="J611" i="25"/>
  <c r="I611" i="25"/>
  <c r="H611" i="25"/>
  <c r="G611" i="25"/>
  <c r="F611" i="25"/>
  <c r="E611" i="25"/>
  <c r="D611" i="25"/>
  <c r="C611" i="25"/>
  <c r="B611" i="25"/>
  <c r="P602" i="25"/>
  <c r="N602" i="25"/>
  <c r="M602" i="25"/>
  <c r="M608" i="25" s="1"/>
  <c r="L602" i="25"/>
  <c r="K602" i="25"/>
  <c r="J602" i="25"/>
  <c r="I602" i="25"/>
  <c r="H602" i="25"/>
  <c r="G602" i="25"/>
  <c r="F602" i="25"/>
  <c r="F608" i="25" s="1"/>
  <c r="E602" i="25"/>
  <c r="E608" i="25" s="1"/>
  <c r="D602" i="25"/>
  <c r="C602" i="25"/>
  <c r="B602" i="25"/>
  <c r="P601" i="25"/>
  <c r="N601" i="25"/>
  <c r="M601" i="25"/>
  <c r="M607" i="25" s="1"/>
  <c r="L601" i="25"/>
  <c r="K601" i="25"/>
  <c r="K607" i="25" s="1"/>
  <c r="J601" i="25"/>
  <c r="J607" i="25" s="1"/>
  <c r="I601" i="25"/>
  <c r="I607" i="25" s="1"/>
  <c r="H601" i="25"/>
  <c r="H607" i="25" s="1"/>
  <c r="G601" i="25"/>
  <c r="G607" i="25" s="1"/>
  <c r="F601" i="25"/>
  <c r="F607" i="25" s="1"/>
  <c r="E601" i="25"/>
  <c r="D601" i="25"/>
  <c r="C601" i="25"/>
  <c r="C607" i="25" s="1"/>
  <c r="B601" i="25"/>
  <c r="B607" i="25" s="1"/>
  <c r="P600" i="25"/>
  <c r="N600" i="25"/>
  <c r="M600" i="25"/>
  <c r="M606" i="25" s="1"/>
  <c r="L600" i="25"/>
  <c r="K600" i="25"/>
  <c r="K606" i="25" s="1"/>
  <c r="J600" i="25"/>
  <c r="I600" i="25"/>
  <c r="I606" i="25" s="1"/>
  <c r="H600" i="25"/>
  <c r="H606" i="25" s="1"/>
  <c r="G600" i="25"/>
  <c r="G606" i="25" s="1"/>
  <c r="F600" i="25"/>
  <c r="F606" i="25" s="1"/>
  <c r="E600" i="25"/>
  <c r="E606" i="25" s="1"/>
  <c r="D600" i="25"/>
  <c r="D606" i="25" s="1"/>
  <c r="C600" i="25"/>
  <c r="B600" i="25"/>
  <c r="P599" i="25"/>
  <c r="P605" i="25" s="1"/>
  <c r="N599" i="25"/>
  <c r="N605" i="25" s="1"/>
  <c r="M599" i="25"/>
  <c r="L599" i="25"/>
  <c r="K599" i="25"/>
  <c r="K605" i="25" s="1"/>
  <c r="J599" i="25"/>
  <c r="I599" i="25"/>
  <c r="I605" i="25" s="1"/>
  <c r="H599" i="25"/>
  <c r="G599" i="25"/>
  <c r="G605" i="25" s="1"/>
  <c r="F599" i="25"/>
  <c r="F605" i="25" s="1"/>
  <c r="E599" i="25"/>
  <c r="E605" i="25" s="1"/>
  <c r="D599" i="25"/>
  <c r="D605" i="25" s="1"/>
  <c r="C599" i="25"/>
  <c r="B599" i="25"/>
  <c r="P596" i="25"/>
  <c r="N596" i="25"/>
  <c r="M596" i="25"/>
  <c r="L596" i="25"/>
  <c r="K596" i="25"/>
  <c r="J596" i="25"/>
  <c r="I596" i="25"/>
  <c r="H596" i="25"/>
  <c r="G596" i="25"/>
  <c r="F596" i="25"/>
  <c r="E596" i="25"/>
  <c r="D596" i="25"/>
  <c r="C596" i="25"/>
  <c r="B596" i="25"/>
  <c r="P595" i="25"/>
  <c r="N595" i="25"/>
  <c r="M595" i="25"/>
  <c r="L595" i="25"/>
  <c r="K595" i="25"/>
  <c r="J595" i="25"/>
  <c r="I595" i="25"/>
  <c r="H595" i="25"/>
  <c r="G595" i="25"/>
  <c r="F595" i="25"/>
  <c r="E595" i="25"/>
  <c r="D595" i="25"/>
  <c r="C595" i="25"/>
  <c r="B595" i="25"/>
  <c r="P594" i="25"/>
  <c r="N594" i="25"/>
  <c r="M594" i="25"/>
  <c r="L594" i="25"/>
  <c r="K594" i="25"/>
  <c r="J594" i="25"/>
  <c r="I594" i="25"/>
  <c r="H594" i="25"/>
  <c r="G594" i="25"/>
  <c r="F594" i="25"/>
  <c r="E594" i="25"/>
  <c r="D594" i="25"/>
  <c r="C594" i="25"/>
  <c r="B594" i="25"/>
  <c r="P593" i="25"/>
  <c r="N593" i="25"/>
  <c r="M593" i="25"/>
  <c r="L593" i="25"/>
  <c r="K593" i="25"/>
  <c r="J593" i="25"/>
  <c r="I593" i="25"/>
  <c r="H593" i="25"/>
  <c r="G593" i="25"/>
  <c r="F593" i="25"/>
  <c r="E593" i="25"/>
  <c r="D593" i="25"/>
  <c r="C593" i="25"/>
  <c r="B593" i="25"/>
  <c r="P587" i="25"/>
  <c r="N587" i="25"/>
  <c r="M587" i="25"/>
  <c r="L587" i="25"/>
  <c r="K587" i="25"/>
  <c r="J587" i="25"/>
  <c r="I587" i="25"/>
  <c r="H587" i="25"/>
  <c r="G587" i="25"/>
  <c r="F587" i="25"/>
  <c r="E587" i="25"/>
  <c r="D587" i="25"/>
  <c r="C587" i="25"/>
  <c r="B587" i="25"/>
  <c r="P586" i="25"/>
  <c r="N586" i="25"/>
  <c r="M586" i="25"/>
  <c r="L586" i="25"/>
  <c r="K586" i="25"/>
  <c r="J586" i="25"/>
  <c r="I586" i="25"/>
  <c r="H586" i="25"/>
  <c r="G586" i="25"/>
  <c r="F586" i="25"/>
  <c r="E586" i="25"/>
  <c r="D586" i="25"/>
  <c r="C586" i="25"/>
  <c r="B586" i="25"/>
  <c r="P585" i="25"/>
  <c r="N585" i="25"/>
  <c r="M585" i="25"/>
  <c r="L585" i="25"/>
  <c r="K585" i="25"/>
  <c r="J585" i="25"/>
  <c r="I585" i="25"/>
  <c r="H585" i="25"/>
  <c r="G585" i="25"/>
  <c r="F585" i="25"/>
  <c r="E585" i="25"/>
  <c r="D585" i="25"/>
  <c r="C585" i="25"/>
  <c r="B585" i="25"/>
  <c r="P584" i="25"/>
  <c r="N584" i="25"/>
  <c r="M584" i="25"/>
  <c r="L584" i="25"/>
  <c r="K584" i="25"/>
  <c r="J584" i="25"/>
  <c r="I584" i="25"/>
  <c r="H584" i="25"/>
  <c r="G584" i="25"/>
  <c r="F584" i="25"/>
  <c r="F588" i="25" s="1"/>
  <c r="E584" i="25"/>
  <c r="D584" i="25"/>
  <c r="C584" i="25"/>
  <c r="B584" i="25"/>
  <c r="P580" i="25"/>
  <c r="N580" i="25"/>
  <c r="M580" i="25"/>
  <c r="L580" i="25"/>
  <c r="K580" i="25"/>
  <c r="J580" i="25"/>
  <c r="I580" i="25"/>
  <c r="H580" i="25"/>
  <c r="G580" i="25"/>
  <c r="F580" i="25"/>
  <c r="E580" i="25"/>
  <c r="D580" i="25"/>
  <c r="C580" i="25"/>
  <c r="B580" i="25"/>
  <c r="P579" i="25"/>
  <c r="N579" i="25"/>
  <c r="M579" i="25"/>
  <c r="L579" i="25"/>
  <c r="K579" i="25"/>
  <c r="J579" i="25"/>
  <c r="I579" i="25"/>
  <c r="H579" i="25"/>
  <c r="G579" i="25"/>
  <c r="F579" i="25"/>
  <c r="E579" i="25"/>
  <c r="D579" i="25"/>
  <c r="C579" i="25"/>
  <c r="B579" i="25"/>
  <c r="P578" i="25"/>
  <c r="N578" i="25"/>
  <c r="M578" i="25"/>
  <c r="L578" i="25"/>
  <c r="K578" i="25"/>
  <c r="J578" i="25"/>
  <c r="I578" i="25"/>
  <c r="H578" i="25"/>
  <c r="G578" i="25"/>
  <c r="F578" i="25"/>
  <c r="E578" i="25"/>
  <c r="D578" i="25"/>
  <c r="C578" i="25"/>
  <c r="B578" i="25"/>
  <c r="P577" i="25"/>
  <c r="N577" i="25"/>
  <c r="M577" i="25"/>
  <c r="L577" i="25"/>
  <c r="K577" i="25"/>
  <c r="J577" i="25"/>
  <c r="I577" i="25"/>
  <c r="H577" i="25"/>
  <c r="G577" i="25"/>
  <c r="F577" i="25"/>
  <c r="E577" i="25"/>
  <c r="D577" i="25"/>
  <c r="C577" i="25"/>
  <c r="B577" i="25"/>
  <c r="P566" i="25"/>
  <c r="N566" i="25"/>
  <c r="M566" i="25"/>
  <c r="L566" i="25"/>
  <c r="K566" i="25"/>
  <c r="J566" i="25"/>
  <c r="I566" i="25"/>
  <c r="H566" i="25"/>
  <c r="G566" i="25"/>
  <c r="F566" i="25"/>
  <c r="E566" i="25"/>
  <c r="D566" i="25"/>
  <c r="C566" i="25"/>
  <c r="B566" i="25"/>
  <c r="P565" i="25"/>
  <c r="N565" i="25"/>
  <c r="M565" i="25"/>
  <c r="L565" i="25"/>
  <c r="K565" i="25"/>
  <c r="J565" i="25"/>
  <c r="I565" i="25"/>
  <c r="H565" i="25"/>
  <c r="G565" i="25"/>
  <c r="F565" i="25"/>
  <c r="E565" i="25"/>
  <c r="D565" i="25"/>
  <c r="C565" i="25"/>
  <c r="B565" i="25"/>
  <c r="P564" i="25"/>
  <c r="N564" i="25"/>
  <c r="M564" i="25"/>
  <c r="L564" i="25"/>
  <c r="K564" i="25"/>
  <c r="J564" i="25"/>
  <c r="I564" i="25"/>
  <c r="H564" i="25"/>
  <c r="G564" i="25"/>
  <c r="F564" i="25"/>
  <c r="E564" i="25"/>
  <c r="D564" i="25"/>
  <c r="C564" i="25"/>
  <c r="B564" i="25"/>
  <c r="P563" i="25"/>
  <c r="P567" i="25" s="1"/>
  <c r="N563" i="25"/>
  <c r="M563" i="25"/>
  <c r="L563" i="25"/>
  <c r="K563" i="25"/>
  <c r="J563" i="25"/>
  <c r="I563" i="25"/>
  <c r="H563" i="25"/>
  <c r="G563" i="25"/>
  <c r="F563" i="25"/>
  <c r="E563" i="25"/>
  <c r="D563" i="25"/>
  <c r="C563" i="25"/>
  <c r="B563" i="25"/>
  <c r="P543" i="25"/>
  <c r="L543" i="25"/>
  <c r="G543" i="25"/>
  <c r="F543" i="25"/>
  <c r="E543" i="25"/>
  <c r="D543" i="25"/>
  <c r="C543" i="25"/>
  <c r="B543" i="25"/>
  <c r="P542" i="25"/>
  <c r="H542" i="25"/>
  <c r="G542" i="25"/>
  <c r="F542" i="25"/>
  <c r="E542" i="25"/>
  <c r="D542" i="25"/>
  <c r="C542" i="25"/>
  <c r="B542" i="25"/>
  <c r="H541" i="25"/>
  <c r="G541" i="25"/>
  <c r="F541" i="25"/>
  <c r="E541" i="25"/>
  <c r="D541" i="25"/>
  <c r="C541" i="25"/>
  <c r="B541" i="25"/>
  <c r="M540" i="25"/>
  <c r="H540" i="25"/>
  <c r="G540" i="25"/>
  <c r="F540" i="25"/>
  <c r="E540" i="25"/>
  <c r="D540" i="25"/>
  <c r="C540" i="25"/>
  <c r="B540" i="25"/>
  <c r="P535" i="25"/>
  <c r="N535" i="25"/>
  <c r="M535" i="25"/>
  <c r="L535" i="25"/>
  <c r="K535" i="25"/>
  <c r="J535" i="25"/>
  <c r="I535" i="25"/>
  <c r="H535" i="25"/>
  <c r="G535" i="25"/>
  <c r="F535" i="25"/>
  <c r="E535" i="25"/>
  <c r="D535" i="25"/>
  <c r="C535" i="25"/>
  <c r="B535" i="25"/>
  <c r="P534" i="25"/>
  <c r="N534" i="25"/>
  <c r="M534" i="25"/>
  <c r="L534" i="25"/>
  <c r="K534" i="25"/>
  <c r="J534" i="25"/>
  <c r="I534" i="25"/>
  <c r="H534" i="25"/>
  <c r="G534" i="25"/>
  <c r="F534" i="25"/>
  <c r="E534" i="25"/>
  <c r="D534" i="25"/>
  <c r="C534" i="25"/>
  <c r="B534" i="25"/>
  <c r="P533" i="25"/>
  <c r="N533" i="25"/>
  <c r="M533" i="25"/>
  <c r="L533" i="25"/>
  <c r="K533" i="25"/>
  <c r="J533" i="25"/>
  <c r="I533" i="25"/>
  <c r="H533" i="25"/>
  <c r="G533" i="25"/>
  <c r="F533" i="25"/>
  <c r="E533" i="25"/>
  <c r="D533" i="25"/>
  <c r="C533" i="25"/>
  <c r="B533" i="25"/>
  <c r="P532" i="25"/>
  <c r="N532" i="25"/>
  <c r="M532" i="25"/>
  <c r="L532" i="25"/>
  <c r="K532" i="25"/>
  <c r="J532" i="25"/>
  <c r="I532" i="25"/>
  <c r="H532" i="25"/>
  <c r="G532" i="25"/>
  <c r="F532" i="25"/>
  <c r="E532" i="25"/>
  <c r="D532" i="25"/>
  <c r="C532" i="25"/>
  <c r="B532" i="25"/>
  <c r="P527" i="25"/>
  <c r="N527" i="25"/>
  <c r="M527" i="25"/>
  <c r="L527" i="25"/>
  <c r="K527" i="25"/>
  <c r="J527" i="25"/>
  <c r="I527" i="25"/>
  <c r="H527" i="25"/>
  <c r="G527" i="25"/>
  <c r="F527" i="25"/>
  <c r="E527" i="25"/>
  <c r="D527" i="25"/>
  <c r="C527" i="25"/>
  <c r="B527" i="25"/>
  <c r="P526" i="25"/>
  <c r="N526" i="25"/>
  <c r="M526" i="25"/>
  <c r="L526" i="25"/>
  <c r="K526" i="25"/>
  <c r="J526" i="25"/>
  <c r="I526" i="25"/>
  <c r="H526" i="25"/>
  <c r="G526" i="25"/>
  <c r="F526" i="25"/>
  <c r="E526" i="25"/>
  <c r="D526" i="25"/>
  <c r="C526" i="25"/>
  <c r="B526" i="25"/>
  <c r="P525" i="25"/>
  <c r="N525" i="25"/>
  <c r="M525" i="25"/>
  <c r="L525" i="25"/>
  <c r="K525" i="25"/>
  <c r="J525" i="25"/>
  <c r="I525" i="25"/>
  <c r="H525" i="25"/>
  <c r="G525" i="25"/>
  <c r="F525" i="25"/>
  <c r="E525" i="25"/>
  <c r="D525" i="25"/>
  <c r="C525" i="25"/>
  <c r="B525" i="25"/>
  <c r="P524" i="25"/>
  <c r="N524" i="25"/>
  <c r="M524" i="25"/>
  <c r="L524" i="25"/>
  <c r="K524" i="25"/>
  <c r="J524" i="25"/>
  <c r="I524" i="25"/>
  <c r="H524" i="25"/>
  <c r="G524" i="25"/>
  <c r="F524" i="25"/>
  <c r="E524" i="25"/>
  <c r="D524" i="25"/>
  <c r="C524" i="25"/>
  <c r="B524" i="25"/>
  <c r="P519" i="25"/>
  <c r="N519" i="25"/>
  <c r="M519" i="25"/>
  <c r="L519" i="25"/>
  <c r="K519" i="25"/>
  <c r="J519" i="25"/>
  <c r="I519" i="25"/>
  <c r="H519" i="25"/>
  <c r="G519" i="25"/>
  <c r="F519" i="25"/>
  <c r="E519" i="25"/>
  <c r="D519" i="25"/>
  <c r="C519" i="25"/>
  <c r="B519" i="25"/>
  <c r="P518" i="25"/>
  <c r="N518" i="25"/>
  <c r="M518" i="25"/>
  <c r="L518" i="25"/>
  <c r="K518" i="25"/>
  <c r="J518" i="25"/>
  <c r="I518" i="25"/>
  <c r="H518" i="25"/>
  <c r="G518" i="25"/>
  <c r="F518" i="25"/>
  <c r="E518" i="25"/>
  <c r="D518" i="25"/>
  <c r="C518" i="25"/>
  <c r="B518" i="25"/>
  <c r="P517" i="25"/>
  <c r="N517" i="25"/>
  <c r="M517" i="25"/>
  <c r="L517" i="25"/>
  <c r="K517" i="25"/>
  <c r="J517" i="25"/>
  <c r="I517" i="25"/>
  <c r="H517" i="25"/>
  <c r="G517" i="25"/>
  <c r="F517" i="25"/>
  <c r="E517" i="25"/>
  <c r="D517" i="25"/>
  <c r="C517" i="25"/>
  <c r="B517" i="25"/>
  <c r="P516" i="25"/>
  <c r="N516" i="25"/>
  <c r="M516" i="25"/>
  <c r="L516" i="25"/>
  <c r="K516" i="25"/>
  <c r="J516" i="25"/>
  <c r="I516" i="25"/>
  <c r="H516" i="25"/>
  <c r="G516" i="25"/>
  <c r="F516" i="25"/>
  <c r="E516" i="25"/>
  <c r="D516" i="25"/>
  <c r="C516" i="25"/>
  <c r="B516" i="25"/>
  <c r="P502" i="25"/>
  <c r="N502" i="25"/>
  <c r="M502" i="25"/>
  <c r="L502" i="25"/>
  <c r="K502" i="25"/>
  <c r="J502" i="25"/>
  <c r="I502" i="25"/>
  <c r="H502" i="25"/>
  <c r="G502" i="25"/>
  <c r="F502" i="25"/>
  <c r="E502" i="25"/>
  <c r="D502" i="25"/>
  <c r="C502" i="25"/>
  <c r="B502" i="25"/>
  <c r="P501" i="25"/>
  <c r="N501" i="25"/>
  <c r="M501" i="25"/>
  <c r="L501" i="25"/>
  <c r="K501" i="25"/>
  <c r="J501" i="25"/>
  <c r="I501" i="25"/>
  <c r="H501" i="25"/>
  <c r="G501" i="25"/>
  <c r="F501" i="25"/>
  <c r="E501" i="25"/>
  <c r="D501" i="25"/>
  <c r="C501" i="25"/>
  <c r="B501" i="25"/>
  <c r="P500" i="25"/>
  <c r="N500" i="25"/>
  <c r="M500" i="25"/>
  <c r="L500" i="25"/>
  <c r="K500" i="25"/>
  <c r="J500" i="25"/>
  <c r="I500" i="25"/>
  <c r="H500" i="25"/>
  <c r="G500" i="25"/>
  <c r="F500" i="25"/>
  <c r="E500" i="25"/>
  <c r="D500" i="25"/>
  <c r="C500" i="25"/>
  <c r="B500" i="25"/>
  <c r="P499" i="25"/>
  <c r="N499" i="25"/>
  <c r="M499" i="25"/>
  <c r="L499" i="25"/>
  <c r="K499" i="25"/>
  <c r="J499" i="25"/>
  <c r="I499" i="25"/>
  <c r="H499" i="25"/>
  <c r="G499" i="25"/>
  <c r="F499" i="25"/>
  <c r="E499" i="25"/>
  <c r="D499" i="25"/>
  <c r="C499" i="25"/>
  <c r="B499" i="25"/>
  <c r="P495" i="25"/>
  <c r="N495" i="25"/>
  <c r="M495" i="25"/>
  <c r="L495" i="25"/>
  <c r="K495" i="25"/>
  <c r="J495" i="25"/>
  <c r="I495" i="25"/>
  <c r="H495" i="25"/>
  <c r="G495" i="25"/>
  <c r="F495" i="25"/>
  <c r="E495" i="25"/>
  <c r="D495" i="25"/>
  <c r="C495" i="25"/>
  <c r="B495" i="25"/>
  <c r="P494" i="25"/>
  <c r="N494" i="25"/>
  <c r="M494" i="25"/>
  <c r="L494" i="25"/>
  <c r="K494" i="25"/>
  <c r="J494" i="25"/>
  <c r="I494" i="25"/>
  <c r="H494" i="25"/>
  <c r="G494" i="25"/>
  <c r="F494" i="25"/>
  <c r="E494" i="25"/>
  <c r="D494" i="25"/>
  <c r="C494" i="25"/>
  <c r="B494" i="25"/>
  <c r="P493" i="25"/>
  <c r="N493" i="25"/>
  <c r="M493" i="25"/>
  <c r="L493" i="25"/>
  <c r="K493" i="25"/>
  <c r="J493" i="25"/>
  <c r="I493" i="25"/>
  <c r="H493" i="25"/>
  <c r="G493" i="25"/>
  <c r="F493" i="25"/>
  <c r="E493" i="25"/>
  <c r="D493" i="25"/>
  <c r="C493" i="25"/>
  <c r="B493" i="25"/>
  <c r="P492" i="25"/>
  <c r="N492" i="25"/>
  <c r="M492" i="25"/>
  <c r="L492" i="25"/>
  <c r="K492" i="25"/>
  <c r="J492" i="25"/>
  <c r="I492" i="25"/>
  <c r="H492" i="25"/>
  <c r="G492" i="25"/>
  <c r="F492" i="25"/>
  <c r="E492" i="25"/>
  <c r="D492" i="25"/>
  <c r="C492" i="25"/>
  <c r="B492" i="25"/>
  <c r="P489" i="25"/>
  <c r="N489" i="25"/>
  <c r="M489" i="25"/>
  <c r="L489" i="25"/>
  <c r="K489" i="25"/>
  <c r="J489" i="25"/>
  <c r="I489" i="25"/>
  <c r="H489" i="25"/>
  <c r="G489" i="25"/>
  <c r="F489" i="25"/>
  <c r="E489" i="25"/>
  <c r="D489" i="25"/>
  <c r="C489" i="25"/>
  <c r="B489" i="25"/>
  <c r="P488" i="25"/>
  <c r="N488" i="25"/>
  <c r="M488" i="25"/>
  <c r="L488" i="25"/>
  <c r="K488" i="25"/>
  <c r="J488" i="25"/>
  <c r="I488" i="25"/>
  <c r="H488" i="25"/>
  <c r="G488" i="25"/>
  <c r="F488" i="25"/>
  <c r="E488" i="25"/>
  <c r="D488" i="25"/>
  <c r="C488" i="25"/>
  <c r="B488" i="25"/>
  <c r="P487" i="25"/>
  <c r="N487" i="25"/>
  <c r="M487" i="25"/>
  <c r="L487" i="25"/>
  <c r="K487" i="25"/>
  <c r="J487" i="25"/>
  <c r="I487" i="25"/>
  <c r="H487" i="25"/>
  <c r="G487" i="25"/>
  <c r="F487" i="25"/>
  <c r="E487" i="25"/>
  <c r="D487" i="25"/>
  <c r="C487" i="25"/>
  <c r="B487" i="25"/>
  <c r="P486" i="25"/>
  <c r="N486" i="25"/>
  <c r="M486" i="25"/>
  <c r="L486" i="25"/>
  <c r="K486" i="25"/>
  <c r="J486" i="25"/>
  <c r="I486" i="25"/>
  <c r="H486" i="25"/>
  <c r="G486" i="25"/>
  <c r="F486" i="25"/>
  <c r="E486" i="25"/>
  <c r="D486" i="25"/>
  <c r="C486" i="25"/>
  <c r="B486" i="25"/>
  <c r="P483" i="25"/>
  <c r="N483" i="25"/>
  <c r="M483" i="25"/>
  <c r="L483" i="25"/>
  <c r="K483" i="25"/>
  <c r="J483" i="25"/>
  <c r="I483" i="25"/>
  <c r="H483" i="25"/>
  <c r="G483" i="25"/>
  <c r="F483" i="25"/>
  <c r="E483" i="25"/>
  <c r="D483" i="25"/>
  <c r="C483" i="25"/>
  <c r="B483" i="25"/>
  <c r="P482" i="25"/>
  <c r="N482" i="25"/>
  <c r="M482" i="25"/>
  <c r="L482" i="25"/>
  <c r="K482" i="25"/>
  <c r="J482" i="25"/>
  <c r="I482" i="25"/>
  <c r="H482" i="25"/>
  <c r="G482" i="25"/>
  <c r="F482" i="25"/>
  <c r="E482" i="25"/>
  <c r="D482" i="25"/>
  <c r="C482" i="25"/>
  <c r="B482" i="25"/>
  <c r="P481" i="25"/>
  <c r="N481" i="25"/>
  <c r="M481" i="25"/>
  <c r="L481" i="25"/>
  <c r="K481" i="25"/>
  <c r="J481" i="25"/>
  <c r="I481" i="25"/>
  <c r="H481" i="25"/>
  <c r="G481" i="25"/>
  <c r="F481" i="25"/>
  <c r="E481" i="25"/>
  <c r="D481" i="25"/>
  <c r="C481" i="25"/>
  <c r="B481" i="25"/>
  <c r="P480" i="25"/>
  <c r="N480" i="25"/>
  <c r="M480" i="25"/>
  <c r="L480" i="25"/>
  <c r="K480" i="25"/>
  <c r="J480" i="25"/>
  <c r="I480" i="25"/>
  <c r="H480" i="25"/>
  <c r="G480" i="25"/>
  <c r="F480" i="25"/>
  <c r="E480" i="25"/>
  <c r="D480" i="25"/>
  <c r="C480" i="25"/>
  <c r="B480" i="25"/>
  <c r="P477" i="25"/>
  <c r="N477" i="25"/>
  <c r="M477" i="25"/>
  <c r="L477" i="25"/>
  <c r="K477" i="25"/>
  <c r="J477" i="25"/>
  <c r="I477" i="25"/>
  <c r="H477" i="25"/>
  <c r="G477" i="25"/>
  <c r="F477" i="25"/>
  <c r="E477" i="25"/>
  <c r="D477" i="25"/>
  <c r="C477" i="25"/>
  <c r="B477" i="25"/>
  <c r="P476" i="25"/>
  <c r="N476" i="25"/>
  <c r="M476" i="25"/>
  <c r="L476" i="25"/>
  <c r="K476" i="25"/>
  <c r="J476" i="25"/>
  <c r="I476" i="25"/>
  <c r="H476" i="25"/>
  <c r="G476" i="25"/>
  <c r="F476" i="25"/>
  <c r="E476" i="25"/>
  <c r="D476" i="25"/>
  <c r="C476" i="25"/>
  <c r="B476" i="25"/>
  <c r="P475" i="25"/>
  <c r="N475" i="25"/>
  <c r="M475" i="25"/>
  <c r="L475" i="25"/>
  <c r="K475" i="25"/>
  <c r="J475" i="25"/>
  <c r="I475" i="25"/>
  <c r="H475" i="25"/>
  <c r="G475" i="25"/>
  <c r="F475" i="25"/>
  <c r="E475" i="25"/>
  <c r="D475" i="25"/>
  <c r="C475" i="25"/>
  <c r="B475" i="25"/>
  <c r="P474" i="25"/>
  <c r="N474" i="25"/>
  <c r="M474" i="25"/>
  <c r="L474" i="25"/>
  <c r="K474" i="25"/>
  <c r="J474" i="25"/>
  <c r="I474" i="25"/>
  <c r="H474" i="25"/>
  <c r="G474" i="25"/>
  <c r="F474" i="25"/>
  <c r="E474" i="25"/>
  <c r="D474" i="25"/>
  <c r="C474" i="25"/>
  <c r="B474" i="25"/>
  <c r="P471" i="25"/>
  <c r="N471" i="25"/>
  <c r="M471" i="25"/>
  <c r="L471" i="25"/>
  <c r="K471" i="25"/>
  <c r="J471" i="25"/>
  <c r="I471" i="25"/>
  <c r="H471" i="25"/>
  <c r="G471" i="25"/>
  <c r="F471" i="25"/>
  <c r="E471" i="25"/>
  <c r="D471" i="25"/>
  <c r="C471" i="25"/>
  <c r="B471" i="25"/>
  <c r="P470" i="25"/>
  <c r="N470" i="25"/>
  <c r="M470" i="25"/>
  <c r="L470" i="25"/>
  <c r="K470" i="25"/>
  <c r="J470" i="25"/>
  <c r="I470" i="25"/>
  <c r="H470" i="25"/>
  <c r="G470" i="25"/>
  <c r="F470" i="25"/>
  <c r="E470" i="25"/>
  <c r="D470" i="25"/>
  <c r="C470" i="25"/>
  <c r="B470" i="25"/>
  <c r="P469" i="25"/>
  <c r="N469" i="25"/>
  <c r="M469" i="25"/>
  <c r="L469" i="25"/>
  <c r="K469" i="25"/>
  <c r="J469" i="25"/>
  <c r="I469" i="25"/>
  <c r="H469" i="25"/>
  <c r="G469" i="25"/>
  <c r="F469" i="25"/>
  <c r="E469" i="25"/>
  <c r="D469" i="25"/>
  <c r="C469" i="25"/>
  <c r="B469" i="25"/>
  <c r="P468" i="25"/>
  <c r="N468" i="25"/>
  <c r="M468" i="25"/>
  <c r="L468" i="25"/>
  <c r="K468" i="25"/>
  <c r="J468" i="25"/>
  <c r="I468" i="25"/>
  <c r="H468" i="25"/>
  <c r="G468" i="25"/>
  <c r="F468" i="25"/>
  <c r="E468" i="25"/>
  <c r="D468" i="25"/>
  <c r="C468" i="25"/>
  <c r="B468" i="25"/>
  <c r="P464" i="25"/>
  <c r="P510" i="25" s="1"/>
  <c r="N464" i="25"/>
  <c r="N510" i="25" s="1"/>
  <c r="M464" i="25"/>
  <c r="M510" i="25" s="1"/>
  <c r="L464" i="25"/>
  <c r="L510" i="25" s="1"/>
  <c r="K464" i="25"/>
  <c r="J464" i="25"/>
  <c r="I464" i="25"/>
  <c r="I510" i="25" s="1"/>
  <c r="H464" i="25"/>
  <c r="H510" i="25" s="1"/>
  <c r="G464" i="25"/>
  <c r="G510" i="25" s="1"/>
  <c r="G550" i="25" s="1"/>
  <c r="F464" i="25"/>
  <c r="F510" i="25" s="1"/>
  <c r="E464" i="25"/>
  <c r="D464" i="25"/>
  <c r="C464" i="25"/>
  <c r="B464" i="25"/>
  <c r="B510" i="25" s="1"/>
  <c r="P463" i="25"/>
  <c r="P509" i="25" s="1"/>
  <c r="N463" i="25"/>
  <c r="M463" i="25"/>
  <c r="M509" i="25" s="1"/>
  <c r="L463" i="25"/>
  <c r="L509" i="25" s="1"/>
  <c r="K463" i="25"/>
  <c r="K509" i="25" s="1"/>
  <c r="J463" i="25"/>
  <c r="J509" i="25" s="1"/>
  <c r="I463" i="25"/>
  <c r="H463" i="25"/>
  <c r="G463" i="25"/>
  <c r="G509" i="25" s="1"/>
  <c r="F463" i="25"/>
  <c r="F509" i="25" s="1"/>
  <c r="F549" i="25" s="1"/>
  <c r="E463" i="25"/>
  <c r="E509" i="25" s="1"/>
  <c r="D463" i="25"/>
  <c r="D509" i="25" s="1"/>
  <c r="C463" i="25"/>
  <c r="B463" i="25"/>
  <c r="B509" i="25" s="1"/>
  <c r="P462" i="25"/>
  <c r="N462" i="25"/>
  <c r="N508" i="25" s="1"/>
  <c r="M462" i="25"/>
  <c r="M508" i="25" s="1"/>
  <c r="L462" i="25"/>
  <c r="K462" i="25"/>
  <c r="K508" i="25" s="1"/>
  <c r="J462" i="25"/>
  <c r="J508" i="25" s="1"/>
  <c r="I462" i="25"/>
  <c r="I508" i="25" s="1"/>
  <c r="H462" i="25"/>
  <c r="H508" i="25" s="1"/>
  <c r="G462" i="25"/>
  <c r="F462" i="25"/>
  <c r="E462" i="25"/>
  <c r="E508" i="25" s="1"/>
  <c r="D462" i="25"/>
  <c r="D508" i="25" s="1"/>
  <c r="D548" i="25" s="1"/>
  <c r="C462" i="25"/>
  <c r="B462" i="25"/>
  <c r="P461" i="25"/>
  <c r="N461" i="25"/>
  <c r="M461" i="25"/>
  <c r="L461" i="25"/>
  <c r="L507" i="25" s="1"/>
  <c r="K461" i="25"/>
  <c r="K507" i="25" s="1"/>
  <c r="J461" i="25"/>
  <c r="I461" i="25"/>
  <c r="I507" i="25" s="1"/>
  <c r="H461" i="25"/>
  <c r="H507" i="25" s="1"/>
  <c r="G461" i="25"/>
  <c r="G507" i="25" s="1"/>
  <c r="F461" i="25"/>
  <c r="F507" i="25" s="1"/>
  <c r="E461" i="25"/>
  <c r="D461" i="25"/>
  <c r="C461" i="25"/>
  <c r="C507" i="25" s="1"/>
  <c r="B461" i="25"/>
  <c r="B507" i="25" s="1"/>
  <c r="B547" i="25" s="1"/>
  <c r="P457" i="25"/>
  <c r="P648" i="25" s="1"/>
  <c r="N457" i="25"/>
  <c r="N648" i="25" s="1"/>
  <c r="N655" i="25" s="1"/>
  <c r="M457" i="25"/>
  <c r="M648" i="25" s="1"/>
  <c r="M655" i="25" s="1"/>
  <c r="L457" i="25"/>
  <c r="L648" i="25" s="1"/>
  <c r="L655" i="25" s="1"/>
  <c r="K457" i="25"/>
  <c r="K648" i="25" s="1"/>
  <c r="K655" i="25" s="1"/>
  <c r="J457" i="25"/>
  <c r="J648" i="25" s="1"/>
  <c r="J655" i="25" s="1"/>
  <c r="I457" i="25"/>
  <c r="I648" i="25" s="1"/>
  <c r="I655" i="25" s="1"/>
  <c r="H457" i="25"/>
  <c r="H648" i="25" s="1"/>
  <c r="H655" i="25" s="1"/>
  <c r="G457" i="25"/>
  <c r="G648" i="25" s="1"/>
  <c r="G655" i="25" s="1"/>
  <c r="F457" i="25"/>
  <c r="F648" i="25" s="1"/>
  <c r="F655" i="25" s="1"/>
  <c r="E457" i="25"/>
  <c r="E648" i="25" s="1"/>
  <c r="E655" i="25" s="1"/>
  <c r="D457" i="25"/>
  <c r="D648" i="25" s="1"/>
  <c r="D655" i="25" s="1"/>
  <c r="C457" i="25"/>
  <c r="C648" i="25" s="1"/>
  <c r="C655" i="25" s="1"/>
  <c r="B457" i="25"/>
  <c r="B648" i="25" s="1"/>
  <c r="B655" i="25" s="1"/>
  <c r="P456" i="25"/>
  <c r="N456" i="25"/>
  <c r="M456" i="25"/>
  <c r="L456" i="25"/>
  <c r="K456" i="25"/>
  <c r="J456" i="25"/>
  <c r="I456" i="25"/>
  <c r="H456" i="25"/>
  <c r="G456" i="25"/>
  <c r="F456" i="25"/>
  <c r="E456" i="25"/>
  <c r="D456" i="25"/>
  <c r="C456" i="25"/>
  <c r="B456" i="25"/>
  <c r="P455" i="25"/>
  <c r="N455" i="25"/>
  <c r="M455" i="25"/>
  <c r="L455" i="25"/>
  <c r="K455" i="25"/>
  <c r="J455" i="25"/>
  <c r="I455" i="25"/>
  <c r="H455" i="25"/>
  <c r="G455" i="25"/>
  <c r="F455" i="25"/>
  <c r="E455" i="25"/>
  <c r="D455" i="25"/>
  <c r="C455" i="25"/>
  <c r="B455" i="25"/>
  <c r="P454" i="25"/>
  <c r="N454" i="25"/>
  <c r="M454" i="25"/>
  <c r="L454" i="25"/>
  <c r="K454" i="25"/>
  <c r="J454" i="25"/>
  <c r="I454" i="25"/>
  <c r="H454" i="25"/>
  <c r="G454" i="25"/>
  <c r="F454" i="25"/>
  <c r="E454" i="25"/>
  <c r="D454" i="25"/>
  <c r="C454" i="25"/>
  <c r="B454" i="25"/>
  <c r="P451" i="25"/>
  <c r="N451" i="25"/>
  <c r="M451" i="25"/>
  <c r="L451" i="25"/>
  <c r="K451" i="25"/>
  <c r="J451" i="25"/>
  <c r="I451" i="25"/>
  <c r="H451" i="25"/>
  <c r="G451" i="25"/>
  <c r="F451" i="25"/>
  <c r="E451" i="25"/>
  <c r="D451" i="25"/>
  <c r="C451" i="25"/>
  <c r="B451" i="25"/>
  <c r="P450" i="25"/>
  <c r="N450" i="25"/>
  <c r="M450" i="25"/>
  <c r="L450" i="25"/>
  <c r="K450" i="25"/>
  <c r="J450" i="25"/>
  <c r="I450" i="25"/>
  <c r="H450" i="25"/>
  <c r="G450" i="25"/>
  <c r="F450" i="25"/>
  <c r="E450" i="25"/>
  <c r="D450" i="25"/>
  <c r="C450" i="25"/>
  <c r="B450" i="25"/>
  <c r="P449" i="25"/>
  <c r="N449" i="25"/>
  <c r="M449" i="25"/>
  <c r="L449" i="25"/>
  <c r="K449" i="25"/>
  <c r="J449" i="25"/>
  <c r="I449" i="25"/>
  <c r="H449" i="25"/>
  <c r="G449" i="25"/>
  <c r="F449" i="25"/>
  <c r="E449" i="25"/>
  <c r="D449" i="25"/>
  <c r="C449" i="25"/>
  <c r="B449" i="25"/>
  <c r="P448" i="25"/>
  <c r="N448" i="25"/>
  <c r="M448" i="25"/>
  <c r="L448" i="25"/>
  <c r="K448" i="25"/>
  <c r="J448" i="25"/>
  <c r="I448" i="25"/>
  <c r="H448" i="25"/>
  <c r="G448" i="25"/>
  <c r="F448" i="25"/>
  <c r="E448" i="25"/>
  <c r="D448" i="25"/>
  <c r="C448" i="25"/>
  <c r="B448" i="25"/>
  <c r="P444" i="25"/>
  <c r="N444" i="25"/>
  <c r="M444" i="25"/>
  <c r="L444" i="25"/>
  <c r="K444" i="25"/>
  <c r="J444" i="25"/>
  <c r="I444" i="25"/>
  <c r="H444" i="25"/>
  <c r="G444" i="25"/>
  <c r="F444" i="25"/>
  <c r="E444" i="25"/>
  <c r="D444" i="25"/>
  <c r="C444" i="25"/>
  <c r="B444" i="25"/>
  <c r="P443" i="25"/>
  <c r="N443" i="25"/>
  <c r="M443" i="25"/>
  <c r="L443" i="25"/>
  <c r="K443" i="25"/>
  <c r="J443" i="25"/>
  <c r="I443" i="25"/>
  <c r="H443" i="25"/>
  <c r="G443" i="25"/>
  <c r="F443" i="25"/>
  <c r="E443" i="25"/>
  <c r="D443" i="25"/>
  <c r="C443" i="25"/>
  <c r="B443" i="25"/>
  <c r="P442" i="25"/>
  <c r="N442" i="25"/>
  <c r="M442" i="25"/>
  <c r="L442" i="25"/>
  <c r="K442" i="25"/>
  <c r="J442" i="25"/>
  <c r="I442" i="25"/>
  <c r="H442" i="25"/>
  <c r="G442" i="25"/>
  <c r="F442" i="25"/>
  <c r="E442" i="25"/>
  <c r="D442" i="25"/>
  <c r="C442" i="25"/>
  <c r="B442" i="25"/>
  <c r="P441" i="25"/>
  <c r="N441" i="25"/>
  <c r="M441" i="25"/>
  <c r="L441" i="25"/>
  <c r="K441" i="25"/>
  <c r="J441" i="25"/>
  <c r="I441" i="25"/>
  <c r="H441" i="25"/>
  <c r="G441" i="25"/>
  <c r="F441" i="25"/>
  <c r="E441" i="25"/>
  <c r="D441" i="25"/>
  <c r="C441" i="25"/>
  <c r="B441" i="25"/>
  <c r="P438" i="25"/>
  <c r="N438" i="25"/>
  <c r="M438" i="25"/>
  <c r="L438" i="25"/>
  <c r="K438" i="25"/>
  <c r="J438" i="25"/>
  <c r="I438" i="25"/>
  <c r="H438" i="25"/>
  <c r="G438" i="25"/>
  <c r="F438" i="25"/>
  <c r="E438" i="25"/>
  <c r="D438" i="25"/>
  <c r="C438" i="25"/>
  <c r="B438" i="25"/>
  <c r="P437" i="25"/>
  <c r="N437" i="25"/>
  <c r="M437" i="25"/>
  <c r="L437" i="25"/>
  <c r="K437" i="25"/>
  <c r="J437" i="25"/>
  <c r="I437" i="25"/>
  <c r="H437" i="25"/>
  <c r="G437" i="25"/>
  <c r="F437" i="25"/>
  <c r="E437" i="25"/>
  <c r="D437" i="25"/>
  <c r="C437" i="25"/>
  <c r="B437" i="25"/>
  <c r="P436" i="25"/>
  <c r="N436" i="25"/>
  <c r="M436" i="25"/>
  <c r="L436" i="25"/>
  <c r="K436" i="25"/>
  <c r="J436" i="25"/>
  <c r="I436" i="25"/>
  <c r="H436" i="25"/>
  <c r="G436" i="25"/>
  <c r="F436" i="25"/>
  <c r="E436" i="25"/>
  <c r="D436" i="25"/>
  <c r="C436" i="25"/>
  <c r="B436" i="25"/>
  <c r="P435" i="25"/>
  <c r="N435" i="25"/>
  <c r="M435" i="25"/>
  <c r="L435" i="25"/>
  <c r="K435" i="25"/>
  <c r="J435" i="25"/>
  <c r="I435" i="25"/>
  <c r="H435" i="25"/>
  <c r="G435" i="25"/>
  <c r="F435" i="25"/>
  <c r="E435" i="25"/>
  <c r="D435" i="25"/>
  <c r="C435" i="25"/>
  <c r="B435" i="25"/>
  <c r="G432" i="25"/>
  <c r="G433" i="25" s="1"/>
  <c r="F432" i="25"/>
  <c r="F433" i="25" s="1"/>
  <c r="E432" i="25"/>
  <c r="E433" i="25" s="1"/>
  <c r="D432" i="25"/>
  <c r="D639" i="25" s="1"/>
  <c r="C432" i="25"/>
  <c r="B432" i="25"/>
  <c r="B433" i="25" s="1"/>
  <c r="P431" i="25"/>
  <c r="H431" i="25"/>
  <c r="G431" i="25"/>
  <c r="F431" i="25"/>
  <c r="E431" i="25"/>
  <c r="D431" i="25"/>
  <c r="C431" i="25"/>
  <c r="B431" i="25"/>
  <c r="H430" i="25"/>
  <c r="G430" i="25"/>
  <c r="F430" i="25"/>
  <c r="E430" i="25"/>
  <c r="D430" i="25"/>
  <c r="C430" i="25"/>
  <c r="B430" i="25"/>
  <c r="H429" i="25"/>
  <c r="G429" i="25"/>
  <c r="F429" i="25"/>
  <c r="E429" i="25"/>
  <c r="D429" i="25"/>
  <c r="C429" i="25"/>
  <c r="B429" i="25"/>
  <c r="J426" i="25"/>
  <c r="I426" i="25"/>
  <c r="G426" i="25"/>
  <c r="F426" i="25"/>
  <c r="E426" i="25"/>
  <c r="D426" i="25"/>
  <c r="C426" i="25"/>
  <c r="B426" i="25"/>
  <c r="P425" i="25"/>
  <c r="H425" i="25"/>
  <c r="G425" i="25"/>
  <c r="F425" i="25"/>
  <c r="E425" i="25"/>
  <c r="D425" i="25"/>
  <c r="C425" i="25"/>
  <c r="B425" i="25"/>
  <c r="H424" i="25"/>
  <c r="G424" i="25"/>
  <c r="F424" i="25"/>
  <c r="E424" i="25"/>
  <c r="D424" i="25"/>
  <c r="C424" i="25"/>
  <c r="B424" i="25"/>
  <c r="K423" i="25"/>
  <c r="H423" i="25"/>
  <c r="G423" i="25"/>
  <c r="F423" i="25"/>
  <c r="E423" i="25"/>
  <c r="D423" i="25"/>
  <c r="C423" i="25"/>
  <c r="B423" i="25"/>
  <c r="G420" i="25"/>
  <c r="F420" i="25"/>
  <c r="E420" i="25"/>
  <c r="D420" i="25"/>
  <c r="C420" i="25"/>
  <c r="B420" i="25"/>
  <c r="P419" i="25"/>
  <c r="H419" i="25"/>
  <c r="G419" i="25"/>
  <c r="F419" i="25"/>
  <c r="E419" i="25"/>
  <c r="D419" i="25"/>
  <c r="C419" i="25"/>
  <c r="B419" i="25"/>
  <c r="H418" i="25"/>
  <c r="G418" i="25"/>
  <c r="F418" i="25"/>
  <c r="E418" i="25"/>
  <c r="D418" i="25"/>
  <c r="C418" i="25"/>
  <c r="B418" i="25"/>
  <c r="H417" i="25"/>
  <c r="G417" i="25"/>
  <c r="F417" i="25"/>
  <c r="E417" i="25"/>
  <c r="D417" i="25"/>
  <c r="C417" i="25"/>
  <c r="B417" i="25"/>
  <c r="P414" i="25"/>
  <c r="N414" i="25"/>
  <c r="M414" i="25"/>
  <c r="L414" i="25"/>
  <c r="K414" i="25"/>
  <c r="J414" i="25"/>
  <c r="I414" i="25"/>
  <c r="H414" i="25"/>
  <c r="G414" i="25"/>
  <c r="F414" i="25"/>
  <c r="E414" i="25"/>
  <c r="D414" i="25"/>
  <c r="C414" i="25"/>
  <c r="B414" i="25"/>
  <c r="P413" i="25"/>
  <c r="N413" i="25"/>
  <c r="M413" i="25"/>
  <c r="L413" i="25"/>
  <c r="K413" i="25"/>
  <c r="J413" i="25"/>
  <c r="I413" i="25"/>
  <c r="H413" i="25"/>
  <c r="G413" i="25"/>
  <c r="F413" i="25"/>
  <c r="E413" i="25"/>
  <c r="D413" i="25"/>
  <c r="C413" i="25"/>
  <c r="B413" i="25"/>
  <c r="P412" i="25"/>
  <c r="N412" i="25"/>
  <c r="M412" i="25"/>
  <c r="L412" i="25"/>
  <c r="K412" i="25"/>
  <c r="J412" i="25"/>
  <c r="I412" i="25"/>
  <c r="H412" i="25"/>
  <c r="G412" i="25"/>
  <c r="F412" i="25"/>
  <c r="E412" i="25"/>
  <c r="D412" i="25"/>
  <c r="C412" i="25"/>
  <c r="B412" i="25"/>
  <c r="P411" i="25"/>
  <c r="N411" i="25"/>
  <c r="M411" i="25"/>
  <c r="L411" i="25"/>
  <c r="K411" i="25"/>
  <c r="J411" i="25"/>
  <c r="I411" i="25"/>
  <c r="H411" i="25"/>
  <c r="G411" i="25"/>
  <c r="F411" i="25"/>
  <c r="E411" i="25"/>
  <c r="D411" i="25"/>
  <c r="C411" i="25"/>
  <c r="B411" i="25"/>
  <c r="P408" i="25"/>
  <c r="N408" i="25"/>
  <c r="M408" i="25"/>
  <c r="L408" i="25"/>
  <c r="K408" i="25"/>
  <c r="J408" i="25"/>
  <c r="I408" i="25"/>
  <c r="H408" i="25"/>
  <c r="G408" i="25"/>
  <c r="F408" i="25"/>
  <c r="E408" i="25"/>
  <c r="D408" i="25"/>
  <c r="C408" i="25"/>
  <c r="B408" i="25"/>
  <c r="P407" i="25"/>
  <c r="N407" i="25"/>
  <c r="M407" i="25"/>
  <c r="L407" i="25"/>
  <c r="K407" i="25"/>
  <c r="J407" i="25"/>
  <c r="I407" i="25"/>
  <c r="H407" i="25"/>
  <c r="G407" i="25"/>
  <c r="F407" i="25"/>
  <c r="E407" i="25"/>
  <c r="D407" i="25"/>
  <c r="C407" i="25"/>
  <c r="B407" i="25"/>
  <c r="P406" i="25"/>
  <c r="N406" i="25"/>
  <c r="M406" i="25"/>
  <c r="L406" i="25"/>
  <c r="K406" i="25"/>
  <c r="J406" i="25"/>
  <c r="I406" i="25"/>
  <c r="H406" i="25"/>
  <c r="G406" i="25"/>
  <c r="F406" i="25"/>
  <c r="E406" i="25"/>
  <c r="D406" i="25"/>
  <c r="C406" i="25"/>
  <c r="B406" i="25"/>
  <c r="P405" i="25"/>
  <c r="N405" i="25"/>
  <c r="M405" i="25"/>
  <c r="L405" i="25"/>
  <c r="K405" i="25"/>
  <c r="J405" i="25"/>
  <c r="I405" i="25"/>
  <c r="H405" i="25"/>
  <c r="G405" i="25"/>
  <c r="F405" i="25"/>
  <c r="E405" i="25"/>
  <c r="D405" i="25"/>
  <c r="C405" i="25"/>
  <c r="B405" i="25"/>
  <c r="P402" i="25"/>
  <c r="N402" i="25"/>
  <c r="N445" i="25" s="1"/>
  <c r="M402" i="25"/>
  <c r="L402" i="25"/>
  <c r="L452" i="25" s="1"/>
  <c r="K402" i="25"/>
  <c r="J402" i="25"/>
  <c r="J445" i="25" s="1"/>
  <c r="I402" i="25"/>
  <c r="I452" i="25" s="1"/>
  <c r="H402" i="25"/>
  <c r="G402" i="25"/>
  <c r="F402" i="25"/>
  <c r="F458" i="25" s="1"/>
  <c r="E402" i="25"/>
  <c r="E452" i="25" s="1"/>
  <c r="D402" i="25"/>
  <c r="D439" i="25" s="1"/>
  <c r="C402" i="25"/>
  <c r="C458" i="25" s="1"/>
  <c r="B402" i="25"/>
  <c r="B445" i="25" s="1"/>
  <c r="P401" i="25"/>
  <c r="N401" i="25"/>
  <c r="M401" i="25"/>
  <c r="L401" i="25"/>
  <c r="K401" i="25"/>
  <c r="J401" i="25"/>
  <c r="I401" i="25"/>
  <c r="H401" i="25"/>
  <c r="G401" i="25"/>
  <c r="F401" i="25"/>
  <c r="E401" i="25"/>
  <c r="D401" i="25"/>
  <c r="C401" i="25"/>
  <c r="B401" i="25"/>
  <c r="P400" i="25"/>
  <c r="N400" i="25"/>
  <c r="M400" i="25"/>
  <c r="L400" i="25"/>
  <c r="K400" i="25"/>
  <c r="J400" i="25"/>
  <c r="I400" i="25"/>
  <c r="H400" i="25"/>
  <c r="G400" i="25"/>
  <c r="F400" i="25"/>
  <c r="E400" i="25"/>
  <c r="D400" i="25"/>
  <c r="C400" i="25"/>
  <c r="B400" i="25"/>
  <c r="P399" i="25"/>
  <c r="N399" i="25"/>
  <c r="M399" i="25"/>
  <c r="L399" i="25"/>
  <c r="K399" i="25"/>
  <c r="J399" i="25"/>
  <c r="I399" i="25"/>
  <c r="H399" i="25"/>
  <c r="G399" i="25"/>
  <c r="F399" i="25"/>
  <c r="E399" i="25"/>
  <c r="D399" i="25"/>
  <c r="C399" i="25"/>
  <c r="B399" i="25"/>
  <c r="P396" i="25"/>
  <c r="N396" i="25"/>
  <c r="M396" i="25"/>
  <c r="L396" i="25"/>
  <c r="K396" i="25"/>
  <c r="J396" i="25"/>
  <c r="I396" i="25"/>
  <c r="H396" i="25"/>
  <c r="G396" i="25"/>
  <c r="F396" i="25"/>
  <c r="E396" i="25"/>
  <c r="E397" i="25" s="1"/>
  <c r="D396" i="25"/>
  <c r="C396" i="25"/>
  <c r="B396" i="25"/>
  <c r="B397" i="25" s="1"/>
  <c r="P395" i="25"/>
  <c r="N395" i="25"/>
  <c r="M395" i="25"/>
  <c r="L395" i="25"/>
  <c r="K395" i="25"/>
  <c r="J395" i="25"/>
  <c r="I395" i="25"/>
  <c r="H395" i="25"/>
  <c r="G395" i="25"/>
  <c r="F395" i="25"/>
  <c r="E395" i="25"/>
  <c r="D395" i="25"/>
  <c r="C395" i="25"/>
  <c r="B395" i="25"/>
  <c r="P394" i="25"/>
  <c r="N394" i="25"/>
  <c r="M394" i="25"/>
  <c r="L394" i="25"/>
  <c r="K394" i="25"/>
  <c r="J394" i="25"/>
  <c r="I394" i="25"/>
  <c r="H394" i="25"/>
  <c r="G394" i="25"/>
  <c r="F394" i="25"/>
  <c r="E394" i="25"/>
  <c r="D394" i="25"/>
  <c r="C394" i="25"/>
  <c r="B394" i="25"/>
  <c r="P393" i="25"/>
  <c r="N393" i="25"/>
  <c r="M393" i="25"/>
  <c r="L393" i="25"/>
  <c r="K393" i="25"/>
  <c r="J393" i="25"/>
  <c r="I393" i="25"/>
  <c r="H393" i="25"/>
  <c r="G393" i="25"/>
  <c r="F393" i="25"/>
  <c r="E393" i="25"/>
  <c r="D393" i="25"/>
  <c r="C393" i="25"/>
  <c r="B393" i="25"/>
  <c r="P390" i="25"/>
  <c r="P391" i="25" s="1"/>
  <c r="N390" i="25"/>
  <c r="M390" i="25"/>
  <c r="L390" i="25"/>
  <c r="K390" i="25"/>
  <c r="K391" i="25" s="1"/>
  <c r="J390" i="25"/>
  <c r="J391" i="25" s="1"/>
  <c r="I390" i="25"/>
  <c r="H390" i="25"/>
  <c r="G390" i="25"/>
  <c r="G391" i="25" s="1"/>
  <c r="F390" i="25"/>
  <c r="E390" i="25"/>
  <c r="D390" i="25"/>
  <c r="D391" i="25" s="1"/>
  <c r="C390" i="25"/>
  <c r="B390" i="25"/>
  <c r="B391" i="25" s="1"/>
  <c r="P389" i="25"/>
  <c r="N389" i="25"/>
  <c r="M389" i="25"/>
  <c r="L389" i="25"/>
  <c r="K389" i="25"/>
  <c r="J389" i="25"/>
  <c r="I389" i="25"/>
  <c r="H389" i="25"/>
  <c r="G389" i="25"/>
  <c r="F389" i="25"/>
  <c r="E389" i="25"/>
  <c r="D389" i="25"/>
  <c r="C389" i="25"/>
  <c r="B389" i="25"/>
  <c r="P388" i="25"/>
  <c r="N388" i="25"/>
  <c r="M388" i="25"/>
  <c r="L388" i="25"/>
  <c r="K388" i="25"/>
  <c r="J388" i="25"/>
  <c r="I388" i="25"/>
  <c r="H388" i="25"/>
  <c r="G388" i="25"/>
  <c r="F388" i="25"/>
  <c r="E388" i="25"/>
  <c r="D388" i="25"/>
  <c r="C388" i="25"/>
  <c r="B388" i="25"/>
  <c r="P387" i="25"/>
  <c r="N387" i="25"/>
  <c r="M387" i="25"/>
  <c r="L387" i="25"/>
  <c r="K387" i="25"/>
  <c r="J387" i="25"/>
  <c r="I387" i="25"/>
  <c r="H387" i="25"/>
  <c r="G387" i="25"/>
  <c r="F387" i="25"/>
  <c r="E387" i="25"/>
  <c r="D387" i="25"/>
  <c r="C387" i="25"/>
  <c r="B387" i="25"/>
  <c r="G385" i="25"/>
  <c r="P384" i="25"/>
  <c r="P385" i="25" s="1"/>
  <c r="N384" i="25"/>
  <c r="N385" i="25" s="1"/>
  <c r="M384" i="25"/>
  <c r="L384" i="25"/>
  <c r="L385" i="25" s="1"/>
  <c r="K384" i="25"/>
  <c r="J384" i="25"/>
  <c r="I384" i="25"/>
  <c r="H384" i="25"/>
  <c r="G384" i="25"/>
  <c r="F384" i="25"/>
  <c r="F385" i="25" s="1"/>
  <c r="E384" i="25"/>
  <c r="E385" i="25" s="1"/>
  <c r="D384" i="25"/>
  <c r="D385" i="25" s="1"/>
  <c r="C384" i="25"/>
  <c r="B384" i="25"/>
  <c r="B385" i="25" s="1"/>
  <c r="P383" i="25"/>
  <c r="N383" i="25"/>
  <c r="M383" i="25"/>
  <c r="L383" i="25"/>
  <c r="K383" i="25"/>
  <c r="J383" i="25"/>
  <c r="I383" i="25"/>
  <c r="H383" i="25"/>
  <c r="G383" i="25"/>
  <c r="F383" i="25"/>
  <c r="E383" i="25"/>
  <c r="D383" i="25"/>
  <c r="C383" i="25"/>
  <c r="B383" i="25"/>
  <c r="P382" i="25"/>
  <c r="N382" i="25"/>
  <c r="M382" i="25"/>
  <c r="L382" i="25"/>
  <c r="K382" i="25"/>
  <c r="J382" i="25"/>
  <c r="I382" i="25"/>
  <c r="H382" i="25"/>
  <c r="G382" i="25"/>
  <c r="F382" i="25"/>
  <c r="E382" i="25"/>
  <c r="D382" i="25"/>
  <c r="C382" i="25"/>
  <c r="B382" i="25"/>
  <c r="P381" i="25"/>
  <c r="N381" i="25"/>
  <c r="M381" i="25"/>
  <c r="L381" i="25"/>
  <c r="K381" i="25"/>
  <c r="J381" i="25"/>
  <c r="I381" i="25"/>
  <c r="H381" i="25"/>
  <c r="G381" i="25"/>
  <c r="F381" i="25"/>
  <c r="E381" i="25"/>
  <c r="D381" i="25"/>
  <c r="C381" i="25"/>
  <c r="B381" i="25"/>
  <c r="P378" i="25"/>
  <c r="N378" i="25"/>
  <c r="N379" i="25" s="1"/>
  <c r="M378" i="25"/>
  <c r="L378" i="25"/>
  <c r="L379" i="25" s="1"/>
  <c r="K378" i="25"/>
  <c r="K379" i="25" s="1"/>
  <c r="J378" i="25"/>
  <c r="I378" i="25"/>
  <c r="H378" i="25"/>
  <c r="G378" i="25"/>
  <c r="F378" i="25"/>
  <c r="F379" i="25" s="1"/>
  <c r="E378" i="25"/>
  <c r="D378" i="25"/>
  <c r="C378" i="25"/>
  <c r="B378" i="25"/>
  <c r="B379" i="25" s="1"/>
  <c r="P377" i="25"/>
  <c r="N377" i="25"/>
  <c r="M377" i="25"/>
  <c r="L377" i="25"/>
  <c r="K377" i="25"/>
  <c r="J377" i="25"/>
  <c r="I377" i="25"/>
  <c r="H377" i="25"/>
  <c r="G377" i="25"/>
  <c r="F377" i="25"/>
  <c r="E377" i="25"/>
  <c r="D377" i="25"/>
  <c r="C377" i="25"/>
  <c r="B377" i="25"/>
  <c r="P376" i="25"/>
  <c r="N376" i="25"/>
  <c r="M376" i="25"/>
  <c r="L376" i="25"/>
  <c r="K376" i="25"/>
  <c r="J376" i="25"/>
  <c r="I376" i="25"/>
  <c r="H376" i="25"/>
  <c r="G376" i="25"/>
  <c r="F376" i="25"/>
  <c r="E376" i="25"/>
  <c r="D376" i="25"/>
  <c r="C376" i="25"/>
  <c r="B376" i="25"/>
  <c r="P375" i="25"/>
  <c r="N375" i="25"/>
  <c r="M375" i="25"/>
  <c r="L375" i="25"/>
  <c r="K375" i="25"/>
  <c r="J375" i="25"/>
  <c r="I375" i="25"/>
  <c r="H375" i="25"/>
  <c r="G375" i="25"/>
  <c r="F375" i="25"/>
  <c r="E375" i="25"/>
  <c r="D375" i="25"/>
  <c r="C375" i="25"/>
  <c r="B375" i="25"/>
  <c r="P372" i="25"/>
  <c r="N372" i="25"/>
  <c r="M372" i="25"/>
  <c r="M373" i="25" s="1"/>
  <c r="L372" i="25"/>
  <c r="K372" i="25"/>
  <c r="K373" i="25" s="1"/>
  <c r="J372" i="25"/>
  <c r="I372" i="25"/>
  <c r="H372" i="25"/>
  <c r="H373" i="25" s="1"/>
  <c r="G372" i="25"/>
  <c r="F372" i="25"/>
  <c r="F373" i="25" s="1"/>
  <c r="E372" i="25"/>
  <c r="E373" i="25" s="1"/>
  <c r="D372" i="25"/>
  <c r="D373" i="25" s="1"/>
  <c r="C372" i="25"/>
  <c r="B372" i="25"/>
  <c r="B373" i="25" s="1"/>
  <c r="P371" i="25"/>
  <c r="N371" i="25"/>
  <c r="M371" i="25"/>
  <c r="L371" i="25"/>
  <c r="K371" i="25"/>
  <c r="J371" i="25"/>
  <c r="I371" i="25"/>
  <c r="H371" i="25"/>
  <c r="G371" i="25"/>
  <c r="F371" i="25"/>
  <c r="E371" i="25"/>
  <c r="D371" i="25"/>
  <c r="C371" i="25"/>
  <c r="B371" i="25"/>
  <c r="P370" i="25"/>
  <c r="N370" i="25"/>
  <c r="M370" i="25"/>
  <c r="L370" i="25"/>
  <c r="K370" i="25"/>
  <c r="J370" i="25"/>
  <c r="I370" i="25"/>
  <c r="H370" i="25"/>
  <c r="G370" i="25"/>
  <c r="F370" i="25"/>
  <c r="E370" i="25"/>
  <c r="D370" i="25"/>
  <c r="C370" i="25"/>
  <c r="B370" i="25"/>
  <c r="P369" i="25"/>
  <c r="N369" i="25"/>
  <c r="M369" i="25"/>
  <c r="L369" i="25"/>
  <c r="K369" i="25"/>
  <c r="J369" i="25"/>
  <c r="I369" i="25"/>
  <c r="H369" i="25"/>
  <c r="G369" i="25"/>
  <c r="F369" i="25"/>
  <c r="E369" i="25"/>
  <c r="D369" i="25"/>
  <c r="C369" i="25"/>
  <c r="B369" i="25"/>
  <c r="B367" i="25"/>
  <c r="P366" i="25"/>
  <c r="P367" i="25" s="1"/>
  <c r="N366" i="25"/>
  <c r="N367" i="25" s="1"/>
  <c r="M366" i="25"/>
  <c r="M367" i="25" s="1"/>
  <c r="L366" i="25"/>
  <c r="K366" i="25"/>
  <c r="J366" i="25"/>
  <c r="I366" i="25"/>
  <c r="H366" i="25"/>
  <c r="G366" i="25"/>
  <c r="F366" i="25"/>
  <c r="F367" i="25" s="1"/>
  <c r="E366" i="25"/>
  <c r="D366" i="25"/>
  <c r="D367" i="25" s="1"/>
  <c r="C366" i="25"/>
  <c r="B366" i="25"/>
  <c r="P365" i="25"/>
  <c r="N365" i="25"/>
  <c r="M365" i="25"/>
  <c r="L365" i="25"/>
  <c r="K365" i="25"/>
  <c r="J365" i="25"/>
  <c r="I365" i="25"/>
  <c r="H365" i="25"/>
  <c r="G365" i="25"/>
  <c r="F365" i="25"/>
  <c r="E365" i="25"/>
  <c r="D365" i="25"/>
  <c r="C365" i="25"/>
  <c r="B365" i="25"/>
  <c r="P364" i="25"/>
  <c r="N364" i="25"/>
  <c r="M364" i="25"/>
  <c r="L364" i="25"/>
  <c r="K364" i="25"/>
  <c r="J364" i="25"/>
  <c r="I364" i="25"/>
  <c r="H364" i="25"/>
  <c r="G364" i="25"/>
  <c r="F364" i="25"/>
  <c r="E364" i="25"/>
  <c r="D364" i="25"/>
  <c r="C364" i="25"/>
  <c r="B364" i="25"/>
  <c r="P363" i="25"/>
  <c r="N363" i="25"/>
  <c r="M363" i="25"/>
  <c r="L363" i="25"/>
  <c r="K363" i="25"/>
  <c r="J363" i="25"/>
  <c r="I363" i="25"/>
  <c r="H363" i="25"/>
  <c r="G363" i="25"/>
  <c r="F363" i="25"/>
  <c r="E363" i="25"/>
  <c r="D363" i="25"/>
  <c r="C363" i="25"/>
  <c r="B363" i="25"/>
  <c r="P360" i="25"/>
  <c r="P361" i="25" s="1"/>
  <c r="N360" i="25"/>
  <c r="M360" i="25"/>
  <c r="M361" i="25" s="1"/>
  <c r="L360" i="25"/>
  <c r="L361" i="25" s="1"/>
  <c r="K360" i="25"/>
  <c r="K361" i="25" s="1"/>
  <c r="J360" i="25"/>
  <c r="I360" i="25"/>
  <c r="H360" i="25"/>
  <c r="H361" i="25" s="1"/>
  <c r="G360" i="25"/>
  <c r="F360" i="25"/>
  <c r="F361" i="25" s="1"/>
  <c r="E360" i="25"/>
  <c r="D360" i="25"/>
  <c r="D361" i="25" s="1"/>
  <c r="C360" i="25"/>
  <c r="B360" i="25"/>
  <c r="B361" i="25" s="1"/>
  <c r="P359" i="25"/>
  <c r="N359" i="25"/>
  <c r="M359" i="25"/>
  <c r="L359" i="25"/>
  <c r="K359" i="25"/>
  <c r="J359" i="25"/>
  <c r="I359" i="25"/>
  <c r="H359" i="25"/>
  <c r="G359" i="25"/>
  <c r="F359" i="25"/>
  <c r="E359" i="25"/>
  <c r="D359" i="25"/>
  <c r="C359" i="25"/>
  <c r="B359" i="25"/>
  <c r="P358" i="25"/>
  <c r="N358" i="25"/>
  <c r="M358" i="25"/>
  <c r="L358" i="25"/>
  <c r="K358" i="25"/>
  <c r="J358" i="25"/>
  <c r="I358" i="25"/>
  <c r="H358" i="25"/>
  <c r="G358" i="25"/>
  <c r="F358" i="25"/>
  <c r="E358" i="25"/>
  <c r="D358" i="25"/>
  <c r="C358" i="25"/>
  <c r="B358" i="25"/>
  <c r="P357" i="25"/>
  <c r="N357" i="25"/>
  <c r="M357" i="25"/>
  <c r="L357" i="25"/>
  <c r="K357" i="25"/>
  <c r="J357" i="25"/>
  <c r="I357" i="25"/>
  <c r="H357" i="25"/>
  <c r="G357" i="25"/>
  <c r="F357" i="25"/>
  <c r="E357" i="25"/>
  <c r="D357" i="25"/>
  <c r="C357" i="25"/>
  <c r="B357" i="25"/>
  <c r="P354" i="25"/>
  <c r="N354" i="25"/>
  <c r="N355" i="25" s="1"/>
  <c r="M354" i="25"/>
  <c r="M355" i="25" s="1"/>
  <c r="L354" i="25"/>
  <c r="L355" i="25" s="1"/>
  <c r="K354" i="25"/>
  <c r="K355" i="25" s="1"/>
  <c r="J354" i="25"/>
  <c r="J355" i="25" s="1"/>
  <c r="I354" i="25"/>
  <c r="H354" i="25"/>
  <c r="H355" i="25" s="1"/>
  <c r="G354" i="25"/>
  <c r="F354" i="25"/>
  <c r="F355" i="25" s="1"/>
  <c r="E354" i="25"/>
  <c r="E355" i="25" s="1"/>
  <c r="D354" i="25"/>
  <c r="D355" i="25" s="1"/>
  <c r="C354" i="25"/>
  <c r="C355" i="25" s="1"/>
  <c r="B354" i="25"/>
  <c r="B355" i="25" s="1"/>
  <c r="P353" i="25"/>
  <c r="N353" i="25"/>
  <c r="M353" i="25"/>
  <c r="L353" i="25"/>
  <c r="K353" i="25"/>
  <c r="J353" i="25"/>
  <c r="I353" i="25"/>
  <c r="H353" i="25"/>
  <c r="G353" i="25"/>
  <c r="F353" i="25"/>
  <c r="E353" i="25"/>
  <c r="D353" i="25"/>
  <c r="C353" i="25"/>
  <c r="B353" i="25"/>
  <c r="P352" i="25"/>
  <c r="N352" i="25"/>
  <c r="M352" i="25"/>
  <c r="L352" i="25"/>
  <c r="K352" i="25"/>
  <c r="J352" i="25"/>
  <c r="I352" i="25"/>
  <c r="H352" i="25"/>
  <c r="G352" i="25"/>
  <c r="F352" i="25"/>
  <c r="E352" i="25"/>
  <c r="D352" i="25"/>
  <c r="C352" i="25"/>
  <c r="B352" i="25"/>
  <c r="P351" i="25"/>
  <c r="N351" i="25"/>
  <c r="M351" i="25"/>
  <c r="L351" i="25"/>
  <c r="K351" i="25"/>
  <c r="J351" i="25"/>
  <c r="I351" i="25"/>
  <c r="H351" i="25"/>
  <c r="G351" i="25"/>
  <c r="F351" i="25"/>
  <c r="E351" i="25"/>
  <c r="D351" i="25"/>
  <c r="C351" i="25"/>
  <c r="B351" i="25"/>
  <c r="BM213" i="25"/>
  <c r="BM215" i="25" s="1"/>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B213" i="25"/>
  <c r="BB215" i="25" s="1"/>
  <c r="BA213" i="25"/>
  <c r="BA215" i="25" s="1"/>
  <c r="AZ213" i="25"/>
  <c r="AZ215" i="25" s="1"/>
  <c r="AY213" i="25"/>
  <c r="AY215" i="25" s="1"/>
  <c r="AX213" i="25"/>
  <c r="AX215" i="25" s="1"/>
  <c r="AW213" i="25"/>
  <c r="AW215" i="25" s="1"/>
  <c r="AV213" i="25"/>
  <c r="AV215" i="25" s="1"/>
  <c r="AU213" i="25"/>
  <c r="AU215" i="25" s="1"/>
  <c r="AT213" i="25"/>
  <c r="AT215" i="25" s="1"/>
  <c r="AS213" i="25"/>
  <c r="AS215" i="25" s="1"/>
  <c r="AR213" i="25"/>
  <c r="AR215" i="25" s="1"/>
  <c r="AQ213" i="25"/>
  <c r="AQ215" i="25" s="1"/>
  <c r="AP213" i="25"/>
  <c r="AP215" i="25" s="1"/>
  <c r="AO213" i="25"/>
  <c r="AO215" i="25" s="1"/>
  <c r="AN213" i="25"/>
  <c r="AN215" i="25" s="1"/>
  <c r="AM213" i="25"/>
  <c r="AM215" i="25" s="1"/>
  <c r="AL213" i="25"/>
  <c r="AL215" i="25" s="1"/>
  <c r="AK213" i="25"/>
  <c r="AK215" i="25" s="1"/>
  <c r="AJ213" i="25"/>
  <c r="AJ215" i="25" s="1"/>
  <c r="AI213" i="25"/>
  <c r="AI215" i="25" s="1"/>
  <c r="AH213" i="25"/>
  <c r="AH215" i="25" s="1"/>
  <c r="AG213" i="25"/>
  <c r="AG215" i="25" s="1"/>
  <c r="AF213" i="25"/>
  <c r="AF215" i="25" s="1"/>
  <c r="H543" i="25" s="1"/>
  <c r="AE213" i="25"/>
  <c r="AE215" i="25" s="1"/>
  <c r="I540" i="25" s="1"/>
  <c r="AD213" i="25"/>
  <c r="AD215" i="25" s="1"/>
  <c r="I541" i="25" s="1"/>
  <c r="AC213" i="25"/>
  <c r="AC215" i="25" s="1"/>
  <c r="I542" i="25" s="1"/>
  <c r="AB213" i="25"/>
  <c r="AB215" i="25" s="1"/>
  <c r="I543" i="25" s="1"/>
  <c r="AA213" i="25"/>
  <c r="AA215" i="25" s="1"/>
  <c r="J540" i="25" s="1"/>
  <c r="Z213" i="25"/>
  <c r="Z215" i="25" s="1"/>
  <c r="J541" i="25" s="1"/>
  <c r="Y213" i="25"/>
  <c r="Y215" i="25" s="1"/>
  <c r="J542" i="25" s="1"/>
  <c r="X213" i="25"/>
  <c r="X215" i="25" s="1"/>
  <c r="J543" i="25" s="1"/>
  <c r="W213" i="25"/>
  <c r="W215" i="25" s="1"/>
  <c r="K540" i="25" s="1"/>
  <c r="V213" i="25"/>
  <c r="V215" i="25" s="1"/>
  <c r="K541" i="25" s="1"/>
  <c r="U213" i="25"/>
  <c r="U215" i="25" s="1"/>
  <c r="K542" i="25" s="1"/>
  <c r="T213" i="25"/>
  <c r="T215" i="25" s="1"/>
  <c r="K543" i="25" s="1"/>
  <c r="S213" i="25"/>
  <c r="S215" i="25" s="1"/>
  <c r="L540" i="25" s="1"/>
  <c r="R213" i="25"/>
  <c r="R215" i="25" s="1"/>
  <c r="L541" i="25" s="1"/>
  <c r="Q213" i="25"/>
  <c r="Q215" i="25" s="1"/>
  <c r="L542" i="25" s="1"/>
  <c r="P213" i="25"/>
  <c r="P215" i="25" s="1"/>
  <c r="N213" i="25"/>
  <c r="N215" i="25" s="1"/>
  <c r="M541" i="25" s="1"/>
  <c r="M213" i="25"/>
  <c r="M215" i="25" s="1"/>
  <c r="M542" i="25" s="1"/>
  <c r="L213" i="25"/>
  <c r="L215" i="25" s="1"/>
  <c r="M543" i="25" s="1"/>
  <c r="K213" i="25"/>
  <c r="K215" i="25" s="1"/>
  <c r="N540" i="25" s="1"/>
  <c r="J213" i="25"/>
  <c r="J215" i="25" s="1"/>
  <c r="N541" i="25" s="1"/>
  <c r="I213" i="25"/>
  <c r="I215" i="25" s="1"/>
  <c r="N542" i="25" s="1"/>
  <c r="H213" i="25"/>
  <c r="H215" i="25" s="1"/>
  <c r="N543" i="25" s="1"/>
  <c r="G213" i="25"/>
  <c r="G215" i="25" s="1"/>
  <c r="O540" i="25" s="1"/>
  <c r="F213" i="25"/>
  <c r="F215" i="25" s="1"/>
  <c r="O541" i="25" s="1"/>
  <c r="E213" i="25"/>
  <c r="E215" i="25" s="1"/>
  <c r="O542" i="25" s="1"/>
  <c r="D213" i="25"/>
  <c r="D215" i="25" s="1"/>
  <c r="O543" i="25" s="1"/>
  <c r="C213" i="25"/>
  <c r="C215" i="25" s="1"/>
  <c r="P540" i="25" s="1"/>
  <c r="B213" i="25"/>
  <c r="B215" i="25" s="1"/>
  <c r="P541" i="25" s="1"/>
  <c r="AK124" i="25"/>
  <c r="BL123" i="25"/>
  <c r="BK123" i="25"/>
  <c r="BJ123" i="25"/>
  <c r="BI123" i="25"/>
  <c r="BH123" i="25"/>
  <c r="BH125" i="25" s="1"/>
  <c r="BG123" i="25"/>
  <c r="BF123" i="25"/>
  <c r="BE123" i="25"/>
  <c r="BD123" i="25"/>
  <c r="BL122" i="25"/>
  <c r="BL124" i="25" s="1"/>
  <c r="BK122" i="25"/>
  <c r="BK124" i="25" s="1"/>
  <c r="BJ122" i="25"/>
  <c r="BJ124" i="25" s="1"/>
  <c r="BI122" i="25"/>
  <c r="BI124" i="25" s="1"/>
  <c r="BH122" i="25"/>
  <c r="BH124" i="25" s="1"/>
  <c r="BG122" i="25"/>
  <c r="BG124" i="25" s="1"/>
  <c r="BF122" i="25"/>
  <c r="BF124" i="25" s="1"/>
  <c r="BE122" i="25"/>
  <c r="BE124" i="25" s="1"/>
  <c r="BD122" i="25"/>
  <c r="BD124" i="25" s="1"/>
  <c r="BD125" i="25" s="1"/>
  <c r="BC122" i="25"/>
  <c r="BC124" i="25" s="1"/>
  <c r="BB122" i="25"/>
  <c r="BB124" i="25" s="1"/>
  <c r="BA122" i="25"/>
  <c r="BA124" i="25" s="1"/>
  <c r="AZ122" i="25"/>
  <c r="AZ124" i="25" s="1"/>
  <c r="AY122" i="25"/>
  <c r="AY124" i="25" s="1"/>
  <c r="AX122" i="25"/>
  <c r="AX124" i="25" s="1"/>
  <c r="AW122" i="25"/>
  <c r="AW124" i="25" s="1"/>
  <c r="AV122" i="25"/>
  <c r="AV124" i="25" s="1"/>
  <c r="AU122" i="25"/>
  <c r="AU124" i="25" s="1"/>
  <c r="AT122" i="25"/>
  <c r="AT124" i="25" s="1"/>
  <c r="AS122" i="25"/>
  <c r="AS124" i="25" s="1"/>
  <c r="AR122" i="25"/>
  <c r="AR124" i="25" s="1"/>
  <c r="AQ122" i="25"/>
  <c r="AQ124" i="25" s="1"/>
  <c r="AP122" i="25"/>
  <c r="AP124" i="25" s="1"/>
  <c r="AO122" i="25"/>
  <c r="AO124" i="25" s="1"/>
  <c r="AN122" i="25"/>
  <c r="AN124" i="25" s="1"/>
  <c r="AM122" i="25"/>
  <c r="AM124" i="25" s="1"/>
  <c r="AL122" i="25"/>
  <c r="AL124" i="25" s="1"/>
  <c r="AK122" i="25"/>
  <c r="AJ122" i="25"/>
  <c r="AJ124" i="25" s="1"/>
  <c r="AI122" i="25"/>
  <c r="AI124" i="25" s="1"/>
  <c r="AH122" i="25"/>
  <c r="AH124" i="25" s="1"/>
  <c r="AG122" i="25"/>
  <c r="AG124" i="25" s="1"/>
  <c r="AF122" i="25"/>
  <c r="AF124" i="25" s="1"/>
  <c r="H426" i="25" s="1"/>
  <c r="AE122" i="25"/>
  <c r="AE124" i="25" s="1"/>
  <c r="I423" i="25" s="1"/>
  <c r="AD122" i="25"/>
  <c r="AD124" i="25" s="1"/>
  <c r="I424" i="25" s="1"/>
  <c r="AC122" i="25"/>
  <c r="AC124" i="25" s="1"/>
  <c r="I425" i="25" s="1"/>
  <c r="AB122" i="25"/>
  <c r="AB124" i="25" s="1"/>
  <c r="AA122" i="25"/>
  <c r="AA124" i="25" s="1"/>
  <c r="J423" i="25" s="1"/>
  <c r="Z122" i="25"/>
  <c r="Z124" i="25" s="1"/>
  <c r="J424" i="25" s="1"/>
  <c r="Y122" i="25"/>
  <c r="Y124" i="25" s="1"/>
  <c r="J425" i="25" s="1"/>
  <c r="X122" i="25"/>
  <c r="X124" i="25" s="1"/>
  <c r="W122" i="25"/>
  <c r="W124" i="25" s="1"/>
  <c r="V122" i="25"/>
  <c r="V124" i="25" s="1"/>
  <c r="K424" i="25" s="1"/>
  <c r="U122" i="25"/>
  <c r="U124" i="25" s="1"/>
  <c r="K425" i="25" s="1"/>
  <c r="T122" i="25"/>
  <c r="T124" i="25" s="1"/>
  <c r="K426" i="25" s="1"/>
  <c r="S122" i="25"/>
  <c r="S124" i="25" s="1"/>
  <c r="L423" i="25" s="1"/>
  <c r="R122" i="25"/>
  <c r="R124" i="25" s="1"/>
  <c r="L424" i="25" s="1"/>
  <c r="Q122" i="25"/>
  <c r="Q124" i="25" s="1"/>
  <c r="L425" i="25" s="1"/>
  <c r="P122" i="25"/>
  <c r="P124" i="25" s="1"/>
  <c r="L426" i="25" s="1"/>
  <c r="N122" i="25"/>
  <c r="N124" i="25" s="1"/>
  <c r="M424" i="25" s="1"/>
  <c r="M122" i="25"/>
  <c r="M124" i="25" s="1"/>
  <c r="M425" i="25" s="1"/>
  <c r="L122" i="25"/>
  <c r="L124" i="25" s="1"/>
  <c r="M426" i="25" s="1"/>
  <c r="K122" i="25"/>
  <c r="K124" i="25" s="1"/>
  <c r="N423" i="25" s="1"/>
  <c r="J122" i="25"/>
  <c r="J124" i="25" s="1"/>
  <c r="N424" i="25" s="1"/>
  <c r="I122" i="25"/>
  <c r="I124" i="25" s="1"/>
  <c r="N425" i="25" s="1"/>
  <c r="H122" i="25"/>
  <c r="H124" i="25" s="1"/>
  <c r="N426" i="25" s="1"/>
  <c r="G122" i="25"/>
  <c r="G124" i="25" s="1"/>
  <c r="O423" i="25" s="1"/>
  <c r="F122" i="25"/>
  <c r="F124" i="25" s="1"/>
  <c r="O424" i="25" s="1"/>
  <c r="E122" i="25"/>
  <c r="E124" i="25" s="1"/>
  <c r="D122" i="25"/>
  <c r="D124" i="25" s="1"/>
  <c r="O426" i="25" s="1"/>
  <c r="O427" i="25" s="1"/>
  <c r="C122" i="25"/>
  <c r="C124" i="25" s="1"/>
  <c r="P423" i="25" s="1"/>
  <c r="B122" i="25"/>
  <c r="B124" i="25" s="1"/>
  <c r="P4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N119" i="25"/>
  <c r="M119" i="25"/>
  <c r="L119" i="25"/>
  <c r="K119" i="25"/>
  <c r="J119" i="25"/>
  <c r="I119" i="25"/>
  <c r="H119" i="25"/>
  <c r="G119" i="25"/>
  <c r="F119" i="25"/>
  <c r="E119" i="25"/>
  <c r="D119" i="25"/>
  <c r="C119" i="25"/>
  <c r="B119" i="25"/>
  <c r="O720" i="23"/>
  <c r="O716" i="23"/>
  <c r="O654" i="23"/>
  <c r="O629" i="23"/>
  <c r="O628" i="23"/>
  <c r="O627" i="23"/>
  <c r="O626" i="23"/>
  <c r="O624" i="23"/>
  <c r="O623" i="23"/>
  <c r="O622" i="23"/>
  <c r="O621" i="23"/>
  <c r="O619" i="23"/>
  <c r="O618" i="23"/>
  <c r="O617" i="23"/>
  <c r="O616" i="23"/>
  <c r="O614" i="23"/>
  <c r="O613" i="23"/>
  <c r="O612" i="23"/>
  <c r="O606" i="23" s="1"/>
  <c r="O611" i="23"/>
  <c r="O602" i="23"/>
  <c r="O608" i="23" s="1"/>
  <c r="O601" i="23"/>
  <c r="O607" i="23" s="1"/>
  <c r="O600" i="23"/>
  <c r="O599" i="23"/>
  <c r="O605" i="23" s="1"/>
  <c r="O596" i="23"/>
  <c r="O595" i="23"/>
  <c r="O594" i="23"/>
  <c r="O593" i="23"/>
  <c r="O587" i="23"/>
  <c r="O586" i="23"/>
  <c r="O585" i="23"/>
  <c r="O588" i="23" s="1"/>
  <c r="O584" i="23"/>
  <c r="O580" i="23"/>
  <c r="O579" i="23"/>
  <c r="O581" i="23" s="1"/>
  <c r="O578" i="23"/>
  <c r="O577" i="23"/>
  <c r="O566" i="23"/>
  <c r="O565" i="23"/>
  <c r="O567" i="23" s="1"/>
  <c r="O564" i="23"/>
  <c r="O563" i="23"/>
  <c r="O535" i="23"/>
  <c r="O534" i="23"/>
  <c r="O533" i="23"/>
  <c r="O536" i="23" s="1"/>
  <c r="O532" i="23"/>
  <c r="O527" i="23"/>
  <c r="O526" i="23"/>
  <c r="O525" i="23"/>
  <c r="O524" i="23"/>
  <c r="O528" i="23" s="1"/>
  <c r="O519" i="23"/>
  <c r="O518" i="23"/>
  <c r="O517" i="23"/>
  <c r="O520" i="23" s="1"/>
  <c r="O516" i="23"/>
  <c r="O508" i="23"/>
  <c r="O507" i="23"/>
  <c r="O502" i="23"/>
  <c r="O503" i="23" s="1"/>
  <c r="O501" i="23"/>
  <c r="O500" i="23"/>
  <c r="O499" i="23"/>
  <c r="O496" i="23"/>
  <c r="O495" i="23"/>
  <c r="O494" i="23"/>
  <c r="O493" i="23"/>
  <c r="O492" i="23"/>
  <c r="O489" i="23"/>
  <c r="O488" i="23"/>
  <c r="O487" i="23"/>
  <c r="O490" i="23" s="1"/>
  <c r="O486" i="23"/>
  <c r="O483" i="23"/>
  <c r="O482" i="23"/>
  <c r="O484" i="23" s="1"/>
  <c r="O481" i="23"/>
  <c r="O480" i="23"/>
  <c r="O477" i="23"/>
  <c r="O476" i="23"/>
  <c r="O475" i="23"/>
  <c r="O478" i="23" s="1"/>
  <c r="O474" i="23"/>
  <c r="O471" i="23"/>
  <c r="O470" i="23"/>
  <c r="O472" i="23" s="1"/>
  <c r="O469" i="23"/>
  <c r="O468" i="23"/>
  <c r="O464" i="23"/>
  <c r="O510" i="23" s="1"/>
  <c r="O463" i="23"/>
  <c r="O509" i="23" s="1"/>
  <c r="O462" i="23"/>
  <c r="O461" i="23"/>
  <c r="O457" i="23"/>
  <c r="O648" i="23" s="1"/>
  <c r="O655" i="23" s="1"/>
  <c r="O456" i="23"/>
  <c r="O455" i="23"/>
  <c r="O454" i="23"/>
  <c r="O451" i="23"/>
  <c r="O450" i="23"/>
  <c r="O449" i="23"/>
  <c r="O448" i="23"/>
  <c r="O444" i="23"/>
  <c r="O445" i="23" s="1"/>
  <c r="O443" i="23"/>
  <c r="O442" i="23"/>
  <c r="O441" i="23"/>
  <c r="O438" i="23"/>
  <c r="O439" i="23" s="1"/>
  <c r="O437" i="23"/>
  <c r="O436" i="23"/>
  <c r="O435" i="23"/>
  <c r="O414" i="23"/>
  <c r="O413" i="23"/>
  <c r="O412" i="23"/>
  <c r="O411" i="23"/>
  <c r="O408" i="23"/>
  <c r="O407" i="23"/>
  <c r="O406" i="23"/>
  <c r="O405" i="23"/>
  <c r="O402" i="23"/>
  <c r="O415" i="23" s="1"/>
  <c r="O401" i="23"/>
  <c r="O400" i="23"/>
  <c r="O399" i="23"/>
  <c r="O397" i="23"/>
  <c r="O396" i="23"/>
  <c r="O395" i="23"/>
  <c r="O394" i="23"/>
  <c r="O393" i="23"/>
  <c r="O390" i="23"/>
  <c r="O391" i="23" s="1"/>
  <c r="O389" i="23"/>
  <c r="O388" i="23"/>
  <c r="O387" i="23"/>
  <c r="O384" i="23"/>
  <c r="O383" i="23"/>
  <c r="O382" i="23"/>
  <c r="O381" i="23"/>
  <c r="O378" i="23"/>
  <c r="O637" i="23" s="1"/>
  <c r="O377" i="23"/>
  <c r="O376" i="23"/>
  <c r="O375" i="23"/>
  <c r="O372" i="23"/>
  <c r="O371" i="23"/>
  <c r="O370" i="23"/>
  <c r="O369" i="23"/>
  <c r="O366" i="23"/>
  <c r="O367" i="23" s="1"/>
  <c r="O365" i="23"/>
  <c r="O364" i="23"/>
  <c r="O363" i="23"/>
  <c r="O360" i="23"/>
  <c r="O361" i="23" s="1"/>
  <c r="O359" i="23"/>
  <c r="O358" i="23"/>
  <c r="O357" i="23"/>
  <c r="O354" i="23"/>
  <c r="O355" i="23" s="1"/>
  <c r="O353" i="23"/>
  <c r="O352" i="23"/>
  <c r="O351" i="23"/>
  <c r="O213" i="23"/>
  <c r="O215" i="23" s="1"/>
  <c r="O124" i="23"/>
  <c r="O122" i="23"/>
  <c r="O121" i="23"/>
  <c r="O120" i="23"/>
  <c r="O119" i="23"/>
  <c r="O123" i="23" s="1"/>
  <c r="O125" i="23" s="1"/>
  <c r="P661" i="23"/>
  <c r="C673" i="25" l="1"/>
  <c r="C675" i="25" s="1"/>
  <c r="P606" i="25"/>
  <c r="C608" i="25"/>
  <c r="O605" i="25"/>
  <c r="O544" i="25"/>
  <c r="O547" i="25"/>
  <c r="O503" i="25"/>
  <c r="O511" i="25" s="1"/>
  <c r="O510" i="25"/>
  <c r="O550" i="25" s="1"/>
  <c r="O558" i="25" s="1"/>
  <c r="O508" i="25"/>
  <c r="O549" i="25"/>
  <c r="H536" i="25"/>
  <c r="O490" i="25"/>
  <c r="O472" i="25"/>
  <c r="O545" i="25" s="1"/>
  <c r="O528" i="25"/>
  <c r="O581" i="25"/>
  <c r="N520" i="25"/>
  <c r="N567" i="25"/>
  <c r="N588" i="25"/>
  <c r="P590" i="25" s="1"/>
  <c r="O452" i="25"/>
  <c r="M427" i="25"/>
  <c r="O361" i="25"/>
  <c r="R123" i="25"/>
  <c r="L418" i="25" s="1"/>
  <c r="AX123" i="25"/>
  <c r="AX125" i="25" s="1"/>
  <c r="I361" i="25"/>
  <c r="O409" i="25"/>
  <c r="AH123" i="25"/>
  <c r="B123" i="25"/>
  <c r="S123" i="25"/>
  <c r="L417" i="25" s="1"/>
  <c r="AI123" i="25"/>
  <c r="AY123" i="25"/>
  <c r="J361" i="25"/>
  <c r="P426" i="25"/>
  <c r="J373" i="25"/>
  <c r="O123" i="25"/>
  <c r="O367" i="25"/>
  <c r="O391" i="25"/>
  <c r="O415" i="25"/>
  <c r="O439" i="25"/>
  <c r="J385" i="25"/>
  <c r="O373" i="25"/>
  <c r="O397" i="25"/>
  <c r="O445" i="25"/>
  <c r="J367" i="25"/>
  <c r="G415" i="25"/>
  <c r="J379" i="25"/>
  <c r="H439" i="25"/>
  <c r="P355" i="25"/>
  <c r="P458" i="25"/>
  <c r="P373" i="25"/>
  <c r="O632" i="25"/>
  <c r="O589" i="25"/>
  <c r="O649" i="25"/>
  <c r="O656" i="25" s="1"/>
  <c r="O603" i="25"/>
  <c r="O634" i="25"/>
  <c r="O570" i="25"/>
  <c r="O555" i="25"/>
  <c r="O644" i="25"/>
  <c r="O504" i="25"/>
  <c r="O521" i="25"/>
  <c r="O572" i="25"/>
  <c r="O557" i="25"/>
  <c r="O568" i="25"/>
  <c r="O529" i="25"/>
  <c r="O658" i="25"/>
  <c r="D544" i="25"/>
  <c r="O379" i="25"/>
  <c r="O458" i="25"/>
  <c r="O709" i="25"/>
  <c r="O710" i="25" s="1"/>
  <c r="I123" i="25"/>
  <c r="N419" i="25" s="1"/>
  <c r="Z123" i="25"/>
  <c r="J418" i="25" s="1"/>
  <c r="AP123" i="25"/>
  <c r="AP125" i="25" s="1"/>
  <c r="G361" i="25"/>
  <c r="P528" i="25"/>
  <c r="O537" i="25"/>
  <c r="O636" i="25"/>
  <c r="B409" i="25"/>
  <c r="H427" i="25"/>
  <c r="B465" i="25"/>
  <c r="D549" i="25"/>
  <c r="D572" i="25" s="1"/>
  <c r="F550" i="25"/>
  <c r="F573" i="25" s="1"/>
  <c r="R125" i="25"/>
  <c r="L430" i="25" s="1"/>
  <c r="K415" i="25"/>
  <c r="P655" i="25"/>
  <c r="Q655" i="25" s="1"/>
  <c r="O665" i="25" s="1"/>
  <c r="O670" i="25" s="1"/>
  <c r="O712" i="25"/>
  <c r="O713" i="25" s="1"/>
  <c r="J496" i="25"/>
  <c r="L704" i="25"/>
  <c r="M704" i="25" s="1"/>
  <c r="O704" i="25" s="1"/>
  <c r="O705" i="25" s="1"/>
  <c r="K484" i="25"/>
  <c r="K520" i="25"/>
  <c r="K588" i="25"/>
  <c r="K632" i="25" s="1"/>
  <c r="O642" i="25"/>
  <c r="F409" i="25"/>
  <c r="D503" i="25"/>
  <c r="L605" i="25"/>
  <c r="N606" i="25"/>
  <c r="G355" i="25"/>
  <c r="E465" i="25"/>
  <c r="E597" i="25" s="1"/>
  <c r="E478" i="25"/>
  <c r="K478" i="25"/>
  <c r="P484" i="25"/>
  <c r="P496" i="25"/>
  <c r="M605" i="25"/>
  <c r="H397" i="25"/>
  <c r="H409" i="25"/>
  <c r="D415" i="25"/>
  <c r="F421" i="25"/>
  <c r="N427" i="25"/>
  <c r="E681" i="25"/>
  <c r="E683" i="25" s="1"/>
  <c r="O717" i="25"/>
  <c r="O718" i="25" s="1"/>
  <c r="BK125" i="25"/>
  <c r="G367" i="25"/>
  <c r="O669" i="25"/>
  <c r="K385" i="25"/>
  <c r="B606" i="25"/>
  <c r="D607" i="25"/>
  <c r="O548" i="25"/>
  <c r="K409" i="25"/>
  <c r="I547" i="25"/>
  <c r="I555" i="25" s="1"/>
  <c r="K548" i="25"/>
  <c r="M549" i="25"/>
  <c r="M557" i="25" s="1"/>
  <c r="P550" i="25"/>
  <c r="P558" i="25" s="1"/>
  <c r="G379" i="25"/>
  <c r="M385" i="25"/>
  <c r="D588" i="25"/>
  <c r="D649" i="25" s="1"/>
  <c r="D653" i="25" s="1"/>
  <c r="B605" i="25"/>
  <c r="N717" i="25"/>
  <c r="O652" i="25"/>
  <c r="O721" i="25"/>
  <c r="O722" i="25" s="1"/>
  <c r="E484" i="25"/>
  <c r="C605" i="25"/>
  <c r="H695" i="25"/>
  <c r="F415" i="25"/>
  <c r="N478" i="25"/>
  <c r="F484" i="25"/>
  <c r="N490" i="25"/>
  <c r="C367" i="25"/>
  <c r="G421" i="25"/>
  <c r="F478" i="25"/>
  <c r="E503" i="25"/>
  <c r="E505" i="25" s="1"/>
  <c r="L520" i="25"/>
  <c r="M522" i="25" s="1"/>
  <c r="L588" i="25"/>
  <c r="L634" i="25" s="1"/>
  <c r="G373" i="25"/>
  <c r="F391" i="25"/>
  <c r="B415" i="25"/>
  <c r="P520" i="25"/>
  <c r="P522" i="25" s="1"/>
  <c r="P536" i="25"/>
  <c r="P588" i="25"/>
  <c r="P603" i="25" s="1"/>
  <c r="B608" i="25"/>
  <c r="N397" i="25"/>
  <c r="N409" i="25"/>
  <c r="C415" i="25"/>
  <c r="H547" i="25"/>
  <c r="H570" i="25" s="1"/>
  <c r="J548" i="25"/>
  <c r="J571" i="25" s="1"/>
  <c r="L549" i="25"/>
  <c r="L557" i="25" s="1"/>
  <c r="N550" i="25"/>
  <c r="N573" i="25" s="1"/>
  <c r="B472" i="25"/>
  <c r="B597" i="25" s="1"/>
  <c r="E496" i="25"/>
  <c r="F544" i="25"/>
  <c r="P123" i="25"/>
  <c r="AV123" i="25"/>
  <c r="AV125" i="25" s="1"/>
  <c r="B427" i="25"/>
  <c r="G445" i="25"/>
  <c r="P452" i="25"/>
  <c r="G528" i="25"/>
  <c r="G544" i="25"/>
  <c r="G581" i="25"/>
  <c r="AF123" i="25"/>
  <c r="N361" i="25"/>
  <c r="C385" i="25"/>
  <c r="J507" i="25"/>
  <c r="J547" i="25" s="1"/>
  <c r="L508" i="25"/>
  <c r="L548" i="25" s="1"/>
  <c r="L571" i="25" s="1"/>
  <c r="N509" i="25"/>
  <c r="N549" i="25" s="1"/>
  <c r="I490" i="25"/>
  <c r="H544" i="25"/>
  <c r="H581" i="25"/>
  <c r="J581" i="25"/>
  <c r="D427" i="25"/>
  <c r="I581" i="25"/>
  <c r="S125" i="25"/>
  <c r="L429" i="25" s="1"/>
  <c r="BE125" i="25"/>
  <c r="L478" i="25"/>
  <c r="B567" i="25"/>
  <c r="C606" i="25"/>
  <c r="E607" i="25"/>
  <c r="G608" i="25"/>
  <c r="AI125" i="25"/>
  <c r="C123" i="25"/>
  <c r="AJ123" i="25"/>
  <c r="AJ125" i="25" s="1"/>
  <c r="BF125" i="25"/>
  <c r="C397" i="25"/>
  <c r="M478" i="25"/>
  <c r="L503" i="25"/>
  <c r="K528" i="25"/>
  <c r="C567" i="25"/>
  <c r="E588" i="25"/>
  <c r="E603" i="25" s="1"/>
  <c r="AY125" i="25"/>
  <c r="T123" i="25"/>
  <c r="AZ123" i="25"/>
  <c r="AZ125" i="25" s="1"/>
  <c r="I367" i="25"/>
  <c r="N373" i="25"/>
  <c r="C379" i="25"/>
  <c r="D397" i="25"/>
  <c r="D409" i="25"/>
  <c r="G427" i="25"/>
  <c r="F472" i="25"/>
  <c r="P490" i="25"/>
  <c r="M503" i="25"/>
  <c r="O505" i="25" s="1"/>
  <c r="P503" i="25"/>
  <c r="L528" i="25"/>
  <c r="M530" i="25" s="1"/>
  <c r="N581" i="25"/>
  <c r="M715" i="25"/>
  <c r="C361" i="25"/>
  <c r="D379" i="25"/>
  <c r="N391" i="25"/>
  <c r="J415" i="25"/>
  <c r="P507" i="25"/>
  <c r="P547" i="25" s="1"/>
  <c r="P570" i="25" s="1"/>
  <c r="C509" i="25"/>
  <c r="C549" i="25" s="1"/>
  <c r="E510" i="25"/>
  <c r="N507" i="25"/>
  <c r="N547" i="25" s="1"/>
  <c r="N570" i="25" s="1"/>
  <c r="E536" i="25"/>
  <c r="E537" i="25" s="1"/>
  <c r="M544" i="25"/>
  <c r="P581" i="25"/>
  <c r="I427" i="25"/>
  <c r="G409" i="25"/>
  <c r="J427" i="25"/>
  <c r="E549" i="25"/>
  <c r="E557" i="25" s="1"/>
  <c r="G567" i="25"/>
  <c r="J484" i="25"/>
  <c r="I496" i="25"/>
  <c r="C373" i="25"/>
  <c r="I397" i="25"/>
  <c r="N415" i="25"/>
  <c r="D421" i="25"/>
  <c r="C433" i="25"/>
  <c r="N603" i="25"/>
  <c r="J123" i="25"/>
  <c r="AA123" i="25"/>
  <c r="J417" i="25" s="1"/>
  <c r="AQ123" i="25"/>
  <c r="AQ125" i="25" s="1"/>
  <c r="N123" i="25"/>
  <c r="M418" i="25" s="1"/>
  <c r="AE123" i="25"/>
  <c r="I417" i="25" s="1"/>
  <c r="AU123" i="25"/>
  <c r="AU125" i="25" s="1"/>
  <c r="J409" i="25"/>
  <c r="P415" i="25"/>
  <c r="D507" i="25"/>
  <c r="D547" i="25" s="1"/>
  <c r="D570" i="25" s="1"/>
  <c r="F508" i="25"/>
  <c r="F548" i="25" s="1"/>
  <c r="F571" i="25" s="1"/>
  <c r="H509" i="25"/>
  <c r="H549" i="25" s="1"/>
  <c r="J510" i="25"/>
  <c r="J550" i="25" s="1"/>
  <c r="D478" i="25"/>
  <c r="L484" i="25"/>
  <c r="C503" i="25"/>
  <c r="C644" i="25" s="1"/>
  <c r="J520" i="25"/>
  <c r="K522" i="25" s="1"/>
  <c r="B528" i="25"/>
  <c r="B529" i="25" s="1"/>
  <c r="J567" i="25"/>
  <c r="J588" i="25"/>
  <c r="I697" i="25"/>
  <c r="I699" i="25" s="1"/>
  <c r="B125" i="25"/>
  <c r="H445" i="25"/>
  <c r="N452" i="25"/>
  <c r="D123" i="25"/>
  <c r="U123" i="25"/>
  <c r="AK123" i="25"/>
  <c r="AK125" i="25" s="1"/>
  <c r="BA123" i="25"/>
  <c r="BA125" i="25" s="1"/>
  <c r="I355" i="25"/>
  <c r="F397" i="25"/>
  <c r="B439" i="25"/>
  <c r="D465" i="25"/>
  <c r="D642" i="25" s="1"/>
  <c r="I478" i="25"/>
  <c r="M484" i="25"/>
  <c r="C490" i="25"/>
  <c r="L496" i="25"/>
  <c r="M520" i="25"/>
  <c r="N522" i="25" s="1"/>
  <c r="C528" i="25"/>
  <c r="D567" i="25"/>
  <c r="M588" i="25"/>
  <c r="M603" i="25" s="1"/>
  <c r="P608" i="25"/>
  <c r="E123" i="25"/>
  <c r="V123" i="25"/>
  <c r="AL123" i="25"/>
  <c r="AL125" i="25" s="1"/>
  <c r="BB123" i="25"/>
  <c r="BB125" i="25" s="1"/>
  <c r="L367" i="25"/>
  <c r="E391" i="25"/>
  <c r="G397" i="25"/>
  <c r="C409" i="25"/>
  <c r="C439" i="25"/>
  <c r="K547" i="25"/>
  <c r="K555" i="25" s="1"/>
  <c r="M548" i="25"/>
  <c r="M556" i="25" s="1"/>
  <c r="P549" i="25"/>
  <c r="P572" i="25" s="1"/>
  <c r="H478" i="25"/>
  <c r="J478" i="25"/>
  <c r="N484" i="25"/>
  <c r="D490" i="25"/>
  <c r="K496" i="25"/>
  <c r="B503" i="25"/>
  <c r="B504" i="25" s="1"/>
  <c r="D528" i="25"/>
  <c r="E567" i="25"/>
  <c r="B588" i="25"/>
  <c r="J605" i="25"/>
  <c r="L606" i="25"/>
  <c r="N607" i="25"/>
  <c r="L705" i="25"/>
  <c r="L707" i="25" s="1"/>
  <c r="AM123" i="25"/>
  <c r="AM125" i="25" s="1"/>
  <c r="L445" i="25"/>
  <c r="B452" i="25"/>
  <c r="L547" i="25"/>
  <c r="L555" i="25" s="1"/>
  <c r="N548" i="25"/>
  <c r="N571" i="25" s="1"/>
  <c r="B550" i="25"/>
  <c r="B573" i="25" s="1"/>
  <c r="D472" i="25"/>
  <c r="E490" i="25"/>
  <c r="N496" i="25"/>
  <c r="E528" i="25"/>
  <c r="J536" i="25"/>
  <c r="B544" i="25"/>
  <c r="F567" i="25"/>
  <c r="K581" i="25"/>
  <c r="P607" i="25"/>
  <c r="W123" i="25"/>
  <c r="X123" i="25"/>
  <c r="E409" i="25"/>
  <c r="P427" i="25"/>
  <c r="E439" i="25"/>
  <c r="M445" i="25"/>
  <c r="M465" i="25"/>
  <c r="M658" i="25" s="1"/>
  <c r="P508" i="25"/>
  <c r="P548" i="25" s="1"/>
  <c r="P556" i="25" s="1"/>
  <c r="C510" i="25"/>
  <c r="C550" i="25" s="1"/>
  <c r="C558" i="25" s="1"/>
  <c r="C472" i="25"/>
  <c r="F490" i="25"/>
  <c r="M496" i="25"/>
  <c r="F528" i="25"/>
  <c r="L581" i="25"/>
  <c r="F123" i="25"/>
  <c r="G123" i="25"/>
  <c r="AN123" i="25"/>
  <c r="AN125" i="25" s="1"/>
  <c r="H123" i="25"/>
  <c r="Y123" i="25"/>
  <c r="AO123" i="25"/>
  <c r="AO125" i="25" s="1"/>
  <c r="H391" i="25"/>
  <c r="J397" i="25"/>
  <c r="F439" i="25"/>
  <c r="D510" i="25"/>
  <c r="D550" i="25" s="1"/>
  <c r="C484" i="25"/>
  <c r="G490" i="25"/>
  <c r="K490" i="25"/>
  <c r="C520" i="25"/>
  <c r="I528" i="25"/>
  <c r="L536" i="25"/>
  <c r="N536" i="25"/>
  <c r="H567" i="25"/>
  <c r="M581" i="25"/>
  <c r="G689" i="25"/>
  <c r="G691" i="25" s="1"/>
  <c r="L709" i="25"/>
  <c r="L711" i="25" s="1"/>
  <c r="BC123" i="25"/>
  <c r="BC125" i="25" s="1"/>
  <c r="I125" i="25"/>
  <c r="N431" i="25" s="1"/>
  <c r="Z125" i="25"/>
  <c r="J430" i="25" s="1"/>
  <c r="I391" i="25"/>
  <c r="E427" i="25"/>
  <c r="P445" i="25"/>
  <c r="E550" i="25"/>
  <c r="E573" i="25" s="1"/>
  <c r="E472" i="25"/>
  <c r="B484" i="25"/>
  <c r="D484" i="25"/>
  <c r="H490" i="25"/>
  <c r="F503" i="25"/>
  <c r="F643" i="25" s="1"/>
  <c r="B520" i="25"/>
  <c r="F520" i="25"/>
  <c r="H528" i="25"/>
  <c r="I530" i="25" s="1"/>
  <c r="J528" i="25"/>
  <c r="M536" i="25"/>
  <c r="O538" i="25" s="1"/>
  <c r="E544" i="25"/>
  <c r="E545" i="25" s="1"/>
  <c r="I567" i="25"/>
  <c r="D608" i="25"/>
  <c r="P652" i="25"/>
  <c r="F445" i="25"/>
  <c r="F452" i="25"/>
  <c r="K123" i="25"/>
  <c r="AB123" i="25"/>
  <c r="AR123" i="25"/>
  <c r="AR125" i="25" s="1"/>
  <c r="M123" i="25"/>
  <c r="AD123" i="25"/>
  <c r="AT123" i="25"/>
  <c r="AT125" i="25" s="1"/>
  <c r="E379" i="25"/>
  <c r="I409" i="25"/>
  <c r="B421" i="25"/>
  <c r="C427" i="25"/>
  <c r="I439" i="25"/>
  <c r="G452" i="25"/>
  <c r="C465" i="25"/>
  <c r="C568" i="25" s="1"/>
  <c r="G472" i="25"/>
  <c r="J490" i="25"/>
  <c r="D520" i="25"/>
  <c r="L123" i="25"/>
  <c r="AC123" i="25"/>
  <c r="AS123" i="25"/>
  <c r="AS125" i="25" s="1"/>
  <c r="L373" i="25"/>
  <c r="L391" i="25"/>
  <c r="J439" i="25"/>
  <c r="H472" i="25"/>
  <c r="H568" i="25" s="1"/>
  <c r="P478" i="25"/>
  <c r="M490" i="25"/>
  <c r="B496" i="25"/>
  <c r="G503" i="25"/>
  <c r="G643" i="25" s="1"/>
  <c r="E520" i="25"/>
  <c r="E521" i="25" s="1"/>
  <c r="G520" i="25"/>
  <c r="M528" i="25"/>
  <c r="O530" i="25" s="1"/>
  <c r="L567" i="25"/>
  <c r="BI125" i="25"/>
  <c r="M391" i="25"/>
  <c r="P397" i="25"/>
  <c r="M415" i="25"/>
  <c r="K439" i="25"/>
  <c r="C445" i="25"/>
  <c r="C547" i="25"/>
  <c r="C570" i="25" s="1"/>
  <c r="E548" i="25"/>
  <c r="E556" i="25" s="1"/>
  <c r="G549" i="25"/>
  <c r="G572" i="25" s="1"/>
  <c r="I550" i="25"/>
  <c r="I573" i="25" s="1"/>
  <c r="I472" i="25"/>
  <c r="M472" i="25"/>
  <c r="H484" i="25"/>
  <c r="L490" i="25"/>
  <c r="C496" i="25"/>
  <c r="H503" i="25"/>
  <c r="H643" i="25" s="1"/>
  <c r="H520" i="25"/>
  <c r="N528" i="25"/>
  <c r="P530" i="25" s="1"/>
  <c r="I544" i="25"/>
  <c r="B581" i="25"/>
  <c r="F581" i="25"/>
  <c r="Q123" i="25"/>
  <c r="AG123" i="25"/>
  <c r="AG125" i="25" s="1"/>
  <c r="AW123" i="25"/>
  <c r="AW125" i="25" s="1"/>
  <c r="BJ125" i="25"/>
  <c r="E367" i="25"/>
  <c r="L409" i="25"/>
  <c r="F427" i="25"/>
  <c r="D445" i="25"/>
  <c r="J452" i="25"/>
  <c r="J472" i="25"/>
  <c r="G484" i="25"/>
  <c r="D496" i="25"/>
  <c r="I503" i="25"/>
  <c r="J544" i="25"/>
  <c r="G588" i="25"/>
  <c r="G603" i="25" s="1"/>
  <c r="E445" i="25"/>
  <c r="E507" i="25"/>
  <c r="E547" i="25" s="1"/>
  <c r="E555" i="25" s="1"/>
  <c r="G508" i="25"/>
  <c r="G548" i="25" s="1"/>
  <c r="G556" i="25" s="1"/>
  <c r="I509" i="25"/>
  <c r="I549" i="25" s="1"/>
  <c r="I572" i="25" s="1"/>
  <c r="K510" i="25"/>
  <c r="K550" i="25" s="1"/>
  <c r="K472" i="25"/>
  <c r="B478" i="25"/>
  <c r="G496" i="25"/>
  <c r="J503" i="25"/>
  <c r="J644" i="25" s="1"/>
  <c r="C536" i="25"/>
  <c r="C537" i="25" s="1"/>
  <c r="K544" i="25"/>
  <c r="D581" i="25"/>
  <c r="H588" i="25"/>
  <c r="H632" i="25" s="1"/>
  <c r="K700" i="25"/>
  <c r="K701" i="25" s="1"/>
  <c r="K703" i="25" s="1"/>
  <c r="BL125" i="25"/>
  <c r="AH125" i="25"/>
  <c r="E361" i="25"/>
  <c r="E421" i="25"/>
  <c r="N439" i="25"/>
  <c r="F547" i="25"/>
  <c r="F555" i="25" s="1"/>
  <c r="J549" i="25"/>
  <c r="L550" i="25"/>
  <c r="L558" i="25" s="1"/>
  <c r="L472" i="25"/>
  <c r="N472" i="25"/>
  <c r="C478" i="25"/>
  <c r="G478" i="25"/>
  <c r="I484" i="25"/>
  <c r="F496" i="25"/>
  <c r="H496" i="25"/>
  <c r="K503" i="25"/>
  <c r="K644" i="25" s="1"/>
  <c r="I520" i="25"/>
  <c r="L544" i="25"/>
  <c r="N544" i="25"/>
  <c r="I588" i="25"/>
  <c r="K603" i="25"/>
  <c r="H367" i="25"/>
  <c r="I373" i="25"/>
  <c r="G458" i="25"/>
  <c r="E415" i="25"/>
  <c r="M452" i="25"/>
  <c r="G547" i="25"/>
  <c r="G555" i="25" s="1"/>
  <c r="I548" i="25"/>
  <c r="I556" i="25" s="1"/>
  <c r="K549" i="25"/>
  <c r="K572" i="25" s="1"/>
  <c r="M550" i="25"/>
  <c r="M558" i="25" s="1"/>
  <c r="P472" i="25"/>
  <c r="B490" i="25"/>
  <c r="N503" i="25"/>
  <c r="N643" i="25" s="1"/>
  <c r="P544" i="25"/>
  <c r="N608" i="25"/>
  <c r="J557" i="25"/>
  <c r="J572" i="25"/>
  <c r="K557" i="25"/>
  <c r="L644" i="25"/>
  <c r="L643" i="25"/>
  <c r="H555" i="25"/>
  <c r="J556" i="25"/>
  <c r="L572" i="25"/>
  <c r="M643" i="25"/>
  <c r="M644" i="25"/>
  <c r="M505" i="25"/>
  <c r="I570" i="25"/>
  <c r="K556" i="25"/>
  <c r="K571" i="25"/>
  <c r="M572" i="25"/>
  <c r="P573" i="25"/>
  <c r="L522" i="25"/>
  <c r="J570" i="25"/>
  <c r="J555" i="25"/>
  <c r="M521" i="25"/>
  <c r="C529" i="25"/>
  <c r="K570" i="25"/>
  <c r="M571" i="25"/>
  <c r="E530" i="25"/>
  <c r="P571" i="25"/>
  <c r="D573" i="25"/>
  <c r="D558" i="25"/>
  <c r="C521" i="25"/>
  <c r="F505" i="25"/>
  <c r="J530" i="25"/>
  <c r="AA125" i="25"/>
  <c r="J429" i="25" s="1"/>
  <c r="N125" i="25"/>
  <c r="M430" i="25" s="1"/>
  <c r="AE125" i="25"/>
  <c r="I429" i="25" s="1"/>
  <c r="B511" i="25"/>
  <c r="B658" i="25"/>
  <c r="D557" i="25"/>
  <c r="BG125" i="25"/>
  <c r="E572" i="25"/>
  <c r="G573" i="25"/>
  <c r="G558" i="25"/>
  <c r="B570" i="25"/>
  <c r="B555" i="25"/>
  <c r="D571" i="25"/>
  <c r="D556" i="25"/>
  <c r="F572" i="25"/>
  <c r="F557" i="25"/>
  <c r="G505" i="25"/>
  <c r="E522" i="25"/>
  <c r="I558" i="25"/>
  <c r="H505" i="25"/>
  <c r="N530" i="25"/>
  <c r="F556" i="25"/>
  <c r="H572" i="25"/>
  <c r="H557" i="25"/>
  <c r="J573" i="25"/>
  <c r="J558" i="25"/>
  <c r="K558" i="25"/>
  <c r="K573" i="25"/>
  <c r="J643" i="25"/>
  <c r="L439" i="25"/>
  <c r="J458" i="25"/>
  <c r="C643" i="25"/>
  <c r="M507" i="25"/>
  <c r="M547" i="25" s="1"/>
  <c r="B549" i="25"/>
  <c r="D536" i="25"/>
  <c r="M439" i="25"/>
  <c r="K458" i="25"/>
  <c r="E642" i="25"/>
  <c r="C572" i="25"/>
  <c r="C557" i="25"/>
  <c r="F558" i="25"/>
  <c r="J636" i="25"/>
  <c r="J637" i="25"/>
  <c r="D433" i="25"/>
  <c r="L458" i="25"/>
  <c r="F465" i="25"/>
  <c r="F568" i="25" s="1"/>
  <c r="F536" i="25"/>
  <c r="C588" i="25"/>
  <c r="C640" i="25" s="1"/>
  <c r="F676" i="25"/>
  <c r="K636" i="25"/>
  <c r="K637" i="25"/>
  <c r="M379" i="25"/>
  <c r="K397" i="25"/>
  <c r="M409" i="25"/>
  <c r="K427" i="25"/>
  <c r="C639" i="25"/>
  <c r="P439" i="25"/>
  <c r="I445" i="25"/>
  <c r="C452" i="25"/>
  <c r="M458" i="25"/>
  <c r="G465" i="25"/>
  <c r="B508" i="25"/>
  <c r="B548" i="25" s="1"/>
  <c r="H550" i="25"/>
  <c r="G536" i="25"/>
  <c r="H538" i="25" s="1"/>
  <c r="P708" i="25"/>
  <c r="P709" i="25" s="1"/>
  <c r="P710" i="25" s="1"/>
  <c r="N709" i="25"/>
  <c r="N711" i="25" s="1"/>
  <c r="I636" i="25"/>
  <c r="I637" i="25"/>
  <c r="L636" i="25"/>
  <c r="L637" i="25"/>
  <c r="H385" i="25"/>
  <c r="L397" i="25"/>
  <c r="H415" i="25"/>
  <c r="L427" i="25"/>
  <c r="D452" i="25"/>
  <c r="N458" i="25"/>
  <c r="H465" i="25"/>
  <c r="C508" i="25"/>
  <c r="C548" i="25" s="1"/>
  <c r="M545" i="25"/>
  <c r="K367" i="25"/>
  <c r="M636" i="25"/>
  <c r="M637" i="25"/>
  <c r="P379" i="25"/>
  <c r="I385" i="25"/>
  <c r="C391" i="25"/>
  <c r="M397" i="25"/>
  <c r="P409" i="25"/>
  <c r="I415" i="25"/>
  <c r="C421" i="25"/>
  <c r="E639" i="25"/>
  <c r="E640" i="25"/>
  <c r="K445" i="25"/>
  <c r="I465" i="25"/>
  <c r="I536" i="25"/>
  <c r="C581" i="25"/>
  <c r="N637" i="25"/>
  <c r="F639" i="25"/>
  <c r="F640" i="25"/>
  <c r="J465" i="25"/>
  <c r="J568" i="25" s="1"/>
  <c r="G634" i="25"/>
  <c r="G649" i="25"/>
  <c r="G680" i="25"/>
  <c r="F681" i="25"/>
  <c r="F683" i="25" s="1"/>
  <c r="K696" i="25"/>
  <c r="M709" i="25"/>
  <c r="M711" i="25" s="1"/>
  <c r="P637" i="25"/>
  <c r="P636" i="25"/>
  <c r="G639" i="25"/>
  <c r="G640" i="25"/>
  <c r="K465" i="25"/>
  <c r="K536" i="25"/>
  <c r="E581" i="25"/>
  <c r="H590" i="25"/>
  <c r="H649" i="25"/>
  <c r="D597" i="25"/>
  <c r="L415" i="25"/>
  <c r="H452" i="25"/>
  <c r="B458" i="25"/>
  <c r="L465" i="25"/>
  <c r="N538" i="25"/>
  <c r="H548" i="25"/>
  <c r="M537" i="25"/>
  <c r="J634" i="25"/>
  <c r="J649" i="25"/>
  <c r="J632" i="25"/>
  <c r="N636" i="25"/>
  <c r="H636" i="25"/>
  <c r="H637" i="25"/>
  <c r="B636" i="25"/>
  <c r="B637" i="25"/>
  <c r="D458" i="25"/>
  <c r="N465" i="25"/>
  <c r="C505" i="25"/>
  <c r="C544" i="25"/>
  <c r="E632" i="25"/>
  <c r="E649" i="25"/>
  <c r="J603" i="25"/>
  <c r="B639" i="25"/>
  <c r="H684" i="25"/>
  <c r="G685" i="25"/>
  <c r="G687" i="25" s="1"/>
  <c r="C636" i="25"/>
  <c r="C637" i="25"/>
  <c r="G439" i="25"/>
  <c r="K452" i="25"/>
  <c r="E458" i="25"/>
  <c r="P465" i="25"/>
  <c r="K567" i="25"/>
  <c r="L632" i="25"/>
  <c r="L590" i="25"/>
  <c r="F632" i="25"/>
  <c r="D640" i="25"/>
  <c r="F672" i="25"/>
  <c r="E673" i="25"/>
  <c r="E675" i="25" s="1"/>
  <c r="D636" i="25"/>
  <c r="D637" i="25"/>
  <c r="P643" i="25"/>
  <c r="P644" i="25"/>
  <c r="K634" i="25"/>
  <c r="L603" i="25"/>
  <c r="L608" i="25"/>
  <c r="E636" i="25"/>
  <c r="E637" i="25"/>
  <c r="D466" i="25"/>
  <c r="M567" i="25"/>
  <c r="M568" i="25" s="1"/>
  <c r="B649" i="25"/>
  <c r="B632" i="25"/>
  <c r="B634" i="25"/>
  <c r="F636" i="25"/>
  <c r="F637" i="25"/>
  <c r="H379" i="25"/>
  <c r="H458" i="25"/>
  <c r="B536" i="25"/>
  <c r="H605" i="25"/>
  <c r="J606" i="25"/>
  <c r="L607" i="25"/>
  <c r="I688" i="25"/>
  <c r="H689" i="25"/>
  <c r="H691" i="25" s="1"/>
  <c r="G636" i="25"/>
  <c r="G637" i="25"/>
  <c r="I379" i="25"/>
  <c r="I458" i="25"/>
  <c r="D504" i="25"/>
  <c r="M705" i="25"/>
  <c r="M707" i="25" s="1"/>
  <c r="K590" i="25"/>
  <c r="H608" i="25"/>
  <c r="F649" i="25"/>
  <c r="P654" i="25"/>
  <c r="D658" i="25"/>
  <c r="F685" i="25"/>
  <c r="F687" i="25" s="1"/>
  <c r="I608" i="25"/>
  <c r="B603" i="25"/>
  <c r="J608" i="25"/>
  <c r="D673" i="25"/>
  <c r="D675" i="25" s="1"/>
  <c r="K608" i="25"/>
  <c r="I692" i="25"/>
  <c r="K707" i="25"/>
  <c r="K649" i="25"/>
  <c r="P717" i="25"/>
  <c r="P718" i="25" s="1"/>
  <c r="F603" i="25"/>
  <c r="E679" i="25"/>
  <c r="N712" i="25"/>
  <c r="N719" i="25"/>
  <c r="F634" i="25"/>
  <c r="D677" i="25"/>
  <c r="D679" i="25" s="1"/>
  <c r="F590" i="25"/>
  <c r="D632" i="25"/>
  <c r="P721" i="25"/>
  <c r="O632" i="23"/>
  <c r="O649" i="23"/>
  <c r="O656" i="23" s="1"/>
  <c r="O603" i="23"/>
  <c r="O634" i="23"/>
  <c r="O504" i="23"/>
  <c r="O379" i="23"/>
  <c r="O458" i="23"/>
  <c r="O636" i="23"/>
  <c r="O385" i="23"/>
  <c r="O465" i="23"/>
  <c r="O589" i="23" s="1"/>
  <c r="O409" i="23"/>
  <c r="O717" i="23"/>
  <c r="O718" i="23" s="1"/>
  <c r="O669" i="23"/>
  <c r="O373" i="23"/>
  <c r="O452" i="23"/>
  <c r="O652" i="23"/>
  <c r="O721" i="23"/>
  <c r="O722" i="23" s="1"/>
  <c r="N721" i="23"/>
  <c r="P720" i="23"/>
  <c r="M717" i="23"/>
  <c r="N716" i="23"/>
  <c r="N717" i="23" s="1"/>
  <c r="N719" i="23" s="1"/>
  <c r="L713" i="23"/>
  <c r="M712" i="23"/>
  <c r="O712" i="23" s="1"/>
  <c r="O713" i="23" s="1"/>
  <c r="O714" i="23" s="1"/>
  <c r="K709" i="23"/>
  <c r="L708" i="23"/>
  <c r="L709" i="23" s="1"/>
  <c r="J705" i="23"/>
  <c r="K704" i="23"/>
  <c r="L704" i="23" s="1"/>
  <c r="I701" i="23"/>
  <c r="J700" i="23"/>
  <c r="K700" i="23" s="1"/>
  <c r="K701" i="23" s="1"/>
  <c r="H697" i="23"/>
  <c r="I696" i="23"/>
  <c r="J696" i="23" s="1"/>
  <c r="G693" i="23"/>
  <c r="H692" i="23"/>
  <c r="I692" i="23" s="1"/>
  <c r="F689" i="23"/>
  <c r="G688" i="23"/>
  <c r="G689" i="23" s="1"/>
  <c r="E685" i="23"/>
  <c r="F684" i="23"/>
  <c r="F685" i="23" s="1"/>
  <c r="D681" i="23"/>
  <c r="E680" i="23"/>
  <c r="F680" i="23" s="1"/>
  <c r="C677" i="23"/>
  <c r="D676" i="23"/>
  <c r="E676" i="23" s="1"/>
  <c r="B673" i="23"/>
  <c r="C672" i="23"/>
  <c r="C673" i="23" s="1"/>
  <c r="N669"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P629" i="23"/>
  <c r="N629" i="23"/>
  <c r="M629" i="23"/>
  <c r="L629" i="23"/>
  <c r="K629" i="23"/>
  <c r="J629" i="23"/>
  <c r="I629" i="23"/>
  <c r="H629" i="23"/>
  <c r="G629" i="23"/>
  <c r="F629" i="23"/>
  <c r="E629" i="23"/>
  <c r="D629" i="23"/>
  <c r="C629" i="23"/>
  <c r="B629" i="23"/>
  <c r="P628" i="23"/>
  <c r="N628" i="23"/>
  <c r="M628" i="23"/>
  <c r="L628" i="23"/>
  <c r="K628" i="23"/>
  <c r="J628" i="23"/>
  <c r="I628" i="23"/>
  <c r="H628" i="23"/>
  <c r="G628" i="23"/>
  <c r="F628" i="23"/>
  <c r="E628" i="23"/>
  <c r="D628" i="23"/>
  <c r="C628" i="23"/>
  <c r="B628" i="23"/>
  <c r="P627" i="23"/>
  <c r="N627" i="23"/>
  <c r="M627" i="23"/>
  <c r="L627" i="23"/>
  <c r="K627" i="23"/>
  <c r="J627" i="23"/>
  <c r="I627" i="23"/>
  <c r="H627" i="23"/>
  <c r="G627" i="23"/>
  <c r="F627" i="23"/>
  <c r="E627" i="23"/>
  <c r="D627" i="23"/>
  <c r="C627" i="23"/>
  <c r="B627" i="23"/>
  <c r="P626" i="23"/>
  <c r="N626" i="23"/>
  <c r="M626" i="23"/>
  <c r="L626" i="23"/>
  <c r="K626" i="23"/>
  <c r="J626" i="23"/>
  <c r="I626" i="23"/>
  <c r="H626" i="23"/>
  <c r="G626" i="23"/>
  <c r="F626" i="23"/>
  <c r="E626" i="23"/>
  <c r="D626" i="23"/>
  <c r="C626" i="23"/>
  <c r="B626" i="23"/>
  <c r="P624" i="23"/>
  <c r="N624" i="23"/>
  <c r="M624" i="23"/>
  <c r="L624" i="23"/>
  <c r="K624" i="23"/>
  <c r="J624" i="23"/>
  <c r="I624" i="23"/>
  <c r="H624" i="23"/>
  <c r="G624" i="23"/>
  <c r="F624" i="23"/>
  <c r="E624" i="23"/>
  <c r="D624" i="23"/>
  <c r="C624" i="23"/>
  <c r="B624" i="23"/>
  <c r="P623" i="23"/>
  <c r="N623" i="23"/>
  <c r="M623" i="23"/>
  <c r="L623" i="23"/>
  <c r="K623" i="23"/>
  <c r="J623" i="23"/>
  <c r="I623" i="23"/>
  <c r="H623" i="23"/>
  <c r="G623" i="23"/>
  <c r="F623" i="23"/>
  <c r="E623" i="23"/>
  <c r="D623" i="23"/>
  <c r="C623" i="23"/>
  <c r="B623" i="23"/>
  <c r="P622" i="23"/>
  <c r="N622" i="23"/>
  <c r="M622" i="23"/>
  <c r="L622" i="23"/>
  <c r="K622" i="23"/>
  <c r="J622" i="23"/>
  <c r="I622" i="23"/>
  <c r="H622" i="23"/>
  <c r="G622" i="23"/>
  <c r="F622" i="23"/>
  <c r="E622" i="23"/>
  <c r="D622" i="23"/>
  <c r="C622" i="23"/>
  <c r="B622" i="23"/>
  <c r="P621" i="23"/>
  <c r="N621" i="23"/>
  <c r="M621" i="23"/>
  <c r="L621" i="23"/>
  <c r="K621" i="23"/>
  <c r="J621" i="23"/>
  <c r="I621" i="23"/>
  <c r="H621" i="23"/>
  <c r="G621" i="23"/>
  <c r="F621" i="23"/>
  <c r="E621" i="23"/>
  <c r="D621" i="23"/>
  <c r="C621" i="23"/>
  <c r="B621" i="23"/>
  <c r="P619" i="23"/>
  <c r="N619" i="23"/>
  <c r="M619" i="23"/>
  <c r="L619" i="23"/>
  <c r="K619" i="23"/>
  <c r="J619" i="23"/>
  <c r="I619" i="23"/>
  <c r="H619" i="23"/>
  <c r="G619" i="23"/>
  <c r="F619" i="23"/>
  <c r="E619" i="23"/>
  <c r="D619" i="23"/>
  <c r="C619" i="23"/>
  <c r="B619" i="23"/>
  <c r="P618" i="23"/>
  <c r="N618" i="23"/>
  <c r="M618" i="23"/>
  <c r="L618" i="23"/>
  <c r="K618" i="23"/>
  <c r="J618" i="23"/>
  <c r="I618" i="23"/>
  <c r="H618" i="23"/>
  <c r="G618" i="23"/>
  <c r="F618" i="23"/>
  <c r="E618" i="23"/>
  <c r="D618" i="23"/>
  <c r="C618" i="23"/>
  <c r="B618" i="23"/>
  <c r="P617" i="23"/>
  <c r="N617" i="23"/>
  <c r="M617" i="23"/>
  <c r="L617" i="23"/>
  <c r="K617" i="23"/>
  <c r="J617" i="23"/>
  <c r="I617" i="23"/>
  <c r="H617" i="23"/>
  <c r="G617" i="23"/>
  <c r="F617" i="23"/>
  <c r="E617" i="23"/>
  <c r="D617" i="23"/>
  <c r="C617" i="23"/>
  <c r="B617" i="23"/>
  <c r="P616" i="23"/>
  <c r="N616" i="23"/>
  <c r="M616" i="23"/>
  <c r="L616" i="23"/>
  <c r="K616" i="23"/>
  <c r="J616" i="23"/>
  <c r="I616" i="23"/>
  <c r="H616" i="23"/>
  <c r="G616" i="23"/>
  <c r="F616" i="23"/>
  <c r="E616" i="23"/>
  <c r="D616" i="23"/>
  <c r="C616" i="23"/>
  <c r="B616" i="23"/>
  <c r="P614" i="23"/>
  <c r="N614" i="23"/>
  <c r="M614" i="23"/>
  <c r="L614" i="23"/>
  <c r="K614" i="23"/>
  <c r="J614" i="23"/>
  <c r="I614" i="23"/>
  <c r="H614" i="23"/>
  <c r="G614" i="23"/>
  <c r="F614" i="23"/>
  <c r="E614" i="23"/>
  <c r="D614" i="23"/>
  <c r="C614" i="23"/>
  <c r="B614" i="23"/>
  <c r="P613" i="23"/>
  <c r="N613" i="23"/>
  <c r="M613" i="23"/>
  <c r="L613" i="23"/>
  <c r="K613" i="23"/>
  <c r="J613" i="23"/>
  <c r="I613" i="23"/>
  <c r="H613" i="23"/>
  <c r="G613" i="23"/>
  <c r="F613" i="23"/>
  <c r="E613" i="23"/>
  <c r="D613" i="23"/>
  <c r="C613" i="23"/>
  <c r="B613" i="23"/>
  <c r="P612" i="23"/>
  <c r="N612" i="23"/>
  <c r="M612" i="23"/>
  <c r="L612" i="23"/>
  <c r="K612" i="23"/>
  <c r="J612" i="23"/>
  <c r="I612" i="23"/>
  <c r="H612" i="23"/>
  <c r="G612" i="23"/>
  <c r="F612" i="23"/>
  <c r="E612" i="23"/>
  <c r="D612" i="23"/>
  <c r="C612" i="23"/>
  <c r="B612" i="23"/>
  <c r="P611" i="23"/>
  <c r="N611" i="23"/>
  <c r="M611" i="23"/>
  <c r="L611" i="23"/>
  <c r="K611" i="23"/>
  <c r="J611" i="23"/>
  <c r="I611" i="23"/>
  <c r="H611" i="23"/>
  <c r="G611" i="23"/>
  <c r="F611" i="23"/>
  <c r="E611" i="23"/>
  <c r="D611" i="23"/>
  <c r="C611" i="23"/>
  <c r="B611" i="23"/>
  <c r="P602" i="23"/>
  <c r="N602" i="23"/>
  <c r="M602" i="23"/>
  <c r="L602" i="23"/>
  <c r="K602" i="23"/>
  <c r="J602" i="23"/>
  <c r="I602" i="23"/>
  <c r="H602" i="23"/>
  <c r="H608" i="23" s="1"/>
  <c r="G602" i="23"/>
  <c r="G608" i="23" s="1"/>
  <c r="F602" i="23"/>
  <c r="F608" i="23" s="1"/>
  <c r="E602" i="23"/>
  <c r="D602" i="23"/>
  <c r="C602" i="23"/>
  <c r="B602" i="23"/>
  <c r="B608" i="23" s="1"/>
  <c r="P601" i="23"/>
  <c r="P607" i="23" s="1"/>
  <c r="N601" i="23"/>
  <c r="N607" i="23" s="1"/>
  <c r="M601" i="23"/>
  <c r="M607" i="23" s="1"/>
  <c r="L601" i="23"/>
  <c r="L607" i="23" s="1"/>
  <c r="K601" i="23"/>
  <c r="J601" i="23"/>
  <c r="J607" i="23" s="1"/>
  <c r="I601" i="23"/>
  <c r="I607" i="23" s="1"/>
  <c r="H601" i="23"/>
  <c r="G601" i="23"/>
  <c r="F601" i="23"/>
  <c r="F607" i="23" s="1"/>
  <c r="E601" i="23"/>
  <c r="E607" i="23" s="1"/>
  <c r="D601" i="23"/>
  <c r="D607" i="23" s="1"/>
  <c r="C601" i="23"/>
  <c r="C607" i="23" s="1"/>
  <c r="B601" i="23"/>
  <c r="B607" i="23" s="1"/>
  <c r="P600" i="23"/>
  <c r="N600" i="23"/>
  <c r="N606" i="23" s="1"/>
  <c r="M600" i="23"/>
  <c r="M606" i="23" s="1"/>
  <c r="L600" i="23"/>
  <c r="L606" i="23" s="1"/>
  <c r="K600" i="23"/>
  <c r="K606" i="23" s="1"/>
  <c r="J600" i="23"/>
  <c r="I600" i="23"/>
  <c r="H600" i="23"/>
  <c r="H606" i="23" s="1"/>
  <c r="G600" i="23"/>
  <c r="G606" i="23" s="1"/>
  <c r="F600" i="23"/>
  <c r="E600" i="23"/>
  <c r="D600" i="23"/>
  <c r="D606" i="23" s="1"/>
  <c r="C600" i="23"/>
  <c r="C606" i="23" s="1"/>
  <c r="B600" i="23"/>
  <c r="B606" i="23" s="1"/>
  <c r="P599" i="23"/>
  <c r="P605" i="23" s="1"/>
  <c r="N599" i="23"/>
  <c r="N605" i="23" s="1"/>
  <c r="M599" i="23"/>
  <c r="L599" i="23"/>
  <c r="L605" i="23" s="1"/>
  <c r="K599" i="23"/>
  <c r="J599" i="23"/>
  <c r="J605" i="23" s="1"/>
  <c r="I599" i="23"/>
  <c r="I605" i="23" s="1"/>
  <c r="H599" i="23"/>
  <c r="G599" i="23"/>
  <c r="F599" i="23"/>
  <c r="E599" i="23"/>
  <c r="E605" i="23" s="1"/>
  <c r="D599" i="23"/>
  <c r="C599" i="23"/>
  <c r="B599" i="23"/>
  <c r="B605" i="23" s="1"/>
  <c r="P596" i="23"/>
  <c r="N596" i="23"/>
  <c r="M596" i="23"/>
  <c r="L596" i="23"/>
  <c r="K596" i="23"/>
  <c r="J596" i="23"/>
  <c r="I596" i="23"/>
  <c r="H596" i="23"/>
  <c r="G596" i="23"/>
  <c r="F596" i="23"/>
  <c r="E596" i="23"/>
  <c r="D596" i="23"/>
  <c r="C596" i="23"/>
  <c r="B596" i="23"/>
  <c r="P595" i="23"/>
  <c r="N595" i="23"/>
  <c r="M595" i="23"/>
  <c r="L595" i="23"/>
  <c r="K595" i="23"/>
  <c r="J595" i="23"/>
  <c r="I595" i="23"/>
  <c r="H595" i="23"/>
  <c r="G595" i="23"/>
  <c r="F595" i="23"/>
  <c r="E595" i="23"/>
  <c r="D595" i="23"/>
  <c r="C595" i="23"/>
  <c r="B595" i="23"/>
  <c r="P594" i="23"/>
  <c r="N594" i="23"/>
  <c r="M594" i="23"/>
  <c r="L594" i="23"/>
  <c r="K594" i="23"/>
  <c r="J594" i="23"/>
  <c r="I594" i="23"/>
  <c r="H594" i="23"/>
  <c r="G594" i="23"/>
  <c r="F594" i="23"/>
  <c r="E594" i="23"/>
  <c r="D594" i="23"/>
  <c r="C594" i="23"/>
  <c r="B594" i="23"/>
  <c r="P593" i="23"/>
  <c r="N593" i="23"/>
  <c r="M593" i="23"/>
  <c r="L593" i="23"/>
  <c r="K593" i="23"/>
  <c r="J593" i="23"/>
  <c r="I593" i="23"/>
  <c r="H593" i="23"/>
  <c r="G593" i="23"/>
  <c r="F593" i="23"/>
  <c r="E593" i="23"/>
  <c r="D593" i="23"/>
  <c r="C593" i="23"/>
  <c r="B593" i="23"/>
  <c r="P587" i="23"/>
  <c r="N587" i="23"/>
  <c r="M587" i="23"/>
  <c r="L587" i="23"/>
  <c r="K587" i="23"/>
  <c r="J587" i="23"/>
  <c r="I587" i="23"/>
  <c r="H587" i="23"/>
  <c r="G587" i="23"/>
  <c r="F587" i="23"/>
  <c r="E587" i="23"/>
  <c r="D587" i="23"/>
  <c r="C587" i="23"/>
  <c r="B587" i="23"/>
  <c r="P586" i="23"/>
  <c r="N586" i="23"/>
  <c r="M586" i="23"/>
  <c r="L586" i="23"/>
  <c r="K586" i="23"/>
  <c r="J586" i="23"/>
  <c r="I586" i="23"/>
  <c r="H586" i="23"/>
  <c r="G586" i="23"/>
  <c r="F586" i="23"/>
  <c r="E586" i="23"/>
  <c r="D586" i="23"/>
  <c r="C586" i="23"/>
  <c r="B586" i="23"/>
  <c r="P585" i="23"/>
  <c r="N585" i="23"/>
  <c r="M585" i="23"/>
  <c r="L585" i="23"/>
  <c r="K585" i="23"/>
  <c r="J585" i="23"/>
  <c r="I585" i="23"/>
  <c r="H585" i="23"/>
  <c r="G585" i="23"/>
  <c r="F585" i="23"/>
  <c r="E585" i="23"/>
  <c r="D585" i="23"/>
  <c r="C585" i="23"/>
  <c r="B585" i="23"/>
  <c r="P584" i="23"/>
  <c r="N584" i="23"/>
  <c r="M584" i="23"/>
  <c r="L584" i="23"/>
  <c r="K584" i="23"/>
  <c r="J584" i="23"/>
  <c r="I584" i="23"/>
  <c r="H584" i="23"/>
  <c r="G584" i="23"/>
  <c r="F584" i="23"/>
  <c r="E584" i="23"/>
  <c r="D584" i="23"/>
  <c r="C584" i="23"/>
  <c r="B584" i="23"/>
  <c r="P580" i="23"/>
  <c r="N580" i="23"/>
  <c r="M580" i="23"/>
  <c r="L580" i="23"/>
  <c r="K580" i="23"/>
  <c r="J580" i="23"/>
  <c r="I580" i="23"/>
  <c r="H580" i="23"/>
  <c r="G580" i="23"/>
  <c r="F580" i="23"/>
  <c r="E580" i="23"/>
  <c r="D580" i="23"/>
  <c r="C580" i="23"/>
  <c r="B580" i="23"/>
  <c r="P579" i="23"/>
  <c r="N579" i="23"/>
  <c r="M579" i="23"/>
  <c r="L579" i="23"/>
  <c r="K579" i="23"/>
  <c r="J579" i="23"/>
  <c r="I579" i="23"/>
  <c r="H579" i="23"/>
  <c r="G579" i="23"/>
  <c r="F579" i="23"/>
  <c r="E579" i="23"/>
  <c r="D579" i="23"/>
  <c r="C579" i="23"/>
  <c r="B579" i="23"/>
  <c r="P578" i="23"/>
  <c r="N578" i="23"/>
  <c r="M578" i="23"/>
  <c r="L578" i="23"/>
  <c r="K578" i="23"/>
  <c r="J578" i="23"/>
  <c r="I578" i="23"/>
  <c r="H578" i="23"/>
  <c r="G578" i="23"/>
  <c r="F578" i="23"/>
  <c r="E578" i="23"/>
  <c r="D578" i="23"/>
  <c r="C578" i="23"/>
  <c r="B578" i="23"/>
  <c r="P577" i="23"/>
  <c r="N577" i="23"/>
  <c r="M577" i="23"/>
  <c r="L577" i="23"/>
  <c r="K577" i="23"/>
  <c r="J577" i="23"/>
  <c r="I577" i="23"/>
  <c r="H577" i="23"/>
  <c r="G577" i="23"/>
  <c r="F577" i="23"/>
  <c r="E577" i="23"/>
  <c r="D577" i="23"/>
  <c r="C577" i="23"/>
  <c r="B577" i="23"/>
  <c r="P566" i="23"/>
  <c r="N566" i="23"/>
  <c r="M566" i="23"/>
  <c r="L566" i="23"/>
  <c r="K566" i="23"/>
  <c r="J566" i="23"/>
  <c r="I566" i="23"/>
  <c r="H566" i="23"/>
  <c r="G566" i="23"/>
  <c r="F566" i="23"/>
  <c r="E566" i="23"/>
  <c r="D566" i="23"/>
  <c r="C566" i="23"/>
  <c r="B566" i="23"/>
  <c r="P565" i="23"/>
  <c r="N565" i="23"/>
  <c r="M565" i="23"/>
  <c r="L565" i="23"/>
  <c r="K565" i="23"/>
  <c r="J565" i="23"/>
  <c r="I565" i="23"/>
  <c r="H565" i="23"/>
  <c r="G565" i="23"/>
  <c r="F565" i="23"/>
  <c r="E565" i="23"/>
  <c r="D565" i="23"/>
  <c r="C565" i="23"/>
  <c r="B565" i="23"/>
  <c r="P564" i="23"/>
  <c r="N564" i="23"/>
  <c r="M564" i="23"/>
  <c r="L564" i="23"/>
  <c r="K564" i="23"/>
  <c r="J564" i="23"/>
  <c r="I564" i="23"/>
  <c r="H564" i="23"/>
  <c r="G564" i="23"/>
  <c r="F564" i="23"/>
  <c r="E564" i="23"/>
  <c r="D564" i="23"/>
  <c r="C564" i="23"/>
  <c r="B564" i="23"/>
  <c r="P563" i="23"/>
  <c r="N563" i="23"/>
  <c r="M563" i="23"/>
  <c r="L563" i="23"/>
  <c r="K563" i="23"/>
  <c r="J563" i="23"/>
  <c r="I563" i="23"/>
  <c r="H563" i="23"/>
  <c r="G563" i="23"/>
  <c r="F563" i="23"/>
  <c r="E563" i="23"/>
  <c r="D563" i="23"/>
  <c r="C563" i="23"/>
  <c r="B563" i="23"/>
  <c r="E543" i="23"/>
  <c r="D543" i="23"/>
  <c r="C543" i="23"/>
  <c r="B543" i="23"/>
  <c r="F542" i="23"/>
  <c r="E542" i="23"/>
  <c r="D542" i="23"/>
  <c r="C542" i="23"/>
  <c r="B542" i="23"/>
  <c r="F541" i="23"/>
  <c r="E541" i="23"/>
  <c r="D541" i="23"/>
  <c r="C541" i="23"/>
  <c r="B541" i="23"/>
  <c r="G540" i="23"/>
  <c r="F540" i="23"/>
  <c r="E540" i="23"/>
  <c r="D540" i="23"/>
  <c r="C540" i="23"/>
  <c r="B540" i="23"/>
  <c r="P535" i="23"/>
  <c r="N535" i="23"/>
  <c r="M535" i="23"/>
  <c r="L535" i="23"/>
  <c r="K535" i="23"/>
  <c r="J535" i="23"/>
  <c r="I535" i="23"/>
  <c r="H535" i="23"/>
  <c r="G535" i="23"/>
  <c r="F535" i="23"/>
  <c r="E535" i="23"/>
  <c r="D535" i="23"/>
  <c r="C535" i="23"/>
  <c r="B535" i="23"/>
  <c r="P534" i="23"/>
  <c r="N534" i="23"/>
  <c r="M534" i="23"/>
  <c r="L534" i="23"/>
  <c r="K534" i="23"/>
  <c r="J534" i="23"/>
  <c r="I534" i="23"/>
  <c r="H534" i="23"/>
  <c r="G534" i="23"/>
  <c r="F534" i="23"/>
  <c r="E534" i="23"/>
  <c r="D534" i="23"/>
  <c r="C534" i="23"/>
  <c r="B534" i="23"/>
  <c r="P533" i="23"/>
  <c r="N533" i="23"/>
  <c r="M533" i="23"/>
  <c r="L533" i="23"/>
  <c r="K533" i="23"/>
  <c r="J533" i="23"/>
  <c r="I533" i="23"/>
  <c r="H533" i="23"/>
  <c r="G533" i="23"/>
  <c r="F533" i="23"/>
  <c r="E533" i="23"/>
  <c r="D533" i="23"/>
  <c r="C533" i="23"/>
  <c r="B533" i="23"/>
  <c r="P532" i="23"/>
  <c r="N532" i="23"/>
  <c r="M532" i="23"/>
  <c r="L532" i="23"/>
  <c r="K532" i="23"/>
  <c r="J532" i="23"/>
  <c r="I532" i="23"/>
  <c r="H532" i="23"/>
  <c r="G532" i="23"/>
  <c r="F532" i="23"/>
  <c r="E532" i="23"/>
  <c r="D532" i="23"/>
  <c r="C532" i="23"/>
  <c r="B532" i="23"/>
  <c r="P527" i="23"/>
  <c r="N527" i="23"/>
  <c r="M527" i="23"/>
  <c r="L527" i="23"/>
  <c r="K527" i="23"/>
  <c r="J527" i="23"/>
  <c r="I527" i="23"/>
  <c r="H527" i="23"/>
  <c r="G527" i="23"/>
  <c r="F527" i="23"/>
  <c r="E527" i="23"/>
  <c r="D527" i="23"/>
  <c r="C527" i="23"/>
  <c r="B527" i="23"/>
  <c r="P526" i="23"/>
  <c r="N526" i="23"/>
  <c r="M526" i="23"/>
  <c r="L526" i="23"/>
  <c r="K526" i="23"/>
  <c r="J526" i="23"/>
  <c r="I526" i="23"/>
  <c r="H526" i="23"/>
  <c r="G526" i="23"/>
  <c r="F526" i="23"/>
  <c r="E526" i="23"/>
  <c r="D526" i="23"/>
  <c r="C526" i="23"/>
  <c r="B526" i="23"/>
  <c r="P525" i="23"/>
  <c r="N525" i="23"/>
  <c r="M525" i="23"/>
  <c r="L525" i="23"/>
  <c r="K525" i="23"/>
  <c r="J525" i="23"/>
  <c r="I525" i="23"/>
  <c r="H525" i="23"/>
  <c r="G525" i="23"/>
  <c r="F525" i="23"/>
  <c r="E525" i="23"/>
  <c r="D525" i="23"/>
  <c r="C525" i="23"/>
  <c r="B525" i="23"/>
  <c r="P524" i="23"/>
  <c r="N524" i="23"/>
  <c r="M524" i="23"/>
  <c r="L524" i="23"/>
  <c r="K524" i="23"/>
  <c r="J524" i="23"/>
  <c r="I524" i="23"/>
  <c r="H524" i="23"/>
  <c r="G524" i="23"/>
  <c r="F524" i="23"/>
  <c r="E524" i="23"/>
  <c r="D524" i="23"/>
  <c r="C524" i="23"/>
  <c r="B524" i="23"/>
  <c r="P519" i="23"/>
  <c r="N519" i="23"/>
  <c r="M519" i="23"/>
  <c r="L519" i="23"/>
  <c r="K519" i="23"/>
  <c r="J519" i="23"/>
  <c r="I519" i="23"/>
  <c r="H519" i="23"/>
  <c r="G519" i="23"/>
  <c r="F519" i="23"/>
  <c r="E519" i="23"/>
  <c r="D519" i="23"/>
  <c r="C519" i="23"/>
  <c r="B519" i="23"/>
  <c r="P518" i="23"/>
  <c r="N518" i="23"/>
  <c r="M518" i="23"/>
  <c r="L518" i="23"/>
  <c r="K518" i="23"/>
  <c r="J518" i="23"/>
  <c r="I518" i="23"/>
  <c r="H518" i="23"/>
  <c r="G518" i="23"/>
  <c r="F518" i="23"/>
  <c r="E518" i="23"/>
  <c r="D518" i="23"/>
  <c r="C518" i="23"/>
  <c r="B518" i="23"/>
  <c r="P517" i="23"/>
  <c r="N517" i="23"/>
  <c r="M517" i="23"/>
  <c r="L517" i="23"/>
  <c r="K517" i="23"/>
  <c r="J517" i="23"/>
  <c r="I517" i="23"/>
  <c r="H517" i="23"/>
  <c r="G517" i="23"/>
  <c r="F517" i="23"/>
  <c r="E517" i="23"/>
  <c r="D517" i="23"/>
  <c r="C517" i="23"/>
  <c r="B517" i="23"/>
  <c r="P516" i="23"/>
  <c r="N516" i="23"/>
  <c r="M516" i="23"/>
  <c r="L516" i="23"/>
  <c r="K516" i="23"/>
  <c r="J516" i="23"/>
  <c r="I516" i="23"/>
  <c r="H516" i="23"/>
  <c r="G516" i="23"/>
  <c r="F516" i="23"/>
  <c r="E516" i="23"/>
  <c r="D516" i="23"/>
  <c r="C516" i="23"/>
  <c r="B516" i="23"/>
  <c r="P502" i="23"/>
  <c r="N502" i="23"/>
  <c r="M502" i="23"/>
  <c r="L502" i="23"/>
  <c r="K502" i="23"/>
  <c r="J502" i="23"/>
  <c r="I502" i="23"/>
  <c r="H502" i="23"/>
  <c r="G502" i="23"/>
  <c r="F502" i="23"/>
  <c r="E502" i="23"/>
  <c r="D502" i="23"/>
  <c r="C502" i="23"/>
  <c r="B502" i="23"/>
  <c r="P501" i="23"/>
  <c r="N501" i="23"/>
  <c r="M501" i="23"/>
  <c r="L501" i="23"/>
  <c r="K501" i="23"/>
  <c r="J501" i="23"/>
  <c r="I501" i="23"/>
  <c r="H501" i="23"/>
  <c r="G501" i="23"/>
  <c r="F501" i="23"/>
  <c r="E501" i="23"/>
  <c r="D501" i="23"/>
  <c r="C501" i="23"/>
  <c r="B501" i="23"/>
  <c r="P500" i="23"/>
  <c r="N500" i="23"/>
  <c r="M500" i="23"/>
  <c r="L500" i="23"/>
  <c r="K500" i="23"/>
  <c r="J500" i="23"/>
  <c r="I500" i="23"/>
  <c r="H500" i="23"/>
  <c r="G500" i="23"/>
  <c r="F500" i="23"/>
  <c r="E500" i="23"/>
  <c r="D500" i="23"/>
  <c r="C500" i="23"/>
  <c r="B500" i="23"/>
  <c r="P499" i="23"/>
  <c r="N499" i="23"/>
  <c r="M499" i="23"/>
  <c r="L499" i="23"/>
  <c r="K499" i="23"/>
  <c r="J499" i="23"/>
  <c r="I499" i="23"/>
  <c r="H499" i="23"/>
  <c r="G499" i="23"/>
  <c r="F499" i="23"/>
  <c r="E499" i="23"/>
  <c r="D499" i="23"/>
  <c r="C499" i="23"/>
  <c r="B499" i="23"/>
  <c r="P495" i="23"/>
  <c r="N495" i="23"/>
  <c r="M495" i="23"/>
  <c r="L495" i="23"/>
  <c r="K495" i="23"/>
  <c r="J495" i="23"/>
  <c r="I495" i="23"/>
  <c r="H495" i="23"/>
  <c r="G495" i="23"/>
  <c r="F495" i="23"/>
  <c r="E495" i="23"/>
  <c r="D495" i="23"/>
  <c r="C495" i="23"/>
  <c r="B495" i="23"/>
  <c r="P494" i="23"/>
  <c r="N494" i="23"/>
  <c r="M494" i="23"/>
  <c r="L494" i="23"/>
  <c r="K494" i="23"/>
  <c r="J494" i="23"/>
  <c r="I494" i="23"/>
  <c r="H494" i="23"/>
  <c r="G494" i="23"/>
  <c r="F494" i="23"/>
  <c r="E494" i="23"/>
  <c r="D494" i="23"/>
  <c r="C494" i="23"/>
  <c r="B494" i="23"/>
  <c r="P493" i="23"/>
  <c r="N493" i="23"/>
  <c r="M493" i="23"/>
  <c r="L493" i="23"/>
  <c r="K493" i="23"/>
  <c r="J493" i="23"/>
  <c r="I493" i="23"/>
  <c r="H493" i="23"/>
  <c r="G493" i="23"/>
  <c r="F493" i="23"/>
  <c r="E493" i="23"/>
  <c r="D493" i="23"/>
  <c r="C493" i="23"/>
  <c r="B493" i="23"/>
  <c r="P492" i="23"/>
  <c r="N492" i="23"/>
  <c r="M492" i="23"/>
  <c r="L492" i="23"/>
  <c r="K492" i="23"/>
  <c r="K496" i="23" s="1"/>
  <c r="J492" i="23"/>
  <c r="I492" i="23"/>
  <c r="H492" i="23"/>
  <c r="G492" i="23"/>
  <c r="F492" i="23"/>
  <c r="E492" i="23"/>
  <c r="D492" i="23"/>
  <c r="C492" i="23"/>
  <c r="B492" i="23"/>
  <c r="P489" i="23"/>
  <c r="N489" i="23"/>
  <c r="M489" i="23"/>
  <c r="L489" i="23"/>
  <c r="K489" i="23"/>
  <c r="J489" i="23"/>
  <c r="I489" i="23"/>
  <c r="H489" i="23"/>
  <c r="G489" i="23"/>
  <c r="F489" i="23"/>
  <c r="E489" i="23"/>
  <c r="D489" i="23"/>
  <c r="C489" i="23"/>
  <c r="B489" i="23"/>
  <c r="P488" i="23"/>
  <c r="N488" i="23"/>
  <c r="M488" i="23"/>
  <c r="L488" i="23"/>
  <c r="K488" i="23"/>
  <c r="J488" i="23"/>
  <c r="I488" i="23"/>
  <c r="H488" i="23"/>
  <c r="G488" i="23"/>
  <c r="F488" i="23"/>
  <c r="E488" i="23"/>
  <c r="D488" i="23"/>
  <c r="C488" i="23"/>
  <c r="B488" i="23"/>
  <c r="P487" i="23"/>
  <c r="N487" i="23"/>
  <c r="M487" i="23"/>
  <c r="L487" i="23"/>
  <c r="K487" i="23"/>
  <c r="J487" i="23"/>
  <c r="I487" i="23"/>
  <c r="H487" i="23"/>
  <c r="G487" i="23"/>
  <c r="F487" i="23"/>
  <c r="E487" i="23"/>
  <c r="D487" i="23"/>
  <c r="C487" i="23"/>
  <c r="B487" i="23"/>
  <c r="P486" i="23"/>
  <c r="N486" i="23"/>
  <c r="M486" i="23"/>
  <c r="L486" i="23"/>
  <c r="K486" i="23"/>
  <c r="J486" i="23"/>
  <c r="I486" i="23"/>
  <c r="H486" i="23"/>
  <c r="G486" i="23"/>
  <c r="F486" i="23"/>
  <c r="E486" i="23"/>
  <c r="D486" i="23"/>
  <c r="C486" i="23"/>
  <c r="B486" i="23"/>
  <c r="P483" i="23"/>
  <c r="N483" i="23"/>
  <c r="M483" i="23"/>
  <c r="L483" i="23"/>
  <c r="K483" i="23"/>
  <c r="J483" i="23"/>
  <c r="I483" i="23"/>
  <c r="H483" i="23"/>
  <c r="G483" i="23"/>
  <c r="F483" i="23"/>
  <c r="E483" i="23"/>
  <c r="D483" i="23"/>
  <c r="C483" i="23"/>
  <c r="B483" i="23"/>
  <c r="P482" i="23"/>
  <c r="N482" i="23"/>
  <c r="M482" i="23"/>
  <c r="L482" i="23"/>
  <c r="K482" i="23"/>
  <c r="J482" i="23"/>
  <c r="I482" i="23"/>
  <c r="H482" i="23"/>
  <c r="G482" i="23"/>
  <c r="F482" i="23"/>
  <c r="E482" i="23"/>
  <c r="D482" i="23"/>
  <c r="C482" i="23"/>
  <c r="B482" i="23"/>
  <c r="P481" i="23"/>
  <c r="N481" i="23"/>
  <c r="M481" i="23"/>
  <c r="L481" i="23"/>
  <c r="K481" i="23"/>
  <c r="J481" i="23"/>
  <c r="I481" i="23"/>
  <c r="H481" i="23"/>
  <c r="G481" i="23"/>
  <c r="F481" i="23"/>
  <c r="E481" i="23"/>
  <c r="D481" i="23"/>
  <c r="C481" i="23"/>
  <c r="B481" i="23"/>
  <c r="P480" i="23"/>
  <c r="N480" i="23"/>
  <c r="M480" i="23"/>
  <c r="L480" i="23"/>
  <c r="K480" i="23"/>
  <c r="J480" i="23"/>
  <c r="I480" i="23"/>
  <c r="H480" i="23"/>
  <c r="G480" i="23"/>
  <c r="F480" i="23"/>
  <c r="E480" i="23"/>
  <c r="D480" i="23"/>
  <c r="C480" i="23"/>
  <c r="B480" i="23"/>
  <c r="P477" i="23"/>
  <c r="N477" i="23"/>
  <c r="M477" i="23"/>
  <c r="L477" i="23"/>
  <c r="K477" i="23"/>
  <c r="J477" i="23"/>
  <c r="I477" i="23"/>
  <c r="H477" i="23"/>
  <c r="G477" i="23"/>
  <c r="F477" i="23"/>
  <c r="E477" i="23"/>
  <c r="D477" i="23"/>
  <c r="C477" i="23"/>
  <c r="B477" i="23"/>
  <c r="P476" i="23"/>
  <c r="N476" i="23"/>
  <c r="M476" i="23"/>
  <c r="L476" i="23"/>
  <c r="K476" i="23"/>
  <c r="J476" i="23"/>
  <c r="I476" i="23"/>
  <c r="H476" i="23"/>
  <c r="G476" i="23"/>
  <c r="F476" i="23"/>
  <c r="E476" i="23"/>
  <c r="D476" i="23"/>
  <c r="C476" i="23"/>
  <c r="B476" i="23"/>
  <c r="P475" i="23"/>
  <c r="N475" i="23"/>
  <c r="M475" i="23"/>
  <c r="L475" i="23"/>
  <c r="K475" i="23"/>
  <c r="J475" i="23"/>
  <c r="I475" i="23"/>
  <c r="H475" i="23"/>
  <c r="G475" i="23"/>
  <c r="F475" i="23"/>
  <c r="E475" i="23"/>
  <c r="D475" i="23"/>
  <c r="C475" i="23"/>
  <c r="B475" i="23"/>
  <c r="P474" i="23"/>
  <c r="N474" i="23"/>
  <c r="M474" i="23"/>
  <c r="L474" i="23"/>
  <c r="K474" i="23"/>
  <c r="J474" i="23"/>
  <c r="I474" i="23"/>
  <c r="H474" i="23"/>
  <c r="G474" i="23"/>
  <c r="F474" i="23"/>
  <c r="E474" i="23"/>
  <c r="D474" i="23"/>
  <c r="C474" i="23"/>
  <c r="B474" i="23"/>
  <c r="P471" i="23"/>
  <c r="N471" i="23"/>
  <c r="M471" i="23"/>
  <c r="L471" i="23"/>
  <c r="K471" i="23"/>
  <c r="J471" i="23"/>
  <c r="I471" i="23"/>
  <c r="H471" i="23"/>
  <c r="G471" i="23"/>
  <c r="F471" i="23"/>
  <c r="E471" i="23"/>
  <c r="D471" i="23"/>
  <c r="C471" i="23"/>
  <c r="B471" i="23"/>
  <c r="P470" i="23"/>
  <c r="N470" i="23"/>
  <c r="M470" i="23"/>
  <c r="L470" i="23"/>
  <c r="K470" i="23"/>
  <c r="J470" i="23"/>
  <c r="I470" i="23"/>
  <c r="H470" i="23"/>
  <c r="G470" i="23"/>
  <c r="F470" i="23"/>
  <c r="E470" i="23"/>
  <c r="D470" i="23"/>
  <c r="C470" i="23"/>
  <c r="B470" i="23"/>
  <c r="P469" i="23"/>
  <c r="N469" i="23"/>
  <c r="M469" i="23"/>
  <c r="L469" i="23"/>
  <c r="K469" i="23"/>
  <c r="J469" i="23"/>
  <c r="I469" i="23"/>
  <c r="H469" i="23"/>
  <c r="G469" i="23"/>
  <c r="F469" i="23"/>
  <c r="E469" i="23"/>
  <c r="D469" i="23"/>
  <c r="C469" i="23"/>
  <c r="B469" i="23"/>
  <c r="P468" i="23"/>
  <c r="N468" i="23"/>
  <c r="M468" i="23"/>
  <c r="L468" i="23"/>
  <c r="K468" i="23"/>
  <c r="J468" i="23"/>
  <c r="I468" i="23"/>
  <c r="H468" i="23"/>
  <c r="G468" i="23"/>
  <c r="F468" i="23"/>
  <c r="E468" i="23"/>
  <c r="D468" i="23"/>
  <c r="C468" i="23"/>
  <c r="B468" i="23"/>
  <c r="P464" i="23"/>
  <c r="P510" i="23" s="1"/>
  <c r="N464" i="23"/>
  <c r="N510" i="23" s="1"/>
  <c r="M464" i="23"/>
  <c r="M510" i="23" s="1"/>
  <c r="L464" i="23"/>
  <c r="K464" i="23"/>
  <c r="K510" i="23" s="1"/>
  <c r="J464" i="23"/>
  <c r="J510" i="23" s="1"/>
  <c r="I464" i="23"/>
  <c r="H464" i="23"/>
  <c r="H510" i="23" s="1"/>
  <c r="G464" i="23"/>
  <c r="G510" i="23" s="1"/>
  <c r="F464" i="23"/>
  <c r="F510" i="23" s="1"/>
  <c r="E464" i="23"/>
  <c r="E510" i="23" s="1"/>
  <c r="E550" i="23" s="1"/>
  <c r="D464" i="23"/>
  <c r="C464" i="23"/>
  <c r="C510" i="23" s="1"/>
  <c r="B464" i="23"/>
  <c r="B510" i="23" s="1"/>
  <c r="P463" i="23"/>
  <c r="P509" i="23" s="1"/>
  <c r="N463" i="23"/>
  <c r="M463" i="23"/>
  <c r="M509" i="23" s="1"/>
  <c r="L463" i="23"/>
  <c r="L509" i="23" s="1"/>
  <c r="K463" i="23"/>
  <c r="K509" i="23" s="1"/>
  <c r="J463" i="23"/>
  <c r="I463" i="23"/>
  <c r="I509" i="23" s="1"/>
  <c r="H463" i="23"/>
  <c r="H509" i="23" s="1"/>
  <c r="G463" i="23"/>
  <c r="F463" i="23"/>
  <c r="F509" i="23" s="1"/>
  <c r="E463" i="23"/>
  <c r="E509" i="23" s="1"/>
  <c r="D463" i="23"/>
  <c r="D509" i="23" s="1"/>
  <c r="C463" i="23"/>
  <c r="C509" i="23" s="1"/>
  <c r="C549" i="23" s="1"/>
  <c r="B463" i="23"/>
  <c r="P462" i="23"/>
  <c r="P508" i="23" s="1"/>
  <c r="N462" i="23"/>
  <c r="N508" i="23" s="1"/>
  <c r="M462" i="23"/>
  <c r="M508" i="23" s="1"/>
  <c r="L462" i="23"/>
  <c r="K462" i="23"/>
  <c r="K508" i="23" s="1"/>
  <c r="J462" i="23"/>
  <c r="J508" i="23" s="1"/>
  <c r="I462" i="23"/>
  <c r="I508" i="23" s="1"/>
  <c r="H462" i="23"/>
  <c r="G462" i="23"/>
  <c r="G508" i="23" s="1"/>
  <c r="F462" i="23"/>
  <c r="F508" i="23" s="1"/>
  <c r="E462" i="23"/>
  <c r="D462" i="23"/>
  <c r="D508" i="23" s="1"/>
  <c r="C462" i="23"/>
  <c r="C508" i="23" s="1"/>
  <c r="B462" i="23"/>
  <c r="B508" i="23" s="1"/>
  <c r="B548" i="23" s="1"/>
  <c r="P461" i="23"/>
  <c r="P507" i="23" s="1"/>
  <c r="N461" i="23"/>
  <c r="M461" i="23"/>
  <c r="L461" i="23"/>
  <c r="K461" i="23"/>
  <c r="K507" i="23" s="1"/>
  <c r="J461" i="23"/>
  <c r="I461" i="23"/>
  <c r="I507" i="23" s="1"/>
  <c r="H461" i="23"/>
  <c r="G461" i="23"/>
  <c r="G507" i="23" s="1"/>
  <c r="F461" i="23"/>
  <c r="E461" i="23"/>
  <c r="E507" i="23" s="1"/>
  <c r="D461" i="23"/>
  <c r="D507" i="23" s="1"/>
  <c r="D547" i="23" s="1"/>
  <c r="C461" i="23"/>
  <c r="B461" i="23"/>
  <c r="B507" i="23" s="1"/>
  <c r="P457" i="23"/>
  <c r="P648" i="23" s="1"/>
  <c r="N457" i="23"/>
  <c r="N648" i="23" s="1"/>
  <c r="N655" i="23" s="1"/>
  <c r="M457" i="23"/>
  <c r="M648" i="23" s="1"/>
  <c r="M655" i="23" s="1"/>
  <c r="L457" i="23"/>
  <c r="L648" i="23" s="1"/>
  <c r="L655" i="23" s="1"/>
  <c r="K457" i="23"/>
  <c r="K648" i="23" s="1"/>
  <c r="K655" i="23" s="1"/>
  <c r="J457" i="23"/>
  <c r="J648" i="23" s="1"/>
  <c r="J655" i="23" s="1"/>
  <c r="I457" i="23"/>
  <c r="I648" i="23" s="1"/>
  <c r="I655" i="23" s="1"/>
  <c r="H457" i="23"/>
  <c r="H648" i="23" s="1"/>
  <c r="H655" i="23" s="1"/>
  <c r="G457" i="23"/>
  <c r="G648" i="23" s="1"/>
  <c r="G655" i="23" s="1"/>
  <c r="F457" i="23"/>
  <c r="F648" i="23" s="1"/>
  <c r="F655" i="23" s="1"/>
  <c r="E457" i="23"/>
  <c r="E648" i="23" s="1"/>
  <c r="E655" i="23" s="1"/>
  <c r="D457" i="23"/>
  <c r="D648" i="23" s="1"/>
  <c r="D655" i="23" s="1"/>
  <c r="C457" i="23"/>
  <c r="C648" i="23" s="1"/>
  <c r="C655" i="23" s="1"/>
  <c r="B457" i="23"/>
  <c r="B648" i="23" s="1"/>
  <c r="B655" i="23" s="1"/>
  <c r="P456" i="23"/>
  <c r="N456" i="23"/>
  <c r="M456" i="23"/>
  <c r="L456" i="23"/>
  <c r="K456" i="23"/>
  <c r="J456" i="23"/>
  <c r="I456" i="23"/>
  <c r="H456" i="23"/>
  <c r="G456" i="23"/>
  <c r="F456" i="23"/>
  <c r="E456" i="23"/>
  <c r="D456" i="23"/>
  <c r="C456" i="23"/>
  <c r="B456" i="23"/>
  <c r="P455" i="23"/>
  <c r="N455" i="23"/>
  <c r="M455" i="23"/>
  <c r="L455" i="23"/>
  <c r="K455" i="23"/>
  <c r="J455" i="23"/>
  <c r="I455" i="23"/>
  <c r="H455" i="23"/>
  <c r="G455" i="23"/>
  <c r="F455" i="23"/>
  <c r="E455" i="23"/>
  <c r="D455" i="23"/>
  <c r="C455" i="23"/>
  <c r="B455" i="23"/>
  <c r="P454" i="23"/>
  <c r="N454" i="23"/>
  <c r="M454" i="23"/>
  <c r="L454" i="23"/>
  <c r="K454" i="23"/>
  <c r="J454" i="23"/>
  <c r="I454" i="23"/>
  <c r="H454" i="23"/>
  <c r="G454" i="23"/>
  <c r="F454" i="23"/>
  <c r="E454" i="23"/>
  <c r="D454" i="23"/>
  <c r="C454" i="23"/>
  <c r="B454" i="23"/>
  <c r="P451" i="23"/>
  <c r="N451" i="23"/>
  <c r="M451" i="23"/>
  <c r="L451" i="23"/>
  <c r="K451" i="23"/>
  <c r="J451" i="23"/>
  <c r="I451" i="23"/>
  <c r="H451" i="23"/>
  <c r="G451" i="23"/>
  <c r="F451" i="23"/>
  <c r="E451" i="23"/>
  <c r="D451" i="23"/>
  <c r="C451" i="23"/>
  <c r="B451" i="23"/>
  <c r="P450" i="23"/>
  <c r="N450" i="23"/>
  <c r="M450" i="23"/>
  <c r="L450" i="23"/>
  <c r="K450" i="23"/>
  <c r="J450" i="23"/>
  <c r="I450" i="23"/>
  <c r="H450" i="23"/>
  <c r="G450" i="23"/>
  <c r="F450" i="23"/>
  <c r="E450" i="23"/>
  <c r="D450" i="23"/>
  <c r="C450" i="23"/>
  <c r="B450" i="23"/>
  <c r="P449" i="23"/>
  <c r="N449" i="23"/>
  <c r="M449" i="23"/>
  <c r="L449" i="23"/>
  <c r="K449" i="23"/>
  <c r="J449" i="23"/>
  <c r="I449" i="23"/>
  <c r="H449" i="23"/>
  <c r="G449" i="23"/>
  <c r="F449" i="23"/>
  <c r="E449" i="23"/>
  <c r="D449" i="23"/>
  <c r="C449" i="23"/>
  <c r="B449" i="23"/>
  <c r="P448" i="23"/>
  <c r="N448" i="23"/>
  <c r="M448" i="23"/>
  <c r="L448" i="23"/>
  <c r="K448" i="23"/>
  <c r="J448" i="23"/>
  <c r="I448" i="23"/>
  <c r="H448" i="23"/>
  <c r="G448" i="23"/>
  <c r="F448" i="23"/>
  <c r="E448" i="23"/>
  <c r="D448" i="23"/>
  <c r="C448" i="23"/>
  <c r="B448" i="23"/>
  <c r="P444" i="23"/>
  <c r="N444" i="23"/>
  <c r="M444" i="23"/>
  <c r="L444" i="23"/>
  <c r="K444" i="23"/>
  <c r="J444" i="23"/>
  <c r="I444" i="23"/>
  <c r="H444" i="23"/>
  <c r="G444" i="23"/>
  <c r="F444" i="23"/>
  <c r="E444" i="23"/>
  <c r="D444" i="23"/>
  <c r="C444" i="23"/>
  <c r="B444" i="23"/>
  <c r="P443" i="23"/>
  <c r="N443" i="23"/>
  <c r="M443" i="23"/>
  <c r="L443" i="23"/>
  <c r="K443" i="23"/>
  <c r="J443" i="23"/>
  <c r="I443" i="23"/>
  <c r="H443" i="23"/>
  <c r="G443" i="23"/>
  <c r="F443" i="23"/>
  <c r="E443" i="23"/>
  <c r="D443" i="23"/>
  <c r="C443" i="23"/>
  <c r="B443" i="23"/>
  <c r="P442" i="23"/>
  <c r="N442" i="23"/>
  <c r="M442" i="23"/>
  <c r="L442" i="23"/>
  <c r="K442" i="23"/>
  <c r="J442" i="23"/>
  <c r="I442" i="23"/>
  <c r="H442" i="23"/>
  <c r="G442" i="23"/>
  <c r="F442" i="23"/>
  <c r="E442" i="23"/>
  <c r="D442" i="23"/>
  <c r="C442" i="23"/>
  <c r="B442" i="23"/>
  <c r="P441" i="23"/>
  <c r="N441" i="23"/>
  <c r="M441" i="23"/>
  <c r="L441" i="23"/>
  <c r="K441" i="23"/>
  <c r="J441" i="23"/>
  <c r="I441" i="23"/>
  <c r="H441" i="23"/>
  <c r="G441" i="23"/>
  <c r="F441" i="23"/>
  <c r="E441" i="23"/>
  <c r="D441" i="23"/>
  <c r="C441" i="23"/>
  <c r="B441" i="23"/>
  <c r="P438" i="23"/>
  <c r="N438" i="23"/>
  <c r="M438" i="23"/>
  <c r="L438" i="23"/>
  <c r="K438" i="23"/>
  <c r="J438" i="23"/>
  <c r="I438" i="23"/>
  <c r="H438" i="23"/>
  <c r="G438" i="23"/>
  <c r="F438" i="23"/>
  <c r="E438" i="23"/>
  <c r="D438" i="23"/>
  <c r="C438" i="23"/>
  <c r="B438" i="23"/>
  <c r="P437" i="23"/>
  <c r="N437" i="23"/>
  <c r="M437" i="23"/>
  <c r="L437" i="23"/>
  <c r="K437" i="23"/>
  <c r="J437" i="23"/>
  <c r="I437" i="23"/>
  <c r="H437" i="23"/>
  <c r="G437" i="23"/>
  <c r="F437" i="23"/>
  <c r="E437" i="23"/>
  <c r="D437" i="23"/>
  <c r="C437" i="23"/>
  <c r="B437" i="23"/>
  <c r="P436" i="23"/>
  <c r="N436" i="23"/>
  <c r="M436" i="23"/>
  <c r="L436" i="23"/>
  <c r="K436" i="23"/>
  <c r="J436" i="23"/>
  <c r="I436" i="23"/>
  <c r="H436" i="23"/>
  <c r="G436" i="23"/>
  <c r="F436" i="23"/>
  <c r="E436" i="23"/>
  <c r="D436" i="23"/>
  <c r="C436" i="23"/>
  <c r="B436" i="23"/>
  <c r="P435" i="23"/>
  <c r="N435" i="23"/>
  <c r="M435" i="23"/>
  <c r="L435" i="23"/>
  <c r="K435" i="23"/>
  <c r="J435" i="23"/>
  <c r="I435" i="23"/>
  <c r="H435" i="23"/>
  <c r="G435" i="23"/>
  <c r="F435" i="23"/>
  <c r="E435" i="23"/>
  <c r="D435" i="23"/>
  <c r="C435" i="23"/>
  <c r="B435" i="23"/>
  <c r="E432" i="23"/>
  <c r="E433" i="23" s="1"/>
  <c r="D432" i="23"/>
  <c r="D433" i="23" s="1"/>
  <c r="C432" i="23"/>
  <c r="B432" i="23"/>
  <c r="F431" i="23"/>
  <c r="E431" i="23"/>
  <c r="D431" i="23"/>
  <c r="C431" i="23"/>
  <c r="B431" i="23"/>
  <c r="F430" i="23"/>
  <c r="E430" i="23"/>
  <c r="D430" i="23"/>
  <c r="C430" i="23"/>
  <c r="B430" i="23"/>
  <c r="G429" i="23"/>
  <c r="F429" i="23"/>
  <c r="E429" i="23"/>
  <c r="D429" i="23"/>
  <c r="C429" i="23"/>
  <c r="B429" i="23"/>
  <c r="E426" i="23"/>
  <c r="D426" i="23"/>
  <c r="C426" i="23"/>
  <c r="B426" i="23"/>
  <c r="F425" i="23"/>
  <c r="E425" i="23"/>
  <c r="D425" i="23"/>
  <c r="C425" i="23"/>
  <c r="B425" i="23"/>
  <c r="F424" i="23"/>
  <c r="E424" i="23"/>
  <c r="D424" i="23"/>
  <c r="C424" i="23"/>
  <c r="B424" i="23"/>
  <c r="G423" i="23"/>
  <c r="F423" i="23"/>
  <c r="E423" i="23"/>
  <c r="D423" i="23"/>
  <c r="C423" i="23"/>
  <c r="B423" i="23"/>
  <c r="E420" i="23"/>
  <c r="D420" i="23"/>
  <c r="C420" i="23"/>
  <c r="B420" i="23"/>
  <c r="F419" i="23"/>
  <c r="E419" i="23"/>
  <c r="D419" i="23"/>
  <c r="C419" i="23"/>
  <c r="B419" i="23"/>
  <c r="F418" i="23"/>
  <c r="E418" i="23"/>
  <c r="D418" i="23"/>
  <c r="C418" i="23"/>
  <c r="B418" i="23"/>
  <c r="G417" i="23"/>
  <c r="F417" i="23"/>
  <c r="E417" i="23"/>
  <c r="D417" i="23"/>
  <c r="C417" i="23"/>
  <c r="B417" i="23"/>
  <c r="P414" i="23"/>
  <c r="N414" i="23"/>
  <c r="M414" i="23"/>
  <c r="L414" i="23"/>
  <c r="K414" i="23"/>
  <c r="J414" i="23"/>
  <c r="I414" i="23"/>
  <c r="H414" i="23"/>
  <c r="G414" i="23"/>
  <c r="F414" i="23"/>
  <c r="E414" i="23"/>
  <c r="D414" i="23"/>
  <c r="C414" i="23"/>
  <c r="B414" i="23"/>
  <c r="P413" i="23"/>
  <c r="N413" i="23"/>
  <c r="M413" i="23"/>
  <c r="L413" i="23"/>
  <c r="K413" i="23"/>
  <c r="J413" i="23"/>
  <c r="I413" i="23"/>
  <c r="H413" i="23"/>
  <c r="G413" i="23"/>
  <c r="F413" i="23"/>
  <c r="E413" i="23"/>
  <c r="D413" i="23"/>
  <c r="C413" i="23"/>
  <c r="B413" i="23"/>
  <c r="P412" i="23"/>
  <c r="N412" i="23"/>
  <c r="M412" i="23"/>
  <c r="L412" i="23"/>
  <c r="K412" i="23"/>
  <c r="J412" i="23"/>
  <c r="I412" i="23"/>
  <c r="H412" i="23"/>
  <c r="G412" i="23"/>
  <c r="F412" i="23"/>
  <c r="E412" i="23"/>
  <c r="D412" i="23"/>
  <c r="C412" i="23"/>
  <c r="B412" i="23"/>
  <c r="P411" i="23"/>
  <c r="N411" i="23"/>
  <c r="M411" i="23"/>
  <c r="L411" i="23"/>
  <c r="K411" i="23"/>
  <c r="J411" i="23"/>
  <c r="I411" i="23"/>
  <c r="H411" i="23"/>
  <c r="G411" i="23"/>
  <c r="F411" i="23"/>
  <c r="E411" i="23"/>
  <c r="D411" i="23"/>
  <c r="C411" i="23"/>
  <c r="B411" i="23"/>
  <c r="P408" i="23"/>
  <c r="N408" i="23"/>
  <c r="M408" i="23"/>
  <c r="O644" i="23" s="1"/>
  <c r="L408" i="23"/>
  <c r="K408" i="23"/>
  <c r="J408" i="23"/>
  <c r="I408" i="23"/>
  <c r="H408" i="23"/>
  <c r="G408" i="23"/>
  <c r="F408" i="23"/>
  <c r="E408" i="23"/>
  <c r="D408" i="23"/>
  <c r="C408" i="23"/>
  <c r="B408" i="23"/>
  <c r="P407" i="23"/>
  <c r="N407" i="23"/>
  <c r="M407" i="23"/>
  <c r="L407" i="23"/>
  <c r="K407" i="23"/>
  <c r="J407" i="23"/>
  <c r="I407" i="23"/>
  <c r="H407" i="23"/>
  <c r="G407" i="23"/>
  <c r="F407" i="23"/>
  <c r="E407" i="23"/>
  <c r="D407" i="23"/>
  <c r="C407" i="23"/>
  <c r="B407" i="23"/>
  <c r="P406" i="23"/>
  <c r="N406" i="23"/>
  <c r="M406" i="23"/>
  <c r="L406" i="23"/>
  <c r="K406" i="23"/>
  <c r="J406" i="23"/>
  <c r="I406" i="23"/>
  <c r="H406" i="23"/>
  <c r="G406" i="23"/>
  <c r="F406" i="23"/>
  <c r="E406" i="23"/>
  <c r="D406" i="23"/>
  <c r="C406" i="23"/>
  <c r="B406" i="23"/>
  <c r="P405" i="23"/>
  <c r="N405" i="23"/>
  <c r="M405" i="23"/>
  <c r="L405" i="23"/>
  <c r="K405" i="23"/>
  <c r="J405" i="23"/>
  <c r="I405" i="23"/>
  <c r="H405" i="23"/>
  <c r="G405" i="23"/>
  <c r="F405" i="23"/>
  <c r="E405" i="23"/>
  <c r="D405" i="23"/>
  <c r="C405" i="23"/>
  <c r="B405" i="23"/>
  <c r="P402" i="23"/>
  <c r="N402" i="23"/>
  <c r="M402" i="23"/>
  <c r="M439" i="23" s="1"/>
  <c r="L402" i="23"/>
  <c r="L445" i="23" s="1"/>
  <c r="K402" i="23"/>
  <c r="J402" i="23"/>
  <c r="I402" i="23"/>
  <c r="H402" i="23"/>
  <c r="H445" i="23" s="1"/>
  <c r="G402" i="23"/>
  <c r="G439" i="23" s="1"/>
  <c r="F402" i="23"/>
  <c r="F439" i="23" s="1"/>
  <c r="E402" i="23"/>
  <c r="E458" i="23" s="1"/>
  <c r="D402" i="23"/>
  <c r="D458" i="23" s="1"/>
  <c r="C402" i="23"/>
  <c r="B402" i="23"/>
  <c r="P401" i="23"/>
  <c r="N401" i="23"/>
  <c r="M401" i="23"/>
  <c r="L401" i="23"/>
  <c r="K401" i="23"/>
  <c r="J401" i="23"/>
  <c r="I401" i="23"/>
  <c r="H401" i="23"/>
  <c r="G401" i="23"/>
  <c r="F401" i="23"/>
  <c r="E401" i="23"/>
  <c r="D401" i="23"/>
  <c r="C401" i="23"/>
  <c r="B401" i="23"/>
  <c r="P400" i="23"/>
  <c r="N400" i="23"/>
  <c r="M400" i="23"/>
  <c r="L400" i="23"/>
  <c r="K400" i="23"/>
  <c r="J400" i="23"/>
  <c r="I400" i="23"/>
  <c r="H400" i="23"/>
  <c r="G400" i="23"/>
  <c r="F400" i="23"/>
  <c r="E400" i="23"/>
  <c r="D400" i="23"/>
  <c r="C400" i="23"/>
  <c r="B400" i="23"/>
  <c r="P399" i="23"/>
  <c r="N399" i="23"/>
  <c r="M399" i="23"/>
  <c r="L399" i="23"/>
  <c r="K399" i="23"/>
  <c r="J399" i="23"/>
  <c r="I399" i="23"/>
  <c r="H399" i="23"/>
  <c r="G399" i="23"/>
  <c r="F399" i="23"/>
  <c r="E399" i="23"/>
  <c r="D399" i="23"/>
  <c r="C399" i="23"/>
  <c r="B399" i="23"/>
  <c r="P396" i="23"/>
  <c r="N396" i="23"/>
  <c r="M396" i="23"/>
  <c r="L396" i="23"/>
  <c r="K396" i="23"/>
  <c r="J396" i="23"/>
  <c r="I396" i="23"/>
  <c r="I397" i="23" s="1"/>
  <c r="H396" i="23"/>
  <c r="G396" i="23"/>
  <c r="F396" i="23"/>
  <c r="E396" i="23"/>
  <c r="D396" i="23"/>
  <c r="D397" i="23" s="1"/>
  <c r="C396" i="23"/>
  <c r="B396" i="23"/>
  <c r="B397" i="23" s="1"/>
  <c r="P395" i="23"/>
  <c r="N395" i="23"/>
  <c r="M395" i="23"/>
  <c r="L395" i="23"/>
  <c r="K395" i="23"/>
  <c r="J395" i="23"/>
  <c r="I395" i="23"/>
  <c r="H395" i="23"/>
  <c r="G395" i="23"/>
  <c r="F395" i="23"/>
  <c r="E395" i="23"/>
  <c r="D395" i="23"/>
  <c r="C395" i="23"/>
  <c r="B395" i="23"/>
  <c r="P394" i="23"/>
  <c r="N394" i="23"/>
  <c r="M394" i="23"/>
  <c r="L394" i="23"/>
  <c r="K394" i="23"/>
  <c r="J394" i="23"/>
  <c r="I394" i="23"/>
  <c r="H394" i="23"/>
  <c r="G394" i="23"/>
  <c r="F394" i="23"/>
  <c r="E394" i="23"/>
  <c r="D394" i="23"/>
  <c r="C394" i="23"/>
  <c r="B394" i="23"/>
  <c r="P393" i="23"/>
  <c r="N393" i="23"/>
  <c r="M393" i="23"/>
  <c r="L393" i="23"/>
  <c r="K393" i="23"/>
  <c r="J393" i="23"/>
  <c r="I393" i="23"/>
  <c r="H393" i="23"/>
  <c r="G393" i="23"/>
  <c r="F393" i="23"/>
  <c r="E393" i="23"/>
  <c r="D393" i="23"/>
  <c r="C393" i="23"/>
  <c r="B393" i="23"/>
  <c r="P390" i="23"/>
  <c r="N390" i="23"/>
  <c r="M390" i="23"/>
  <c r="L390" i="23"/>
  <c r="L391" i="23" s="1"/>
  <c r="K390" i="23"/>
  <c r="J390" i="23"/>
  <c r="J391" i="23" s="1"/>
  <c r="I390" i="23"/>
  <c r="I391" i="23" s="1"/>
  <c r="H390" i="23"/>
  <c r="G390" i="23"/>
  <c r="F390" i="23"/>
  <c r="E390" i="23"/>
  <c r="D390" i="23"/>
  <c r="C390" i="23"/>
  <c r="B390" i="23"/>
  <c r="B391" i="23" s="1"/>
  <c r="P389" i="23"/>
  <c r="N389" i="23"/>
  <c r="M389" i="23"/>
  <c r="L389" i="23"/>
  <c r="K389" i="23"/>
  <c r="J389" i="23"/>
  <c r="I389" i="23"/>
  <c r="H389" i="23"/>
  <c r="G389" i="23"/>
  <c r="F389" i="23"/>
  <c r="E389" i="23"/>
  <c r="D389" i="23"/>
  <c r="C389" i="23"/>
  <c r="B389" i="23"/>
  <c r="P388" i="23"/>
  <c r="N388" i="23"/>
  <c r="M388" i="23"/>
  <c r="L388" i="23"/>
  <c r="K388" i="23"/>
  <c r="J388" i="23"/>
  <c r="I388" i="23"/>
  <c r="H388" i="23"/>
  <c r="G388" i="23"/>
  <c r="F388" i="23"/>
  <c r="E388" i="23"/>
  <c r="D388" i="23"/>
  <c r="C388" i="23"/>
  <c r="B388" i="23"/>
  <c r="P387" i="23"/>
  <c r="N387" i="23"/>
  <c r="M387" i="23"/>
  <c r="L387" i="23"/>
  <c r="K387" i="23"/>
  <c r="J387" i="23"/>
  <c r="I387" i="23"/>
  <c r="H387" i="23"/>
  <c r="G387" i="23"/>
  <c r="F387" i="23"/>
  <c r="E387" i="23"/>
  <c r="D387" i="23"/>
  <c r="C387" i="23"/>
  <c r="B387" i="23"/>
  <c r="P384" i="23"/>
  <c r="N384" i="23"/>
  <c r="M384" i="23"/>
  <c r="L384" i="23"/>
  <c r="K384" i="23"/>
  <c r="J384" i="23"/>
  <c r="I384" i="23"/>
  <c r="I385" i="23" s="1"/>
  <c r="H384" i="23"/>
  <c r="G384" i="23"/>
  <c r="F384" i="23"/>
  <c r="E384" i="23"/>
  <c r="D384" i="23"/>
  <c r="C384" i="23"/>
  <c r="B384" i="23"/>
  <c r="P383" i="23"/>
  <c r="N383" i="23"/>
  <c r="M383" i="23"/>
  <c r="L383" i="23"/>
  <c r="K383" i="23"/>
  <c r="J383" i="23"/>
  <c r="I383" i="23"/>
  <c r="H383" i="23"/>
  <c r="G383" i="23"/>
  <c r="F383" i="23"/>
  <c r="E383" i="23"/>
  <c r="D383" i="23"/>
  <c r="C383" i="23"/>
  <c r="B383" i="23"/>
  <c r="P382" i="23"/>
  <c r="N382" i="23"/>
  <c r="M382" i="23"/>
  <c r="L382" i="23"/>
  <c r="K382" i="23"/>
  <c r="J382" i="23"/>
  <c r="I382" i="23"/>
  <c r="H382" i="23"/>
  <c r="G382" i="23"/>
  <c r="F382" i="23"/>
  <c r="E382" i="23"/>
  <c r="D382" i="23"/>
  <c r="C382" i="23"/>
  <c r="B382" i="23"/>
  <c r="P381" i="23"/>
  <c r="N381" i="23"/>
  <c r="M381" i="23"/>
  <c r="L381" i="23"/>
  <c r="K381" i="23"/>
  <c r="J381" i="23"/>
  <c r="I381" i="23"/>
  <c r="H381" i="23"/>
  <c r="G381" i="23"/>
  <c r="F381" i="23"/>
  <c r="E381" i="23"/>
  <c r="D381" i="23"/>
  <c r="C381" i="23"/>
  <c r="B381" i="23"/>
  <c r="P378" i="23"/>
  <c r="N378" i="23"/>
  <c r="N379" i="23" s="1"/>
  <c r="M378" i="23"/>
  <c r="L378" i="23"/>
  <c r="L379" i="23" s="1"/>
  <c r="K378" i="23"/>
  <c r="J378" i="23"/>
  <c r="J379" i="23" s="1"/>
  <c r="I378" i="23"/>
  <c r="I379" i="23" s="1"/>
  <c r="H378" i="23"/>
  <c r="G378" i="23"/>
  <c r="F378" i="23"/>
  <c r="E378" i="23"/>
  <c r="D378" i="23"/>
  <c r="D379" i="23" s="1"/>
  <c r="C378" i="23"/>
  <c r="B378" i="23"/>
  <c r="B379" i="23" s="1"/>
  <c r="P377" i="23"/>
  <c r="N377" i="23"/>
  <c r="M377" i="23"/>
  <c r="L377" i="23"/>
  <c r="K377" i="23"/>
  <c r="J377" i="23"/>
  <c r="I377" i="23"/>
  <c r="H377" i="23"/>
  <c r="G377" i="23"/>
  <c r="F377" i="23"/>
  <c r="E377" i="23"/>
  <c r="D377" i="23"/>
  <c r="C377" i="23"/>
  <c r="B377" i="23"/>
  <c r="P376" i="23"/>
  <c r="N376" i="23"/>
  <c r="M376" i="23"/>
  <c r="L376" i="23"/>
  <c r="K376" i="23"/>
  <c r="J376" i="23"/>
  <c r="I376" i="23"/>
  <c r="H376" i="23"/>
  <c r="G376" i="23"/>
  <c r="F376" i="23"/>
  <c r="E376" i="23"/>
  <c r="D376" i="23"/>
  <c r="C376" i="23"/>
  <c r="B376" i="23"/>
  <c r="P375" i="23"/>
  <c r="N375" i="23"/>
  <c r="M375" i="23"/>
  <c r="L375" i="23"/>
  <c r="K375" i="23"/>
  <c r="J375" i="23"/>
  <c r="I375" i="23"/>
  <c r="H375" i="23"/>
  <c r="G375" i="23"/>
  <c r="F375" i="23"/>
  <c r="E375" i="23"/>
  <c r="D375" i="23"/>
  <c r="C375" i="23"/>
  <c r="B375" i="23"/>
  <c r="P372" i="23"/>
  <c r="N372" i="23"/>
  <c r="M372" i="23"/>
  <c r="O643" i="23" s="1"/>
  <c r="L372" i="23"/>
  <c r="K372" i="23"/>
  <c r="J372" i="23"/>
  <c r="J373" i="23" s="1"/>
  <c r="I372" i="23"/>
  <c r="I373" i="23" s="1"/>
  <c r="H372" i="23"/>
  <c r="G372" i="23"/>
  <c r="G373" i="23" s="1"/>
  <c r="F372" i="23"/>
  <c r="E372" i="23"/>
  <c r="D372" i="23"/>
  <c r="C372" i="23"/>
  <c r="B372" i="23"/>
  <c r="B373" i="23" s="1"/>
  <c r="P371" i="23"/>
  <c r="N371" i="23"/>
  <c r="M371" i="23"/>
  <c r="L371" i="23"/>
  <c r="K371" i="23"/>
  <c r="J371" i="23"/>
  <c r="I371" i="23"/>
  <c r="H371" i="23"/>
  <c r="G371" i="23"/>
  <c r="F371" i="23"/>
  <c r="E371" i="23"/>
  <c r="D371" i="23"/>
  <c r="C371" i="23"/>
  <c r="B371" i="23"/>
  <c r="P370" i="23"/>
  <c r="N370" i="23"/>
  <c r="M370" i="23"/>
  <c r="L370" i="23"/>
  <c r="K370" i="23"/>
  <c r="J370" i="23"/>
  <c r="I370" i="23"/>
  <c r="H370" i="23"/>
  <c r="G370" i="23"/>
  <c r="F370" i="23"/>
  <c r="E370" i="23"/>
  <c r="D370" i="23"/>
  <c r="C370" i="23"/>
  <c r="B370" i="23"/>
  <c r="P369" i="23"/>
  <c r="N369" i="23"/>
  <c r="M369" i="23"/>
  <c r="L369" i="23"/>
  <c r="K369" i="23"/>
  <c r="J369" i="23"/>
  <c r="I369" i="23"/>
  <c r="H369" i="23"/>
  <c r="G369" i="23"/>
  <c r="F369" i="23"/>
  <c r="E369" i="23"/>
  <c r="D369" i="23"/>
  <c r="C369" i="23"/>
  <c r="B369" i="23"/>
  <c r="G367" i="23"/>
  <c r="P366" i="23"/>
  <c r="N366" i="23"/>
  <c r="M366" i="23"/>
  <c r="L366" i="23"/>
  <c r="L367" i="23" s="1"/>
  <c r="K366" i="23"/>
  <c r="K367" i="23" s="1"/>
  <c r="J366" i="23"/>
  <c r="J367" i="23" s="1"/>
  <c r="I366" i="23"/>
  <c r="I367" i="23" s="1"/>
  <c r="H366" i="23"/>
  <c r="G366" i="23"/>
  <c r="F366" i="23"/>
  <c r="E366" i="23"/>
  <c r="E367" i="23" s="1"/>
  <c r="D366" i="23"/>
  <c r="D367" i="23" s="1"/>
  <c r="C366" i="23"/>
  <c r="B366" i="23"/>
  <c r="B367" i="23" s="1"/>
  <c r="P365" i="23"/>
  <c r="N365" i="23"/>
  <c r="M365" i="23"/>
  <c r="L365" i="23"/>
  <c r="K365" i="23"/>
  <c r="J365" i="23"/>
  <c r="I365" i="23"/>
  <c r="H365" i="23"/>
  <c r="G365" i="23"/>
  <c r="F365" i="23"/>
  <c r="E365" i="23"/>
  <c r="D365" i="23"/>
  <c r="C365" i="23"/>
  <c r="B365" i="23"/>
  <c r="P364" i="23"/>
  <c r="N364" i="23"/>
  <c r="M364" i="23"/>
  <c r="L364" i="23"/>
  <c r="K364" i="23"/>
  <c r="J364" i="23"/>
  <c r="I364" i="23"/>
  <c r="H364" i="23"/>
  <c r="G364" i="23"/>
  <c r="F364" i="23"/>
  <c r="E364" i="23"/>
  <c r="D364" i="23"/>
  <c r="C364" i="23"/>
  <c r="B364" i="23"/>
  <c r="P363" i="23"/>
  <c r="N363" i="23"/>
  <c r="M363" i="23"/>
  <c r="L363" i="23"/>
  <c r="K363" i="23"/>
  <c r="J363" i="23"/>
  <c r="I363" i="23"/>
  <c r="H363" i="23"/>
  <c r="G363" i="23"/>
  <c r="F363" i="23"/>
  <c r="E363" i="23"/>
  <c r="D363" i="23"/>
  <c r="C363" i="23"/>
  <c r="B363" i="23"/>
  <c r="P360" i="23"/>
  <c r="N360" i="23"/>
  <c r="M360" i="23"/>
  <c r="L360" i="23"/>
  <c r="K360" i="23"/>
  <c r="J360" i="23"/>
  <c r="J361" i="23" s="1"/>
  <c r="I360" i="23"/>
  <c r="I361" i="23" s="1"/>
  <c r="H360" i="23"/>
  <c r="H361" i="23" s="1"/>
  <c r="G360" i="23"/>
  <c r="F360" i="23"/>
  <c r="E360" i="23"/>
  <c r="D360" i="23"/>
  <c r="D361" i="23" s="1"/>
  <c r="C360" i="23"/>
  <c r="B360" i="23"/>
  <c r="B361" i="23" s="1"/>
  <c r="P359" i="23"/>
  <c r="N359" i="23"/>
  <c r="M359" i="23"/>
  <c r="L359" i="23"/>
  <c r="K359" i="23"/>
  <c r="J359" i="23"/>
  <c r="I359" i="23"/>
  <c r="H359" i="23"/>
  <c r="G359" i="23"/>
  <c r="F359" i="23"/>
  <c r="E359" i="23"/>
  <c r="D359" i="23"/>
  <c r="C359" i="23"/>
  <c r="B359" i="23"/>
  <c r="P358" i="23"/>
  <c r="N358" i="23"/>
  <c r="M358" i="23"/>
  <c r="L358" i="23"/>
  <c r="K358" i="23"/>
  <c r="J358" i="23"/>
  <c r="I358" i="23"/>
  <c r="H358" i="23"/>
  <c r="G358" i="23"/>
  <c r="F358" i="23"/>
  <c r="E358" i="23"/>
  <c r="D358" i="23"/>
  <c r="C358" i="23"/>
  <c r="B358" i="23"/>
  <c r="P357" i="23"/>
  <c r="N357" i="23"/>
  <c r="M357" i="23"/>
  <c r="L357" i="23"/>
  <c r="K357" i="23"/>
  <c r="J357" i="23"/>
  <c r="I357" i="23"/>
  <c r="H357" i="23"/>
  <c r="G357" i="23"/>
  <c r="F357" i="23"/>
  <c r="E357" i="23"/>
  <c r="D357" i="23"/>
  <c r="C357" i="23"/>
  <c r="B357" i="23"/>
  <c r="P354" i="23"/>
  <c r="N354" i="23"/>
  <c r="M354" i="23"/>
  <c r="L354" i="23"/>
  <c r="K354" i="23"/>
  <c r="J354" i="23"/>
  <c r="J355" i="23" s="1"/>
  <c r="I354" i="23"/>
  <c r="I355" i="23" s="1"/>
  <c r="H354" i="23"/>
  <c r="H355" i="23" s="1"/>
  <c r="G354" i="23"/>
  <c r="F354" i="23"/>
  <c r="E354" i="23"/>
  <c r="E355" i="23" s="1"/>
  <c r="D354" i="23"/>
  <c r="D355" i="23" s="1"/>
  <c r="C354" i="23"/>
  <c r="B354" i="23"/>
  <c r="B355" i="23" s="1"/>
  <c r="P353" i="23"/>
  <c r="N353" i="23"/>
  <c r="M353" i="23"/>
  <c r="L353" i="23"/>
  <c r="K353" i="23"/>
  <c r="J353" i="23"/>
  <c r="I353" i="23"/>
  <c r="H353" i="23"/>
  <c r="G353" i="23"/>
  <c r="F353" i="23"/>
  <c r="E353" i="23"/>
  <c r="D353" i="23"/>
  <c r="C353" i="23"/>
  <c r="B353" i="23"/>
  <c r="P352" i="23"/>
  <c r="N352" i="23"/>
  <c r="M352" i="23"/>
  <c r="L352" i="23"/>
  <c r="K352" i="23"/>
  <c r="J352" i="23"/>
  <c r="I352" i="23"/>
  <c r="H352" i="23"/>
  <c r="G352" i="23"/>
  <c r="F352" i="23"/>
  <c r="E352" i="23"/>
  <c r="D352" i="23"/>
  <c r="C352" i="23"/>
  <c r="B352" i="23"/>
  <c r="P351" i="23"/>
  <c r="N351" i="23"/>
  <c r="M351" i="23"/>
  <c r="L351" i="23"/>
  <c r="K351" i="23"/>
  <c r="J351" i="23"/>
  <c r="I351" i="23"/>
  <c r="H351" i="23"/>
  <c r="G351" i="23"/>
  <c r="F351" i="23"/>
  <c r="E351" i="23"/>
  <c r="D351" i="23"/>
  <c r="C351" i="23"/>
  <c r="B351" i="23"/>
  <c r="BA215" i="23"/>
  <c r="BM213" i="23"/>
  <c r="BM215" i="23" s="1"/>
  <c r="BL213" i="23"/>
  <c r="BL215" i="23" s="1"/>
  <c r="BK213" i="23"/>
  <c r="BK215" i="23" s="1"/>
  <c r="BJ213" i="23"/>
  <c r="BJ215" i="23" s="1"/>
  <c r="BI213" i="23"/>
  <c r="BI215" i="23" s="1"/>
  <c r="BH213" i="23"/>
  <c r="BH215" i="23" s="1"/>
  <c r="BG213" i="23"/>
  <c r="BG215" i="23" s="1"/>
  <c r="BF213" i="23"/>
  <c r="BF215" i="23" s="1"/>
  <c r="BE213" i="23"/>
  <c r="BE215" i="23" s="1"/>
  <c r="BD213" i="23"/>
  <c r="BD215" i="23" s="1"/>
  <c r="BC213" i="23"/>
  <c r="BC215" i="23" s="1"/>
  <c r="BB213" i="23"/>
  <c r="BB215" i="23" s="1"/>
  <c r="BA213" i="23"/>
  <c r="AZ213" i="23"/>
  <c r="AZ215" i="23" s="1"/>
  <c r="AY213" i="23"/>
  <c r="AY215" i="23" s="1"/>
  <c r="AX213" i="23"/>
  <c r="AX215" i="23" s="1"/>
  <c r="AW213" i="23"/>
  <c r="AW215" i="23" s="1"/>
  <c r="AV213" i="23"/>
  <c r="AV215" i="23" s="1"/>
  <c r="AU213" i="23"/>
  <c r="AU215" i="23" s="1"/>
  <c r="AT213" i="23"/>
  <c r="AT215" i="23" s="1"/>
  <c r="AS213" i="23"/>
  <c r="AS215" i="23" s="1"/>
  <c r="AR213" i="23"/>
  <c r="AR215" i="23" s="1"/>
  <c r="AQ213" i="23"/>
  <c r="AQ215" i="23" s="1"/>
  <c r="AP213" i="23"/>
  <c r="AP215" i="23" s="1"/>
  <c r="AO213" i="23"/>
  <c r="AO215" i="23" s="1"/>
  <c r="AN213" i="23"/>
  <c r="AN215" i="23" s="1"/>
  <c r="F543" i="23" s="1"/>
  <c r="AM213" i="23"/>
  <c r="AM215" i="23" s="1"/>
  <c r="G541" i="23" s="1"/>
  <c r="AL213" i="23"/>
  <c r="AL215" i="23" s="1"/>
  <c r="G542" i="23" s="1"/>
  <c r="AK213" i="23"/>
  <c r="AK215" i="23" s="1"/>
  <c r="G543" i="23" s="1"/>
  <c r="AJ213" i="23"/>
  <c r="AJ215" i="23" s="1"/>
  <c r="H540" i="23" s="1"/>
  <c r="AI213" i="23"/>
  <c r="AI215" i="23" s="1"/>
  <c r="H541" i="23" s="1"/>
  <c r="AH213" i="23"/>
  <c r="AH215" i="23" s="1"/>
  <c r="H542" i="23" s="1"/>
  <c r="AG213" i="23"/>
  <c r="AG215" i="23" s="1"/>
  <c r="H543" i="23" s="1"/>
  <c r="AF213" i="23"/>
  <c r="AF215" i="23" s="1"/>
  <c r="I540" i="23" s="1"/>
  <c r="AE213" i="23"/>
  <c r="AE215" i="23" s="1"/>
  <c r="I541" i="23" s="1"/>
  <c r="AD213" i="23"/>
  <c r="AD215" i="23" s="1"/>
  <c r="I542" i="23" s="1"/>
  <c r="AC213" i="23"/>
  <c r="AC215" i="23" s="1"/>
  <c r="I543" i="23" s="1"/>
  <c r="AB213" i="23"/>
  <c r="AB215" i="23" s="1"/>
  <c r="J540" i="23" s="1"/>
  <c r="AA213" i="23"/>
  <c r="AA215" i="23" s="1"/>
  <c r="J541" i="23" s="1"/>
  <c r="Z213" i="23"/>
  <c r="Z215" i="23" s="1"/>
  <c r="J542" i="23" s="1"/>
  <c r="Y213" i="23"/>
  <c r="Y215" i="23" s="1"/>
  <c r="J543" i="23" s="1"/>
  <c r="X213" i="23"/>
  <c r="X215" i="23" s="1"/>
  <c r="K540" i="23" s="1"/>
  <c r="W213" i="23"/>
  <c r="W215" i="23" s="1"/>
  <c r="K541" i="23" s="1"/>
  <c r="V213" i="23"/>
  <c r="V215" i="23" s="1"/>
  <c r="K542" i="23" s="1"/>
  <c r="U213" i="23"/>
  <c r="U215" i="23" s="1"/>
  <c r="K543" i="23" s="1"/>
  <c r="T213" i="23"/>
  <c r="T215" i="23" s="1"/>
  <c r="L540" i="23" s="1"/>
  <c r="S213" i="23"/>
  <c r="S215" i="23" s="1"/>
  <c r="L541" i="23" s="1"/>
  <c r="R213" i="23"/>
  <c r="R215" i="23" s="1"/>
  <c r="L542" i="23" s="1"/>
  <c r="Q213" i="23"/>
  <c r="Q215" i="23" s="1"/>
  <c r="L543" i="23" s="1"/>
  <c r="P213" i="23"/>
  <c r="P215" i="23" s="1"/>
  <c r="M540" i="23" s="1"/>
  <c r="N213" i="23"/>
  <c r="N215" i="23" s="1"/>
  <c r="M541" i="23" s="1"/>
  <c r="M213" i="23"/>
  <c r="M215" i="23" s="1"/>
  <c r="M542" i="23" s="1"/>
  <c r="L213" i="23"/>
  <c r="L215" i="23" s="1"/>
  <c r="M543" i="23" s="1"/>
  <c r="K213" i="23"/>
  <c r="K215" i="23" s="1"/>
  <c r="N540" i="23" s="1"/>
  <c r="J213" i="23"/>
  <c r="J215" i="23" s="1"/>
  <c r="N541" i="23" s="1"/>
  <c r="I213" i="23"/>
  <c r="I215" i="23" s="1"/>
  <c r="N542" i="23" s="1"/>
  <c r="H213" i="23"/>
  <c r="H215" i="23" s="1"/>
  <c r="N543" i="23" s="1"/>
  <c r="G213" i="23"/>
  <c r="G215" i="23" s="1"/>
  <c r="O540" i="23" s="1"/>
  <c r="O547" i="23" s="1"/>
  <c r="F213" i="23"/>
  <c r="F215" i="23" s="1"/>
  <c r="O541" i="23" s="1"/>
  <c r="E213" i="23"/>
  <c r="E215" i="23" s="1"/>
  <c r="O542" i="23" s="1"/>
  <c r="O549" i="23" s="1"/>
  <c r="D213" i="23"/>
  <c r="D215" i="23" s="1"/>
  <c r="O543" i="23" s="1"/>
  <c r="O550" i="23" s="1"/>
  <c r="C213" i="23"/>
  <c r="C215" i="23" s="1"/>
  <c r="B213" i="23"/>
  <c r="B215" i="23" s="1"/>
  <c r="BL123" i="23"/>
  <c r="BK123" i="23"/>
  <c r="BJ123" i="23"/>
  <c r="BI123" i="23"/>
  <c r="BH123" i="23"/>
  <c r="BG123" i="23"/>
  <c r="BF123" i="23"/>
  <c r="BE123" i="23"/>
  <c r="BD123" i="23"/>
  <c r="BL122" i="23"/>
  <c r="BL124" i="23" s="1"/>
  <c r="BK122" i="23"/>
  <c r="BK124" i="23" s="1"/>
  <c r="BJ122" i="23"/>
  <c r="BJ124" i="23" s="1"/>
  <c r="BI122" i="23"/>
  <c r="BI124" i="23" s="1"/>
  <c r="BH122" i="23"/>
  <c r="BH124" i="23" s="1"/>
  <c r="BG122" i="23"/>
  <c r="BG124" i="23" s="1"/>
  <c r="BF122" i="23"/>
  <c r="BF124" i="23" s="1"/>
  <c r="BE122" i="23"/>
  <c r="BE124" i="23" s="1"/>
  <c r="BD122" i="23"/>
  <c r="BD124" i="23" s="1"/>
  <c r="BC122" i="23"/>
  <c r="BC124" i="23" s="1"/>
  <c r="BB122" i="23"/>
  <c r="BB124" i="23" s="1"/>
  <c r="BA122" i="23"/>
  <c r="BA124" i="23" s="1"/>
  <c r="AZ122" i="23"/>
  <c r="AZ124" i="23" s="1"/>
  <c r="AY122" i="23"/>
  <c r="AY124" i="23" s="1"/>
  <c r="AX122" i="23"/>
  <c r="AX124" i="23" s="1"/>
  <c r="AW122" i="23"/>
  <c r="AW124" i="23" s="1"/>
  <c r="AV122" i="23"/>
  <c r="AV124" i="23" s="1"/>
  <c r="AU122" i="23"/>
  <c r="AU124" i="23" s="1"/>
  <c r="AT122" i="23"/>
  <c r="AT124" i="23" s="1"/>
  <c r="AS122" i="23"/>
  <c r="AS124" i="23" s="1"/>
  <c r="AR122" i="23"/>
  <c r="AR124" i="23" s="1"/>
  <c r="AQ122" i="23"/>
  <c r="AQ124" i="23" s="1"/>
  <c r="AP122" i="23"/>
  <c r="AP124" i="23" s="1"/>
  <c r="AO122" i="23"/>
  <c r="AO124" i="23" s="1"/>
  <c r="AN122" i="23"/>
  <c r="AN124" i="23" s="1"/>
  <c r="F426" i="23" s="1"/>
  <c r="AM122" i="23"/>
  <c r="AM124" i="23" s="1"/>
  <c r="G424" i="23" s="1"/>
  <c r="AL122" i="23"/>
  <c r="AL124" i="23" s="1"/>
  <c r="G425" i="23" s="1"/>
  <c r="AK122" i="23"/>
  <c r="AK124" i="23" s="1"/>
  <c r="G426" i="23" s="1"/>
  <c r="G427" i="23" s="1"/>
  <c r="AJ122" i="23"/>
  <c r="AJ124" i="23" s="1"/>
  <c r="H423" i="23" s="1"/>
  <c r="AI122" i="23"/>
  <c r="AI124" i="23" s="1"/>
  <c r="H424" i="23" s="1"/>
  <c r="AH122" i="23"/>
  <c r="AH124" i="23" s="1"/>
  <c r="H425" i="23" s="1"/>
  <c r="AG122" i="23"/>
  <c r="AG124" i="23" s="1"/>
  <c r="H426" i="23" s="1"/>
  <c r="H427" i="23" s="1"/>
  <c r="AF122" i="23"/>
  <c r="AF124" i="23" s="1"/>
  <c r="I423" i="23" s="1"/>
  <c r="AE122" i="23"/>
  <c r="AE124" i="23" s="1"/>
  <c r="I424" i="23" s="1"/>
  <c r="AD122" i="23"/>
  <c r="AD124" i="23" s="1"/>
  <c r="I425" i="23" s="1"/>
  <c r="AC122" i="23"/>
  <c r="AC124" i="23" s="1"/>
  <c r="I426" i="23" s="1"/>
  <c r="AB122" i="23"/>
  <c r="AB124" i="23" s="1"/>
  <c r="J423" i="23" s="1"/>
  <c r="AA122" i="23"/>
  <c r="AA124" i="23" s="1"/>
  <c r="J424" i="23" s="1"/>
  <c r="Z122" i="23"/>
  <c r="Z124" i="23" s="1"/>
  <c r="J425" i="23" s="1"/>
  <c r="Y122" i="23"/>
  <c r="Y124" i="23" s="1"/>
  <c r="J426" i="23" s="1"/>
  <c r="X122" i="23"/>
  <c r="X124" i="23" s="1"/>
  <c r="K423" i="23" s="1"/>
  <c r="W122" i="23"/>
  <c r="W124" i="23" s="1"/>
  <c r="K424" i="23" s="1"/>
  <c r="V122" i="23"/>
  <c r="V124" i="23" s="1"/>
  <c r="K425" i="23" s="1"/>
  <c r="U122" i="23"/>
  <c r="U124" i="23" s="1"/>
  <c r="K426" i="23" s="1"/>
  <c r="K427" i="23" s="1"/>
  <c r="T122" i="23"/>
  <c r="T124" i="23" s="1"/>
  <c r="L423" i="23" s="1"/>
  <c r="S122" i="23"/>
  <c r="S124" i="23" s="1"/>
  <c r="L424" i="23" s="1"/>
  <c r="R122" i="23"/>
  <c r="R124" i="23" s="1"/>
  <c r="L425" i="23" s="1"/>
  <c r="Q122" i="23"/>
  <c r="Q124" i="23" s="1"/>
  <c r="L426" i="23" s="1"/>
  <c r="L427" i="23" s="1"/>
  <c r="P122" i="23"/>
  <c r="P124" i="23" s="1"/>
  <c r="M423" i="23" s="1"/>
  <c r="N122" i="23"/>
  <c r="N124" i="23" s="1"/>
  <c r="M424" i="23" s="1"/>
  <c r="M122" i="23"/>
  <c r="M124" i="23" s="1"/>
  <c r="M425" i="23" s="1"/>
  <c r="L122" i="23"/>
  <c r="L124" i="23" s="1"/>
  <c r="M426" i="23" s="1"/>
  <c r="K122" i="23"/>
  <c r="K124" i="23" s="1"/>
  <c r="N423" i="23" s="1"/>
  <c r="J122" i="23"/>
  <c r="J124" i="23" s="1"/>
  <c r="N424" i="23" s="1"/>
  <c r="I122" i="23"/>
  <c r="I124" i="23" s="1"/>
  <c r="N425" i="23" s="1"/>
  <c r="H122" i="23"/>
  <c r="H124" i="23" s="1"/>
  <c r="N426" i="23" s="1"/>
  <c r="G122" i="23"/>
  <c r="G124" i="23" s="1"/>
  <c r="O423" i="23" s="1"/>
  <c r="F122" i="23"/>
  <c r="F124" i="23" s="1"/>
  <c r="O424" i="23" s="1"/>
  <c r="E122" i="23"/>
  <c r="E124" i="23" s="1"/>
  <c r="O425" i="23" s="1"/>
  <c r="D122" i="23"/>
  <c r="D124" i="23" s="1"/>
  <c r="O426" i="23" s="1"/>
  <c r="O427" i="23" s="1"/>
  <c r="C122" i="23"/>
  <c r="C124" i="23" s="1"/>
  <c r="B122" i="23"/>
  <c r="B124" i="23" s="1"/>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N121" i="23"/>
  <c r="M121" i="23"/>
  <c r="L121" i="23"/>
  <c r="K121" i="23"/>
  <c r="J121" i="23"/>
  <c r="I121" i="23"/>
  <c r="H121" i="23"/>
  <c r="G121" i="23"/>
  <c r="F121" i="23"/>
  <c r="E121" i="23"/>
  <c r="D121" i="23"/>
  <c r="C121" i="23"/>
  <c r="B121"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N120" i="23"/>
  <c r="M120" i="23"/>
  <c r="L120" i="23"/>
  <c r="K120" i="23"/>
  <c r="J120" i="23"/>
  <c r="I120" i="23"/>
  <c r="H120" i="23"/>
  <c r="G120" i="23"/>
  <c r="F120" i="23"/>
  <c r="E120" i="23"/>
  <c r="D120" i="23"/>
  <c r="C120" i="23"/>
  <c r="B120" i="23"/>
  <c r="BL119" i="23"/>
  <c r="BK119" i="23"/>
  <c r="BJ119" i="23"/>
  <c r="BI119" i="23"/>
  <c r="BH119" i="23"/>
  <c r="BG119" i="23"/>
  <c r="BF119" i="23"/>
  <c r="BE119" i="23"/>
  <c r="BD119" i="23"/>
  <c r="BC119" i="23"/>
  <c r="BB119" i="23"/>
  <c r="BA119" i="23"/>
  <c r="BA123" i="23" s="1"/>
  <c r="AZ119" i="23"/>
  <c r="AY119" i="23"/>
  <c r="AY123" i="23" s="1"/>
  <c r="AX119" i="23"/>
  <c r="AW119" i="23"/>
  <c r="AV119" i="23"/>
  <c r="AU119" i="23"/>
  <c r="AT119" i="23"/>
  <c r="AS119" i="23"/>
  <c r="AR119" i="23"/>
  <c r="AQ119" i="23"/>
  <c r="AP119" i="23"/>
  <c r="AO119" i="23"/>
  <c r="AN119" i="23"/>
  <c r="AM119" i="23"/>
  <c r="AL119" i="23"/>
  <c r="AK119" i="23"/>
  <c r="AK123" i="23" s="1"/>
  <c r="AJ119" i="23"/>
  <c r="AI119" i="23"/>
  <c r="AI123" i="23" s="1"/>
  <c r="H418" i="23" s="1"/>
  <c r="AH119" i="23"/>
  <c r="AG119" i="23"/>
  <c r="AF119" i="23"/>
  <c r="AE119" i="23"/>
  <c r="AD119" i="23"/>
  <c r="AC119" i="23"/>
  <c r="AB119" i="23"/>
  <c r="AA119" i="23"/>
  <c r="Z119" i="23"/>
  <c r="Y119" i="23"/>
  <c r="X119" i="23"/>
  <c r="W119" i="23"/>
  <c r="V119" i="23"/>
  <c r="U119" i="23"/>
  <c r="U123" i="23" s="1"/>
  <c r="T119" i="23"/>
  <c r="S119" i="23"/>
  <c r="S123" i="23" s="1"/>
  <c r="L418" i="23" s="1"/>
  <c r="R119" i="23"/>
  <c r="Q119" i="23"/>
  <c r="P119" i="23"/>
  <c r="N119" i="23"/>
  <c r="M119" i="23"/>
  <c r="L119" i="23"/>
  <c r="K119" i="23"/>
  <c r="J119" i="23"/>
  <c r="I119" i="23"/>
  <c r="H119" i="23"/>
  <c r="G119" i="23"/>
  <c r="F119" i="23"/>
  <c r="E119" i="23"/>
  <c r="D119" i="23"/>
  <c r="D123" i="23" s="1"/>
  <c r="O420" i="23" s="1"/>
  <c r="O421" i="23" s="1"/>
  <c r="C119" i="23"/>
  <c r="B119" i="23"/>
  <c r="B123" i="23" s="1"/>
  <c r="O614" i="20"/>
  <c r="P661" i="19"/>
  <c r="P661" i="18"/>
  <c r="O614" i="17"/>
  <c r="O661" i="15"/>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N704" i="25" l="1"/>
  <c r="O551" i="25"/>
  <c r="O559" i="25" s="1"/>
  <c r="O512" i="25"/>
  <c r="N634" i="25"/>
  <c r="I589" i="25"/>
  <c r="N537" i="25"/>
  <c r="N632" i="25"/>
  <c r="E590" i="25"/>
  <c r="B521" i="25"/>
  <c r="N649" i="25"/>
  <c r="N656" i="25" s="1"/>
  <c r="J522" i="25"/>
  <c r="H644" i="25"/>
  <c r="C511" i="25"/>
  <c r="C573" i="25"/>
  <c r="G530" i="25"/>
  <c r="O597" i="25"/>
  <c r="C545" i="25"/>
  <c r="D522" i="25"/>
  <c r="E568" i="25"/>
  <c r="O573" i="25"/>
  <c r="F570" i="25"/>
  <c r="E504" i="25"/>
  <c r="M511" i="25"/>
  <c r="O513" i="25" s="1"/>
  <c r="I571" i="25"/>
  <c r="E529" i="25"/>
  <c r="B568" i="25"/>
  <c r="D634" i="25"/>
  <c r="K568" i="25"/>
  <c r="L521" i="25"/>
  <c r="E571" i="25"/>
  <c r="E644" i="25"/>
  <c r="B537" i="25"/>
  <c r="E643" i="25"/>
  <c r="E645" i="25" s="1"/>
  <c r="C504" i="25"/>
  <c r="N555" i="25"/>
  <c r="O643" i="25"/>
  <c r="O645" i="25" s="1"/>
  <c r="E538" i="25"/>
  <c r="N558" i="25"/>
  <c r="P538" i="25"/>
  <c r="D603" i="25"/>
  <c r="I557" i="25"/>
  <c r="L556" i="25"/>
  <c r="D656" i="25"/>
  <c r="K530" i="25"/>
  <c r="D505" i="25"/>
  <c r="Y125" i="25"/>
  <c r="J431" i="25" s="1"/>
  <c r="J419" i="25"/>
  <c r="H125" i="25"/>
  <c r="N432" i="25" s="1"/>
  <c r="N420" i="25"/>
  <c r="N421" i="25" s="1"/>
  <c r="P432" i="25"/>
  <c r="P430" i="25"/>
  <c r="Q125" i="25"/>
  <c r="L431" i="25" s="1"/>
  <c r="L419" i="25"/>
  <c r="X125" i="25"/>
  <c r="J432" i="25" s="1"/>
  <c r="J420" i="25"/>
  <c r="J421" i="25" s="1"/>
  <c r="AD125" i="25"/>
  <c r="I430" i="25" s="1"/>
  <c r="I418" i="25"/>
  <c r="G125" i="25"/>
  <c r="O429" i="25" s="1"/>
  <c r="O417" i="25"/>
  <c r="W125" i="25"/>
  <c r="K429" i="25" s="1"/>
  <c r="K417" i="25"/>
  <c r="M125" i="25"/>
  <c r="M431" i="25" s="1"/>
  <c r="M419" i="25"/>
  <c r="F125" i="25"/>
  <c r="O430" i="25" s="1"/>
  <c r="O418" i="25"/>
  <c r="P125" i="25"/>
  <c r="L432" i="25" s="1"/>
  <c r="L420" i="25"/>
  <c r="L421" i="25" s="1"/>
  <c r="J125" i="25"/>
  <c r="N430" i="25" s="1"/>
  <c r="N418" i="25"/>
  <c r="P420" i="25"/>
  <c r="P421" i="25" s="1"/>
  <c r="P418" i="25"/>
  <c r="D125" i="25"/>
  <c r="O432" i="25" s="1"/>
  <c r="O420" i="25"/>
  <c r="O421" i="25" s="1"/>
  <c r="AC125" i="25"/>
  <c r="I431" i="25" s="1"/>
  <c r="I419" i="25"/>
  <c r="AB125" i="25"/>
  <c r="I432" i="25" s="1"/>
  <c r="I640" i="25" s="1"/>
  <c r="I420" i="25"/>
  <c r="I421" i="25" s="1"/>
  <c r="L125" i="25"/>
  <c r="M432" i="25" s="1"/>
  <c r="M420" i="25"/>
  <c r="M421" i="25" s="1"/>
  <c r="K125" i="25"/>
  <c r="N429" i="25" s="1"/>
  <c r="N417" i="25"/>
  <c r="C125" i="25"/>
  <c r="P429" i="25" s="1"/>
  <c r="P417" i="25"/>
  <c r="V125" i="25"/>
  <c r="K430" i="25" s="1"/>
  <c r="K418" i="25"/>
  <c r="E125" i="25"/>
  <c r="O431" i="25" s="1"/>
  <c r="O419" i="25"/>
  <c r="AF125" i="25"/>
  <c r="H432" i="25" s="1"/>
  <c r="H420" i="25"/>
  <c r="H421" i="25" s="1"/>
  <c r="O125" i="25"/>
  <c r="M429" i="25" s="1"/>
  <c r="M417" i="25"/>
  <c r="U125" i="25"/>
  <c r="K431" i="25" s="1"/>
  <c r="K419" i="25"/>
  <c r="T125" i="25"/>
  <c r="K432" i="25" s="1"/>
  <c r="K420" i="25"/>
  <c r="K421" i="25" s="1"/>
  <c r="P634" i="25"/>
  <c r="P632" i="25"/>
  <c r="O706" i="25"/>
  <c r="O707" i="25"/>
  <c r="O714" i="25"/>
  <c r="O715" i="25"/>
  <c r="P649" i="25"/>
  <c r="P656" i="25" s="1"/>
  <c r="I649" i="25"/>
  <c r="M573" i="25"/>
  <c r="M504" i="25"/>
  <c r="H603" i="25"/>
  <c r="G522" i="25"/>
  <c r="D568" i="25"/>
  <c r="I634" i="25"/>
  <c r="D644" i="25"/>
  <c r="D643" i="25"/>
  <c r="D511" i="25"/>
  <c r="D551" i="25" s="1"/>
  <c r="C658" i="25"/>
  <c r="E511" i="25"/>
  <c r="L649" i="25"/>
  <c r="E634" i="25"/>
  <c r="D545" i="25"/>
  <c r="E658" i="25"/>
  <c r="I603" i="25"/>
  <c r="L573" i="25"/>
  <c r="I521" i="25"/>
  <c r="M642" i="25"/>
  <c r="O522" i="25"/>
  <c r="P597" i="25"/>
  <c r="E589" i="25"/>
  <c r="D589" i="25"/>
  <c r="G504" i="25"/>
  <c r="B558" i="25"/>
  <c r="O571" i="25"/>
  <c r="O556" i="25"/>
  <c r="C522" i="25"/>
  <c r="O723" i="25"/>
  <c r="E466" i="25"/>
  <c r="L530" i="25"/>
  <c r="C466" i="25"/>
  <c r="M529" i="25"/>
  <c r="B545" i="25"/>
  <c r="B589" i="25"/>
  <c r="O590" i="25"/>
  <c r="H530" i="25"/>
  <c r="D529" i="25"/>
  <c r="O653" i="25"/>
  <c r="O650" i="25"/>
  <c r="O663" i="25" s="1"/>
  <c r="P640" i="25"/>
  <c r="H634" i="25"/>
  <c r="G590" i="25"/>
  <c r="G644" i="25"/>
  <c r="F644" i="25"/>
  <c r="O719" i="25"/>
  <c r="M597" i="25"/>
  <c r="O466" i="25"/>
  <c r="O711" i="25"/>
  <c r="O552" i="25"/>
  <c r="I590" i="25"/>
  <c r="K597" i="25"/>
  <c r="F522" i="25"/>
  <c r="C530" i="25"/>
  <c r="L570" i="25"/>
  <c r="G571" i="25"/>
  <c r="J505" i="25"/>
  <c r="I545" i="25"/>
  <c r="N505" i="25"/>
  <c r="E558" i="25"/>
  <c r="M634" i="25"/>
  <c r="I568" i="25"/>
  <c r="N644" i="25"/>
  <c r="E570" i="25"/>
  <c r="G557" i="25"/>
  <c r="N556" i="25"/>
  <c r="H521" i="25"/>
  <c r="L538" i="25"/>
  <c r="M590" i="25"/>
  <c r="N529" i="25"/>
  <c r="P505" i="25"/>
  <c r="M632" i="25"/>
  <c r="L568" i="25"/>
  <c r="J590" i="25"/>
  <c r="M640" i="25"/>
  <c r="M589" i="25"/>
  <c r="M649" i="25"/>
  <c r="M656" i="25" s="1"/>
  <c r="N590" i="25"/>
  <c r="C555" i="25"/>
  <c r="J537" i="25"/>
  <c r="H529" i="25"/>
  <c r="I632" i="25"/>
  <c r="D555" i="25"/>
  <c r="G632" i="25"/>
  <c r="D521" i="25"/>
  <c r="B640" i="25"/>
  <c r="L700" i="25"/>
  <c r="M700" i="25" s="1"/>
  <c r="O700" i="25" s="1"/>
  <c r="O701" i="25" s="1"/>
  <c r="N589" i="25"/>
  <c r="L505" i="25"/>
  <c r="I522" i="25"/>
  <c r="H522" i="25"/>
  <c r="I529" i="25"/>
  <c r="N658" i="25"/>
  <c r="K505" i="25"/>
  <c r="I504" i="25"/>
  <c r="L589" i="25"/>
  <c r="K643" i="25"/>
  <c r="I505" i="25"/>
  <c r="C642" i="25"/>
  <c r="C645" i="25" s="1"/>
  <c r="I644" i="25"/>
  <c r="C597" i="25"/>
  <c r="D530" i="25"/>
  <c r="G570" i="25"/>
  <c r="L658" i="25"/>
  <c r="G568" i="25"/>
  <c r="J538" i="25"/>
  <c r="I643" i="25"/>
  <c r="I645" i="25" s="1"/>
  <c r="P555" i="25"/>
  <c r="F530" i="25"/>
  <c r="M538" i="25"/>
  <c r="C603" i="25"/>
  <c r="P589" i="25"/>
  <c r="P557" i="25"/>
  <c r="H589" i="25"/>
  <c r="G597" i="25"/>
  <c r="G658" i="25"/>
  <c r="H597" i="25"/>
  <c r="G545" i="25"/>
  <c r="J658" i="25"/>
  <c r="J589" i="25"/>
  <c r="G672" i="25"/>
  <c r="F673" i="25"/>
  <c r="F675" i="25" s="1"/>
  <c r="K656" i="25"/>
  <c r="K650" i="25"/>
  <c r="K653" i="25"/>
  <c r="P658" i="25"/>
  <c r="J688" i="25"/>
  <c r="I689" i="25"/>
  <c r="I691" i="25" s="1"/>
  <c r="M653" i="25"/>
  <c r="I658" i="25"/>
  <c r="I597" i="25"/>
  <c r="I642" i="25"/>
  <c r="I466" i="25"/>
  <c r="I511" i="25"/>
  <c r="K545" i="25"/>
  <c r="M570" i="25"/>
  <c r="M555" i="25"/>
  <c r="P529" i="25"/>
  <c r="D590" i="25"/>
  <c r="K589" i="25"/>
  <c r="F650" i="25"/>
  <c r="F653" i="25"/>
  <c r="F656" i="25"/>
  <c r="F537" i="25"/>
  <c r="F538" i="25"/>
  <c r="F642" i="25"/>
  <c r="F589" i="25"/>
  <c r="F658" i="25"/>
  <c r="F597" i="25"/>
  <c r="F466" i="25"/>
  <c r="F511" i="25"/>
  <c r="N713" i="25"/>
  <c r="N715" i="25" s="1"/>
  <c r="P712" i="25"/>
  <c r="P713" i="25" s="1"/>
  <c r="N568" i="25"/>
  <c r="J597" i="25"/>
  <c r="J642" i="25"/>
  <c r="J645" i="25" s="1"/>
  <c r="J466" i="25"/>
  <c r="J511" i="25"/>
  <c r="L529" i="25"/>
  <c r="J529" i="25"/>
  <c r="I693" i="25"/>
  <c r="I695" i="25" s="1"/>
  <c r="J692" i="25"/>
  <c r="P568" i="25"/>
  <c r="K529" i="25"/>
  <c r="F529" i="25"/>
  <c r="C538" i="25"/>
  <c r="J653" i="25"/>
  <c r="J656" i="25"/>
  <c r="J650" i="25"/>
  <c r="I653" i="25"/>
  <c r="I656" i="25"/>
  <c r="I650" i="25"/>
  <c r="K504" i="25"/>
  <c r="G529" i="25"/>
  <c r="B653" i="25"/>
  <c r="B656" i="25"/>
  <c r="N642" i="25"/>
  <c r="N645" i="25" s="1"/>
  <c r="N466" i="25"/>
  <c r="N511" i="25"/>
  <c r="P545" i="25"/>
  <c r="J521" i="25"/>
  <c r="N572" i="25"/>
  <c r="N557" i="25"/>
  <c r="N653" i="25"/>
  <c r="K697" i="25"/>
  <c r="K699" i="25" s="1"/>
  <c r="L696" i="25"/>
  <c r="C571" i="25"/>
  <c r="C556" i="25"/>
  <c r="P504" i="25"/>
  <c r="G521" i="25"/>
  <c r="F521" i="25"/>
  <c r="L504" i="25"/>
  <c r="K658" i="25"/>
  <c r="P704" i="25"/>
  <c r="P705" i="25" s="1"/>
  <c r="N705" i="25"/>
  <c r="N707" i="25" s="1"/>
  <c r="I684" i="25"/>
  <c r="H685" i="25"/>
  <c r="H687" i="25" s="1"/>
  <c r="H545" i="25"/>
  <c r="H658" i="25"/>
  <c r="H642" i="25"/>
  <c r="H645" i="25" s="1"/>
  <c r="H466" i="25"/>
  <c r="H511" i="25"/>
  <c r="L597" i="25"/>
  <c r="H504" i="25"/>
  <c r="B551" i="25"/>
  <c r="B512" i="25"/>
  <c r="H537" i="25"/>
  <c r="D665" i="25"/>
  <c r="D670" i="25" s="1"/>
  <c r="C665" i="25"/>
  <c r="C670" i="25" s="1"/>
  <c r="B665" i="25"/>
  <c r="B670" i="25" s="1"/>
  <c r="P665" i="25"/>
  <c r="P670" i="25" s="1"/>
  <c r="N665" i="25"/>
  <c r="N670" i="25" s="1"/>
  <c r="M665" i="25"/>
  <c r="M670" i="25" s="1"/>
  <c r="L665" i="25"/>
  <c r="L670" i="25" s="1"/>
  <c r="K665" i="25"/>
  <c r="K670" i="25" s="1"/>
  <c r="J665" i="25"/>
  <c r="J670" i="25" s="1"/>
  <c r="I665" i="25"/>
  <c r="I670" i="25" s="1"/>
  <c r="H665" i="25"/>
  <c r="H670" i="25" s="1"/>
  <c r="G665" i="25"/>
  <c r="G670" i="25" s="1"/>
  <c r="F665" i="25"/>
  <c r="F670" i="25" s="1"/>
  <c r="E665" i="25"/>
  <c r="E670" i="25" s="1"/>
  <c r="E512" i="25"/>
  <c r="E551" i="25"/>
  <c r="E513" i="25"/>
  <c r="H653" i="25"/>
  <c r="H656" i="25"/>
  <c r="H650" i="25"/>
  <c r="H680" i="25"/>
  <c r="G681" i="25"/>
  <c r="G683" i="25" s="1"/>
  <c r="N597" i="25"/>
  <c r="N545" i="25"/>
  <c r="N504" i="25"/>
  <c r="F504" i="25"/>
  <c r="N521" i="25"/>
  <c r="K521" i="25"/>
  <c r="L545" i="25"/>
  <c r="F545" i="25"/>
  <c r="M551" i="25"/>
  <c r="O553" i="25" s="1"/>
  <c r="M512" i="25"/>
  <c r="L656" i="25"/>
  <c r="L650" i="25"/>
  <c r="L653" i="25"/>
  <c r="P537" i="25"/>
  <c r="L537" i="25"/>
  <c r="G537" i="25"/>
  <c r="G538" i="25"/>
  <c r="F677" i="25"/>
  <c r="F679" i="25" s="1"/>
  <c r="G676" i="25"/>
  <c r="J545" i="25"/>
  <c r="J504" i="25"/>
  <c r="M466" i="25"/>
  <c r="E650" i="25"/>
  <c r="E653" i="25"/>
  <c r="E656" i="25"/>
  <c r="G653" i="25"/>
  <c r="G656" i="25"/>
  <c r="G650" i="25"/>
  <c r="H573" i="25"/>
  <c r="H558" i="25"/>
  <c r="L642" i="25"/>
  <c r="L645" i="25" s="1"/>
  <c r="L466" i="25"/>
  <c r="L511" i="25"/>
  <c r="I537" i="25"/>
  <c r="I538" i="25"/>
  <c r="B571" i="25"/>
  <c r="B556" i="25"/>
  <c r="C551" i="25"/>
  <c r="C512" i="25"/>
  <c r="C513" i="25"/>
  <c r="M645" i="25"/>
  <c r="P723" i="25"/>
  <c r="P722" i="25"/>
  <c r="K538" i="25"/>
  <c r="K537" i="25"/>
  <c r="G511" i="25"/>
  <c r="G589" i="25"/>
  <c r="G642" i="25"/>
  <c r="G466" i="25"/>
  <c r="C649" i="25"/>
  <c r="C589" i="25"/>
  <c r="C632" i="25"/>
  <c r="C590" i="25"/>
  <c r="C634" i="25"/>
  <c r="D537" i="25"/>
  <c r="D538" i="25"/>
  <c r="L701" i="25"/>
  <c r="L703" i="25" s="1"/>
  <c r="P719" i="25"/>
  <c r="P642" i="25"/>
  <c r="P645" i="25" s="1"/>
  <c r="P466" i="25"/>
  <c r="P511" i="25"/>
  <c r="H556" i="25"/>
  <c r="H571" i="25"/>
  <c r="K642" i="25"/>
  <c r="K466" i="25"/>
  <c r="K511" i="25"/>
  <c r="P711" i="25"/>
  <c r="B572" i="25"/>
  <c r="B557" i="25"/>
  <c r="P521" i="25"/>
  <c r="P361" i="23"/>
  <c r="P385" i="23"/>
  <c r="P397" i="23"/>
  <c r="O558" i="23"/>
  <c r="O573" i="23"/>
  <c r="O557" i="23"/>
  <c r="O572" i="23"/>
  <c r="H373" i="23"/>
  <c r="H385" i="23"/>
  <c r="M472" i="23"/>
  <c r="E478" i="23"/>
  <c r="H397" i="23"/>
  <c r="O597" i="23"/>
  <c r="C355" i="23"/>
  <c r="C367" i="23"/>
  <c r="C379" i="23"/>
  <c r="C391" i="23"/>
  <c r="O537" i="23"/>
  <c r="M361" i="23"/>
  <c r="I490" i="23"/>
  <c r="E588" i="23"/>
  <c r="N361" i="23"/>
  <c r="M373" i="23"/>
  <c r="M385" i="23"/>
  <c r="E391" i="23"/>
  <c r="N373" i="23"/>
  <c r="M397" i="23"/>
  <c r="C496" i="23"/>
  <c r="K528" i="23"/>
  <c r="H367" i="23"/>
  <c r="N409" i="23"/>
  <c r="L478" i="23"/>
  <c r="N478" i="23"/>
  <c r="H605" i="23"/>
  <c r="J606" i="23"/>
  <c r="O521" i="23"/>
  <c r="H379" i="23"/>
  <c r="H391" i="23"/>
  <c r="O653" i="23"/>
  <c r="O715" i="23"/>
  <c r="G123" i="23"/>
  <c r="O417" i="23" s="1"/>
  <c r="O544" i="23"/>
  <c r="O545" i="23" s="1"/>
  <c r="C361" i="23"/>
  <c r="O511" i="23"/>
  <c r="O642" i="23"/>
  <c r="O645" i="23" s="1"/>
  <c r="O658" i="23"/>
  <c r="M427" i="23"/>
  <c r="BK125" i="23"/>
  <c r="O570" i="23"/>
  <c r="O555" i="23"/>
  <c r="C373" i="23"/>
  <c r="C385" i="23"/>
  <c r="O719" i="23"/>
  <c r="O548" i="23"/>
  <c r="O529" i="23"/>
  <c r="M355" i="23"/>
  <c r="E361" i="23"/>
  <c r="M367" i="23"/>
  <c r="O568" i="23"/>
  <c r="N355" i="23"/>
  <c r="E373" i="23"/>
  <c r="M391" i="23"/>
  <c r="O723" i="23"/>
  <c r="G605" i="23"/>
  <c r="I606" i="23"/>
  <c r="K607" i="23"/>
  <c r="M608" i="23"/>
  <c r="N385" i="23"/>
  <c r="E608" i="23"/>
  <c r="L472" i="23"/>
  <c r="L496" i="23"/>
  <c r="L520" i="23"/>
  <c r="D391" i="23"/>
  <c r="L123" i="23"/>
  <c r="AC123" i="23"/>
  <c r="AS123" i="23"/>
  <c r="AS125" i="23" s="1"/>
  <c r="P373" i="23"/>
  <c r="C427" i="23"/>
  <c r="N608" i="23"/>
  <c r="P355" i="23"/>
  <c r="D373" i="23"/>
  <c r="I567" i="23"/>
  <c r="I588" i="23"/>
  <c r="I634" i="23" s="1"/>
  <c r="P608" i="23"/>
  <c r="N544" i="23"/>
  <c r="D385" i="23"/>
  <c r="N503" i="23"/>
  <c r="F536" i="23"/>
  <c r="B581" i="23"/>
  <c r="C123" i="23"/>
  <c r="T123" i="23"/>
  <c r="L417" i="23" s="1"/>
  <c r="AJ123" i="23"/>
  <c r="H417" i="23" s="1"/>
  <c r="AZ123" i="23"/>
  <c r="P367" i="23"/>
  <c r="F373" i="23"/>
  <c r="U125" i="23"/>
  <c r="K432" i="23" s="1"/>
  <c r="K433" i="23" s="1"/>
  <c r="BH125" i="23"/>
  <c r="C548" i="23"/>
  <c r="C571" i="23" s="1"/>
  <c r="E549" i="23"/>
  <c r="E572" i="23" s="1"/>
  <c r="M588" i="23"/>
  <c r="O590" i="23" s="1"/>
  <c r="C608" i="23"/>
  <c r="B547" i="23"/>
  <c r="D548" i="23"/>
  <c r="F549" i="23"/>
  <c r="D608" i="23"/>
  <c r="P588" i="23"/>
  <c r="P634" i="23" s="1"/>
  <c r="P379" i="23"/>
  <c r="P391" i="23"/>
  <c r="P458" i="23"/>
  <c r="P484" i="23"/>
  <c r="P409" i="23"/>
  <c r="G125" i="23"/>
  <c r="O429" i="23" s="1"/>
  <c r="P426" i="23"/>
  <c r="P427" i="23" s="1"/>
  <c r="H415" i="23"/>
  <c r="F478" i="23"/>
  <c r="E503" i="23"/>
  <c r="E643" i="23" s="1"/>
  <c r="G503" i="23"/>
  <c r="G643" i="23" s="1"/>
  <c r="E528" i="23"/>
  <c r="H581" i="23"/>
  <c r="G385" i="23"/>
  <c r="I415" i="23"/>
  <c r="G547" i="23"/>
  <c r="G555" i="23" s="1"/>
  <c r="F503" i="23"/>
  <c r="H503" i="23"/>
  <c r="F528" i="23"/>
  <c r="I581" i="23"/>
  <c r="B588" i="23"/>
  <c r="AV123" i="23"/>
  <c r="AV125" i="23" s="1"/>
  <c r="P543" i="23"/>
  <c r="P550" i="23" s="1"/>
  <c r="P558" i="23" s="1"/>
  <c r="G355" i="23"/>
  <c r="N391" i="23"/>
  <c r="C397" i="23"/>
  <c r="J452" i="23"/>
  <c r="H465" i="23"/>
  <c r="P496" i="23"/>
  <c r="G528" i="23"/>
  <c r="P536" i="23"/>
  <c r="B567" i="23"/>
  <c r="J581" i="23"/>
  <c r="AF123" i="23"/>
  <c r="I417" i="23" s="1"/>
  <c r="AG123" i="23"/>
  <c r="H420" i="23" s="1"/>
  <c r="H421" i="23" s="1"/>
  <c r="P424" i="23"/>
  <c r="P542" i="23"/>
  <c r="P549" i="23" s="1"/>
  <c r="K452" i="23"/>
  <c r="C409" i="23"/>
  <c r="P425" i="23"/>
  <c r="I478" i="23"/>
  <c r="H528" i="23"/>
  <c r="K581" i="23"/>
  <c r="P123" i="23"/>
  <c r="Q123" i="23"/>
  <c r="L420" i="23" s="1"/>
  <c r="L421" i="23" s="1"/>
  <c r="AW123" i="23"/>
  <c r="R123" i="23"/>
  <c r="L419" i="23" s="1"/>
  <c r="AH123" i="23"/>
  <c r="H419" i="23" s="1"/>
  <c r="AX123" i="23"/>
  <c r="AX125" i="23" s="1"/>
  <c r="P423" i="23"/>
  <c r="F427" i="23"/>
  <c r="J385" i="23"/>
  <c r="E397" i="23"/>
  <c r="D409" i="23"/>
  <c r="J507" i="23"/>
  <c r="J547" i="23" s="1"/>
  <c r="L508" i="23"/>
  <c r="L548" i="23" s="1"/>
  <c r="N509" i="23"/>
  <c r="N549" i="23" s="1"/>
  <c r="B484" i="23"/>
  <c r="J490" i="23"/>
  <c r="I503" i="23"/>
  <c r="C605" i="23"/>
  <c r="E606" i="23"/>
  <c r="G607" i="23"/>
  <c r="P540" i="23"/>
  <c r="P547" i="23" s="1"/>
  <c r="P570" i="23" s="1"/>
  <c r="F367" i="23"/>
  <c r="C484" i="23"/>
  <c r="B496" i="23"/>
  <c r="B520" i="23"/>
  <c r="E567" i="23"/>
  <c r="M581" i="23"/>
  <c r="D605" i="23"/>
  <c r="F606" i="23"/>
  <c r="H607" i="23"/>
  <c r="G397" i="23"/>
  <c r="N415" i="23"/>
  <c r="B550" i="23"/>
  <c r="AK125" i="23"/>
  <c r="G432" i="23" s="1"/>
  <c r="G433" i="23" s="1"/>
  <c r="BA125" i="23"/>
  <c r="G379" i="23"/>
  <c r="M478" i="23"/>
  <c r="P478" i="23"/>
  <c r="M490" i="23"/>
  <c r="F520" i="23"/>
  <c r="G567" i="23"/>
  <c r="F605" i="23"/>
  <c r="D125" i="23"/>
  <c r="O432" i="23" s="1"/>
  <c r="E123" i="23"/>
  <c r="O419" i="23" s="1"/>
  <c r="V123" i="23"/>
  <c r="AL123" i="23"/>
  <c r="AL125" i="23" s="1"/>
  <c r="G431" i="23" s="1"/>
  <c r="BB123" i="23"/>
  <c r="BB125" i="23" s="1"/>
  <c r="B433" i="23"/>
  <c r="N507" i="23"/>
  <c r="B509" i="23"/>
  <c r="B549" i="23" s="1"/>
  <c r="D510" i="23"/>
  <c r="D550" i="23" s="1"/>
  <c r="D558" i="23" s="1"/>
  <c r="F472" i="23"/>
  <c r="F484" i="23"/>
  <c r="E496" i="23"/>
  <c r="M503" i="23"/>
  <c r="O505" i="23" s="1"/>
  <c r="P503" i="23"/>
  <c r="E536" i="23"/>
  <c r="P541" i="23"/>
  <c r="P548" i="23" s="1"/>
  <c r="G588" i="23"/>
  <c r="G632" i="23" s="1"/>
  <c r="C675" i="23"/>
  <c r="C433" i="23"/>
  <c r="F391" i="23"/>
  <c r="H484" i="23"/>
  <c r="G496" i="23"/>
  <c r="J567" i="23"/>
  <c r="D581" i="23"/>
  <c r="X123" i="23"/>
  <c r="G391" i="23"/>
  <c r="C415" i="23"/>
  <c r="H496" i="23"/>
  <c r="AN123" i="23"/>
  <c r="F420" i="23" s="1"/>
  <c r="F421" i="23" s="1"/>
  <c r="I123" i="23"/>
  <c r="Z123" i="23"/>
  <c r="AP123" i="23"/>
  <c r="BL125" i="23"/>
  <c r="G361" i="23"/>
  <c r="B385" i="23"/>
  <c r="C421" i="23"/>
  <c r="B490" i="23"/>
  <c r="I496" i="23"/>
  <c r="I520" i="23"/>
  <c r="N567" i="23"/>
  <c r="K605" i="23"/>
  <c r="N712" i="23"/>
  <c r="N713" i="23" s="1"/>
  <c r="N715" i="23" s="1"/>
  <c r="J123" i="23"/>
  <c r="N418" i="23" s="1"/>
  <c r="AA123" i="23"/>
  <c r="J418" i="23" s="1"/>
  <c r="AQ123" i="23"/>
  <c r="N367" i="23"/>
  <c r="N397" i="23"/>
  <c r="M409" i="23"/>
  <c r="D421" i="23"/>
  <c r="I439" i="23"/>
  <c r="I452" i="23"/>
  <c r="C507" i="23"/>
  <c r="C547" i="23" s="1"/>
  <c r="C555" i="23" s="1"/>
  <c r="E508" i="23"/>
  <c r="E548" i="23" s="1"/>
  <c r="E571" i="23" s="1"/>
  <c r="G509" i="23"/>
  <c r="G549" i="23" s="1"/>
  <c r="I510" i="23"/>
  <c r="K472" i="23"/>
  <c r="B503" i="23"/>
  <c r="J520" i="23"/>
  <c r="J522" i="23" s="1"/>
  <c r="J536" i="23"/>
  <c r="P567" i="23"/>
  <c r="N588" i="23"/>
  <c r="K705" i="23"/>
  <c r="K707" i="23" s="1"/>
  <c r="J701" i="23"/>
  <c r="J703" i="23" s="1"/>
  <c r="D677" i="23"/>
  <c r="D679" i="23" s="1"/>
  <c r="H688" i="23"/>
  <c r="I688" i="23" s="1"/>
  <c r="I689" i="23" s="1"/>
  <c r="I691" i="23" s="1"/>
  <c r="M704" i="23"/>
  <c r="O704" i="23" s="1"/>
  <c r="O705" i="23" s="1"/>
  <c r="O706" i="23" s="1"/>
  <c r="L705" i="23"/>
  <c r="L707" i="23" s="1"/>
  <c r="D672" i="23"/>
  <c r="E672" i="23" s="1"/>
  <c r="E673" i="23" s="1"/>
  <c r="E675" i="23" s="1"/>
  <c r="M708" i="23"/>
  <c r="O708" i="23" s="1"/>
  <c r="O709" i="23" s="1"/>
  <c r="O710" i="23" s="1"/>
  <c r="H693" i="23"/>
  <c r="H695" i="23" s="1"/>
  <c r="M713" i="23"/>
  <c r="M715" i="23" s="1"/>
  <c r="E681" i="23"/>
  <c r="E683" i="23" s="1"/>
  <c r="G684" i="23"/>
  <c r="P606" i="23"/>
  <c r="M605" i="23"/>
  <c r="M544" i="23"/>
  <c r="M545" i="23" s="1"/>
  <c r="H544" i="23"/>
  <c r="H545" i="23" s="1"/>
  <c r="G544" i="23"/>
  <c r="K544" i="23"/>
  <c r="I544" i="23"/>
  <c r="H550" i="23"/>
  <c r="H573" i="23" s="1"/>
  <c r="K503" i="23"/>
  <c r="K644" i="23" s="1"/>
  <c r="D536" i="23"/>
  <c r="E538" i="23" s="1"/>
  <c r="C567" i="23"/>
  <c r="F548" i="23"/>
  <c r="F571" i="23" s="1"/>
  <c r="H549" i="23"/>
  <c r="H572" i="23" s="1"/>
  <c r="J550" i="23"/>
  <c r="J573" i="23" s="1"/>
  <c r="I472" i="23"/>
  <c r="D484" i="23"/>
  <c r="K490" i="23"/>
  <c r="E547" i="23"/>
  <c r="E555" i="23" s="1"/>
  <c r="G548" i="23"/>
  <c r="G556" i="23" s="1"/>
  <c r="I549" i="23"/>
  <c r="I557" i="23" s="1"/>
  <c r="K550" i="23"/>
  <c r="J472" i="23"/>
  <c r="E484" i="23"/>
  <c r="L490" i="23"/>
  <c r="N490" i="23"/>
  <c r="K520" i="23"/>
  <c r="L522" i="23" s="1"/>
  <c r="M520" i="23"/>
  <c r="O522" i="23" s="1"/>
  <c r="B528" i="23"/>
  <c r="C530" i="23" s="1"/>
  <c r="G536" i="23"/>
  <c r="G538" i="23" s="1"/>
  <c r="C544" i="23"/>
  <c r="E544" i="23"/>
  <c r="N581" i="23"/>
  <c r="F507" i="23"/>
  <c r="F547" i="23" s="1"/>
  <c r="H508" i="23"/>
  <c r="H548" i="23" s="1"/>
  <c r="H556" i="23" s="1"/>
  <c r="J509" i="23"/>
  <c r="J549" i="23" s="1"/>
  <c r="J557" i="23" s="1"/>
  <c r="L510" i="23"/>
  <c r="L550" i="23" s="1"/>
  <c r="L558" i="23" s="1"/>
  <c r="B478" i="23"/>
  <c r="P490" i="23"/>
  <c r="B544" i="23"/>
  <c r="P581" i="23"/>
  <c r="I548" i="23"/>
  <c r="I571" i="23" s="1"/>
  <c r="K549" i="23"/>
  <c r="K557" i="23" s="1"/>
  <c r="M550" i="23"/>
  <c r="M558" i="23" s="1"/>
  <c r="G484" i="23"/>
  <c r="K484" i="23"/>
  <c r="D496" i="23"/>
  <c r="J503" i="23"/>
  <c r="L503" i="23"/>
  <c r="L643" i="23" s="1"/>
  <c r="D528" i="23"/>
  <c r="I536" i="23"/>
  <c r="D588" i="23"/>
  <c r="D632" i="23" s="1"/>
  <c r="H507" i="23"/>
  <c r="H547" i="23" s="1"/>
  <c r="D544" i="23"/>
  <c r="K567" i="23"/>
  <c r="M567" i="23"/>
  <c r="I547" i="23"/>
  <c r="I555" i="23" s="1"/>
  <c r="K548" i="23"/>
  <c r="K571" i="23" s="1"/>
  <c r="M549" i="23"/>
  <c r="M557" i="23" s="1"/>
  <c r="N472" i="23"/>
  <c r="C478" i="23"/>
  <c r="I484" i="23"/>
  <c r="F496" i="23"/>
  <c r="L567" i="23"/>
  <c r="F588" i="23"/>
  <c r="F603" i="23" s="1"/>
  <c r="I550" i="23"/>
  <c r="I573" i="23" s="1"/>
  <c r="I465" i="23"/>
  <c r="P472" i="23"/>
  <c r="D478" i="23"/>
  <c r="J484" i="23"/>
  <c r="L484" i="23"/>
  <c r="E490" i="23"/>
  <c r="I528" i="23"/>
  <c r="N536" i="23"/>
  <c r="C581" i="23"/>
  <c r="E581" i="23"/>
  <c r="G581" i="23"/>
  <c r="N465" i="23"/>
  <c r="L465" i="23"/>
  <c r="L597" i="23" s="1"/>
  <c r="N548" i="23"/>
  <c r="N571" i="23" s="1"/>
  <c r="P465" i="23"/>
  <c r="C490" i="23"/>
  <c r="D520" i="23"/>
  <c r="F544" i="23"/>
  <c r="M465" i="23"/>
  <c r="O466" i="23" s="1"/>
  <c r="C550" i="23"/>
  <c r="C558" i="23" s="1"/>
  <c r="B472" i="23"/>
  <c r="B568" i="23" s="1"/>
  <c r="G478" i="23"/>
  <c r="M484" i="23"/>
  <c r="D490" i="23"/>
  <c r="F490" i="23"/>
  <c r="J496" i="23"/>
  <c r="C520" i="23"/>
  <c r="C522" i="23" s="1"/>
  <c r="E520" i="23"/>
  <c r="G520" i="23"/>
  <c r="J528" i="23"/>
  <c r="K530" i="23" s="1"/>
  <c r="F581" i="23"/>
  <c r="N547" i="23"/>
  <c r="C472" i="23"/>
  <c r="G472" i="23"/>
  <c r="H478" i="23"/>
  <c r="N484" i="23"/>
  <c r="M496" i="23"/>
  <c r="K588" i="23"/>
  <c r="K603" i="23" s="1"/>
  <c r="D472" i="23"/>
  <c r="N496" i="23"/>
  <c r="E472" i="23"/>
  <c r="J478" i="23"/>
  <c r="G490" i="23"/>
  <c r="C503" i="23"/>
  <c r="M528" i="23"/>
  <c r="O530" i="23" s="1"/>
  <c r="P528" i="23"/>
  <c r="C528" i="23"/>
  <c r="B536" i="23"/>
  <c r="C588" i="23"/>
  <c r="C590" i="23" s="1"/>
  <c r="G550" i="23"/>
  <c r="H472" i="23"/>
  <c r="K478" i="23"/>
  <c r="H490" i="23"/>
  <c r="C536" i="23"/>
  <c r="AN125" i="23"/>
  <c r="F432" i="23" s="1"/>
  <c r="F433" i="23" s="1"/>
  <c r="L125" i="23"/>
  <c r="M432" i="23" s="1"/>
  <c r="M433" i="23" s="1"/>
  <c r="M420" i="23"/>
  <c r="M421" i="23" s="1"/>
  <c r="AC125" i="23"/>
  <c r="I432" i="23" s="1"/>
  <c r="I433" i="23" s="1"/>
  <c r="I420" i="23"/>
  <c r="I421" i="23" s="1"/>
  <c r="X125" i="23"/>
  <c r="K429" i="23" s="1"/>
  <c r="K417" i="23"/>
  <c r="H439" i="23"/>
  <c r="H452" i="23"/>
  <c r="I125" i="23"/>
  <c r="N431" i="23" s="1"/>
  <c r="K123" i="23"/>
  <c r="AB123" i="23"/>
  <c r="AR123" i="23"/>
  <c r="AR125" i="23" s="1"/>
  <c r="M123" i="23"/>
  <c r="AD123" i="23"/>
  <c r="AT123" i="23"/>
  <c r="AT125" i="23" s="1"/>
  <c r="K361" i="23"/>
  <c r="P420" i="23"/>
  <c r="P421" i="23" s="1"/>
  <c r="J439" i="23"/>
  <c r="B445" i="23"/>
  <c r="Z125" i="23"/>
  <c r="J431" i="23" s="1"/>
  <c r="L361" i="23"/>
  <c r="K397" i="23"/>
  <c r="N427" i="23"/>
  <c r="F409" i="23"/>
  <c r="K415" i="23"/>
  <c r="N419" i="23"/>
  <c r="D427" i="23"/>
  <c r="K439" i="23"/>
  <c r="C445" i="23"/>
  <c r="K355" i="23"/>
  <c r="L397" i="23"/>
  <c r="G409" i="23"/>
  <c r="L415" i="23"/>
  <c r="P419" i="23"/>
  <c r="E427" i="23"/>
  <c r="L439" i="23"/>
  <c r="D445" i="23"/>
  <c r="L452" i="23"/>
  <c r="AQ125" i="23"/>
  <c r="N123" i="23"/>
  <c r="AE123" i="23"/>
  <c r="AU123" i="23"/>
  <c r="AU125" i="23" s="1"/>
  <c r="K391" i="23"/>
  <c r="M415" i="23"/>
  <c r="B421" i="23"/>
  <c r="E445" i="23"/>
  <c r="M452" i="23"/>
  <c r="P125" i="23"/>
  <c r="M429" i="23" s="1"/>
  <c r="K373" i="23"/>
  <c r="F379" i="23"/>
  <c r="I409" i="23"/>
  <c r="M417" i="23"/>
  <c r="F445" i="23"/>
  <c r="N452" i="23"/>
  <c r="AF125" i="23"/>
  <c r="I429" i="23" s="1"/>
  <c r="BD125" i="23"/>
  <c r="K385" i="23"/>
  <c r="B427" i="23"/>
  <c r="J409" i="23"/>
  <c r="P439" i="23"/>
  <c r="P452" i="23"/>
  <c r="F361" i="23"/>
  <c r="L385" i="23"/>
  <c r="P417" i="23"/>
  <c r="E421" i="23"/>
  <c r="AA125" i="23"/>
  <c r="J430" i="23" s="1"/>
  <c r="BF125" i="23"/>
  <c r="I445" i="23"/>
  <c r="AP125" i="23"/>
  <c r="C125" i="23"/>
  <c r="T125" i="23"/>
  <c r="L429" i="23" s="1"/>
  <c r="AJ125" i="23"/>
  <c r="H429" i="23" s="1"/>
  <c r="AZ125" i="23"/>
  <c r="P415" i="23"/>
  <c r="G420" i="23"/>
  <c r="G421" i="23" s="1"/>
  <c r="J445" i="23"/>
  <c r="C439" i="23"/>
  <c r="C452" i="23"/>
  <c r="BI125" i="23"/>
  <c r="D415" i="23"/>
  <c r="G419" i="23"/>
  <c r="D439" i="23"/>
  <c r="D452" i="23"/>
  <c r="F123" i="23"/>
  <c r="O418" i="23" s="1"/>
  <c r="W123" i="23"/>
  <c r="AM123" i="23"/>
  <c r="BC123" i="23"/>
  <c r="BC125" i="23" s="1"/>
  <c r="BJ125" i="23"/>
  <c r="L355" i="23"/>
  <c r="F385" i="23"/>
  <c r="E439" i="23"/>
  <c r="M445" i="23"/>
  <c r="L373" i="23"/>
  <c r="I427" i="23"/>
  <c r="L409" i="23"/>
  <c r="K420" i="23"/>
  <c r="K421" i="23" s="1"/>
  <c r="N445" i="23"/>
  <c r="H123" i="23"/>
  <c r="N420" i="23" s="1"/>
  <c r="N421" i="23" s="1"/>
  <c r="Y123" i="23"/>
  <c r="J420" i="23" s="1"/>
  <c r="J421" i="23" s="1"/>
  <c r="AO123" i="23"/>
  <c r="AO125" i="23" s="1"/>
  <c r="F355" i="23"/>
  <c r="B409" i="23"/>
  <c r="G415" i="23"/>
  <c r="J419" i="23"/>
  <c r="P445" i="23"/>
  <c r="G452" i="23"/>
  <c r="B570" i="23"/>
  <c r="B555" i="23"/>
  <c r="D571" i="23"/>
  <c r="D556" i="23"/>
  <c r="F572" i="23"/>
  <c r="F557" i="23"/>
  <c r="G505" i="23"/>
  <c r="K643" i="23"/>
  <c r="F643" i="23"/>
  <c r="F644" i="23"/>
  <c r="H643" i="23"/>
  <c r="H644" i="23"/>
  <c r="H504" i="23"/>
  <c r="H505" i="23"/>
  <c r="D570" i="23"/>
  <c r="D555" i="23"/>
  <c r="J558" i="23"/>
  <c r="E570" i="23"/>
  <c r="K558" i="23"/>
  <c r="K573" i="23"/>
  <c r="M522" i="23"/>
  <c r="M521" i="23"/>
  <c r="F555" i="23"/>
  <c r="F570" i="23"/>
  <c r="J572" i="23"/>
  <c r="I643" i="23"/>
  <c r="I644" i="23"/>
  <c r="I505" i="23"/>
  <c r="I504" i="23"/>
  <c r="I556" i="23"/>
  <c r="L644" i="23"/>
  <c r="D530" i="23"/>
  <c r="H597" i="23"/>
  <c r="H642" i="23"/>
  <c r="H511" i="23"/>
  <c r="AG125" i="23"/>
  <c r="H432" i="23" s="1"/>
  <c r="H433" i="23" s="1"/>
  <c r="Q125" i="23"/>
  <c r="L432" i="23" s="1"/>
  <c r="L433" i="23" s="1"/>
  <c r="AW125" i="23"/>
  <c r="R125" i="23"/>
  <c r="L431" i="23" s="1"/>
  <c r="AH125" i="23"/>
  <c r="H431" i="23" s="1"/>
  <c r="BE125" i="23"/>
  <c r="M643" i="23"/>
  <c r="M644" i="23"/>
  <c r="M504" i="23"/>
  <c r="B125" i="23"/>
  <c r="S125" i="23"/>
  <c r="L430" i="23" s="1"/>
  <c r="AI125" i="23"/>
  <c r="H430" i="23" s="1"/>
  <c r="AY125" i="23"/>
  <c r="N466" i="23"/>
  <c r="N643" i="23"/>
  <c r="N644" i="23"/>
  <c r="N505" i="23"/>
  <c r="BG125" i="23"/>
  <c r="N556" i="23"/>
  <c r="B573" i="23"/>
  <c r="B558" i="23"/>
  <c r="M642" i="23"/>
  <c r="M511" i="23"/>
  <c r="M597" i="23"/>
  <c r="C573" i="23"/>
  <c r="G522" i="23"/>
  <c r="E530" i="23"/>
  <c r="N555" i="23"/>
  <c r="N570" i="23"/>
  <c r="B557" i="23"/>
  <c r="B572" i="23"/>
  <c r="C572" i="23"/>
  <c r="C557" i="23"/>
  <c r="E573" i="23"/>
  <c r="E558" i="23"/>
  <c r="B571" i="23"/>
  <c r="B556" i="23"/>
  <c r="C643" i="23"/>
  <c r="C644" i="23"/>
  <c r="C505" i="23"/>
  <c r="G573" i="23"/>
  <c r="G558" i="23"/>
  <c r="D636" i="23"/>
  <c r="D637" i="23"/>
  <c r="F458" i="23"/>
  <c r="L549" i="23"/>
  <c r="N550" i="23"/>
  <c r="L536" i="23"/>
  <c r="L581" i="23"/>
  <c r="E636" i="23"/>
  <c r="E637" i="23"/>
  <c r="G458" i="23"/>
  <c r="L507" i="23"/>
  <c r="L547" i="23" s="1"/>
  <c r="I511" i="23"/>
  <c r="M536" i="23"/>
  <c r="O538" i="23" s="1"/>
  <c r="M636" i="23"/>
  <c r="M637" i="23"/>
  <c r="F636" i="23"/>
  <c r="F637" i="23"/>
  <c r="F397" i="23"/>
  <c r="H409" i="23"/>
  <c r="B415" i="23"/>
  <c r="H458" i="23"/>
  <c r="B465" i="23"/>
  <c r="B504" i="23" s="1"/>
  <c r="M507" i="23"/>
  <c r="M547" i="23" s="1"/>
  <c r="F550" i="23"/>
  <c r="G636" i="23"/>
  <c r="G637" i="23"/>
  <c r="I458" i="23"/>
  <c r="K547" i="23"/>
  <c r="M548" i="23"/>
  <c r="C465" i="23"/>
  <c r="C589" i="23" s="1"/>
  <c r="H520" i="23"/>
  <c r="I522" i="23" s="1"/>
  <c r="H636" i="23"/>
  <c r="H637" i="23"/>
  <c r="J458" i="23"/>
  <c r="D465" i="23"/>
  <c r="D549" i="23"/>
  <c r="I693" i="23"/>
  <c r="I695" i="23" s="1"/>
  <c r="J692" i="23"/>
  <c r="I636" i="23"/>
  <c r="I637" i="23"/>
  <c r="K379" i="23"/>
  <c r="E385" i="23"/>
  <c r="K409" i="23"/>
  <c r="E415" i="23"/>
  <c r="G445" i="23"/>
  <c r="K458" i="23"/>
  <c r="E465" i="23"/>
  <c r="F634" i="23"/>
  <c r="F649" i="23"/>
  <c r="J636" i="23"/>
  <c r="J637" i="23"/>
  <c r="J397" i="23"/>
  <c r="F415" i="23"/>
  <c r="J427" i="23"/>
  <c r="B640" i="23"/>
  <c r="B639" i="23"/>
  <c r="N439" i="23"/>
  <c r="B452" i="23"/>
  <c r="L458" i="23"/>
  <c r="F465" i="23"/>
  <c r="F658" i="23" s="1"/>
  <c r="E677" i="23"/>
  <c r="E679" i="23" s="1"/>
  <c r="F676" i="23"/>
  <c r="K636" i="23"/>
  <c r="K637" i="23"/>
  <c r="M379" i="23"/>
  <c r="C640" i="23"/>
  <c r="C639" i="23"/>
  <c r="M458" i="23"/>
  <c r="G465" i="23"/>
  <c r="P505" i="23"/>
  <c r="N520" i="23"/>
  <c r="C568" i="23"/>
  <c r="H588" i="23"/>
  <c r="I590" i="23" s="1"/>
  <c r="J697" i="23"/>
  <c r="J699" i="23" s="1"/>
  <c r="K696" i="23"/>
  <c r="L636" i="23"/>
  <c r="L637" i="23"/>
  <c r="D639" i="23"/>
  <c r="N458" i="23"/>
  <c r="P520" i="23"/>
  <c r="J544" i="23"/>
  <c r="D567" i="23"/>
  <c r="K445" i="23"/>
  <c r="E452" i="23"/>
  <c r="I642" i="23"/>
  <c r="J588" i="23"/>
  <c r="G680" i="23"/>
  <c r="F681" i="23"/>
  <c r="F683" i="23" s="1"/>
  <c r="N637" i="23"/>
  <c r="N636" i="23"/>
  <c r="J415" i="23"/>
  <c r="B439" i="23"/>
  <c r="F452" i="23"/>
  <c r="J465" i="23"/>
  <c r="L544" i="23"/>
  <c r="F567" i="23"/>
  <c r="N649" i="23"/>
  <c r="N632" i="23"/>
  <c r="N634" i="23"/>
  <c r="N603" i="23"/>
  <c r="P637" i="23"/>
  <c r="P636" i="23"/>
  <c r="G639" i="23"/>
  <c r="K465" i="23"/>
  <c r="L588" i="23"/>
  <c r="L603" i="23" s="1"/>
  <c r="B458" i="23"/>
  <c r="D503" i="23"/>
  <c r="L528" i="23"/>
  <c r="N528" i="23"/>
  <c r="H536" i="23"/>
  <c r="I538" i="23" s="1"/>
  <c r="H567" i="23"/>
  <c r="M589" i="23"/>
  <c r="M632" i="23"/>
  <c r="P649" i="23"/>
  <c r="P632" i="23"/>
  <c r="P590" i="23"/>
  <c r="P603" i="23"/>
  <c r="C649" i="23"/>
  <c r="C632" i="23"/>
  <c r="C634" i="23"/>
  <c r="E639" i="23"/>
  <c r="E640" i="23"/>
  <c r="I639" i="23"/>
  <c r="C458" i="23"/>
  <c r="J548" i="23"/>
  <c r="M529" i="23"/>
  <c r="M568" i="23"/>
  <c r="B636" i="23"/>
  <c r="B637" i="23"/>
  <c r="P643" i="23"/>
  <c r="P644" i="23"/>
  <c r="J538" i="23"/>
  <c r="C636" i="23"/>
  <c r="C637" i="23"/>
  <c r="E379" i="23"/>
  <c r="E409" i="23"/>
  <c r="K536" i="23"/>
  <c r="F538" i="23"/>
  <c r="B649" i="23"/>
  <c r="B589" i="23"/>
  <c r="B632" i="23"/>
  <c r="B634" i="23"/>
  <c r="P655" i="23"/>
  <c r="Q655" i="23" s="1"/>
  <c r="O665" i="23" s="1"/>
  <c r="E649" i="23"/>
  <c r="P654" i="23"/>
  <c r="I608" i="23"/>
  <c r="B603" i="23"/>
  <c r="J608" i="23"/>
  <c r="K703" i="23"/>
  <c r="L711" i="23"/>
  <c r="P716" i="23"/>
  <c r="P717" i="23" s="1"/>
  <c r="C603" i="23"/>
  <c r="K608" i="23"/>
  <c r="D603" i="23"/>
  <c r="L608" i="23"/>
  <c r="P652" i="23"/>
  <c r="H658" i="23"/>
  <c r="P669" i="23"/>
  <c r="I697" i="23"/>
  <c r="I699" i="23" s="1"/>
  <c r="E603" i="23"/>
  <c r="I658" i="23"/>
  <c r="L700" i="23"/>
  <c r="E634" i="23"/>
  <c r="M658" i="23"/>
  <c r="G691" i="23"/>
  <c r="N658" i="23"/>
  <c r="E632" i="23"/>
  <c r="F687" i="23"/>
  <c r="P721" i="23"/>
  <c r="P722" i="23" s="1"/>
  <c r="P629" i="19"/>
  <c r="P628" i="19"/>
  <c r="P627" i="19"/>
  <c r="P626" i="19"/>
  <c r="P624" i="19"/>
  <c r="P623" i="19"/>
  <c r="P622" i="19"/>
  <c r="P621" i="19"/>
  <c r="P619" i="19"/>
  <c r="P618" i="19"/>
  <c r="P617" i="19"/>
  <c r="P616" i="19"/>
  <c r="P614" i="19"/>
  <c r="P613" i="19"/>
  <c r="P612" i="19"/>
  <c r="P611" i="19"/>
  <c r="P602" i="19"/>
  <c r="P608" i="19" s="1"/>
  <c r="P601" i="19"/>
  <c r="P607" i="19" s="1"/>
  <c r="P600" i="19"/>
  <c r="P606" i="19" s="1"/>
  <c r="P599" i="19"/>
  <c r="P605" i="19" s="1"/>
  <c r="P596" i="19"/>
  <c r="P595" i="19"/>
  <c r="P594" i="19"/>
  <c r="P593" i="19"/>
  <c r="P587" i="19"/>
  <c r="P586" i="19"/>
  <c r="P588" i="19" s="1"/>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123" i="19" s="1"/>
  <c r="P125" i="19" s="1"/>
  <c r="P819" i="18"/>
  <c r="P813" i="18"/>
  <c r="P807" i="18"/>
  <c r="P801" i="18"/>
  <c r="P795" i="18"/>
  <c r="P788" i="18"/>
  <c r="P782" i="18"/>
  <c r="P781" i="18"/>
  <c r="P783" i="18" s="1"/>
  <c r="P784"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8" i="18" s="1"/>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507" i="18" s="1"/>
  <c r="P495" i="18"/>
  <c r="P494" i="18"/>
  <c r="P493" i="18"/>
  <c r="P496" i="18" s="1"/>
  <c r="P492" i="18"/>
  <c r="P489" i="18"/>
  <c r="P488" i="18"/>
  <c r="P487" i="18"/>
  <c r="P490" i="18" s="1"/>
  <c r="P486" i="18"/>
  <c r="P483" i="18"/>
  <c r="P482" i="18"/>
  <c r="P481" i="18"/>
  <c r="P484" i="18" s="1"/>
  <c r="P480" i="18"/>
  <c r="P477" i="18"/>
  <c r="P478" i="18" s="1"/>
  <c r="P476" i="18"/>
  <c r="P475" i="18"/>
  <c r="P474" i="18"/>
  <c r="P471" i="18"/>
  <c r="P470" i="18"/>
  <c r="P469" i="18"/>
  <c r="P472" i="18" s="1"/>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3" i="18"/>
  <c r="P125" i="18" s="1"/>
  <c r="P122" i="18"/>
  <c r="P121" i="18"/>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P653" i="25" l="1"/>
  <c r="D513" i="25"/>
  <c r="D512" i="25"/>
  <c r="O574" i="25"/>
  <c r="O575" i="25" s="1"/>
  <c r="G645" i="25"/>
  <c r="N650" i="25"/>
  <c r="M650" i="25"/>
  <c r="I433" i="25"/>
  <c r="I639" i="25"/>
  <c r="H433" i="25"/>
  <c r="H639" i="25"/>
  <c r="H640" i="25"/>
  <c r="O433" i="25"/>
  <c r="O639" i="25"/>
  <c r="O640" i="25"/>
  <c r="J433" i="25"/>
  <c r="J639" i="25"/>
  <c r="J640" i="25"/>
  <c r="L433" i="25"/>
  <c r="L639" i="25"/>
  <c r="L640" i="25"/>
  <c r="P433" i="25"/>
  <c r="P639" i="25"/>
  <c r="D645" i="25"/>
  <c r="N433" i="25"/>
  <c r="N640" i="25"/>
  <c r="N639" i="25"/>
  <c r="K433" i="25"/>
  <c r="K639" i="25"/>
  <c r="K640" i="25"/>
  <c r="M433" i="25"/>
  <c r="M639" i="25"/>
  <c r="M663" i="25"/>
  <c r="K645" i="25"/>
  <c r="O582" i="25"/>
  <c r="O633" i="25" s="1"/>
  <c r="O560" i="25"/>
  <c r="O657" i="25"/>
  <c r="O702" i="25"/>
  <c r="O703" i="25"/>
  <c r="P650" i="25"/>
  <c r="P663" i="25" s="1"/>
  <c r="J663" i="25"/>
  <c r="F645" i="25"/>
  <c r="E663" i="25"/>
  <c r="K663" i="25"/>
  <c r="F663" i="25"/>
  <c r="I663" i="25"/>
  <c r="Q658" i="25"/>
  <c r="B552" i="25"/>
  <c r="B574" i="25"/>
  <c r="B559" i="25"/>
  <c r="E553" i="25"/>
  <c r="E574" i="25"/>
  <c r="E559" i="25"/>
  <c r="E552" i="25"/>
  <c r="D552" i="25"/>
  <c r="D553" i="25"/>
  <c r="D574" i="25"/>
  <c r="D559" i="25"/>
  <c r="H513" i="25"/>
  <c r="H551" i="25"/>
  <c r="H512" i="25"/>
  <c r="L697" i="25"/>
  <c r="L699" i="25" s="1"/>
  <c r="M696" i="25"/>
  <c r="O696" i="25" s="1"/>
  <c r="O697" i="25" s="1"/>
  <c r="J693" i="25"/>
  <c r="J695" i="25" s="1"/>
  <c r="K692" i="25"/>
  <c r="C552" i="25"/>
  <c r="C553" i="25"/>
  <c r="C574" i="25"/>
  <c r="C559" i="25"/>
  <c r="L663" i="25"/>
  <c r="K551" i="25"/>
  <c r="K513" i="25"/>
  <c r="K512" i="25"/>
  <c r="C650" i="25"/>
  <c r="C653" i="25"/>
  <c r="C656" i="25"/>
  <c r="D650" i="25"/>
  <c r="D663" i="25" s="1"/>
  <c r="I680" i="25"/>
  <c r="H681" i="25"/>
  <c r="H683" i="25" s="1"/>
  <c r="N663" i="25"/>
  <c r="J551" i="25"/>
  <c r="J512" i="25"/>
  <c r="J513" i="25"/>
  <c r="L551" i="25"/>
  <c r="M553" i="25" s="1"/>
  <c r="L513" i="25"/>
  <c r="L512" i="25"/>
  <c r="K688" i="25"/>
  <c r="J689" i="25"/>
  <c r="J691" i="25" s="1"/>
  <c r="M513" i="25"/>
  <c r="H663" i="25"/>
  <c r="J684" i="25"/>
  <c r="I685" i="25"/>
  <c r="I687" i="25" s="1"/>
  <c r="P551" i="25"/>
  <c r="P512" i="25"/>
  <c r="P513" i="25"/>
  <c r="M559" i="25"/>
  <c r="O561" i="25" s="1"/>
  <c r="M552" i="25"/>
  <c r="M574" i="25"/>
  <c r="G551" i="25"/>
  <c r="G512" i="25"/>
  <c r="G513" i="25"/>
  <c r="P706" i="25"/>
  <c r="P707" i="25"/>
  <c r="G677" i="25"/>
  <c r="G679" i="25" s="1"/>
  <c r="H676" i="25"/>
  <c r="P714" i="25"/>
  <c r="P715" i="25"/>
  <c r="N551" i="25"/>
  <c r="N513" i="25"/>
  <c r="N512" i="25"/>
  <c r="M701" i="25"/>
  <c r="M703" i="25" s="1"/>
  <c r="N700" i="25"/>
  <c r="F551" i="25"/>
  <c r="F512" i="25"/>
  <c r="F513" i="25"/>
  <c r="G663" i="25"/>
  <c r="Q656" i="25"/>
  <c r="O666" i="25" s="1"/>
  <c r="I551" i="25"/>
  <c r="I512" i="25"/>
  <c r="I513" i="25"/>
  <c r="H672" i="25"/>
  <c r="G673" i="25"/>
  <c r="G675" i="25" s="1"/>
  <c r="N572" i="23"/>
  <c r="N557" i="23"/>
  <c r="G572" i="23"/>
  <c r="G557" i="23"/>
  <c r="O571" i="23"/>
  <c r="O556" i="23"/>
  <c r="O707" i="23"/>
  <c r="F505" i="23"/>
  <c r="I632" i="23"/>
  <c r="M573" i="23"/>
  <c r="M603" i="23"/>
  <c r="I649" i="23"/>
  <c r="E557" i="23"/>
  <c r="I603" i="23"/>
  <c r="O433" i="23"/>
  <c r="O640" i="23"/>
  <c r="O639" i="23"/>
  <c r="F672" i="23"/>
  <c r="E556" i="23"/>
  <c r="H557" i="23"/>
  <c r="C556" i="23"/>
  <c r="O711" i="23"/>
  <c r="N590" i="23"/>
  <c r="C570" i="23"/>
  <c r="I466" i="23"/>
  <c r="F530" i="23"/>
  <c r="F556" i="23"/>
  <c r="M572" i="23"/>
  <c r="G644" i="23"/>
  <c r="M649" i="23"/>
  <c r="O650" i="23" s="1"/>
  <c r="O663" i="23" s="1"/>
  <c r="O551" i="23"/>
  <c r="O513" i="23"/>
  <c r="O512" i="23"/>
  <c r="G640" i="23"/>
  <c r="J530" i="23"/>
  <c r="K556" i="23"/>
  <c r="H571" i="23"/>
  <c r="E644" i="23"/>
  <c r="N504" i="23"/>
  <c r="M634" i="23"/>
  <c r="D673" i="23"/>
  <c r="D675" i="23" s="1"/>
  <c r="J688" i="23"/>
  <c r="P712" i="23"/>
  <c r="P713" i="23" s="1"/>
  <c r="P714" i="23" s="1"/>
  <c r="K521" i="23"/>
  <c r="B537" i="23"/>
  <c r="C545" i="23"/>
  <c r="K590" i="23"/>
  <c r="H558" i="23"/>
  <c r="K640" i="23"/>
  <c r="G649" i="23"/>
  <c r="G656" i="23" s="1"/>
  <c r="K522" i="23"/>
  <c r="K639" i="23"/>
  <c r="G603" i="23"/>
  <c r="K632" i="23"/>
  <c r="G634" i="23"/>
  <c r="P537" i="23"/>
  <c r="K649" i="23"/>
  <c r="K653" i="23" s="1"/>
  <c r="K572" i="23"/>
  <c r="F522" i="23"/>
  <c r="G530" i="23"/>
  <c r="K634" i="23"/>
  <c r="I570" i="23"/>
  <c r="H689" i="23"/>
  <c r="H691" i="23" s="1"/>
  <c r="J529" i="23"/>
  <c r="J125" i="23"/>
  <c r="N430" i="23" s="1"/>
  <c r="P589" i="23"/>
  <c r="P568" i="23"/>
  <c r="P511" i="23"/>
  <c r="P512" i="23" s="1"/>
  <c r="P642" i="23"/>
  <c r="P597" i="23"/>
  <c r="P529" i="23"/>
  <c r="P556" i="23"/>
  <c r="P571" i="23"/>
  <c r="L571" i="23"/>
  <c r="L556" i="23"/>
  <c r="J570" i="23"/>
  <c r="J555" i="23"/>
  <c r="L545" i="23"/>
  <c r="G590" i="23"/>
  <c r="N568" i="23"/>
  <c r="J537" i="23"/>
  <c r="F590" i="23"/>
  <c r="H530" i="23"/>
  <c r="E590" i="23"/>
  <c r="H568" i="23"/>
  <c r="F640" i="23"/>
  <c r="G537" i="23"/>
  <c r="F632" i="23"/>
  <c r="D573" i="23"/>
  <c r="P573" i="23"/>
  <c r="L658" i="23"/>
  <c r="N545" i="23"/>
  <c r="N511" i="23"/>
  <c r="E529" i="23"/>
  <c r="L639" i="23"/>
  <c r="M466" i="23"/>
  <c r="D538" i="23"/>
  <c r="F537" i="23"/>
  <c r="P544" i="23"/>
  <c r="P545" i="23" s="1"/>
  <c r="N537" i="23"/>
  <c r="K505" i="23"/>
  <c r="E545" i="23"/>
  <c r="I521" i="23"/>
  <c r="H529" i="23"/>
  <c r="D649" i="23"/>
  <c r="E650" i="23" s="1"/>
  <c r="D522" i="23"/>
  <c r="I530" i="23"/>
  <c r="L573" i="23"/>
  <c r="J658" i="23"/>
  <c r="D634" i="23"/>
  <c r="N597" i="23"/>
  <c r="V125" i="23"/>
  <c r="K431" i="23" s="1"/>
  <c r="K419" i="23"/>
  <c r="N642" i="23"/>
  <c r="N589" i="23"/>
  <c r="D590" i="23"/>
  <c r="E125" i="23"/>
  <c r="O431" i="23" s="1"/>
  <c r="D640" i="23"/>
  <c r="L568" i="23"/>
  <c r="G570" i="23"/>
  <c r="J597" i="23"/>
  <c r="M639" i="23"/>
  <c r="I572" i="23"/>
  <c r="P432" i="23"/>
  <c r="G568" i="23"/>
  <c r="L521" i="23"/>
  <c r="E522" i="23"/>
  <c r="L642" i="23"/>
  <c r="L645" i="23" s="1"/>
  <c r="G571" i="23"/>
  <c r="J521" i="23"/>
  <c r="F568" i="23"/>
  <c r="P429" i="23"/>
  <c r="H684" i="23"/>
  <c r="G685" i="23"/>
  <c r="G687" i="23" s="1"/>
  <c r="N708" i="23"/>
  <c r="M709" i="23"/>
  <c r="M711" i="23" s="1"/>
  <c r="P723" i="23"/>
  <c r="N704" i="23"/>
  <c r="M705" i="23"/>
  <c r="M707" i="23" s="1"/>
  <c r="J643" i="23"/>
  <c r="J644" i="23"/>
  <c r="G658" i="23"/>
  <c r="B597" i="23"/>
  <c r="P555" i="23"/>
  <c r="I597" i="23"/>
  <c r="F597" i="23"/>
  <c r="I589" i="23"/>
  <c r="P538" i="23"/>
  <c r="N645" i="23"/>
  <c r="I558" i="23"/>
  <c r="K568" i="23"/>
  <c r="I545" i="23"/>
  <c r="J505" i="23"/>
  <c r="I568" i="23"/>
  <c r="C538" i="23"/>
  <c r="J568" i="23"/>
  <c r="D568" i="23"/>
  <c r="C521" i="23"/>
  <c r="B529" i="23"/>
  <c r="P466" i="23"/>
  <c r="P504" i="23"/>
  <c r="I537" i="23"/>
  <c r="E589" i="23"/>
  <c r="N538" i="23"/>
  <c r="I529" i="23"/>
  <c r="L505" i="23"/>
  <c r="M590" i="23"/>
  <c r="M505" i="23"/>
  <c r="L504" i="23"/>
  <c r="L511" i="23"/>
  <c r="L551" i="23" s="1"/>
  <c r="F639" i="23"/>
  <c r="H645" i="23"/>
  <c r="Y125" i="23"/>
  <c r="J432" i="23" s="1"/>
  <c r="AD125" i="23"/>
  <c r="I431" i="23" s="1"/>
  <c r="I419" i="23"/>
  <c r="M125" i="23"/>
  <c r="M431" i="23" s="1"/>
  <c r="M419" i="23"/>
  <c r="H639" i="23"/>
  <c r="H125" i="23"/>
  <c r="N432" i="23" s="1"/>
  <c r="M640" i="23"/>
  <c r="AB125" i="23"/>
  <c r="J429" i="23" s="1"/>
  <c r="J417" i="23"/>
  <c r="K125" i="23"/>
  <c r="N429" i="23" s="1"/>
  <c r="N417" i="23"/>
  <c r="AE125" i="23"/>
  <c r="I430" i="23" s="1"/>
  <c r="I418" i="23"/>
  <c r="AM125" i="23"/>
  <c r="G430" i="23" s="1"/>
  <c r="G418" i="23"/>
  <c r="N125" i="23"/>
  <c r="M430" i="23" s="1"/>
  <c r="M418" i="23"/>
  <c r="I640" i="23"/>
  <c r="W125" i="23"/>
  <c r="K430" i="23" s="1"/>
  <c r="K418" i="23"/>
  <c r="F125" i="23"/>
  <c r="O430" i="23" s="1"/>
  <c r="P418" i="23"/>
  <c r="M645" i="23"/>
  <c r="D665" i="23"/>
  <c r="D670" i="23" s="1"/>
  <c r="C665" i="23"/>
  <c r="C670" i="23" s="1"/>
  <c r="B665" i="23"/>
  <c r="B670" i="23" s="1"/>
  <c r="P665" i="23"/>
  <c r="N665" i="23"/>
  <c r="M665" i="23"/>
  <c r="L665" i="23"/>
  <c r="K665" i="23"/>
  <c r="J665" i="23"/>
  <c r="I665" i="23"/>
  <c r="H665" i="23"/>
  <c r="G665" i="23"/>
  <c r="F665" i="23"/>
  <c r="F670" i="23" s="1"/>
  <c r="E665" i="23"/>
  <c r="E670" i="23" s="1"/>
  <c r="P719" i="23"/>
  <c r="P718" i="23"/>
  <c r="K538" i="23"/>
  <c r="K537" i="23"/>
  <c r="N656" i="23"/>
  <c r="N653" i="23"/>
  <c r="P521" i="23"/>
  <c r="P522" i="23"/>
  <c r="N521" i="23"/>
  <c r="N522" i="23"/>
  <c r="G653" i="23"/>
  <c r="G650" i="23"/>
  <c r="D572" i="23"/>
  <c r="D557" i="23"/>
  <c r="P572" i="23"/>
  <c r="P557" i="23"/>
  <c r="B658" i="23"/>
  <c r="B511" i="23"/>
  <c r="I551" i="23"/>
  <c r="I512" i="23"/>
  <c r="I513" i="23"/>
  <c r="N558" i="23"/>
  <c r="N573" i="23"/>
  <c r="B545" i="23"/>
  <c r="E653" i="23"/>
  <c r="E656" i="23"/>
  <c r="P513" i="23"/>
  <c r="P715" i="23"/>
  <c r="D642" i="23"/>
  <c r="D597" i="23"/>
  <c r="D511" i="23"/>
  <c r="D466" i="23"/>
  <c r="M571" i="23"/>
  <c r="M556" i="23"/>
  <c r="L570" i="23"/>
  <c r="L555" i="23"/>
  <c r="L557" i="23"/>
  <c r="L572" i="23"/>
  <c r="G597" i="23"/>
  <c r="G642" i="23"/>
  <c r="G645" i="23" s="1"/>
  <c r="G511" i="23"/>
  <c r="G466" i="23"/>
  <c r="E642" i="23"/>
  <c r="E645" i="23" s="1"/>
  <c r="E658" i="23"/>
  <c r="E597" i="23"/>
  <c r="E511" i="23"/>
  <c r="E466" i="23"/>
  <c r="K570" i="23"/>
  <c r="K555" i="23"/>
  <c r="C650" i="23"/>
  <c r="C653" i="23"/>
  <c r="C656" i="23"/>
  <c r="H537" i="23"/>
  <c r="H538" i="23"/>
  <c r="K642" i="23"/>
  <c r="K645" i="23" s="1"/>
  <c r="K466" i="23"/>
  <c r="K511" i="23"/>
  <c r="K589" i="23"/>
  <c r="H680" i="23"/>
  <c r="G681" i="23"/>
  <c r="G683" i="23" s="1"/>
  <c r="L640" i="23"/>
  <c r="M551" i="23"/>
  <c r="M512" i="23"/>
  <c r="N529" i="23"/>
  <c r="N530" i="23"/>
  <c r="K656" i="23"/>
  <c r="H555" i="23"/>
  <c r="H570" i="23"/>
  <c r="L530" i="23"/>
  <c r="L529" i="23"/>
  <c r="J504" i="23"/>
  <c r="I645" i="23"/>
  <c r="D643" i="23"/>
  <c r="D644" i="23"/>
  <c r="D505" i="23"/>
  <c r="D504" i="23"/>
  <c r="I653" i="23"/>
  <c r="I656" i="23"/>
  <c r="P645" i="23"/>
  <c r="J634" i="23"/>
  <c r="J649" i="23"/>
  <c r="J589" i="23"/>
  <c r="J632" i="23"/>
  <c r="J590" i="23"/>
  <c r="K697" i="23"/>
  <c r="K699" i="23" s="1"/>
  <c r="L696" i="23"/>
  <c r="D650" i="23"/>
  <c r="D653" i="23"/>
  <c r="D656" i="23"/>
  <c r="D521" i="23"/>
  <c r="K504" i="23"/>
  <c r="K597" i="23"/>
  <c r="H640" i="23"/>
  <c r="E568" i="23"/>
  <c r="N551" i="23"/>
  <c r="N513" i="23"/>
  <c r="N512" i="23"/>
  <c r="G521" i="23"/>
  <c r="B521" i="23"/>
  <c r="J556" i="23"/>
  <c r="J571" i="23"/>
  <c r="P656" i="23"/>
  <c r="P650" i="23"/>
  <c r="P653" i="23"/>
  <c r="J642" i="23"/>
  <c r="J645" i="23" s="1"/>
  <c r="J466" i="23"/>
  <c r="J511" i="23"/>
  <c r="K545" i="23"/>
  <c r="F642" i="23"/>
  <c r="F645" i="23" s="1"/>
  <c r="F511" i="23"/>
  <c r="F529" i="23"/>
  <c r="F466" i="23"/>
  <c r="F650" i="23"/>
  <c r="F653" i="23"/>
  <c r="F656" i="23"/>
  <c r="E521" i="23"/>
  <c r="H513" i="23"/>
  <c r="H551" i="23"/>
  <c r="H512" i="23"/>
  <c r="L701" i="23"/>
  <c r="L703" i="23" s="1"/>
  <c r="M700" i="23"/>
  <c r="O700" i="23" s="1"/>
  <c r="O701" i="23" s="1"/>
  <c r="K658" i="23"/>
  <c r="E537" i="23"/>
  <c r="G545" i="23"/>
  <c r="J603" i="23"/>
  <c r="F677" i="23"/>
  <c r="F679" i="23" s="1"/>
  <c r="G676" i="23"/>
  <c r="D589" i="23"/>
  <c r="G672" i="23"/>
  <c r="F673" i="23"/>
  <c r="F675" i="23" s="1"/>
  <c r="C529" i="23"/>
  <c r="H466" i="23"/>
  <c r="F504" i="23"/>
  <c r="G504" i="23"/>
  <c r="B653" i="23"/>
  <c r="B656" i="23"/>
  <c r="L649" i="23"/>
  <c r="L589" i="23"/>
  <c r="L632" i="23"/>
  <c r="L590" i="23"/>
  <c r="L634" i="23"/>
  <c r="J545" i="23"/>
  <c r="H590" i="23"/>
  <c r="H634" i="23"/>
  <c r="H603" i="23"/>
  <c r="H649" i="23"/>
  <c r="H589" i="23"/>
  <c r="H632" i="23"/>
  <c r="J693" i="23"/>
  <c r="J695" i="23" s="1"/>
  <c r="K692" i="23"/>
  <c r="K688" i="23"/>
  <c r="J689" i="23"/>
  <c r="J691" i="23" s="1"/>
  <c r="D545" i="23"/>
  <c r="P530" i="23"/>
  <c r="K529" i="23"/>
  <c r="P658" i="23"/>
  <c r="F589" i="23"/>
  <c r="F521" i="23"/>
  <c r="D537" i="23"/>
  <c r="D658" i="23"/>
  <c r="H522" i="23"/>
  <c r="H521" i="23"/>
  <c r="F573" i="23"/>
  <c r="F558" i="23"/>
  <c r="M530" i="23"/>
  <c r="G529" i="23"/>
  <c r="D529" i="23"/>
  <c r="E504" i="23"/>
  <c r="G589" i="23"/>
  <c r="F545" i="23"/>
  <c r="C597" i="23"/>
  <c r="C642" i="23"/>
  <c r="C645" i="23" s="1"/>
  <c r="C511" i="23"/>
  <c r="C658" i="23"/>
  <c r="C537" i="23"/>
  <c r="C466" i="23"/>
  <c r="M570" i="23"/>
  <c r="M555" i="23"/>
  <c r="M537" i="23"/>
  <c r="M538" i="23"/>
  <c r="L538" i="23"/>
  <c r="L537" i="23"/>
  <c r="C504" i="23"/>
  <c r="L466" i="23"/>
  <c r="E505" i="23"/>
  <c r="P669" i="19"/>
  <c r="P465" i="19"/>
  <c r="P445" i="19"/>
  <c r="P508" i="19"/>
  <c r="P536" i="19"/>
  <c r="P537" i="19" s="1"/>
  <c r="P484" i="19"/>
  <c r="P510" i="19"/>
  <c r="P637" i="19"/>
  <c r="P520" i="19"/>
  <c r="P521" i="19" s="1"/>
  <c r="P648" i="19"/>
  <c r="P597" i="19"/>
  <c r="P568" i="19"/>
  <c r="P529" i="19"/>
  <c r="P589"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P540"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M373" i="18" s="1"/>
  <c r="L372" i="18"/>
  <c r="L373" i="18" s="1"/>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M361" i="18" s="1"/>
  <c r="L360" i="18"/>
  <c r="L361" i="18" s="1"/>
  <c r="K360" i="18"/>
  <c r="J360" i="18"/>
  <c r="I360" i="18"/>
  <c r="I361" i="18" s="1"/>
  <c r="H360" i="18"/>
  <c r="G360" i="18"/>
  <c r="G361" i="18" s="1"/>
  <c r="F360" i="18"/>
  <c r="F361" i="18" s="1"/>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698" i="25" l="1"/>
  <c r="O699" i="25"/>
  <c r="J668" i="25"/>
  <c r="O668" i="25"/>
  <c r="K668" i="25"/>
  <c r="L668" i="25"/>
  <c r="M668" i="25"/>
  <c r="N668" i="25"/>
  <c r="P668" i="25"/>
  <c r="B668" i="25"/>
  <c r="C668" i="25"/>
  <c r="D668" i="25"/>
  <c r="E668" i="25"/>
  <c r="F668" i="25"/>
  <c r="G668" i="25"/>
  <c r="H668" i="25"/>
  <c r="I668" i="25"/>
  <c r="I672" i="25"/>
  <c r="H673" i="25"/>
  <c r="H675" i="25" s="1"/>
  <c r="H677" i="25"/>
  <c r="H679" i="25" s="1"/>
  <c r="I676" i="25"/>
  <c r="K684" i="25"/>
  <c r="J685" i="25"/>
  <c r="J687" i="25" s="1"/>
  <c r="C663" i="25"/>
  <c r="H574" i="25"/>
  <c r="H559" i="25"/>
  <c r="H552" i="25"/>
  <c r="H553" i="25"/>
  <c r="I574" i="25"/>
  <c r="I559" i="25"/>
  <c r="I552" i="25"/>
  <c r="I553" i="25"/>
  <c r="D561" i="25"/>
  <c r="D560" i="25"/>
  <c r="D657" i="25"/>
  <c r="F666" i="25"/>
  <c r="E666" i="25"/>
  <c r="D666" i="25"/>
  <c r="C666" i="25"/>
  <c r="B666" i="25"/>
  <c r="P666" i="25"/>
  <c r="N666" i="25"/>
  <c r="M666" i="25"/>
  <c r="L666" i="25"/>
  <c r="K666" i="25"/>
  <c r="J666" i="25"/>
  <c r="I666" i="25"/>
  <c r="H666" i="25"/>
  <c r="G666" i="25"/>
  <c r="L688" i="25"/>
  <c r="K689" i="25"/>
  <c r="K691" i="25" s="1"/>
  <c r="D575" i="25"/>
  <c r="D582" i="25"/>
  <c r="D633" i="25" s="1"/>
  <c r="K574" i="25"/>
  <c r="K559" i="25"/>
  <c r="K552" i="25"/>
  <c r="K553" i="25"/>
  <c r="G553" i="25"/>
  <c r="G574" i="25"/>
  <c r="G559" i="25"/>
  <c r="G552" i="25"/>
  <c r="M575" i="25"/>
  <c r="M582" i="25"/>
  <c r="M633" i="25" s="1"/>
  <c r="L574" i="25"/>
  <c r="L559" i="25"/>
  <c r="M561" i="25" s="1"/>
  <c r="L552" i="25"/>
  <c r="L553" i="25"/>
  <c r="C560" i="25"/>
  <c r="C561" i="25"/>
  <c r="C657" i="25"/>
  <c r="F553" i="25"/>
  <c r="F574" i="25"/>
  <c r="F559" i="25"/>
  <c r="F552" i="25"/>
  <c r="C575" i="25"/>
  <c r="C582" i="25"/>
  <c r="C633" i="25" s="1"/>
  <c r="P700" i="25"/>
  <c r="P701" i="25" s="1"/>
  <c r="N701" i="25"/>
  <c r="N703" i="25" s="1"/>
  <c r="E561" i="25"/>
  <c r="E560" i="25"/>
  <c r="E657" i="25"/>
  <c r="J574" i="25"/>
  <c r="J559" i="25"/>
  <c r="J552" i="25"/>
  <c r="J553" i="25"/>
  <c r="E575" i="25"/>
  <c r="E582" i="25"/>
  <c r="E633" i="25" s="1"/>
  <c r="M560" i="25"/>
  <c r="M657" i="25"/>
  <c r="L692" i="25"/>
  <c r="K693" i="25"/>
  <c r="K695" i="25" s="1"/>
  <c r="N559" i="25"/>
  <c r="N552" i="25"/>
  <c r="N553" i="25"/>
  <c r="N574" i="25"/>
  <c r="J680" i="25"/>
  <c r="I681" i="25"/>
  <c r="I683" i="25" s="1"/>
  <c r="B560" i="25"/>
  <c r="B657" i="25"/>
  <c r="P559" i="25"/>
  <c r="P552" i="25"/>
  <c r="P553" i="25"/>
  <c r="P574" i="25"/>
  <c r="M697" i="25"/>
  <c r="M699" i="25" s="1"/>
  <c r="N696" i="25"/>
  <c r="B575" i="25"/>
  <c r="B582" i="25"/>
  <c r="B633" i="25" s="1"/>
  <c r="N650" i="23"/>
  <c r="I650" i="23"/>
  <c r="M653" i="23"/>
  <c r="M656" i="23"/>
  <c r="O552" i="23"/>
  <c r="O559" i="23"/>
  <c r="O553" i="23"/>
  <c r="O574" i="23"/>
  <c r="O702" i="23"/>
  <c r="O703" i="23"/>
  <c r="L512" i="23"/>
  <c r="P430" i="23"/>
  <c r="D663" i="23"/>
  <c r="P551" i="23"/>
  <c r="P559" i="23" s="1"/>
  <c r="P431" i="23"/>
  <c r="P433" i="23"/>
  <c r="P640" i="23"/>
  <c r="P639" i="23"/>
  <c r="N705" i="23"/>
  <c r="N707" i="23" s="1"/>
  <c r="P704" i="23"/>
  <c r="P705" i="23" s="1"/>
  <c r="P708" i="23"/>
  <c r="P709" i="23" s="1"/>
  <c r="N709" i="23"/>
  <c r="N711" i="23" s="1"/>
  <c r="I684" i="23"/>
  <c r="H685" i="23"/>
  <c r="H687" i="23" s="1"/>
  <c r="Q658" i="23"/>
  <c r="O668" i="23" s="1"/>
  <c r="M513" i="23"/>
  <c r="E663" i="23"/>
  <c r="L513" i="23"/>
  <c r="N433" i="23"/>
  <c r="N640" i="23"/>
  <c r="N639" i="23"/>
  <c r="J433" i="23"/>
  <c r="J639" i="23"/>
  <c r="J640" i="23"/>
  <c r="G551" i="23"/>
  <c r="H553" i="23" s="1"/>
  <c r="G512" i="23"/>
  <c r="G513" i="23"/>
  <c r="G677" i="23"/>
  <c r="G679" i="23" s="1"/>
  <c r="H676" i="23"/>
  <c r="J653" i="23"/>
  <c r="J656" i="23"/>
  <c r="J650" i="23"/>
  <c r="G663" i="23"/>
  <c r="F551" i="23"/>
  <c r="F512" i="23"/>
  <c r="F513" i="23"/>
  <c r="N559" i="23"/>
  <c r="N553" i="23"/>
  <c r="N574" i="23"/>
  <c r="N552" i="23"/>
  <c r="K650" i="23"/>
  <c r="K663" i="23" s="1"/>
  <c r="C663" i="23"/>
  <c r="L656" i="23"/>
  <c r="L650" i="23"/>
  <c r="L653" i="23"/>
  <c r="M701" i="23"/>
  <c r="M703" i="23" s="1"/>
  <c r="N700" i="23"/>
  <c r="J551" i="23"/>
  <c r="J512" i="23"/>
  <c r="J513" i="23"/>
  <c r="I663" i="23"/>
  <c r="C551" i="23"/>
  <c r="C512" i="23"/>
  <c r="C513" i="23"/>
  <c r="M650" i="23"/>
  <c r="L688" i="23"/>
  <c r="K689" i="23"/>
  <c r="K691" i="23" s="1"/>
  <c r="L692" i="23"/>
  <c r="K693" i="23"/>
  <c r="K695" i="23" s="1"/>
  <c r="H574" i="23"/>
  <c r="H559" i="23"/>
  <c r="H552" i="23"/>
  <c r="M559" i="23"/>
  <c r="M552" i="23"/>
  <c r="M553" i="23"/>
  <c r="M574" i="23"/>
  <c r="E512" i="23"/>
  <c r="E513" i="23"/>
  <c r="E551" i="23"/>
  <c r="I574" i="23"/>
  <c r="I559" i="23"/>
  <c r="I552" i="23"/>
  <c r="I553" i="23"/>
  <c r="N663" i="23"/>
  <c r="P663" i="23"/>
  <c r="D645" i="23"/>
  <c r="D513" i="23"/>
  <c r="D551" i="23"/>
  <c r="D512" i="23"/>
  <c r="B551" i="23"/>
  <c r="B512" i="23"/>
  <c r="L697" i="23"/>
  <c r="L699" i="23" s="1"/>
  <c r="M696" i="23"/>
  <c r="O696" i="23" s="1"/>
  <c r="O697" i="23" s="1"/>
  <c r="I680" i="23"/>
  <c r="H681" i="23"/>
  <c r="H683" i="23" s="1"/>
  <c r="H653" i="23"/>
  <c r="H656" i="23"/>
  <c r="H650" i="23"/>
  <c r="L574" i="23"/>
  <c r="L559" i="23"/>
  <c r="L552" i="23"/>
  <c r="H672" i="23"/>
  <c r="G673" i="23"/>
  <c r="G675" i="23" s="1"/>
  <c r="F663" i="23"/>
  <c r="K551" i="23"/>
  <c r="K512" i="23"/>
  <c r="K513" i="23"/>
  <c r="P654" i="19"/>
  <c r="P655" i="19"/>
  <c r="P721" i="19"/>
  <c r="P652" i="19"/>
  <c r="P721" i="18"/>
  <c r="P723" i="18" s="1"/>
  <c r="P654" i="18"/>
  <c r="P658" i="18" s="1"/>
  <c r="J123" i="19"/>
  <c r="W123" i="19"/>
  <c r="AI123" i="19"/>
  <c r="AU123" i="19"/>
  <c r="N425" i="19"/>
  <c r="P425" i="19"/>
  <c r="K425" i="19"/>
  <c r="H425" i="19"/>
  <c r="E425" i="19"/>
  <c r="H367" i="19"/>
  <c r="P719" i="19"/>
  <c r="M373" i="19"/>
  <c r="P644" i="19"/>
  <c r="P643" i="19"/>
  <c r="P504" i="19"/>
  <c r="P723"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658" i="19"/>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J496" i="18"/>
  <c r="N541" i="18"/>
  <c r="E541" i="18"/>
  <c r="B541" i="18"/>
  <c r="I478" i="18"/>
  <c r="E490" i="18"/>
  <c r="O490" i="18"/>
  <c r="M520" i="18"/>
  <c r="E528" i="18"/>
  <c r="I536" i="18"/>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O549"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C367" i="19"/>
  <c r="O367" i="19"/>
  <c r="F373" i="19"/>
  <c r="N391" i="19"/>
  <c r="E397" i="19"/>
  <c r="C507" i="19"/>
  <c r="C547" i="19" s="1"/>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H429" i="19" s="1"/>
  <c r="AQ123" i="19"/>
  <c r="AQ125" i="19" s="1"/>
  <c r="E429"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B544" i="19"/>
  <c r="E544" i="19"/>
  <c r="D547" i="19"/>
  <c r="B548" i="19"/>
  <c r="B556" i="19" s="1"/>
  <c r="J550" i="19"/>
  <c r="J558" i="19" s="1"/>
  <c r="G503" i="19"/>
  <c r="G643" i="19" s="1"/>
  <c r="C528" i="19"/>
  <c r="C536" i="19"/>
  <c r="C538" i="19" s="1"/>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AL123" i="19"/>
  <c r="G418" i="19" s="1"/>
  <c r="AX123" i="19"/>
  <c r="D418" i="19" s="1"/>
  <c r="I415" i="19"/>
  <c r="D417" i="19"/>
  <c r="J420"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O557" i="19"/>
  <c r="L458" i="19"/>
  <c r="B465" i="19"/>
  <c r="B658" i="19" s="1"/>
  <c r="N465" i="19"/>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N521" i="19"/>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M417" i="18"/>
  <c r="W125" i="18"/>
  <c r="J417" i="18"/>
  <c r="D417" i="18"/>
  <c r="AU125" i="18"/>
  <c r="L419" i="18"/>
  <c r="L125" i="18"/>
  <c r="AK125" i="18"/>
  <c r="M125" i="18"/>
  <c r="L418" i="18"/>
  <c r="Z125" i="18"/>
  <c r="I418" i="18"/>
  <c r="AL125" i="18"/>
  <c r="AX125" i="18"/>
  <c r="AI125" i="18"/>
  <c r="G429" i="18" s="1"/>
  <c r="G417" i="18"/>
  <c r="B125" i="18"/>
  <c r="AA125" i="18"/>
  <c r="F417" i="18"/>
  <c r="C417" i="18"/>
  <c r="AY125" i="18"/>
  <c r="I420" i="18"/>
  <c r="I421" i="18" s="1"/>
  <c r="X125" i="18"/>
  <c r="C123" i="18"/>
  <c r="AB123" i="18"/>
  <c r="BI125" i="18"/>
  <c r="O123" i="18"/>
  <c r="AN125" i="18"/>
  <c r="D123" i="18"/>
  <c r="Q123" i="18"/>
  <c r="AC123" i="18"/>
  <c r="I419" i="18" s="1"/>
  <c r="AO123" i="18"/>
  <c r="BA123" i="18"/>
  <c r="B420" i="18" s="1"/>
  <c r="B421" i="18" s="1"/>
  <c r="R125" i="18"/>
  <c r="AV125" i="18"/>
  <c r="AD125" i="18"/>
  <c r="F123" i="18"/>
  <c r="P417" i="18" s="1"/>
  <c r="S123" i="18"/>
  <c r="AE123" i="18"/>
  <c r="H418" i="18" s="1"/>
  <c r="AQ123" i="18"/>
  <c r="BC123" i="18"/>
  <c r="B418" i="18" s="1"/>
  <c r="K544" i="18"/>
  <c r="N418"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L420" i="18"/>
  <c r="L421" i="18" s="1"/>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O557" i="18"/>
  <c r="O572" i="18"/>
  <c r="M550" i="18"/>
  <c r="G536" i="18"/>
  <c r="H538" i="18" s="1"/>
  <c r="J637" i="18"/>
  <c r="J636" i="18"/>
  <c r="B397" i="18"/>
  <c r="N397" i="18"/>
  <c r="J415" i="18"/>
  <c r="C439" i="18"/>
  <c r="O439" i="18"/>
  <c r="J445" i="18"/>
  <c r="F643" i="18"/>
  <c r="F644" i="18"/>
  <c r="F505" i="18"/>
  <c r="F504" i="18"/>
  <c r="B529" i="18"/>
  <c r="K637" i="18"/>
  <c r="K636" i="18"/>
  <c r="I379" i="18"/>
  <c r="D439" i="18"/>
  <c r="O522" i="18"/>
  <c r="I538" i="18"/>
  <c r="L637" i="18"/>
  <c r="L636" i="18"/>
  <c r="J379" i="18"/>
  <c r="E439" i="18"/>
  <c r="J452" i="18"/>
  <c r="H547" i="18"/>
  <c r="D549" i="18"/>
  <c r="N550" i="18"/>
  <c r="I472" i="18"/>
  <c r="I529" i="18" s="1"/>
  <c r="K478" i="18"/>
  <c r="M484" i="18"/>
  <c r="J644" i="18"/>
  <c r="J643" i="18"/>
  <c r="E644" i="18"/>
  <c r="E643" i="18"/>
  <c r="E505" i="18"/>
  <c r="M548" i="18"/>
  <c r="J538" i="18"/>
  <c r="M636" i="18"/>
  <c r="M637" i="18"/>
  <c r="K379" i="18"/>
  <c r="M445" i="18"/>
  <c r="K452" i="18"/>
  <c r="G64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N643" i="18"/>
  <c r="I550" i="18"/>
  <c r="F528" i="18"/>
  <c r="G530" i="18" s="1"/>
  <c r="G637" i="18"/>
  <c r="G636" i="18"/>
  <c r="E379" i="18"/>
  <c r="L439" i="18"/>
  <c r="M439" i="18"/>
  <c r="K445" i="18"/>
  <c r="F648" i="18"/>
  <c r="F655" i="18" s="1"/>
  <c r="F458" i="18"/>
  <c r="C642" i="18"/>
  <c r="F547" i="18"/>
  <c r="I520" i="18"/>
  <c r="J522" i="18" s="1"/>
  <c r="G529" i="18"/>
  <c r="E536" i="18"/>
  <c r="F538" i="18" s="1"/>
  <c r="G597" i="18"/>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M537" i="18"/>
  <c r="J588" i="18"/>
  <c r="K590" i="18" s="1"/>
  <c r="D658"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575" i="25" l="1"/>
  <c r="P582" i="25"/>
  <c r="P633" i="25" s="1"/>
  <c r="G560" i="25"/>
  <c r="G561" i="25"/>
  <c r="G657" i="25"/>
  <c r="I560" i="25"/>
  <c r="I561" i="25"/>
  <c r="I657" i="25"/>
  <c r="F561" i="25"/>
  <c r="F560" i="25"/>
  <c r="F657" i="25"/>
  <c r="G575" i="25"/>
  <c r="G582" i="25"/>
  <c r="G633" i="25" s="1"/>
  <c r="I575" i="25"/>
  <c r="I582" i="25"/>
  <c r="I633" i="25" s="1"/>
  <c r="F575" i="25"/>
  <c r="F582" i="25"/>
  <c r="F633" i="25" s="1"/>
  <c r="P560" i="25"/>
  <c r="P561" i="25"/>
  <c r="P657" i="25"/>
  <c r="H560" i="25"/>
  <c r="H561" i="25"/>
  <c r="H657" i="25"/>
  <c r="H575" i="25"/>
  <c r="H582" i="25"/>
  <c r="H633" i="25" s="1"/>
  <c r="K680" i="25"/>
  <c r="J681" i="25"/>
  <c r="J683" i="25" s="1"/>
  <c r="J560" i="25"/>
  <c r="J561" i="25"/>
  <c r="J657" i="25"/>
  <c r="K560" i="25"/>
  <c r="K561" i="25"/>
  <c r="K657" i="25"/>
  <c r="N575" i="25"/>
  <c r="N582" i="25"/>
  <c r="N633" i="25" s="1"/>
  <c r="J582" i="25"/>
  <c r="J633" i="25" s="1"/>
  <c r="J575" i="25"/>
  <c r="K575" i="25"/>
  <c r="K582" i="25"/>
  <c r="K633" i="25" s="1"/>
  <c r="L684" i="25"/>
  <c r="K685" i="25"/>
  <c r="K687" i="25" s="1"/>
  <c r="L560" i="25"/>
  <c r="L561" i="25"/>
  <c r="L657" i="25"/>
  <c r="J676" i="25"/>
  <c r="I677" i="25"/>
  <c r="I679" i="25" s="1"/>
  <c r="N560" i="25"/>
  <c r="N561" i="25"/>
  <c r="N657" i="25"/>
  <c r="L575" i="25"/>
  <c r="L582" i="25"/>
  <c r="L633" i="25" s="1"/>
  <c r="M688" i="25"/>
  <c r="O688" i="25" s="1"/>
  <c r="O689" i="25" s="1"/>
  <c r="L689" i="25"/>
  <c r="L691" i="25" s="1"/>
  <c r="N697" i="25"/>
  <c r="N699" i="25" s="1"/>
  <c r="P696" i="25"/>
  <c r="P697" i="25" s="1"/>
  <c r="P703" i="25"/>
  <c r="P702" i="25"/>
  <c r="M692" i="25"/>
  <c r="O692" i="25" s="1"/>
  <c r="O693" i="25" s="1"/>
  <c r="L693" i="25"/>
  <c r="L695" i="25" s="1"/>
  <c r="J672" i="25"/>
  <c r="I673" i="25"/>
  <c r="I675" i="25" s="1"/>
  <c r="M663" i="23"/>
  <c r="P574" i="23"/>
  <c r="O698" i="23"/>
  <c r="O699" i="23"/>
  <c r="O575" i="23"/>
  <c r="O582" i="23"/>
  <c r="O633" i="23" s="1"/>
  <c r="O561" i="23"/>
  <c r="O560" i="23"/>
  <c r="O657" i="23"/>
  <c r="P553" i="23"/>
  <c r="P552" i="23"/>
  <c r="D668" i="23"/>
  <c r="J684" i="23"/>
  <c r="I685" i="23"/>
  <c r="I687" i="23" s="1"/>
  <c r="P710" i="23"/>
  <c r="P711" i="23"/>
  <c r="P706" i="23"/>
  <c r="P707" i="23"/>
  <c r="E668" i="23"/>
  <c r="F668" i="23"/>
  <c r="Q656" i="23"/>
  <c r="O666" i="23" s="1"/>
  <c r="G668" i="23"/>
  <c r="H668" i="23"/>
  <c r="I668" i="23"/>
  <c r="J668" i="23"/>
  <c r="K668" i="23"/>
  <c r="L668" i="23"/>
  <c r="M668" i="23"/>
  <c r="N668" i="23"/>
  <c r="P668" i="23"/>
  <c r="B668" i="23"/>
  <c r="C668" i="23"/>
  <c r="J663" i="23"/>
  <c r="M561" i="23"/>
  <c r="M560" i="23"/>
  <c r="M657" i="23"/>
  <c r="L560" i="23"/>
  <c r="L657" i="23"/>
  <c r="G553" i="23"/>
  <c r="G574" i="23"/>
  <c r="G559" i="23"/>
  <c r="H561" i="23" s="1"/>
  <c r="G552" i="23"/>
  <c r="L575" i="23"/>
  <c r="L582" i="23"/>
  <c r="L633" i="23" s="1"/>
  <c r="J574" i="23"/>
  <c r="J559" i="23"/>
  <c r="J552" i="23"/>
  <c r="J553" i="23"/>
  <c r="F553" i="23"/>
  <c r="F559" i="23"/>
  <c r="F552" i="23"/>
  <c r="F574" i="23"/>
  <c r="H560" i="23"/>
  <c r="H657" i="23"/>
  <c r="P700" i="23"/>
  <c r="P701" i="23" s="1"/>
  <c r="N701" i="23"/>
  <c r="N703" i="23" s="1"/>
  <c r="H663" i="23"/>
  <c r="I560" i="23"/>
  <c r="I561" i="23"/>
  <c r="I657" i="23"/>
  <c r="H575" i="23"/>
  <c r="H582" i="23"/>
  <c r="H633" i="23" s="1"/>
  <c r="I575" i="23"/>
  <c r="I582" i="23"/>
  <c r="I633" i="23" s="1"/>
  <c r="P575" i="23"/>
  <c r="P582" i="23"/>
  <c r="P633" i="23" s="1"/>
  <c r="J680" i="23"/>
  <c r="I681" i="23"/>
  <c r="I683" i="23" s="1"/>
  <c r="E553" i="23"/>
  <c r="E574" i="23"/>
  <c r="E559" i="23"/>
  <c r="E552" i="23"/>
  <c r="M692" i="23"/>
  <c r="O692" i="23" s="1"/>
  <c r="O693" i="23" s="1"/>
  <c r="L693" i="23"/>
  <c r="L695" i="23" s="1"/>
  <c r="L663" i="23"/>
  <c r="M697" i="23"/>
  <c r="M699" i="23" s="1"/>
  <c r="N696" i="23"/>
  <c r="M688" i="23"/>
  <c r="O688" i="23" s="1"/>
  <c r="O689" i="23" s="1"/>
  <c r="L689" i="23"/>
  <c r="L691" i="23" s="1"/>
  <c r="P560" i="23"/>
  <c r="P561" i="23"/>
  <c r="P657" i="23"/>
  <c r="K574" i="23"/>
  <c r="K552" i="23"/>
  <c r="K553" i="23"/>
  <c r="K559" i="23"/>
  <c r="B552" i="23"/>
  <c r="B574" i="23"/>
  <c r="B559" i="23"/>
  <c r="M575" i="23"/>
  <c r="M582" i="23"/>
  <c r="M633" i="23" s="1"/>
  <c r="N575" i="23"/>
  <c r="N582" i="23"/>
  <c r="N633" i="23" s="1"/>
  <c r="I672" i="23"/>
  <c r="H673" i="23"/>
  <c r="H675" i="23" s="1"/>
  <c r="D552" i="23"/>
  <c r="D553" i="23"/>
  <c r="D574" i="23"/>
  <c r="D559" i="23"/>
  <c r="H677" i="23"/>
  <c r="H679" i="23" s="1"/>
  <c r="I676" i="23"/>
  <c r="C552" i="23"/>
  <c r="C553" i="23"/>
  <c r="C574" i="23"/>
  <c r="C559" i="23"/>
  <c r="L553" i="23"/>
  <c r="N560" i="23"/>
  <c r="N561" i="23"/>
  <c r="N657" i="23"/>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E418" i="19"/>
  <c r="E430" i="19"/>
  <c r="N431" i="19"/>
  <c r="H430" i="19"/>
  <c r="D430" i="19"/>
  <c r="M420" i="19"/>
  <c r="M421" i="19" s="1"/>
  <c r="G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E430" i="18" s="1"/>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O694" i="25" l="1"/>
  <c r="O695" i="25"/>
  <c r="O690" i="25"/>
  <c r="O691" i="25"/>
  <c r="Q657" i="25"/>
  <c r="E667" i="25" s="1"/>
  <c r="K676" i="25"/>
  <c r="J677" i="25"/>
  <c r="J679" i="25" s="1"/>
  <c r="K672" i="25"/>
  <c r="J673" i="25"/>
  <c r="J675" i="25" s="1"/>
  <c r="N692" i="25"/>
  <c r="M693" i="25"/>
  <c r="M695" i="25" s="1"/>
  <c r="L680" i="25"/>
  <c r="K681" i="25"/>
  <c r="K683" i="25" s="1"/>
  <c r="M684" i="25"/>
  <c r="O684" i="25" s="1"/>
  <c r="O685" i="25" s="1"/>
  <c r="L685" i="25"/>
  <c r="L687" i="25" s="1"/>
  <c r="P698" i="25"/>
  <c r="P699" i="25"/>
  <c r="N688" i="25"/>
  <c r="M689" i="25"/>
  <c r="M691" i="25" s="1"/>
  <c r="O690" i="23"/>
  <c r="O691" i="23"/>
  <c r="O694" i="23"/>
  <c r="O695" i="23"/>
  <c r="E666" i="23"/>
  <c r="B666" i="23"/>
  <c r="C666" i="23"/>
  <c r="F666" i="23"/>
  <c r="J685" i="23"/>
  <c r="J687" i="23" s="1"/>
  <c r="K684" i="23"/>
  <c r="G666" i="23"/>
  <c r="H666" i="23"/>
  <c r="I666" i="23"/>
  <c r="J666" i="23"/>
  <c r="K666" i="23"/>
  <c r="L666" i="23"/>
  <c r="M666" i="23"/>
  <c r="N666" i="23"/>
  <c r="P666" i="23"/>
  <c r="D666" i="23"/>
  <c r="N697" i="23"/>
  <c r="N699" i="23" s="1"/>
  <c r="P696" i="23"/>
  <c r="P697" i="23" s="1"/>
  <c r="B560" i="23"/>
  <c r="B657" i="23"/>
  <c r="J676" i="23"/>
  <c r="I677" i="23"/>
  <c r="I679" i="23" s="1"/>
  <c r="B575" i="23"/>
  <c r="B582" i="23"/>
  <c r="B633" i="23" s="1"/>
  <c r="J560" i="23"/>
  <c r="J561" i="23"/>
  <c r="J657" i="23"/>
  <c r="N692" i="23"/>
  <c r="M693" i="23"/>
  <c r="M695" i="23" s="1"/>
  <c r="J575" i="23"/>
  <c r="J582" i="23"/>
  <c r="J633" i="23" s="1"/>
  <c r="D561" i="23"/>
  <c r="D560" i="23"/>
  <c r="D657" i="23"/>
  <c r="D575" i="23"/>
  <c r="D582" i="23"/>
  <c r="D633" i="23" s="1"/>
  <c r="K560" i="23"/>
  <c r="K561" i="23"/>
  <c r="K657" i="23"/>
  <c r="E561" i="23"/>
  <c r="E560" i="23"/>
  <c r="E657" i="23"/>
  <c r="E575" i="23"/>
  <c r="E582" i="23"/>
  <c r="E633" i="23" s="1"/>
  <c r="P702" i="23"/>
  <c r="P703" i="23"/>
  <c r="G560" i="23"/>
  <c r="G561" i="23"/>
  <c r="G657" i="23"/>
  <c r="G575" i="23"/>
  <c r="G582" i="23"/>
  <c r="G633" i="23" s="1"/>
  <c r="K575" i="23"/>
  <c r="K582" i="23"/>
  <c r="K633" i="23" s="1"/>
  <c r="J672" i="23"/>
  <c r="I673" i="23"/>
  <c r="I675" i="23" s="1"/>
  <c r="K680" i="23"/>
  <c r="J681" i="23"/>
  <c r="J683" i="23" s="1"/>
  <c r="F575" i="23"/>
  <c r="F582" i="23"/>
  <c r="F633" i="23" s="1"/>
  <c r="F561" i="23"/>
  <c r="F560" i="23"/>
  <c r="F657" i="23"/>
  <c r="L561" i="23"/>
  <c r="C560" i="23"/>
  <c r="C561" i="23"/>
  <c r="C657" i="23"/>
  <c r="C575" i="23"/>
  <c r="C582" i="23"/>
  <c r="C633" i="23" s="1"/>
  <c r="N688" i="23"/>
  <c r="M689" i="23"/>
  <c r="M691" i="23" s="1"/>
  <c r="M665" i="18"/>
  <c r="F665" i="19"/>
  <c r="D665" i="19"/>
  <c r="E665" i="19"/>
  <c r="C665" i="19"/>
  <c r="G665" i="19"/>
  <c r="H665" i="19"/>
  <c r="I665" i="19"/>
  <c r="J665" i="19"/>
  <c r="N665" i="19"/>
  <c r="K665" i="19"/>
  <c r="B665" i="19"/>
  <c r="L665" i="19"/>
  <c r="M665" i="19"/>
  <c r="O665" i="19"/>
  <c r="P551" i="19"/>
  <c r="O709" i="19"/>
  <c r="O710" i="19" s="1"/>
  <c r="P708" i="19"/>
  <c r="P709" i="19" s="1"/>
  <c r="O650" i="19"/>
  <c r="O656" i="19"/>
  <c r="Q656" i="19" s="1"/>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Q656" i="18" s="1"/>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P667" i="25" l="1"/>
  <c r="L667" i="25"/>
  <c r="B667" i="25"/>
  <c r="C667" i="25"/>
  <c r="O686" i="25"/>
  <c r="O687" i="25"/>
  <c r="D667" i="25"/>
  <c r="O667" i="25"/>
  <c r="F667" i="25"/>
  <c r="G667" i="25"/>
  <c r="H667" i="25"/>
  <c r="I667" i="25"/>
  <c r="J667" i="25"/>
  <c r="K667" i="25"/>
  <c r="M667" i="25"/>
  <c r="N667" i="25"/>
  <c r="L676" i="25"/>
  <c r="K677" i="25"/>
  <c r="K679" i="25" s="1"/>
  <c r="P688" i="25"/>
  <c r="P689" i="25" s="1"/>
  <c r="N689" i="25"/>
  <c r="N691" i="25" s="1"/>
  <c r="N684" i="25"/>
  <c r="M685" i="25"/>
  <c r="M687" i="25" s="1"/>
  <c r="M680" i="25"/>
  <c r="O680" i="25" s="1"/>
  <c r="O681" i="25" s="1"/>
  <c r="L681" i="25"/>
  <c r="L683" i="25" s="1"/>
  <c r="P692" i="25"/>
  <c r="P693" i="25" s="1"/>
  <c r="N693" i="25"/>
  <c r="N695" i="25" s="1"/>
  <c r="L672" i="25"/>
  <c r="K673" i="25"/>
  <c r="K675" i="25" s="1"/>
  <c r="Q657" i="23"/>
  <c r="O667" i="23" s="1"/>
  <c r="O670" i="23" s="1"/>
  <c r="L684" i="23"/>
  <c r="K685" i="23"/>
  <c r="K687" i="23" s="1"/>
  <c r="P692" i="23"/>
  <c r="P693" i="23" s="1"/>
  <c r="N693" i="23"/>
  <c r="N695" i="23" s="1"/>
  <c r="L680" i="23"/>
  <c r="K681" i="23"/>
  <c r="K683" i="23" s="1"/>
  <c r="K672" i="23"/>
  <c r="J673" i="23"/>
  <c r="J675" i="23" s="1"/>
  <c r="K676" i="23"/>
  <c r="J677" i="23"/>
  <c r="J679" i="23" s="1"/>
  <c r="P688" i="23"/>
  <c r="P689" i="23" s="1"/>
  <c r="N689" i="23"/>
  <c r="N691" i="23" s="1"/>
  <c r="P698" i="23"/>
  <c r="P699" i="23"/>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682" i="25" l="1"/>
  <c r="O683" i="25"/>
  <c r="N685" i="25"/>
  <c r="N687" i="25" s="1"/>
  <c r="P684" i="25"/>
  <c r="P685" i="25" s="1"/>
  <c r="P690" i="25"/>
  <c r="P691" i="25"/>
  <c r="M676" i="25"/>
  <c r="O676" i="25" s="1"/>
  <c r="O677" i="25" s="1"/>
  <c r="L677" i="25"/>
  <c r="L679" i="25" s="1"/>
  <c r="M672" i="25"/>
  <c r="O672" i="25" s="1"/>
  <c r="O673" i="25" s="1"/>
  <c r="L673" i="25"/>
  <c r="L675" i="25" s="1"/>
  <c r="P695" i="25"/>
  <c r="P694" i="25"/>
  <c r="N680" i="25"/>
  <c r="M681" i="25"/>
  <c r="M683" i="25" s="1"/>
  <c r="M667" i="23"/>
  <c r="M670" i="23" s="1"/>
  <c r="N667" i="23"/>
  <c r="N670" i="23" s="1"/>
  <c r="P667" i="23"/>
  <c r="P670" i="23" s="1"/>
  <c r="B667" i="23"/>
  <c r="F667" i="23"/>
  <c r="G667" i="23"/>
  <c r="G670" i="23" s="1"/>
  <c r="C667" i="23"/>
  <c r="D667" i="23"/>
  <c r="E667" i="23"/>
  <c r="H667" i="23"/>
  <c r="H670" i="23" s="1"/>
  <c r="I667" i="23"/>
  <c r="I670" i="23" s="1"/>
  <c r="J667" i="23"/>
  <c r="J670" i="23" s="1"/>
  <c r="K667" i="23"/>
  <c r="K670" i="23" s="1"/>
  <c r="L667" i="23"/>
  <c r="L670" i="23" s="1"/>
  <c r="L685" i="23"/>
  <c r="L687" i="23" s="1"/>
  <c r="M684" i="23"/>
  <c r="O684" i="23" s="1"/>
  <c r="O685" i="23" s="1"/>
  <c r="P694" i="23"/>
  <c r="P695" i="23"/>
  <c r="P690" i="23"/>
  <c r="P691" i="23"/>
  <c r="L676" i="23"/>
  <c r="K677" i="23"/>
  <c r="K679" i="23" s="1"/>
  <c r="L672" i="23"/>
  <c r="K673" i="23"/>
  <c r="K675" i="23" s="1"/>
  <c r="M680" i="23"/>
  <c r="O680" i="23" s="1"/>
  <c r="O681" i="23" s="1"/>
  <c r="L681" i="23"/>
  <c r="L683" i="23"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74" i="25" l="1"/>
  <c r="O675" i="25"/>
  <c r="O678" i="25"/>
  <c r="O679" i="25"/>
  <c r="P686" i="25"/>
  <c r="P687" i="25"/>
  <c r="P680" i="25"/>
  <c r="P681" i="25" s="1"/>
  <c r="N681" i="25"/>
  <c r="N683" i="25" s="1"/>
  <c r="M673" i="25"/>
  <c r="M675" i="25" s="1"/>
  <c r="N672" i="25"/>
  <c r="N676" i="25"/>
  <c r="M677" i="25"/>
  <c r="M679" i="25" s="1"/>
  <c r="O686" i="23"/>
  <c r="O687" i="23"/>
  <c r="O682" i="23"/>
  <c r="O683" i="23"/>
  <c r="M685" i="23"/>
  <c r="M687" i="23" s="1"/>
  <c r="N684" i="23"/>
  <c r="N680" i="23"/>
  <c r="M681" i="23"/>
  <c r="M683" i="23" s="1"/>
  <c r="M672" i="23"/>
  <c r="O672" i="23" s="1"/>
  <c r="O673" i="23" s="1"/>
  <c r="L673" i="23"/>
  <c r="L675" i="23" s="1"/>
  <c r="M676" i="23"/>
  <c r="O676" i="23" s="1"/>
  <c r="O677" i="23" s="1"/>
  <c r="L677" i="23"/>
  <c r="L679" i="23"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P676" i="25" l="1"/>
  <c r="P677" i="25" s="1"/>
  <c r="N677" i="25"/>
  <c r="N679" i="25" s="1"/>
  <c r="P682" i="25"/>
  <c r="P683" i="25"/>
  <c r="N673" i="25"/>
  <c r="N675" i="25" s="1"/>
  <c r="P672" i="25"/>
  <c r="P673" i="25" s="1"/>
  <c r="O678" i="23"/>
  <c r="O679" i="23"/>
  <c r="O674" i="23"/>
  <c r="O675" i="23"/>
  <c r="P684" i="23"/>
  <c r="P685" i="23" s="1"/>
  <c r="N685" i="23"/>
  <c r="N687" i="23" s="1"/>
  <c r="P680" i="23"/>
  <c r="P681" i="23" s="1"/>
  <c r="N681" i="23"/>
  <c r="N683" i="23" s="1"/>
  <c r="N676" i="23"/>
  <c r="M677" i="23"/>
  <c r="M679" i="23" s="1"/>
  <c r="M673" i="23"/>
  <c r="M675" i="23" s="1"/>
  <c r="N672" i="23"/>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P678" i="25" l="1"/>
  <c r="P679" i="25"/>
  <c r="P675" i="25"/>
  <c r="P674" i="25"/>
  <c r="P686" i="23"/>
  <c r="P687" i="23"/>
  <c r="P682" i="23"/>
  <c r="P683" i="23"/>
  <c r="N673" i="23"/>
  <c r="N675" i="23" s="1"/>
  <c r="P672" i="23"/>
  <c r="P673" i="23" s="1"/>
  <c r="P676" i="23"/>
  <c r="P677" i="23" s="1"/>
  <c r="N677" i="23"/>
  <c r="N679" i="23" s="1"/>
  <c r="O695" i="19"/>
  <c r="O689" i="19"/>
  <c r="P688" i="19"/>
  <c r="P689" i="19" s="1"/>
  <c r="P694" i="19"/>
  <c r="P695" i="19"/>
  <c r="O685" i="19"/>
  <c r="O686" i="19" s="1"/>
  <c r="P684" i="19"/>
  <c r="P685" i="19" s="1"/>
  <c r="P686" i="18"/>
  <c r="P687" i="18"/>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P678" i="23" l="1"/>
  <c r="P679" i="23"/>
  <c r="P675" i="23"/>
  <c r="P674" i="23"/>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81" i="19" l="1"/>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82" i="19" l="1"/>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2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0"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1"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2"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33"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6"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7"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5"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6"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7"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5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58"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9"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6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6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2"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3"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6"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7"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8"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69"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7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2"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3"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<sst xmlns="http://schemas.openxmlformats.org/spreadsheetml/2006/main" count="11541" uniqueCount="2640">
  <si>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</si>
  <si>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</si>
  <si>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</si>
  <si>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</si>
  <si>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</si>
  <si>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</si>
  <si>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</si>
  <si>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</si>
  <si>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</si>
  <si>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</si>
  <si>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</si>
  <si>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</si>
  <si>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</si>
  <si>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</si>
  <si>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</si>
  <si>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</si>
  <si>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</si>
  <si>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</si>
  <si>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</si>
  <si>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</si>
  <si>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</si>
  <si>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</si>
  <si>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</si>
  <si>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</si>
  <si>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</si>
  <si>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</si>
  <si>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</si>
  <si>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</si>
  <si>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</si>
  <si>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</si>
  <si>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</si>
  <si>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</si>
  <si>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</si>
  <si>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</si>
  <si>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</si>
  <si>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</si>
  <si>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</si>
  <si>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</si>
  <si>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</si>
  <si>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</si>
  <si>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</si>
  <si>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</si>
  <si>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</si>
  <si>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</si>
  <si>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</si>
  <si>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</si>
  <si>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</si>
  <si>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</si>
  <si>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</si>
  <si>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</si>
  <si>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</si>
  <si>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</si>
  <si>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</si>
  <si>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</si>
  <si>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</si>
  <si>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</si>
  <si>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</si>
  <si>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</si>
  <si>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</si>
  <si>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</si>
  <si>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</si>
  <si>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</si>
  <si>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</si>
  <si>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</si>
  <si>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</si>
  <si>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</si>
  <si>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</si>
  <si>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</si>
  <si>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</si>
  <si>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</si>
  <si>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</si>
  <si>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</si>
  <si>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</si>
  <si>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</si>
  <si>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</si>
  <si>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</si>
  <si>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</si>
  <si>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</si>
  <si>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</si>
  <si>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</si>
  <si>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</si>
  <si>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</si>
  <si>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</si>
  <si>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</si>
  <si>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</si>
  <si>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</si>
  <si>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</si>
  <si>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</si>
  <si>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</si>
  <si>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</si>
  <si>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</si>
  <si>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</si>
  <si>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</si>
  <si>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</si>
  <si>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</si>
  <si>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</si>
  <si>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</si>
  <si>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</si>
  <si>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</si>
  <si>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</si>
  <si>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</si>
  <si>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</si>
  <si>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</si>
  <si>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</si>
  <si>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</si>
  <si>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</si>
  <si>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</si>
  <si>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</si>
  <si>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</si>
  <si>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</si>
  <si>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</si>
  <si>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</si>
  <si>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</si>
  <si>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</si>
  <si>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</si>
  <si>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</si>
  <si>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</si>
  <si>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</si>
  <si>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</si>
  <si>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</si>
  <si>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</si>
  <si>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</si>
  <si>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</si>
  <si>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</si>
  <si>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</si>
  <si>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</si>
  <si>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</si>
  <si>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</si>
  <si>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</si>
  <si>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</si>
  <si>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</si>
  <si>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</si>
  <si>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</si>
  <si>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</si>
  <si>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</si>
  <si>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</si>
  <si>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</si>
  <si>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</si>
  <si>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</si>
  <si>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</si>
  <si>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</si>
  <si>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</si>
  <si>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</si>
  <si>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</si>
  <si>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</si>
  <si>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</si>
  <si>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</si>
  <si>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</si>
  <si>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</si>
  <si>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</si>
  <si>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</si>
  <si>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</si>
  <si>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</si>
  <si>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</si>
  <si>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</si>
  <si>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</si>
  <si>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</si>
  <si>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</si>
  <si>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</si>
  <si>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</si>
  <si>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</si>
  <si>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</si>
  <si>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</si>
  <si>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</si>
  <si>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</si>
  <si>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</si>
  <si>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</si>
  <si>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</si>
  <si>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</si>
  <si>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</si>
  <si>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</si>
  <si>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</si>
  <si>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</si>
  <si>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</si>
  <si>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</si>
  <si>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</si>
  <si>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</si>
  <si>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</si>
  <si>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</si>
  <si>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</si>
  <si>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</si>
  <si>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</si>
  <si>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</si>
  <si>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</si>
  <si>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</si>
  <si>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</si>
  <si>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</si>
  <si>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</si>
  <si>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</si>
  <si>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</si>
  <si>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</si>
  <si>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</si>
  <si>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</si>
  <si>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</si>
  <si>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</si>
  <si>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</si>
  <si>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</si>
  <si>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</si>
  <si>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</si>
  <si>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</si>
  <si>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</si>
  <si>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</si>
  <si>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</si>
  <si>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</si>
  <si>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</si>
  <si>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</si>
  <si>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</si>
  <si>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</si>
  <si>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</si>
  <si>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</si>
  <si>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</si>
  <si>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</si>
  <si>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</si>
  <si>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</si>
  <si>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</si>
  <si>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</si>
  <si>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</si>
  <si>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</si>
  <si>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</si>
  <si>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</si>
  <si>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</si>
  <si>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</si>
  <si>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</si>
  <si>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</si>
  <si>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</si>
  <si>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</si>
  <si>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</si>
  <si>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</si>
  <si>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</si>
  <si>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</si>
  <si>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</si>
  <si>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</si>
  <si>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</si>
  <si>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</si>
  <si>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</si>
  <si>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</si>
  <si>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</si>
  <si>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</si>
  <si>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</si>
  <si>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</si>
  <si>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</si>
  <si>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</si>
  <si>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</si>
  <si>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</si>
  <si>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</si>
  <si>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</si>
  <si>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</si>
  <si>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</si>
  <si>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</si>
  <si>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</si>
  <si>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</si>
  <si>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</si>
  <si>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</si>
  <si>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</si>
  <si>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</si>
  <si>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</si>
  <si>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</si>
  <si>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</si>
  <si>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</si>
  <si>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</si>
  <si>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</si>
  <si>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</si>
  <si>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</si>
  <si>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</si>
  <si>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</si>
  <si>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</si>
  <si>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</si>
  <si>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</si>
  <si>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</si>
  <si>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</si>
  <si>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</si>
  <si>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</si>
  <si>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</si>
  <si>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</si>
  <si>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</si>
  <si>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</si>
  <si>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</si>
  <si>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</si>
  <si>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</si>
  <si>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</si>
  <si>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</si>
  <si>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</si>
  <si>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</si>
  <si>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</si>
  <si>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</si>
  <si>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</si>
  <si>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</si>
  <si>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</si>
  <si>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</si>
  <si>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</si>
  <si>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</si>
  <si>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</si>
  <si>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</si>
  <si>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</si>
  <si>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</si>
  <si>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</si>
  <si>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</si>
  <si>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</si>
  <si>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</si>
  <si>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</si>
  <si>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</si>
  <si>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</si>
  <si>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</si>
  <si>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</si>
  <si>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</si>
  <si>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</si>
  <si>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</si>
  <si>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</si>
  <si>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</si>
  <si>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</si>
  <si>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</si>
  <si>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</si>
  <si>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</si>
  <si>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</si>
  <si>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</si>
  <si>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</si>
  <si>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</si>
  <si>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</si>
  <si>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</si>
  <si>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</si>
  <si>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</si>
  <si>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</si>
  <si>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</si>
  <si>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</si>
  <si>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</si>
  <si>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</si>
  <si>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</si>
  <si>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</si>
  <si>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</si>
  <si>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</si>
  <si>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</si>
  <si>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</si>
  <si>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</si>
  <si>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</si>
  <si>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</si>
  <si>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</si>
  <si>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</si>
  <si>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</si>
  <si>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</si>
  <si>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</si>
  <si>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</si>
  <si>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</si>
  <si>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</si>
  <si>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</si>
  <si>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</si>
  <si>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</si>
  <si>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</si>
  <si>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</si>
  <si>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</si>
  <si>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</si>
  <si>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</si>
  <si>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</si>
  <si>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</si>
  <si>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</si>
  <si>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</si>
  <si>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</si>
  <si>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</si>
  <si>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</si>
  <si>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</si>
  <si>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</si>
  <si>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</si>
  <si>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</si>
  <si>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</si>
  <si>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</si>
  <si>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</si>
  <si>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</si>
  <si>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</si>
  <si>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</si>
  <si>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</si>
  <si>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</si>
  <si>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</si>
  <si>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</si>
  <si>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</si>
  <si>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</si>
  <si>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</si>
  <si>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</si>
  <si>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</si>
  <si>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</si>
  <si>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</si>
  <si>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</si>
  <si>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</si>
  <si>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</si>
  <si>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</si>
  <si>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</si>
  <si>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</si>
  <si>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</si>
  <si>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</si>
  <si>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</si>
  <si>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</si>
  <si>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</si>
  <si>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</si>
  <si>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</si>
  <si>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</si>
  <si>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</si>
  <si>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</si>
  <si>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</si>
  <si>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</si>
  <si>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</si>
  <si>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</si>
  <si>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</si>
  <si>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</si>
  <si>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</si>
  <si>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</si>
  <si>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</si>
  <si>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</si>
  <si>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</si>
  <si>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</si>
  <si>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</si>
  <si>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</si>
  <si>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</si>
  <si>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</si>
  <si>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</si>
  <si>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</si>
  <si>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</si>
  <si>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</si>
  <si>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</si>
  <si>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</si>
  <si>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</si>
  <si>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</si>
  <si>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</si>
  <si>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</si>
  <si>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</si>
  <si>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</si>
  <si>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</si>
  <si>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</si>
  <si>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</si>
  <si>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</si>
  <si>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</si>
  <si>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</si>
  <si>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</si>
  <si>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</si>
  <si>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</si>
  <si>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</si>
  <si>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</si>
  <si>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</si>
  <si>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</si>
  <si>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</si>
  <si>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</si>
  <si>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</si>
  <si>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</si>
  <si>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</si>
  <si>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</si>
  <si>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</si>
  <si>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</si>
  <si>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</si>
  <si>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</si>
  <si>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</si>
  <si>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</si>
  <si>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</si>
  <si>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</si>
  <si>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</si>
  <si>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</si>
  <si>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</si>
  <si>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</si>
  <si>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</si>
  <si>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</si>
  <si>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</si>
  <si>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</si>
  <si>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</si>
  <si>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</si>
  <si>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</si>
  <si>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</si>
  <si>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</si>
  <si>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</si>
  <si>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</si>
  <si>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</si>
  <si>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</si>
  <si>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</si>
  <si>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</si>
  <si>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</si>
  <si>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</si>
  <si>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</si>
  <si>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</si>
  <si>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</si>
  <si>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</si>
  <si>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</si>
  <si>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</si>
  <si>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</si>
  <si>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</si>
  <si>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</si>
  <si>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</si>
  <si>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</si>
  <si>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</si>
  <si>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</si>
  <si>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</si>
  <si>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</si>
  <si>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</si>
  <si>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</si>
  <si>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</si>
  <si>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</si>
  <si>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</si>
  <si>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</si>
  <si>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</si>
  <si>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</si>
  <si>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</si>
  <si>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</si>
  <si>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</si>
  <si>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</si>
  <si>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</si>
  <si>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</si>
  <si>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</si>
  <si>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</si>
  <si>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</si>
  <si>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</si>
  <si>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</si>
  <si>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</si>
  <si>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</si>
  <si>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</si>
  <si>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</si>
  <si>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</si>
  <si>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</si>
  <si>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</si>
  <si>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</si>
  <si>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</si>
  <si>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</si>
  <si>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</si>
  <si>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</si>
  <si>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</si>
  <si>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</si>
  <si>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</si>
  <si>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</si>
  <si>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</si>
  <si>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</si>
  <si>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</si>
  <si>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</si>
  <si>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</si>
  <si>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</si>
  <si>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</si>
  <si>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</si>
  <si>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</si>
  <si>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</si>
  <si>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</si>
  <si>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</si>
  <si>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</si>
  <si>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</si>
  <si>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</si>
  <si>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</si>
  <si>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</si>
  <si>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</si>
  <si>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</si>
  <si>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</si>
  <si>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</si>
  <si>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</si>
  <si>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</si>
  <si>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</si>
  <si>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</si>
  <si>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</si>
  <si>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</si>
  <si>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</si>
  <si>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</si>
  <si>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</si>
  <si>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</si>
  <si>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</si>
  <si>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</si>
  <si>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</si>
  <si>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</si>
  <si>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</si>
  <si>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</si>
  <si>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</si>
  <si>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</si>
  <si>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</si>
  <si>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</si>
  <si>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</si>
  <si>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</si>
  <si>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</si>
  <si>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</si>
  <si>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</si>
  <si>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</si>
  <si>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</si>
  <si>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</si>
  <si>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</si>
  <si>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</si>
  <si>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</si>
  <si>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</si>
  <si>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</si>
  <si>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</si>
  <si>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</si>
  <si>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</si>
  <si>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</si>
  <si>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</si>
  <si>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</si>
  <si>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</si>
  <si>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</si>
  <si>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</si>
  <si>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</si>
  <si>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</si>
  <si>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</si>
  <si>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</si>
  <si>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</si>
  <si>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</si>
  <si>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</si>
  <si>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</si>
  <si>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</si>
  <si>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</si>
  <si>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</si>
  <si>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</si>
  <si>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</si>
  <si>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</si>
  <si>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</si>
  <si>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</si>
  <si>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</si>
  <si>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</si>
  <si>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</si>
  <si>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</si>
  <si>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</si>
  <si>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</si>
  <si>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</si>
  <si>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</si>
  <si>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</si>
  <si>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</si>
  <si>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</si>
  <si>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</si>
  <si>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</si>
  <si>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</si>
  <si>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</si>
  <si>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</si>
  <si>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</si>
  <si>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</si>
  <si>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</si>
  <si>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</si>
  <si>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</si>
  <si>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</si>
  <si>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</si>
  <si>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</si>
  <si>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</si>
  <si>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</si>
  <si>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</si>
  <si>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</si>
  <si>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</si>
  <si>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</si>
  <si>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</si>
  <si>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</si>
  <si>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</si>
  <si>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</si>
  <si>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</si>
  <si>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</si>
  <si>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</si>
  <si>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</si>
  <si>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</si>
  <si>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</si>
  <si>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</si>
  <si>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</si>
  <si>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</si>
  <si>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</si>
  <si>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</si>
  <si>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</si>
  <si>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</si>
  <si>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</si>
  <si>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</si>
  <si>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</si>
  <si>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</si>
  <si>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</si>
  <si>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</si>
  <si>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</si>
  <si>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</si>
  <si>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</si>
  <si>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</si>
  <si>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</si>
  <si>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</si>
  <si>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</si>
  <si>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</si>
  <si>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</si>
  <si>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</si>
  <si>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</si>
  <si>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</si>
  <si>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</si>
  <si>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</si>
  <si>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</si>
  <si>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</si>
  <si>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</si>
  <si>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</si>
  <si>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</si>
  <si>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</si>
  <si>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</si>
  <si>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</si>
  <si>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</si>
  <si>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</si>
  <si>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</si>
  <si>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</si>
  <si>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</si>
  <si>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</si>
  <si>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</si>
  <si>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</si>
  <si>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</si>
  <si>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</si>
  <si>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</si>
  <si>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</si>
  <si>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</si>
  <si>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</si>
  <si>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</si>
  <si>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</si>
  <si>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</si>
  <si>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</si>
  <si>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</si>
  <si>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</si>
  <si>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</si>
  <si>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</si>
  <si>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</si>
  <si>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</si>
  <si>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</si>
  <si>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</si>
  <si>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</si>
  <si>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</si>
  <si>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</si>
  <si>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</si>
  <si>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</si>
  <si>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</si>
  <si>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</si>
  <si>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</si>
  <si>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</si>
  <si>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</si>
  <si>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</si>
  <si>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</si>
  <si>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</si>
  <si>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</si>
  <si>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</si>
  <si>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</si>
  <si>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</si>
  <si>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</si>
  <si>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</si>
  <si>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</si>
  <si>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</si>
  <si>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</si>
  <si>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</si>
  <si>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</si>
  <si>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</si>
  <si>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</si>
  <si>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</si>
  <si>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</si>
  <si>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</si>
  <si>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</si>
  <si>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</si>
  <si>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</si>
  <si>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</si>
  <si>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</si>
  <si>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</si>
  <si>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</si>
  <si>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</si>
  <si>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</si>
  <si>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</si>
  <si>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</si>
  <si>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</si>
  <si>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</si>
  <si>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</si>
  <si>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83.00</t>
  </si>
  <si>
    <t>25.00</t>
  </si>
  <si>
    <t>58.00</t>
  </si>
  <si>
    <t>17.50</t>
  </si>
  <si>
    <t>67.00</t>
  </si>
  <si>
    <t>25.75</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</si>
  <si>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</si>
  <si>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</si>
  <si>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</si>
  <si>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</si>
  <si>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</si>
  <si>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</si>
  <si>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</si>
  <si>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</si>
  <si>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</si>
  <si>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</si>
  <si>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</si>
  <si>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</si>
  <si>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</si>
  <si>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</si>
  <si>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</si>
  <si>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</si>
  <si>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</si>
  <si>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</si>
  <si>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</si>
  <si>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</si>
  <si>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</si>
  <si>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</si>
  <si>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</si>
  <si>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</si>
  <si>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</si>
  <si>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</si>
  <si>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</si>
  <si>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</si>
  <si>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</si>
  <si>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</si>
  <si>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</si>
  <si>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</si>
  <si>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</si>
  <si>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</si>
  <si>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</si>
  <si>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</si>
  <si>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16.00</t>
  </si>
  <si>
    <t>14.40</t>
  </si>
  <si>
    <t>ล่าสุด</t>
  </si>
  <si>
    <t>สูงสุด</t>
  </si>
  <si>
    <t>ต่ำสุด</t>
  </si>
  <si>
    <t>หลักทรัพย์</t>
  </si>
  <si>
    <t>เปิด</t>
  </si>
  <si>
    <t>26.00</t>
  </si>
  <si>
    <t>1.50</t>
  </si>
  <si>
    <t>52.00</t>
  </si>
  <si>
    <t>42.00</t>
  </si>
  <si>
    <t>8.40</t>
  </si>
  <si>
    <t>17.00</t>
  </si>
  <si>
    <t>38.00</t>
  </si>
  <si>
    <t>4.80</t>
  </si>
  <si>
    <t>22.00</t>
  </si>
  <si>
    <t>6.10</t>
  </si>
  <si>
    <t>KISS</t>
  </si>
  <si>
    <t>57.00</t>
  </si>
  <si>
    <t>65.00</t>
  </si>
  <si>
    <t>16.10</t>
  </si>
  <si>
    <t>9.10</t>
  </si>
  <si>
    <t>12.20</t>
  </si>
  <si>
    <t>82.00</t>
  </si>
  <si>
    <t>49.50</t>
  </si>
  <si>
    <t>14.00</t>
  </si>
  <si>
    <t>5.70</t>
  </si>
  <si>
    <t>4.08</t>
  </si>
  <si>
    <t>7.60</t>
  </si>
  <si>
    <t>22.90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</si>
  <si>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</si>
  <si>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</si>
  <si>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</si>
  <si>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</si>
  <si>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</si>
  <si>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</si>
  <si>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</si>
  <si>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</si>
  <si>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</si>
  <si>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</si>
  <si>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</si>
  <si>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</si>
  <si>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</si>
  <si>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</si>
  <si>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</si>
  <si>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</si>
  <si>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</si>
  <si>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</si>
  <si>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</si>
  <si>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</si>
  <si>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</si>
  <si>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</si>
  <si>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</si>
  <si>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</si>
  <si>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</si>
  <si>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</si>
  <si>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</si>
  <si>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</si>
  <si>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</si>
  <si>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</si>
  <si>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</si>
  <si>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</si>
  <si>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3.42</t>
  </si>
  <si>
    <t>15.00</t>
  </si>
  <si>
    <t>32.00</t>
  </si>
  <si>
    <t>3.80</t>
  </si>
  <si>
    <t>18.10</t>
  </si>
  <si>
    <t>6.50</t>
  </si>
  <si>
    <t>10.30</t>
  </si>
  <si>
    <t>54.75</t>
  </si>
  <si>
    <t>28.75</t>
  </si>
  <si>
    <t>50.00</t>
  </si>
  <si>
    <t>12.50</t>
  </si>
  <si>
    <t>53.00</t>
  </si>
  <si>
    <t>8.50</t>
  </si>
  <si>
    <t>80.00</t>
  </si>
  <si>
    <t>62.00</t>
  </si>
  <si>
    <t>43.75</t>
  </si>
  <si>
    <t>29.25</t>
  </si>
  <si>
    <t>41.00</t>
  </si>
  <si>
    <t>38.50</t>
  </si>
  <si>
    <t>33.00</t>
  </si>
  <si>
    <t>6.00</t>
  </si>
  <si>
    <t>4.02</t>
  </si>
  <si>
    <t>8.20</t>
  </si>
  <si>
    <t>15.50</t>
  </si>
  <si>
    <t>14.20</t>
  </si>
  <si>
    <t>MFEC</t>
  </si>
  <si>
    <t>5.55</t>
  </si>
  <si>
    <t>60.75</t>
  </si>
  <si>
    <t>24.00</t>
  </si>
  <si>
    <t>9.50</t>
  </si>
  <si>
    <t>25.25</t>
  </si>
  <si>
    <t>18.30</t>
  </si>
  <si>
    <t>17.90</t>
  </si>
  <si>
    <t>1.12</t>
  </si>
  <si>
    <t>68.25</t>
  </si>
  <si>
    <t>6.05</t>
  </si>
  <si>
    <t>13.80</t>
  </si>
  <si>
    <t>13.40</t>
  </si>
  <si>
    <t>2.60</t>
  </si>
  <si>
    <t>9.90</t>
  </si>
  <si>
    <t>22.40</t>
  </si>
  <si>
    <t>7.80</t>
  </si>
  <si>
    <t>21.50</t>
  </si>
  <si>
    <t>14.80</t>
  </si>
  <si>
    <t>เปลี่ยน แปลง</t>
  </si>
  <si>
    <t>%เปลี่ยน แปลง</t>
  </si>
  <si>
    <t>EE</t>
  </si>
  <si>
    <t>0.80</t>
  </si>
  <si>
    <t>0.79</t>
  </si>
  <si>
    <t>-0.01</t>
  </si>
  <si>
    <t>-1.25</t>
  </si>
  <si>
    <t>17.60</t>
  </si>
  <si>
    <t>17.70</t>
  </si>
  <si>
    <t>-0.40</t>
  </si>
  <si>
    <t>-2.21</t>
  </si>
  <si>
    <t>LEE</t>
  </si>
  <si>
    <t>2.52</t>
  </si>
  <si>
    <t>2.54</t>
  </si>
  <si>
    <t>+0.04</t>
  </si>
  <si>
    <t>MAX &lt;SP, NP, NC&gt;</t>
  </si>
  <si>
    <t>6.25</t>
  </si>
  <si>
    <t>6.20</t>
  </si>
  <si>
    <t>+0.05</t>
  </si>
  <si>
    <t>+0.81</t>
  </si>
  <si>
    <t>PPPM &lt;C, NP&gt;</t>
  </si>
  <si>
    <t>0.13</t>
  </si>
  <si>
    <t>0.12</t>
  </si>
  <si>
    <t>0.00</t>
  </si>
  <si>
    <t>21.20</t>
  </si>
  <si>
    <t>21.30</t>
  </si>
  <si>
    <t>11.20</t>
  </si>
  <si>
    <t>10.40</t>
  </si>
  <si>
    <t>10.90</t>
  </si>
  <si>
    <t>+0.40</t>
  </si>
  <si>
    <t>TRUBB</t>
  </si>
  <si>
    <t>2.48</t>
  </si>
  <si>
    <t>2.56</t>
  </si>
  <si>
    <t>2.46</t>
  </si>
  <si>
    <t>+0.02</t>
  </si>
  <si>
    <t>6.75</t>
  </si>
  <si>
    <t>7.05</t>
  </si>
  <si>
    <t>6.70</t>
  </si>
  <si>
    <t>6.90</t>
  </si>
  <si>
    <t>+0.73</t>
  </si>
  <si>
    <t>UPOIC</t>
  </si>
  <si>
    <t>8.00</t>
  </si>
  <si>
    <t>7.45</t>
  </si>
  <si>
    <t>-0.60</t>
  </si>
  <si>
    <t>UVAN</t>
  </si>
  <si>
    <t>8.60</t>
  </si>
  <si>
    <t>8.75</t>
  </si>
  <si>
    <t>8.30</t>
  </si>
  <si>
    <t>8.45</t>
  </si>
  <si>
    <t>VPO</t>
  </si>
  <si>
    <t>1.59</t>
  </si>
  <si>
    <t>1.53</t>
  </si>
  <si>
    <t>1.55</t>
  </si>
  <si>
    <t>-0.03</t>
  </si>
  <si>
    <t>-1.90</t>
  </si>
  <si>
    <t>5.50</t>
  </si>
  <si>
    <t>5.60</t>
  </si>
  <si>
    <t>5.45</t>
  </si>
  <si>
    <t>-0.05</t>
  </si>
  <si>
    <t>-0.90</t>
  </si>
  <si>
    <t>17.20</t>
  </si>
  <si>
    <t>17.10</t>
  </si>
  <si>
    <t>-0.10</t>
  </si>
  <si>
    <t>-0.58</t>
  </si>
  <si>
    <t>BR</t>
  </si>
  <si>
    <t>3.54</t>
  </si>
  <si>
    <t>3.58</t>
  </si>
  <si>
    <t>3.46</t>
  </si>
  <si>
    <t>+0.57</t>
  </si>
  <si>
    <t>BRR</t>
  </si>
  <si>
    <t>5.65</t>
  </si>
  <si>
    <t>-1.74</t>
  </si>
  <si>
    <t>103.00</t>
  </si>
  <si>
    <t>105.00</t>
  </si>
  <si>
    <t>102.50</t>
  </si>
  <si>
    <t>103.50</t>
  </si>
  <si>
    <t>+0.50</t>
  </si>
  <si>
    <t>+0.49</t>
  </si>
  <si>
    <t>CFRESH</t>
  </si>
  <si>
    <t>4.04</t>
  </si>
  <si>
    <t>3.98</t>
  </si>
  <si>
    <t>+1.02</t>
  </si>
  <si>
    <t>CHOTI</t>
  </si>
  <si>
    <t>CM</t>
  </si>
  <si>
    <t>3.64</t>
  </si>
  <si>
    <t>3.44</t>
  </si>
  <si>
    <t>3.62</t>
  </si>
  <si>
    <t>26.50</t>
  </si>
  <si>
    <t>26.25</t>
  </si>
  <si>
    <t>-0.25</t>
  </si>
  <si>
    <t>-0.94</t>
  </si>
  <si>
    <t>CPI</t>
  </si>
  <si>
    <t>5.40</t>
  </si>
  <si>
    <t>5.15</t>
  </si>
  <si>
    <t>+0.15</t>
  </si>
  <si>
    <t>+2.86</t>
  </si>
  <si>
    <t>F&amp;D</t>
  </si>
  <si>
    <t>22.10</t>
  </si>
  <si>
    <t>24.50</t>
  </si>
  <si>
    <t>-0.44</t>
  </si>
  <si>
    <t>GLOCON</t>
  </si>
  <si>
    <t>0.94</t>
  </si>
  <si>
    <t>0.99</t>
  </si>
  <si>
    <t>0.97</t>
  </si>
  <si>
    <t>+2.11</t>
  </si>
  <si>
    <t>29.50</t>
  </si>
  <si>
    <t>29.00</t>
  </si>
  <si>
    <t>8.05</t>
  </si>
  <si>
    <t>-1.20</t>
  </si>
  <si>
    <t>JDF</t>
  </si>
  <si>
    <t>3.36</t>
  </si>
  <si>
    <t>+0.10</t>
  </si>
  <si>
    <t>KBS</t>
  </si>
  <si>
    <t>4.26</t>
  </si>
  <si>
    <t>4.44</t>
  </si>
  <si>
    <t>4.38</t>
  </si>
  <si>
    <t>+0.06</t>
  </si>
  <si>
    <t>+1.39</t>
  </si>
  <si>
    <t>3.78</t>
  </si>
  <si>
    <t>3.82</t>
  </si>
  <si>
    <t>-0.02</t>
  </si>
  <si>
    <t>-0.52</t>
  </si>
  <si>
    <t>KTIS</t>
  </si>
  <si>
    <t>4.90</t>
  </si>
  <si>
    <t>4.86</t>
  </si>
  <si>
    <t>-0.04</t>
  </si>
  <si>
    <t>-0.82</t>
  </si>
  <si>
    <t>LST</t>
  </si>
  <si>
    <t>5.35</t>
  </si>
  <si>
    <t>49.25</t>
  </si>
  <si>
    <t>50.25</t>
  </si>
  <si>
    <t>+0.75</t>
  </si>
  <si>
    <t>+1.52</t>
  </si>
  <si>
    <t>MALEE</t>
  </si>
  <si>
    <t>7.15</t>
  </si>
  <si>
    <t>7.30</t>
  </si>
  <si>
    <t>7.10</t>
  </si>
  <si>
    <t>+0.71</t>
  </si>
  <si>
    <t>32.75</t>
  </si>
  <si>
    <t>34.00</t>
  </si>
  <si>
    <t>+1.25</t>
  </si>
  <si>
    <t>5.95</t>
  </si>
  <si>
    <t>-0.15</t>
  </si>
  <si>
    <t>-2.44</t>
  </si>
  <si>
    <t>16.80</t>
  </si>
  <si>
    <t>47.75</t>
  </si>
  <si>
    <t>46.50</t>
  </si>
  <si>
    <t>46.75</t>
  </si>
  <si>
    <t>-0.75</t>
  </si>
  <si>
    <t>-1.58</t>
  </si>
  <si>
    <t>33.75</t>
  </si>
  <si>
    <t>33.25</t>
  </si>
  <si>
    <t>+1.50</t>
  </si>
  <si>
    <t>PB</t>
  </si>
  <si>
    <t>68.00</t>
  </si>
  <si>
    <t>PLUS</t>
  </si>
  <si>
    <t>7.00</t>
  </si>
  <si>
    <t>6.60</t>
  </si>
  <si>
    <t>PM</t>
  </si>
  <si>
    <t>8.95</t>
  </si>
  <si>
    <t>9.05</t>
  </si>
  <si>
    <t>+0.56</t>
  </si>
  <si>
    <t>PRG</t>
  </si>
  <si>
    <t>10.60</t>
  </si>
  <si>
    <t>+0.30</t>
  </si>
  <si>
    <t>+2.83</t>
  </si>
  <si>
    <t>14.70</t>
  </si>
  <si>
    <t>15.20</t>
  </si>
  <si>
    <t>+2.04</t>
  </si>
  <si>
    <t>34.25</t>
  </si>
  <si>
    <t>33.50</t>
  </si>
  <si>
    <t>SAUCE</t>
  </si>
  <si>
    <t>27.50</t>
  </si>
  <si>
    <t>27.75</t>
  </si>
  <si>
    <t>-0.50</t>
  </si>
  <si>
    <t>-1.77</t>
  </si>
  <si>
    <t>SFP</t>
  </si>
  <si>
    <t>15.30</t>
  </si>
  <si>
    <t>+0.66</t>
  </si>
  <si>
    <t>SNP</t>
  </si>
  <si>
    <t>15.40</t>
  </si>
  <si>
    <t>15.10</t>
  </si>
  <si>
    <t>SORKON</t>
  </si>
  <si>
    <t>5.30</t>
  </si>
  <si>
    <t>5.25</t>
  </si>
  <si>
    <t>SSC</t>
  </si>
  <si>
    <t>30.00</t>
  </si>
  <si>
    <t>+0.25</t>
  </si>
  <si>
    <t>+0.84</t>
  </si>
  <si>
    <t>SSF</t>
  </si>
  <si>
    <t>10.10</t>
  </si>
  <si>
    <t>9.65</t>
  </si>
  <si>
    <t>-0.20</t>
  </si>
  <si>
    <t>-2.03</t>
  </si>
  <si>
    <t>SST</t>
  </si>
  <si>
    <t>+1.82</t>
  </si>
  <si>
    <t>5.20</t>
  </si>
  <si>
    <t>5.05</t>
  </si>
  <si>
    <t>5.10</t>
  </si>
  <si>
    <t>-1.92</t>
  </si>
  <si>
    <t>TC</t>
  </si>
  <si>
    <t>7.20</t>
  </si>
  <si>
    <t>6.45</t>
  </si>
  <si>
    <t>6.55</t>
  </si>
  <si>
    <t>6.35</t>
  </si>
  <si>
    <t>200.00</t>
  </si>
  <si>
    <t>201.00</t>
  </si>
  <si>
    <t>-2.00</t>
  </si>
  <si>
    <t>-0.99</t>
  </si>
  <si>
    <t>TIPCO</t>
  </si>
  <si>
    <t>9.00</t>
  </si>
  <si>
    <t>8.85</t>
  </si>
  <si>
    <t>+0.69</t>
  </si>
  <si>
    <t>17.30</t>
  </si>
  <si>
    <t>-0.57</t>
  </si>
  <si>
    <t>31.50</t>
  </si>
  <si>
    <t>31.75</t>
  </si>
  <si>
    <t>31.25</t>
  </si>
  <si>
    <t>+0.79</t>
  </si>
  <si>
    <t>W</t>
  </si>
  <si>
    <t>3.14</t>
  </si>
  <si>
    <t>3.08</t>
  </si>
  <si>
    <t>3.12</t>
  </si>
  <si>
    <t>-0.64</t>
  </si>
  <si>
    <t>11.80</t>
  </si>
  <si>
    <t>11.70</t>
  </si>
  <si>
    <t>+0.86</t>
  </si>
  <si>
    <t>202.00</t>
  </si>
  <si>
    <t>204.00</t>
  </si>
  <si>
    <t>203.00</t>
  </si>
  <si>
    <t>+1.00</t>
  </si>
  <si>
    <t>AIT</t>
  </si>
  <si>
    <t>-1.65</t>
  </si>
  <si>
    <t>ALT</t>
  </si>
  <si>
    <t>2.42</t>
  </si>
  <si>
    <t>AMR</t>
  </si>
  <si>
    <t>BLISS &lt;SP, NP, NC&gt;</t>
  </si>
  <si>
    <t>13.50</t>
  </si>
  <si>
    <t>13.30</t>
  </si>
  <si>
    <t>-0.74</t>
  </si>
  <si>
    <t>44.75</t>
  </si>
  <si>
    <t>45.25</t>
  </si>
  <si>
    <t>44.00</t>
  </si>
  <si>
    <t>45.00</t>
  </si>
  <si>
    <t>+1.12</t>
  </si>
  <si>
    <t>42.25</t>
  </si>
  <si>
    <t>44.50</t>
  </si>
  <si>
    <t>13.20</t>
  </si>
  <si>
    <t>12.80</t>
  </si>
  <si>
    <t>12.90</t>
  </si>
  <si>
    <t>ILINK</t>
  </si>
  <si>
    <t>7.75</t>
  </si>
  <si>
    <t>7.65</t>
  </si>
  <si>
    <t>INET</t>
  </si>
  <si>
    <t>-0.88</t>
  </si>
  <si>
    <t>4.60</t>
  </si>
  <si>
    <t>4.62</t>
  </si>
  <si>
    <t>4.48</t>
  </si>
  <si>
    <t>+0.37</t>
  </si>
  <si>
    <t>4.32</t>
  </si>
  <si>
    <t>4.36</t>
  </si>
  <si>
    <t>4.22</t>
  </si>
  <si>
    <t>4.34</t>
  </si>
  <si>
    <t>3.88</t>
  </si>
  <si>
    <t>3.66</t>
  </si>
  <si>
    <t>3.70</t>
  </si>
  <si>
    <t>+0.95</t>
  </si>
  <si>
    <t>55.25</t>
  </si>
  <si>
    <t>55.50</t>
  </si>
  <si>
    <t>52.25</t>
  </si>
  <si>
    <t>-2.50</t>
  </si>
  <si>
    <t>-4.50</t>
  </si>
  <si>
    <t>JTS</t>
  </si>
  <si>
    <t>127.00</t>
  </si>
  <si>
    <t>134.00</t>
  </si>
  <si>
    <t>104.00</t>
  </si>
  <si>
    <t>-44.50</t>
  </si>
  <si>
    <t>-29.97</t>
  </si>
  <si>
    <t>8.55</t>
  </si>
  <si>
    <t>8.65</t>
  </si>
  <si>
    <t>+0.58</t>
  </si>
  <si>
    <t>MSC</t>
  </si>
  <si>
    <t>+0.83</t>
  </si>
  <si>
    <t>SAMART</t>
  </si>
  <si>
    <t>5.90</t>
  </si>
  <si>
    <t>SAMTEL</t>
  </si>
  <si>
    <t>-1.50</t>
  </si>
  <si>
    <t>SDC</t>
  </si>
  <si>
    <t>0.34</t>
  </si>
  <si>
    <t>0.31</t>
  </si>
  <si>
    <t>0.33</t>
  </si>
  <si>
    <t>27.25</t>
  </si>
  <si>
    <t>27.00</t>
  </si>
  <si>
    <t>+1.89</t>
  </si>
  <si>
    <t>10.70</t>
  </si>
  <si>
    <t>+0.20</t>
  </si>
  <si>
    <t>+1.90</t>
  </si>
  <si>
    <t>SVOA</t>
  </si>
  <si>
    <t>2.92</t>
  </si>
  <si>
    <t>2.96</t>
  </si>
  <si>
    <t>2.90</t>
  </si>
  <si>
    <t>2.94</t>
  </si>
  <si>
    <t>SYMC</t>
  </si>
  <si>
    <t>6.40</t>
  </si>
  <si>
    <t>18.40</t>
  </si>
  <si>
    <t>+0.55</t>
  </si>
  <si>
    <t>9.30</t>
  </si>
  <si>
    <t>9.25</t>
  </si>
  <si>
    <t>-0.54</t>
  </si>
  <si>
    <t>TKC</t>
  </si>
  <si>
    <t>23.40</t>
  </si>
  <si>
    <t>24.20</t>
  </si>
  <si>
    <t>23.20</t>
  </si>
  <si>
    <t>4.64</t>
  </si>
  <si>
    <t>4.68</t>
  </si>
  <si>
    <t>TWZ</t>
  </si>
  <si>
    <t>0.08</t>
  </si>
  <si>
    <t>0.07</t>
  </si>
  <si>
    <t>-12.50</t>
  </si>
  <si>
    <t>CCET</t>
  </si>
  <si>
    <t>2.38</t>
  </si>
  <si>
    <t>2.40</t>
  </si>
  <si>
    <t>2.36</t>
  </si>
  <si>
    <t>294.00</t>
  </si>
  <si>
    <t>307.00</t>
  </si>
  <si>
    <t>287.00</t>
  </si>
  <si>
    <t>305.00</t>
  </si>
  <si>
    <t>+13.00</t>
  </si>
  <si>
    <t>+4.45</t>
  </si>
  <si>
    <t>41.25</t>
  </si>
  <si>
    <t>+0.60</t>
  </si>
  <si>
    <t>62.50</t>
  </si>
  <si>
    <t>61.50</t>
  </si>
  <si>
    <t>METCO</t>
  </si>
  <si>
    <t>228.00</t>
  </si>
  <si>
    <t>-1.00</t>
  </si>
  <si>
    <t>NEX</t>
  </si>
  <si>
    <t>4.42</t>
  </si>
  <si>
    <t>4.24</t>
  </si>
  <si>
    <t>6.95</t>
  </si>
  <si>
    <t>TEAM</t>
  </si>
  <si>
    <t>3.28</t>
  </si>
  <si>
    <t>3.32</t>
  </si>
  <si>
    <t>1,563.97</t>
  </si>
  <si>
    <t>1,549.98</t>
  </si>
  <si>
    <t>950.24</t>
  </si>
  <si>
    <t>940.16</t>
  </si>
  <si>
    <t>2,160.52</t>
  </si>
  <si>
    <t>2,138.44</t>
  </si>
  <si>
    <t>1,058.36</t>
  </si>
  <si>
    <t>1,048.60</t>
  </si>
  <si>
    <t>983.62</t>
  </si>
  <si>
    <t>974.68</t>
  </si>
  <si>
    <t>1,141.20</t>
  </si>
  <si>
    <t>1,129.10</t>
  </si>
  <si>
    <t>997.53</t>
  </si>
  <si>
    <t>986.77</t>
  </si>
  <si>
    <t>963.33</t>
  </si>
  <si>
    <t>949.88</t>
  </si>
  <si>
    <t>604.16</t>
  </si>
  <si>
    <t>593.68</t>
  </si>
  <si>
    <t>THL &lt;SP, NC&gt;</t>
  </si>
  <si>
    <t>7UP</t>
  </si>
  <si>
    <t>1.02</t>
  </si>
  <si>
    <t>1.03</t>
  </si>
  <si>
    <t>1.00</t>
  </si>
  <si>
    <t>ABPIF</t>
  </si>
  <si>
    <t>ACC</t>
  </si>
  <si>
    <t>1.37</t>
  </si>
  <si>
    <t>1.32</t>
  </si>
  <si>
    <t>1.36</t>
  </si>
  <si>
    <t>2.66</t>
  </si>
  <si>
    <t>2.70</t>
  </si>
  <si>
    <t>AGE</t>
  </si>
  <si>
    <t>3.76</t>
  </si>
  <si>
    <t>3.74</t>
  </si>
  <si>
    <t>+0.54</t>
  </si>
  <si>
    <t>AI</t>
  </si>
  <si>
    <t>6.30</t>
  </si>
  <si>
    <t>-0.78</t>
  </si>
  <si>
    <t>AIE</t>
  </si>
  <si>
    <t>3.72</t>
  </si>
  <si>
    <t>3.68</t>
  </si>
  <si>
    <t>AKR</t>
  </si>
  <si>
    <t>1.01</t>
  </si>
  <si>
    <t>+0.01</t>
  </si>
  <si>
    <t>+1.01</t>
  </si>
  <si>
    <t>BAFS</t>
  </si>
  <si>
    <t>28.25</t>
  </si>
  <si>
    <t>12.60</t>
  </si>
  <si>
    <t>12.30</t>
  </si>
  <si>
    <t>-0.79</t>
  </si>
  <si>
    <t>BBGI</t>
  </si>
  <si>
    <t>7.95</t>
  </si>
  <si>
    <t>7.90</t>
  </si>
  <si>
    <t>-0.63</t>
  </si>
  <si>
    <t>+0.85</t>
  </si>
  <si>
    <t>11.30</t>
  </si>
  <si>
    <t>11.00</t>
  </si>
  <si>
    <t>+0.89</t>
  </si>
  <si>
    <t>34.50</t>
  </si>
  <si>
    <t>36.25</t>
  </si>
  <si>
    <t>+0.68</t>
  </si>
  <si>
    <t>BRRGIF</t>
  </si>
  <si>
    <t>+0.97</t>
  </si>
  <si>
    <t>CV</t>
  </si>
  <si>
    <t>2.28</t>
  </si>
  <si>
    <t>2.22</t>
  </si>
  <si>
    <t>2.24</t>
  </si>
  <si>
    <t>DEMCO</t>
  </si>
  <si>
    <t>3.04</t>
  </si>
  <si>
    <t>3.00</t>
  </si>
  <si>
    <t>+0.67</t>
  </si>
  <si>
    <t>84.25</t>
  </si>
  <si>
    <t>82.75</t>
  </si>
  <si>
    <t>+0.80</t>
  </si>
  <si>
    <t>EGATIF</t>
  </si>
  <si>
    <t>8.10</t>
  </si>
  <si>
    <t>8.15</t>
  </si>
  <si>
    <t>-0.61</t>
  </si>
  <si>
    <t>174.00</t>
  </si>
  <si>
    <t>172.00</t>
  </si>
  <si>
    <t>EP</t>
  </si>
  <si>
    <t>4.82</t>
  </si>
  <si>
    <t>4.78</t>
  </si>
  <si>
    <t>-0.83</t>
  </si>
  <si>
    <t>+2.80</t>
  </si>
  <si>
    <t>ETC</t>
  </si>
  <si>
    <t>3.60</t>
  </si>
  <si>
    <t>-1.10</t>
  </si>
  <si>
    <t>66.25</t>
  </si>
  <si>
    <t>64.50</t>
  </si>
  <si>
    <t>+1.94</t>
  </si>
  <si>
    <t>GREEN</t>
  </si>
  <si>
    <t>47.00</t>
  </si>
  <si>
    <t>47.50</t>
  </si>
  <si>
    <t>+5.71</t>
  </si>
  <si>
    <t>IFEC &lt;SP, NP, NC&gt;</t>
  </si>
  <si>
    <t>3.10</t>
  </si>
  <si>
    <t>+0.65</t>
  </si>
  <si>
    <t>6.85</t>
  </si>
  <si>
    <t>KBSPIF</t>
  </si>
  <si>
    <t>11.60</t>
  </si>
  <si>
    <t>LANNA</t>
  </si>
  <si>
    <t>19.80</t>
  </si>
  <si>
    <t>19.40</t>
  </si>
  <si>
    <t>MDX</t>
  </si>
  <si>
    <t>NOVA</t>
  </si>
  <si>
    <t>13.60</t>
  </si>
  <si>
    <t>-0.30</t>
  </si>
  <si>
    <t>-2.19</t>
  </si>
  <si>
    <t>25.50</t>
  </si>
  <si>
    <t>1.56</t>
  </si>
  <si>
    <t>-1.89</t>
  </si>
  <si>
    <t>158.00</t>
  </si>
  <si>
    <t>160.00</t>
  </si>
  <si>
    <t>156.00</t>
  </si>
  <si>
    <t>158.50</t>
  </si>
  <si>
    <t>-4.00</t>
  </si>
  <si>
    <t>-2.46</t>
  </si>
  <si>
    <t>QTC</t>
  </si>
  <si>
    <t>4.88</t>
  </si>
  <si>
    <t>4.98</t>
  </si>
  <si>
    <t>4.94</t>
  </si>
  <si>
    <t>+0.41</t>
  </si>
  <si>
    <t>37.50</t>
  </si>
  <si>
    <t>37.25</t>
  </si>
  <si>
    <t>37.75</t>
  </si>
  <si>
    <t>RPC</t>
  </si>
  <si>
    <t>1.14</t>
  </si>
  <si>
    <t>1.16</t>
  </si>
  <si>
    <t>1.15</t>
  </si>
  <si>
    <t>SCG</t>
  </si>
  <si>
    <t>SCI</t>
  </si>
  <si>
    <t>1.74</t>
  </si>
  <si>
    <t>1.82</t>
  </si>
  <si>
    <t>1.78</t>
  </si>
  <si>
    <t>-0.56</t>
  </si>
  <si>
    <t>2.34</t>
  </si>
  <si>
    <t>-1.67</t>
  </si>
  <si>
    <t>SGP</t>
  </si>
  <si>
    <t>-0.89</t>
  </si>
  <si>
    <t>SKE</t>
  </si>
  <si>
    <t>0.85</t>
  </si>
  <si>
    <t>0.78</t>
  </si>
  <si>
    <t>0.82</t>
  </si>
  <si>
    <t>+0.03</t>
  </si>
  <si>
    <t>+3.80</t>
  </si>
  <si>
    <t>SOLAR</t>
  </si>
  <si>
    <t>1.09</t>
  </si>
  <si>
    <t>1.08</t>
  </si>
  <si>
    <t>16.20</t>
  </si>
  <si>
    <t>15.90</t>
  </si>
  <si>
    <t>-0.62</t>
  </si>
  <si>
    <t>9.55</t>
  </si>
  <si>
    <t>9.70</t>
  </si>
  <si>
    <t>0.76</t>
  </si>
  <si>
    <t>0.77</t>
  </si>
  <si>
    <t>0.73</t>
  </si>
  <si>
    <t>0.74</t>
  </si>
  <si>
    <t>-3.90</t>
  </si>
  <si>
    <t>SUPEREIF</t>
  </si>
  <si>
    <t>-0.85</t>
  </si>
  <si>
    <t>3.56</t>
  </si>
  <si>
    <t>3.50</t>
  </si>
  <si>
    <t>TAE</t>
  </si>
  <si>
    <t>1.95</t>
  </si>
  <si>
    <t>1.97</t>
  </si>
  <si>
    <t>-0.51</t>
  </si>
  <si>
    <t>TCC</t>
  </si>
  <si>
    <t>0.98</t>
  </si>
  <si>
    <t>0.90</t>
  </si>
  <si>
    <t>0.92</t>
  </si>
  <si>
    <t>49.00</t>
  </si>
  <si>
    <t>-1.08</t>
  </si>
  <si>
    <t>2.10</t>
  </si>
  <si>
    <t>2.12</t>
  </si>
  <si>
    <t>2.08</t>
  </si>
  <si>
    <t>1.94</t>
  </si>
  <si>
    <t>1.96</t>
  </si>
  <si>
    <t>3.84</t>
  </si>
  <si>
    <t>3.86</t>
  </si>
  <si>
    <t>+0.52</t>
  </si>
  <si>
    <t>WP</t>
  </si>
  <si>
    <t>4.72</t>
  </si>
  <si>
    <t>4.76</t>
  </si>
  <si>
    <t>4.74</t>
  </si>
  <si>
    <t>169.00</t>
  </si>
  <si>
    <t>173.00</t>
  </si>
  <si>
    <t>-0.29</t>
  </si>
  <si>
    <t>4.52</t>
  </si>
  <si>
    <t>+0.44</t>
  </si>
  <si>
    <t>ASAP</t>
  </si>
  <si>
    <t>3.16</t>
  </si>
  <si>
    <t>17.40</t>
  </si>
  <si>
    <t>+1.14</t>
  </si>
  <si>
    <t>BFIT</t>
  </si>
  <si>
    <t>BYD</t>
  </si>
  <si>
    <t>12.40</t>
  </si>
  <si>
    <t>12.00</t>
  </si>
  <si>
    <t>-0.81</t>
  </si>
  <si>
    <t>CGH</t>
  </si>
  <si>
    <t>0.95</t>
  </si>
  <si>
    <t>-2.06</t>
  </si>
  <si>
    <t>11.50</t>
  </si>
  <si>
    <t>2.58</t>
  </si>
  <si>
    <t>2.44</t>
  </si>
  <si>
    <t>+1.59</t>
  </si>
  <si>
    <t>FNS</t>
  </si>
  <si>
    <t>3.52</t>
  </si>
  <si>
    <t>3.48</t>
  </si>
  <si>
    <t>FSS</t>
  </si>
  <si>
    <t>4.16</t>
  </si>
  <si>
    <t>GBX</t>
  </si>
  <si>
    <t>1.11</t>
  </si>
  <si>
    <t>1.13</t>
  </si>
  <si>
    <t>+0.90</t>
  </si>
  <si>
    <t>GL &lt;SP, NP, NC&gt;</t>
  </si>
  <si>
    <t>HENG</t>
  </si>
  <si>
    <t>3.22</t>
  </si>
  <si>
    <t>3.20</t>
  </si>
  <si>
    <t>IFS</t>
  </si>
  <si>
    <t>73.50</t>
  </si>
  <si>
    <t>71.00</t>
  </si>
  <si>
    <t>KCAR</t>
  </si>
  <si>
    <t>8.70</t>
  </si>
  <si>
    <t>KGI</t>
  </si>
  <si>
    <t>57.25</t>
  </si>
  <si>
    <t>57.75</t>
  </si>
  <si>
    <t>56.50</t>
  </si>
  <si>
    <t>57.50</t>
  </si>
  <si>
    <t>MFC</t>
  </si>
  <si>
    <t>22.20</t>
  </si>
  <si>
    <t>22.30</t>
  </si>
  <si>
    <t>-0.45</t>
  </si>
  <si>
    <t>5.85</t>
  </si>
  <si>
    <t>5.80</t>
  </si>
  <si>
    <t>ML</t>
  </si>
  <si>
    <t>1.20</t>
  </si>
  <si>
    <t>1.17</t>
  </si>
  <si>
    <t>MST</t>
  </si>
  <si>
    <t>11.90</t>
  </si>
  <si>
    <t>42.75</t>
  </si>
  <si>
    <t>43.50</t>
  </si>
  <si>
    <t>5.75</t>
  </si>
  <si>
    <t>-0.86</t>
  </si>
  <si>
    <t>PE &lt;NP, NC&gt;</t>
  </si>
  <si>
    <t>0.02</t>
  </si>
  <si>
    <t>0.01</t>
  </si>
  <si>
    <t>-50.00</t>
  </si>
  <si>
    <t>PL</t>
  </si>
  <si>
    <t>2.68</t>
  </si>
  <si>
    <t>-0.76</t>
  </si>
  <si>
    <t>-0.26</t>
  </si>
  <si>
    <t>-5.00</t>
  </si>
  <si>
    <t>4.12</t>
  </si>
  <si>
    <t>4.06</t>
  </si>
  <si>
    <t>-0.49</t>
  </si>
  <si>
    <t>TK</t>
  </si>
  <si>
    <t>TNITY</t>
  </si>
  <si>
    <t>-2.33</t>
  </si>
  <si>
    <t>UOBKH</t>
  </si>
  <si>
    <t>XPG</t>
  </si>
  <si>
    <t>1.72</t>
  </si>
  <si>
    <t>1.69</t>
  </si>
  <si>
    <t>1.70</t>
  </si>
  <si>
    <t>-1.16</t>
  </si>
  <si>
    <t>32.25</t>
  </si>
  <si>
    <t>135.00</t>
  </si>
  <si>
    <t>135.50</t>
  </si>
  <si>
    <t>133.50</t>
  </si>
  <si>
    <t>134.50</t>
  </si>
  <si>
    <t>CIMBT</t>
  </si>
  <si>
    <t>0.83</t>
  </si>
  <si>
    <t>0.81</t>
  </si>
  <si>
    <t>149.50</t>
  </si>
  <si>
    <t>150.00</t>
  </si>
  <si>
    <t>146.50</t>
  </si>
  <si>
    <t>63.50</t>
  </si>
  <si>
    <t>64.00</t>
  </si>
  <si>
    <t>15.60</t>
  </si>
  <si>
    <t>LHFG</t>
  </si>
  <si>
    <t>1.31</t>
  </si>
  <si>
    <t>1.28</t>
  </si>
  <si>
    <t>1.29</t>
  </si>
  <si>
    <t>106.00</t>
  </si>
  <si>
    <t>101.50</t>
  </si>
  <si>
    <t>38.25</t>
  </si>
  <si>
    <t>89.75</t>
  </si>
  <si>
    <t>88.75</t>
  </si>
  <si>
    <t>1.25</t>
  </si>
  <si>
    <t>1.26</t>
  </si>
  <si>
    <t>1.23</t>
  </si>
  <si>
    <t>AYUD</t>
  </si>
  <si>
    <t>BKI</t>
  </si>
  <si>
    <t>269.00</t>
  </si>
  <si>
    <t>270.00</t>
  </si>
  <si>
    <t>43.00</t>
  </si>
  <si>
    <t>BUI</t>
  </si>
  <si>
    <t>CHARAN</t>
  </si>
  <si>
    <t>INSURE</t>
  </si>
  <si>
    <t>180.00</t>
  </si>
  <si>
    <t>KWI</t>
  </si>
  <si>
    <t>-1.57</t>
  </si>
  <si>
    <t>MTI</t>
  </si>
  <si>
    <t>121.00</t>
  </si>
  <si>
    <t>119.50</t>
  </si>
  <si>
    <t>-1.24</t>
  </si>
  <si>
    <t>NKI</t>
  </si>
  <si>
    <t>41.50</t>
  </si>
  <si>
    <t>+1.22</t>
  </si>
  <si>
    <t>NSI</t>
  </si>
  <si>
    <t>89.50</t>
  </si>
  <si>
    <t>91.50</t>
  </si>
  <si>
    <t>90.50</t>
  </si>
  <si>
    <t>SMK &lt;C, NP&gt;</t>
  </si>
  <si>
    <t>4.66</t>
  </si>
  <si>
    <t>4.46</t>
  </si>
  <si>
    <t>-0.22</t>
  </si>
  <si>
    <t>TGH</t>
  </si>
  <si>
    <t>20.60</t>
  </si>
  <si>
    <t>20.20</t>
  </si>
  <si>
    <t>20.50</t>
  </si>
  <si>
    <t>THRE</t>
  </si>
  <si>
    <t>+0.99</t>
  </si>
  <si>
    <t>TIPH</t>
  </si>
  <si>
    <t>64.75</t>
  </si>
  <si>
    <t>61.75</t>
  </si>
  <si>
    <t>-1.18</t>
  </si>
  <si>
    <t>48.50</t>
  </si>
  <si>
    <t>47.25</t>
  </si>
  <si>
    <t>TSI &lt;C&gt;</t>
  </si>
  <si>
    <t>0.38</t>
  </si>
  <si>
    <t>0.36</t>
  </si>
  <si>
    <t>0.37</t>
  </si>
  <si>
    <t>-2.63</t>
  </si>
  <si>
    <t>TVI</t>
  </si>
  <si>
    <t>18.70</t>
  </si>
  <si>
    <t>18.20</t>
  </si>
  <si>
    <t>19.20</t>
  </si>
  <si>
    <t>+4.35</t>
  </si>
  <si>
    <t>AHC</t>
  </si>
  <si>
    <t>175.50</t>
  </si>
  <si>
    <t>173.50</t>
  </si>
  <si>
    <t>175.00</t>
  </si>
  <si>
    <t>+0.08</t>
  </si>
  <si>
    <t>+2.21</t>
  </si>
  <si>
    <t>CMR</t>
  </si>
  <si>
    <t>7.50</t>
  </si>
  <si>
    <t>7.35</t>
  </si>
  <si>
    <t>7.40</t>
  </si>
  <si>
    <t>-0.67</t>
  </si>
  <si>
    <t>KDH</t>
  </si>
  <si>
    <t>+0.92</t>
  </si>
  <si>
    <t>M-CHAI</t>
  </si>
  <si>
    <t>298.00</t>
  </si>
  <si>
    <t>302.00</t>
  </si>
  <si>
    <t>-3.00</t>
  </si>
  <si>
    <t>NEW</t>
  </si>
  <si>
    <t>74.00</t>
  </si>
  <si>
    <t>60.00</t>
  </si>
  <si>
    <t>-3.23</t>
  </si>
  <si>
    <t>NTV</t>
  </si>
  <si>
    <t>14.60</t>
  </si>
  <si>
    <t>PRINC</t>
  </si>
  <si>
    <t>RAM</t>
  </si>
  <si>
    <t>51.25</t>
  </si>
  <si>
    <t>51.50</t>
  </si>
  <si>
    <t>49.75</t>
  </si>
  <si>
    <t>32.50</t>
  </si>
  <si>
    <t>+3.08</t>
  </si>
  <si>
    <t>SKR</t>
  </si>
  <si>
    <t>SVH</t>
  </si>
  <si>
    <t>406.00</t>
  </si>
  <si>
    <t>412.00</t>
  </si>
  <si>
    <t>410.00</t>
  </si>
  <si>
    <t>+8.00</t>
  </si>
  <si>
    <t>+1.99</t>
  </si>
  <si>
    <t>56.25</t>
  </si>
  <si>
    <t>-1.73</t>
  </si>
  <si>
    <t>2.32</t>
  </si>
  <si>
    <t>VIH</t>
  </si>
  <si>
    <t>9.95</t>
  </si>
  <si>
    <t>10.20</t>
  </si>
  <si>
    <t>9.85</t>
  </si>
  <si>
    <t>WPH</t>
  </si>
  <si>
    <t>3.06</t>
  </si>
  <si>
    <t>+1.96</t>
  </si>
  <si>
    <t>ASIA</t>
  </si>
  <si>
    <t>7.55</t>
  </si>
  <si>
    <t>+1.38</t>
  </si>
  <si>
    <t>BEYOND</t>
  </si>
  <si>
    <t>-0.84</t>
  </si>
  <si>
    <t>44.25</t>
  </si>
  <si>
    <t>+2.00</t>
  </si>
  <si>
    <t>CSR</t>
  </si>
  <si>
    <t>58.25</t>
  </si>
  <si>
    <t>DUSIT</t>
  </si>
  <si>
    <t>4.00</t>
  </si>
  <si>
    <t>+0.16</t>
  </si>
  <si>
    <t>GRAND</t>
  </si>
  <si>
    <t>0.21</t>
  </si>
  <si>
    <t>0.22</t>
  </si>
  <si>
    <t>+4.76</t>
  </si>
  <si>
    <t>LRH</t>
  </si>
  <si>
    <t>MANRIN</t>
  </si>
  <si>
    <t>22.50</t>
  </si>
  <si>
    <t>+0.45</t>
  </si>
  <si>
    <t>OHTL</t>
  </si>
  <si>
    <t>341.00</t>
  </si>
  <si>
    <t>-6.00</t>
  </si>
  <si>
    <t>ROH</t>
  </si>
  <si>
    <t>4.58</t>
  </si>
  <si>
    <t>SHANG</t>
  </si>
  <si>
    <t>+2.34</t>
  </si>
  <si>
    <t>4.28</t>
  </si>
  <si>
    <t>+0.35</t>
  </si>
  <si>
    <t>2.72</t>
  </si>
  <si>
    <t>2.86</t>
  </si>
  <si>
    <t>67.75</t>
  </si>
  <si>
    <t>69.25</t>
  </si>
  <si>
    <t>ASIMAR</t>
  </si>
  <si>
    <t>2.00</t>
  </si>
  <si>
    <t>2.04</t>
  </si>
  <si>
    <t>2.02</t>
  </si>
  <si>
    <t>-0.98</t>
  </si>
  <si>
    <t>B</t>
  </si>
  <si>
    <t>0.50</t>
  </si>
  <si>
    <t>0.51</t>
  </si>
  <si>
    <t>0.49</t>
  </si>
  <si>
    <t>10.80</t>
  </si>
  <si>
    <t>+3.85</t>
  </si>
  <si>
    <t>8.80</t>
  </si>
  <si>
    <t>BIOTEC</t>
  </si>
  <si>
    <t>1.18</t>
  </si>
  <si>
    <t>-0.59</t>
  </si>
  <si>
    <t>4.18</t>
  </si>
  <si>
    <t>4.20</t>
  </si>
  <si>
    <t>-0.47</t>
  </si>
  <si>
    <t>-0.93</t>
  </si>
  <si>
    <t>13.70</t>
  </si>
  <si>
    <t>13.90</t>
  </si>
  <si>
    <t>-0.71</t>
  </si>
  <si>
    <t>24.10</t>
  </si>
  <si>
    <t>24.90</t>
  </si>
  <si>
    <t>23.90</t>
  </si>
  <si>
    <t>24.40</t>
  </si>
  <si>
    <t>KIAT</t>
  </si>
  <si>
    <t>0.43</t>
  </si>
  <si>
    <t>0.44</t>
  </si>
  <si>
    <t>+2.33</t>
  </si>
  <si>
    <t>KWC</t>
  </si>
  <si>
    <t>MENA</t>
  </si>
  <si>
    <t>1.54</t>
  </si>
  <si>
    <t>-1.28</t>
  </si>
  <si>
    <t>NOK &lt;SP, NP, NC&gt;</t>
  </si>
  <si>
    <t>4.14</t>
  </si>
  <si>
    <t>-0.48</t>
  </si>
  <si>
    <t>2.16</t>
  </si>
  <si>
    <t>19.10</t>
  </si>
  <si>
    <t>18.80</t>
  </si>
  <si>
    <t>18.90</t>
  </si>
  <si>
    <t>+0.53</t>
  </si>
  <si>
    <t>42.50</t>
  </si>
  <si>
    <t>7.70</t>
  </si>
  <si>
    <t>-0.65</t>
  </si>
  <si>
    <t>THAI &lt;SP, NP, NC&gt;</t>
  </si>
  <si>
    <t>TSTE</t>
  </si>
  <si>
    <t>+3.52</t>
  </si>
  <si>
    <t>9.35</t>
  </si>
  <si>
    <t>BWG</t>
  </si>
  <si>
    <t>0.91</t>
  </si>
  <si>
    <t>0.89</t>
  </si>
  <si>
    <t>GENCO</t>
  </si>
  <si>
    <t>0.68</t>
  </si>
  <si>
    <t>0.69</t>
  </si>
  <si>
    <t>0.67</t>
  </si>
  <si>
    <t>+1.47</t>
  </si>
  <si>
    <t>PRO &lt;SP, NC&gt;</t>
  </si>
  <si>
    <t>-4.10</t>
  </si>
  <si>
    <t>B52</t>
  </si>
  <si>
    <t>+1.69</t>
  </si>
  <si>
    <t>1.33</t>
  </si>
  <si>
    <t>BIG</t>
  </si>
  <si>
    <t>0.70</t>
  </si>
  <si>
    <t>30.75</t>
  </si>
  <si>
    <t>59.75</t>
  </si>
  <si>
    <t>59.50</t>
  </si>
  <si>
    <t>-0.06</t>
  </si>
  <si>
    <t>-1.35</t>
  </si>
  <si>
    <t>35.00</t>
  </si>
  <si>
    <t>CSS</t>
  </si>
  <si>
    <t>1.75</t>
  </si>
  <si>
    <t>1.71</t>
  </si>
  <si>
    <t>-1.15</t>
  </si>
  <si>
    <t>16.90</t>
  </si>
  <si>
    <t>16.30</t>
  </si>
  <si>
    <t>16.70</t>
  </si>
  <si>
    <t>FN</t>
  </si>
  <si>
    <t>-0.12</t>
  </si>
  <si>
    <t>-4.84</t>
  </si>
  <si>
    <t>FTE</t>
  </si>
  <si>
    <t>1.58</t>
  </si>
  <si>
    <t>19.00</t>
  </si>
  <si>
    <t>18.60</t>
  </si>
  <si>
    <t>-1.05</t>
  </si>
  <si>
    <t>13.10</t>
  </si>
  <si>
    <t>ICC</t>
  </si>
  <si>
    <t>30.25</t>
  </si>
  <si>
    <t>16.50</t>
  </si>
  <si>
    <t>-1.17</t>
  </si>
  <si>
    <t>IT</t>
  </si>
  <si>
    <t>-3.25</t>
  </si>
  <si>
    <t>KAMART</t>
  </si>
  <si>
    <t>4.96</t>
  </si>
  <si>
    <t>LOXLEY</t>
  </si>
  <si>
    <t>2.30</t>
  </si>
  <si>
    <t>-1.43</t>
  </si>
  <si>
    <t>9.40</t>
  </si>
  <si>
    <t>48.75</t>
  </si>
  <si>
    <t>MIDA</t>
  </si>
  <si>
    <t>0.45</t>
  </si>
  <si>
    <t>0.46</t>
  </si>
  <si>
    <t>RSP</t>
  </si>
  <si>
    <t>2.64</t>
  </si>
  <si>
    <t>2.78</t>
  </si>
  <si>
    <t>2.74</t>
  </si>
  <si>
    <t>20.80</t>
  </si>
  <si>
    <t>SCM</t>
  </si>
  <si>
    <t>46.25</t>
  </si>
  <si>
    <t>SPC</t>
  </si>
  <si>
    <t>68.50</t>
  </si>
  <si>
    <t>SPI</t>
  </si>
  <si>
    <t>SVT</t>
  </si>
  <si>
    <t>-0.53</t>
  </si>
  <si>
    <t>AMARIN</t>
  </si>
  <si>
    <t>AQUA</t>
  </si>
  <si>
    <t>0.58</t>
  </si>
  <si>
    <t>0.59</t>
  </si>
  <si>
    <t>AS</t>
  </si>
  <si>
    <t>14.10</t>
  </si>
  <si>
    <t>FE</t>
  </si>
  <si>
    <t>GPI</t>
  </si>
  <si>
    <t>1.81</t>
  </si>
  <si>
    <t>1.76</t>
  </si>
  <si>
    <t>GRAMMY</t>
  </si>
  <si>
    <t>4.70</t>
  </si>
  <si>
    <t>+0.43</t>
  </si>
  <si>
    <t>MACO</t>
  </si>
  <si>
    <t>0.64</t>
  </si>
  <si>
    <t>0.65</t>
  </si>
  <si>
    <t>0.63</t>
  </si>
  <si>
    <t>21.40</t>
  </si>
  <si>
    <t>21.10</t>
  </si>
  <si>
    <t>MATCH</t>
  </si>
  <si>
    <t>2.20</t>
  </si>
  <si>
    <t>2.14</t>
  </si>
  <si>
    <t>MATI</t>
  </si>
  <si>
    <t>9.60</t>
  </si>
  <si>
    <t>MCOT</t>
  </si>
  <si>
    <t>1.66</t>
  </si>
  <si>
    <t>1.68</t>
  </si>
  <si>
    <t>MPIC</t>
  </si>
  <si>
    <t>1.89</t>
  </si>
  <si>
    <t>+0.24</t>
  </si>
  <si>
    <t>NATION &lt;C&gt;</t>
  </si>
  <si>
    <t>0.25</t>
  </si>
  <si>
    <t>0.24</t>
  </si>
  <si>
    <t>-3.85</t>
  </si>
  <si>
    <t>+2.91</t>
  </si>
  <si>
    <t>POST &lt;SP, NC&gt;</t>
  </si>
  <si>
    <t>PRAKIT</t>
  </si>
  <si>
    <t>10.00</t>
  </si>
  <si>
    <t>PTECH</t>
  </si>
  <si>
    <t>-2.22</t>
  </si>
  <si>
    <t>SE-ED</t>
  </si>
  <si>
    <t>2.76</t>
  </si>
  <si>
    <t>2.84</t>
  </si>
  <si>
    <t>9.80</t>
  </si>
  <si>
    <t>5.00</t>
  </si>
  <si>
    <t>+0.98</t>
  </si>
  <si>
    <t>WAVE &lt;C&gt;</t>
  </si>
  <si>
    <t>0.60</t>
  </si>
  <si>
    <t>0.61</t>
  </si>
  <si>
    <t>2S</t>
  </si>
  <si>
    <t>AMC</t>
  </si>
  <si>
    <t>BSBM</t>
  </si>
  <si>
    <t>CEN</t>
  </si>
  <si>
    <t>2.82</t>
  </si>
  <si>
    <t>CITY</t>
  </si>
  <si>
    <t>CSP</t>
  </si>
  <si>
    <t>-0.97</t>
  </si>
  <si>
    <t>GJS</t>
  </si>
  <si>
    <t>0.41</t>
  </si>
  <si>
    <t>0.40</t>
  </si>
  <si>
    <t>GSTEEL &lt;SP, NC&gt;</t>
  </si>
  <si>
    <t>INOX</t>
  </si>
  <si>
    <t>-0.87</t>
  </si>
  <si>
    <t>LHK</t>
  </si>
  <si>
    <t>MILL</t>
  </si>
  <si>
    <t>0.93</t>
  </si>
  <si>
    <t>-4.26</t>
  </si>
  <si>
    <t>PAP</t>
  </si>
  <si>
    <t>3.94</t>
  </si>
  <si>
    <t>PERM</t>
  </si>
  <si>
    <t>+1.16</t>
  </si>
  <si>
    <t>SAM</t>
  </si>
  <si>
    <t>+2.06</t>
  </si>
  <si>
    <t>SMIT</t>
  </si>
  <si>
    <t>4.84</t>
  </si>
  <si>
    <t>-0.41</t>
  </si>
  <si>
    <t>SSSC</t>
  </si>
  <si>
    <t>TGPRO</t>
  </si>
  <si>
    <t>0.32</t>
  </si>
  <si>
    <t>0.30</t>
  </si>
  <si>
    <t>+3.23</t>
  </si>
  <si>
    <t>THE</t>
  </si>
  <si>
    <t>-2.78</t>
  </si>
  <si>
    <t>TSTH</t>
  </si>
  <si>
    <t>1.27</t>
  </si>
  <si>
    <t>1.21</t>
  </si>
  <si>
    <t>1.22</t>
  </si>
  <si>
    <t>-3.17</t>
  </si>
  <si>
    <t>TWP</t>
  </si>
  <si>
    <t>+0.14</t>
  </si>
  <si>
    <t>TYCN</t>
  </si>
  <si>
    <t>16.60</t>
  </si>
  <si>
    <t>+0.62</t>
  </si>
  <si>
    <t>ALUCON</t>
  </si>
  <si>
    <t>191.50</t>
  </si>
  <si>
    <t>189.50</t>
  </si>
  <si>
    <t>+0.96</t>
  </si>
  <si>
    <t>CSC</t>
  </si>
  <si>
    <t>NEP &lt;C&gt;</t>
  </si>
  <si>
    <t>0.39</t>
  </si>
  <si>
    <t>23.00</t>
  </si>
  <si>
    <t>23.10</t>
  </si>
  <si>
    <t>22.80</t>
  </si>
  <si>
    <t>51.75</t>
  </si>
  <si>
    <t>52.75</t>
  </si>
  <si>
    <t>3.92</t>
  </si>
  <si>
    <t>SITHAI</t>
  </si>
  <si>
    <t>1.24</t>
  </si>
  <si>
    <t>SLP</t>
  </si>
  <si>
    <t>0.86</t>
  </si>
  <si>
    <t>+0.07</t>
  </si>
  <si>
    <t>14.30</t>
  </si>
  <si>
    <t>SPACK</t>
  </si>
  <si>
    <t>+2.44</t>
  </si>
  <si>
    <t>TCOAT</t>
  </si>
  <si>
    <t>+3.50</t>
  </si>
  <si>
    <t>TFI</t>
  </si>
  <si>
    <t>0.17</t>
  </si>
  <si>
    <t>0.18</t>
  </si>
  <si>
    <t>43.25</t>
  </si>
  <si>
    <t>TMD</t>
  </si>
  <si>
    <t>24.70</t>
  </si>
  <si>
    <t>24.60</t>
  </si>
  <si>
    <t>TOPP</t>
  </si>
  <si>
    <t>161.50</t>
  </si>
  <si>
    <t>-1.52</t>
  </si>
  <si>
    <t>TPBI</t>
  </si>
  <si>
    <t>4.30</t>
  </si>
  <si>
    <t>-0.92</t>
  </si>
  <si>
    <t>TPP</t>
  </si>
  <si>
    <t>23.70</t>
  </si>
  <si>
    <t>BCT</t>
  </si>
  <si>
    <t>CMAN</t>
  </si>
  <si>
    <t>+0.12</t>
  </si>
  <si>
    <t>GC</t>
  </si>
  <si>
    <t>GIFT</t>
  </si>
  <si>
    <t>NFC</t>
  </si>
  <si>
    <t>PATO</t>
  </si>
  <si>
    <t>PMTA</t>
  </si>
  <si>
    <t>-1.59</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</si>
  <si>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</si>
  <si>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</si>
  <si>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</si>
  <si>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</si>
  <si>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</si>
  <si>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</si>
  <si>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</si>
  <si>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</si>
  <si>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</si>
  <si>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</si>
  <si>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</si>
  <si>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</si>
  <si>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</si>
  <si>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</si>
  <si>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</si>
  <si>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</si>
  <si>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</si>
  <si>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</si>
  <si>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</si>
  <si>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</si>
  <si>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</si>
  <si>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</si>
  <si>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</si>
  <si>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</si>
  <si>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</si>
  <si>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</si>
  <si>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</si>
  <si>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</si>
  <si>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</si>
  <si>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</si>
  <si>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</si>
  <si>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+0.82</t>
  </si>
  <si>
    <t>HTECH</t>
  </si>
  <si>
    <t>KKC &lt;C&gt;</t>
  </si>
  <si>
    <t>PK</t>
  </si>
  <si>
    <t>2.18</t>
  </si>
  <si>
    <t>-1.85</t>
  </si>
  <si>
    <t>TCJ</t>
  </si>
  <si>
    <t>+7.92</t>
  </si>
  <si>
    <t>TPCS</t>
  </si>
  <si>
    <t>-1.40</t>
  </si>
  <si>
    <t>VARO</t>
  </si>
  <si>
    <t>AFC</t>
  </si>
  <si>
    <t>BTNC</t>
  </si>
  <si>
    <t>-4.24</t>
  </si>
  <si>
    <t>CPH</t>
  </si>
  <si>
    <t>-2.25</t>
  </si>
  <si>
    <t>CPL</t>
  </si>
  <si>
    <t>4.92</t>
  </si>
  <si>
    <t>NC</t>
  </si>
  <si>
    <t>PAF</t>
  </si>
  <si>
    <t>1.84</t>
  </si>
  <si>
    <t>PDJ</t>
  </si>
  <si>
    <t>+1.40</t>
  </si>
  <si>
    <t>PG</t>
  </si>
  <si>
    <t>22.60</t>
  </si>
  <si>
    <t>21.90</t>
  </si>
  <si>
    <t>SAWANG</t>
  </si>
  <si>
    <t>-1.87</t>
  </si>
  <si>
    <t>SUC</t>
  </si>
  <si>
    <t>TNL</t>
  </si>
  <si>
    <t>TR</t>
  </si>
  <si>
    <t>TTI</t>
  </si>
  <si>
    <t>TTT</t>
  </si>
  <si>
    <t>53.50</t>
  </si>
  <si>
    <t>53.75</t>
  </si>
  <si>
    <t>UPF</t>
  </si>
  <si>
    <t>-1.72</t>
  </si>
  <si>
    <t>WACOAL</t>
  </si>
  <si>
    <t>-1.32</t>
  </si>
  <si>
    <t>AJA</t>
  </si>
  <si>
    <t>0.28</t>
  </si>
  <si>
    <t>DTCI</t>
  </si>
  <si>
    <t>FANCY</t>
  </si>
  <si>
    <t>FTI</t>
  </si>
  <si>
    <t>KYE</t>
  </si>
  <si>
    <t>349.00</t>
  </si>
  <si>
    <t>350.00</t>
  </si>
  <si>
    <t>+0.29</t>
  </si>
  <si>
    <t>L&amp;E</t>
  </si>
  <si>
    <t>-1.49</t>
  </si>
  <si>
    <t>MODERN</t>
  </si>
  <si>
    <t>-1.64</t>
  </si>
  <si>
    <t>OGC</t>
  </si>
  <si>
    <t>ROCK</t>
  </si>
  <si>
    <t>SIAM</t>
  </si>
  <si>
    <t>1.73</t>
  </si>
  <si>
    <t>TCMC</t>
  </si>
  <si>
    <t>2.06</t>
  </si>
  <si>
    <t>+0.11</t>
  </si>
  <si>
    <t>+5.64</t>
  </si>
  <si>
    <t>APCO</t>
  </si>
  <si>
    <t>DDD</t>
  </si>
  <si>
    <t>-0.68</t>
  </si>
  <si>
    <t>JCT</t>
  </si>
  <si>
    <t>83.25</t>
  </si>
  <si>
    <t>79.25</t>
  </si>
  <si>
    <t>NV</t>
  </si>
  <si>
    <t>OCC</t>
  </si>
  <si>
    <t>S &amp; J</t>
  </si>
  <si>
    <t>STHAI &lt;SP, NP, NC&gt;</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</si>
  <si>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</si>
  <si>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</si>
  <si>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</si>
  <si>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</si>
  <si>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</si>
  <si>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</si>
  <si>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</si>
  <si>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</si>
  <si>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</si>
  <si>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</si>
  <si>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</si>
  <si>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</si>
  <si>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</si>
  <si>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</si>
  <si>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</si>
  <si>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</si>
  <si>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</si>
  <si>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</si>
  <si>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</si>
  <si>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14.90</t>
  </si>
  <si>
    <t>INETREIT</t>
  </si>
  <si>
    <t>KPNPF</t>
  </si>
  <si>
    <t>KTBSTMR</t>
  </si>
  <si>
    <t>9.45</t>
  </si>
  <si>
    <t>LHHOTEL</t>
  </si>
  <si>
    <t>9.15</t>
  </si>
  <si>
    <t>LHPF</t>
  </si>
  <si>
    <t>LHSC</t>
  </si>
  <si>
    <t>-0.96</t>
  </si>
  <si>
    <t>LUXF</t>
  </si>
  <si>
    <t>M-II</t>
  </si>
  <si>
    <t>+2.82</t>
  </si>
  <si>
    <t>M-PAT</t>
  </si>
  <si>
    <t>+0.22</t>
  </si>
  <si>
    <t>+5.67</t>
  </si>
  <si>
    <t>M-STOR</t>
  </si>
  <si>
    <t>MIPF</t>
  </si>
  <si>
    <t>MIT</t>
  </si>
  <si>
    <t>3.18</t>
  </si>
  <si>
    <t>MJLF</t>
  </si>
  <si>
    <t>MNIT</t>
  </si>
  <si>
    <t>MNIT2</t>
  </si>
  <si>
    <t>MNRF</t>
  </si>
  <si>
    <t>POPF</t>
  </si>
  <si>
    <t>PPF</t>
  </si>
  <si>
    <t>PROSPECT</t>
  </si>
  <si>
    <t>QHHR</t>
  </si>
  <si>
    <t>QHOP</t>
  </si>
  <si>
    <t>QHPF</t>
  </si>
  <si>
    <t>SHREIT</t>
  </si>
  <si>
    <t>2.62</t>
  </si>
  <si>
    <t>SIRIP</t>
  </si>
  <si>
    <t>SPRIME</t>
  </si>
  <si>
    <t>SRIPANWA</t>
  </si>
  <si>
    <t>+2.60</t>
  </si>
  <si>
    <t>SSPF</t>
  </si>
  <si>
    <t>SSTRT</t>
  </si>
  <si>
    <t>TIF1</t>
  </si>
  <si>
    <t>8.90</t>
  </si>
  <si>
    <t>TLHPF</t>
  </si>
  <si>
    <t>TNPF</t>
  </si>
  <si>
    <t>TPRIME</t>
  </si>
  <si>
    <t>TTLPF</t>
  </si>
  <si>
    <t>22.70</t>
  </si>
  <si>
    <t>TU-PF</t>
  </si>
  <si>
    <t>URBNPF</t>
  </si>
  <si>
    <t>WHABT</t>
  </si>
  <si>
    <t>+1.10</t>
  </si>
  <si>
    <t>WHAIR</t>
  </si>
  <si>
    <t>-2.58</t>
  </si>
  <si>
    <t>BKD</t>
  </si>
  <si>
    <t>3.26</t>
  </si>
  <si>
    <t>CIVIL</t>
  </si>
  <si>
    <t>19.50</t>
  </si>
  <si>
    <t>CNT</t>
  </si>
  <si>
    <t>EMC &lt;C&gt;</t>
  </si>
  <si>
    <t>0.20</t>
  </si>
  <si>
    <t>0.19</t>
  </si>
  <si>
    <t>1.88</t>
  </si>
  <si>
    <t>1.86</t>
  </si>
  <si>
    <t>-1.06</t>
  </si>
  <si>
    <t>0.71</t>
  </si>
  <si>
    <t>PAE &lt;SP, NP, NC&gt;</t>
  </si>
  <si>
    <t>PLE</t>
  </si>
  <si>
    <t>0.75</t>
  </si>
  <si>
    <t>PREB</t>
  </si>
  <si>
    <t>+0.63</t>
  </si>
  <si>
    <t>1.61</t>
  </si>
  <si>
    <t>1.63</t>
  </si>
  <si>
    <t>SRICHA</t>
  </si>
  <si>
    <t>-3.51</t>
  </si>
  <si>
    <t>STPI</t>
  </si>
  <si>
    <t>1.67</t>
  </si>
  <si>
    <t>6.65</t>
  </si>
  <si>
    <t>TEKA</t>
  </si>
  <si>
    <t>TPOLY</t>
  </si>
  <si>
    <t>TRC &lt;C&gt;</t>
  </si>
  <si>
    <t>0.29</t>
  </si>
  <si>
    <t>0.27</t>
  </si>
  <si>
    <t>-3.45</t>
  </si>
  <si>
    <t>TRITN</t>
  </si>
  <si>
    <t>WGE</t>
  </si>
  <si>
    <t>1.57</t>
  </si>
  <si>
    <t>-1.88</t>
  </si>
  <si>
    <t>A</t>
  </si>
  <si>
    <t>AMATAV</t>
  </si>
  <si>
    <t>APEX &lt;SP, NP, NC&gt;</t>
  </si>
  <si>
    <t>AQ &lt;C&gt;</t>
  </si>
  <si>
    <t>0.03</t>
  </si>
  <si>
    <t>ASW</t>
  </si>
  <si>
    <t>BLAND</t>
  </si>
  <si>
    <t>BROCK</t>
  </si>
  <si>
    <t>CGD</t>
  </si>
  <si>
    <t>CI</t>
  </si>
  <si>
    <t>-1.22</t>
  </si>
  <si>
    <t>CMC</t>
  </si>
  <si>
    <t>1.60</t>
  </si>
  <si>
    <t>58.75</t>
  </si>
  <si>
    <t>+1.27</t>
  </si>
  <si>
    <t>ESTAR</t>
  </si>
  <si>
    <t>0.35</t>
  </si>
  <si>
    <t>EVER</t>
  </si>
  <si>
    <t>0.26</t>
  </si>
  <si>
    <t>-2.67</t>
  </si>
  <si>
    <t>GLAND</t>
  </si>
  <si>
    <t>J</t>
  </si>
  <si>
    <t>+0.48</t>
  </si>
  <si>
    <t>JCK</t>
  </si>
  <si>
    <t>0.56</t>
  </si>
  <si>
    <t>0.54</t>
  </si>
  <si>
    <t>KC &lt;C&gt;</t>
  </si>
  <si>
    <t>8.25</t>
  </si>
  <si>
    <t>MBK</t>
  </si>
  <si>
    <t>MJD</t>
  </si>
  <si>
    <t>1.65</t>
  </si>
  <si>
    <t>1.64</t>
  </si>
  <si>
    <t>MK</t>
  </si>
  <si>
    <t>NCH</t>
  </si>
  <si>
    <t>1.49</t>
  </si>
  <si>
    <t>1.51</t>
  </si>
  <si>
    <t>NNCL</t>
  </si>
  <si>
    <t>-0.08</t>
  </si>
  <si>
    <t>NUSA</t>
  </si>
  <si>
    <t>+3.10</t>
  </si>
  <si>
    <t>NVD</t>
  </si>
  <si>
    <t>PACE &lt;SP, NP, NC&gt;</t>
  </si>
  <si>
    <t>PEACE</t>
  </si>
  <si>
    <t>PF</t>
  </si>
  <si>
    <t>PIN</t>
  </si>
  <si>
    <t>PLAT</t>
  </si>
  <si>
    <t>3.24</t>
  </si>
  <si>
    <t>POLAR &lt;SP, NP, NC&gt;</t>
  </si>
  <si>
    <t>PRECHA</t>
  </si>
  <si>
    <t>PRIN</t>
  </si>
  <si>
    <t>2.88</t>
  </si>
  <si>
    <t>+0.70</t>
  </si>
  <si>
    <t>RICHY</t>
  </si>
  <si>
    <t>RML</t>
  </si>
  <si>
    <t>1.92</t>
  </si>
  <si>
    <t>+3.47</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</si>
  <si>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</si>
  <si>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</si>
  <si>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</si>
  <si>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</si>
  <si>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</si>
  <si>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</si>
  <si>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</si>
  <si>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</si>
  <si>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</si>
  <si>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</si>
  <si>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</si>
  <si>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</si>
  <si>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</si>
  <si>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</si>
  <si>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</si>
  <si>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</si>
  <si>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</si>
  <si>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</si>
  <si>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</si>
  <si>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</si>
  <si>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</si>
  <si>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</si>
  <si>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</si>
  <si>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</si>
  <si>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</si>
  <si>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</si>
  <si>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</si>
  <si>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</si>
  <si>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</si>
  <si>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</si>
  <si>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</si>
  <si>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</si>
  <si>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+2.63</t>
  </si>
  <si>
    <t>AU</t>
  </si>
  <si>
    <t>JCKH &lt;C&gt;</t>
  </si>
  <si>
    <t>0.16</t>
  </si>
  <si>
    <t>+5.88</t>
  </si>
  <si>
    <t>KASET</t>
  </si>
  <si>
    <t>2.26</t>
  </si>
  <si>
    <t>MUD</t>
  </si>
  <si>
    <t>TMILL</t>
  </si>
  <si>
    <t>16.40</t>
  </si>
  <si>
    <t>ALPHAX</t>
  </si>
  <si>
    <t>BGT</t>
  </si>
  <si>
    <t>3.34</t>
  </si>
  <si>
    <t>-2.35</t>
  </si>
  <si>
    <t>BIZ</t>
  </si>
  <si>
    <t>DOD</t>
  </si>
  <si>
    <t>ECF</t>
  </si>
  <si>
    <t>EFORL &lt;C&gt;</t>
  </si>
  <si>
    <t>-5.97</t>
  </si>
  <si>
    <t>HPT</t>
  </si>
  <si>
    <t>0.84</t>
  </si>
  <si>
    <t>IP</t>
  </si>
  <si>
    <t>JP</t>
  </si>
  <si>
    <t>-2.88</t>
  </si>
  <si>
    <t>JUBILE</t>
  </si>
  <si>
    <t>MOONG</t>
  </si>
  <si>
    <t>+0.32</t>
  </si>
  <si>
    <t>NPK</t>
  </si>
  <si>
    <t>15.80</t>
  </si>
  <si>
    <t>-1.27</t>
  </si>
  <si>
    <t>SMD</t>
  </si>
  <si>
    <t>2.80</t>
  </si>
  <si>
    <t>WINMED</t>
  </si>
  <si>
    <t>-2.12</t>
  </si>
  <si>
    <t>ACAP &lt;C, NP&gt;</t>
  </si>
  <si>
    <t>AF</t>
  </si>
  <si>
    <t>AIRA</t>
  </si>
  <si>
    <t>ASN</t>
  </si>
  <si>
    <t>BROOK</t>
  </si>
  <si>
    <t>GCAP</t>
  </si>
  <si>
    <t>KCC</t>
  </si>
  <si>
    <t>LIT</t>
  </si>
  <si>
    <t>MITSIB</t>
  </si>
  <si>
    <t>SGF</t>
  </si>
  <si>
    <t>TQR</t>
  </si>
  <si>
    <t>ADB</t>
  </si>
  <si>
    <t>BM</t>
  </si>
  <si>
    <t>CHO</t>
  </si>
  <si>
    <t>CHOW</t>
  </si>
  <si>
    <t>CIG</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</si>
  <si>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</si>
  <si>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</si>
  <si>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</si>
  <si>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</si>
  <si>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</si>
  <si>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</si>
  <si>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</si>
  <si>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</si>
  <si>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</si>
  <si>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</si>
  <si>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</si>
  <si>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</si>
  <si>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</si>
  <si>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</si>
  <si>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</si>
  <si>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</si>
  <si>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</si>
  <si>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</si>
  <si>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</si>
  <si>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</si>
  <si>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</si>
  <si>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</si>
  <si>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</si>
  <si>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</si>
  <si>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</si>
  <si>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</si>
  <si>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</si>
  <si>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</si>
  <si>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</si>
  <si>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</si>
  <si>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</si>
  <si>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</si>
  <si>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</si>
  <si>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</si>
  <si>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</si>
  <si>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</si>
  <si>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</si>
  <si>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</si>
  <si>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</si>
  <si>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-5.71</t>
  </si>
  <si>
    <t>BTW</t>
  </si>
  <si>
    <t>0.87</t>
  </si>
  <si>
    <t>CAZ</t>
  </si>
  <si>
    <t>CHEWA</t>
  </si>
  <si>
    <t>CPANEL</t>
  </si>
  <si>
    <t>CRD</t>
  </si>
  <si>
    <t>-3.33</t>
  </si>
  <si>
    <t>DHOUSE</t>
  </si>
  <si>
    <t>+1.32</t>
  </si>
  <si>
    <t>DIMET</t>
  </si>
  <si>
    <t>0.52</t>
  </si>
  <si>
    <t>DPAINT</t>
  </si>
  <si>
    <t>FLOYD</t>
  </si>
  <si>
    <t>1.45</t>
  </si>
  <si>
    <t>HYDRO &lt;C&gt;</t>
  </si>
  <si>
    <t>IND</t>
  </si>
  <si>
    <t>+0.91</t>
  </si>
  <si>
    <t>JAK</t>
  </si>
  <si>
    <t>1.62</t>
  </si>
  <si>
    <t>K</t>
  </si>
  <si>
    <t>KUN</t>
  </si>
  <si>
    <t>META</t>
  </si>
  <si>
    <t>0.47</t>
  </si>
  <si>
    <t>-2.13</t>
  </si>
  <si>
    <t>PPS</t>
  </si>
  <si>
    <t>0.66</t>
  </si>
  <si>
    <t>PROS</t>
  </si>
  <si>
    <t>PROUD</t>
  </si>
  <si>
    <t>PSG &lt;C&gt;</t>
  </si>
  <si>
    <t>SENAJ</t>
  </si>
  <si>
    <t>SK</t>
  </si>
  <si>
    <t>1.04</t>
  </si>
  <si>
    <t>SMART</t>
  </si>
  <si>
    <t>SSS &lt;SP, NP, NC&gt;</t>
  </si>
  <si>
    <t>STC</t>
  </si>
  <si>
    <t>TAPAC</t>
  </si>
  <si>
    <t>+5.45</t>
  </si>
  <si>
    <t>THANA</t>
  </si>
  <si>
    <t>+1.46</t>
  </si>
  <si>
    <t>TIGER</t>
  </si>
  <si>
    <t>TITLE</t>
  </si>
  <si>
    <t>+1.75</t>
  </si>
  <si>
    <t>ABM</t>
  </si>
  <si>
    <t>PSTC</t>
  </si>
  <si>
    <t>PTC</t>
  </si>
  <si>
    <t>SAAM</t>
  </si>
  <si>
    <t>SEAOIL</t>
  </si>
  <si>
    <t>SR</t>
  </si>
  <si>
    <t>STOWER &lt;C&gt;</t>
  </si>
  <si>
    <t>TAKUNI</t>
  </si>
  <si>
    <t>TRT</t>
  </si>
  <si>
    <t>UMS &lt;C&gt;</t>
  </si>
  <si>
    <t>UPA</t>
  </si>
  <si>
    <t>ADD</t>
  </si>
  <si>
    <t>AKP</t>
  </si>
  <si>
    <t>AMA</t>
  </si>
  <si>
    <t>ARIP</t>
  </si>
  <si>
    <t>ATP30</t>
  </si>
  <si>
    <t>1.90</t>
  </si>
  <si>
    <t>1.91</t>
  </si>
  <si>
    <t>1.87</t>
  </si>
  <si>
    <t>AUCT</t>
  </si>
  <si>
    <t>7.85</t>
  </si>
  <si>
    <t>BIS</t>
  </si>
  <si>
    <t>BOL</t>
  </si>
  <si>
    <t>CEYE</t>
  </si>
  <si>
    <t>CMO</t>
  </si>
  <si>
    <t>D</t>
  </si>
  <si>
    <t>+7.77</t>
  </si>
  <si>
    <t>DV8 &lt;C&gt;</t>
  </si>
  <si>
    <t>+3.12</t>
  </si>
  <si>
    <t>ETE</t>
  </si>
  <si>
    <t>1.38</t>
  </si>
  <si>
    <t>1.40</t>
  </si>
  <si>
    <t>1.35</t>
  </si>
  <si>
    <t>-2.82</t>
  </si>
  <si>
    <t>FSMART</t>
  </si>
  <si>
    <t>18.50</t>
  </si>
  <si>
    <t>+3.26</t>
  </si>
  <si>
    <t>FVC</t>
  </si>
  <si>
    <t>GLORY</t>
  </si>
  <si>
    <t>GSC</t>
  </si>
  <si>
    <t>HARN</t>
  </si>
  <si>
    <t>HEMP</t>
  </si>
  <si>
    <t>HL</t>
  </si>
  <si>
    <t>IMH</t>
  </si>
  <si>
    <t>KK</t>
  </si>
  <si>
    <t>KOOL</t>
  </si>
  <si>
    <t>LDC</t>
  </si>
  <si>
    <t>LEO</t>
  </si>
  <si>
    <t>MORE</t>
  </si>
  <si>
    <t>1.98</t>
  </si>
  <si>
    <t>MVP</t>
  </si>
  <si>
    <t>NBC</t>
  </si>
  <si>
    <t>NCL</t>
  </si>
  <si>
    <t>NEWS &lt;C&gt;</t>
  </si>
  <si>
    <t>0.04</t>
  </si>
  <si>
    <t>NINE</t>
  </si>
  <si>
    <t>OTO</t>
  </si>
  <si>
    <t>PHOL</t>
  </si>
  <si>
    <t>PICO</t>
  </si>
  <si>
    <t>QLT</t>
  </si>
  <si>
    <t>RP</t>
  </si>
  <si>
    <t>SE</t>
  </si>
  <si>
    <t>SLM &lt;SP, NP, NC&gt;</t>
  </si>
  <si>
    <t>+1.84</t>
  </si>
  <si>
    <t>THMUI</t>
  </si>
  <si>
    <t>TNDT</t>
  </si>
  <si>
    <t>0.96</t>
  </si>
  <si>
    <t>35.50</t>
  </si>
  <si>
    <t>TSF &lt;SP, NP, NC&gt;</t>
  </si>
  <si>
    <t>TVD</t>
  </si>
  <si>
    <t>-4.62</t>
  </si>
  <si>
    <t>TVT</t>
  </si>
  <si>
    <t>VL</t>
  </si>
  <si>
    <t>WINNER</t>
  </si>
  <si>
    <t>-2.76</t>
  </si>
  <si>
    <t>-7.69</t>
  </si>
  <si>
    <t>+1.61</t>
  </si>
  <si>
    <t>-0.70</t>
  </si>
  <si>
    <t>-8.54</t>
  </si>
  <si>
    <t>-4.55</t>
  </si>
  <si>
    <t>-3.16</t>
  </si>
  <si>
    <t>+2.03</t>
  </si>
  <si>
    <t>+4.07</t>
  </si>
  <si>
    <t>+4.21</t>
  </si>
  <si>
    <t>+3.57</t>
  </si>
  <si>
    <t>+1.85</t>
  </si>
  <si>
    <t>-1.04</t>
  </si>
  <si>
    <t>-0.91</t>
  </si>
  <si>
    <t>+2.29</t>
  </si>
  <si>
    <t>6.15</t>
  </si>
  <si>
    <t>-2.94</t>
  </si>
  <si>
    <t>+2.08</t>
  </si>
  <si>
    <t>-1.14</t>
  </si>
  <si>
    <t>+2.55</t>
  </si>
  <si>
    <t>+4.09</t>
  </si>
  <si>
    <t>-0.43</t>
  </si>
  <si>
    <t>52.50</t>
  </si>
  <si>
    <t>-5.41</t>
  </si>
  <si>
    <t>-3.03</t>
  </si>
  <si>
    <t>9.20</t>
  </si>
  <si>
    <t>23.80</t>
  </si>
  <si>
    <t>+1.28</t>
  </si>
  <si>
    <t>227.00</t>
  </si>
  <si>
    <t>-0.24</t>
  </si>
  <si>
    <t>-2.38</t>
  </si>
  <si>
    <t>1,559.21</t>
  </si>
  <si>
    <t>946.34</t>
  </si>
  <si>
    <t>2,151.78</t>
  </si>
  <si>
    <t>1,055.24</t>
  </si>
  <si>
    <t>979.66</t>
  </si>
  <si>
    <t>1,136.43</t>
  </si>
  <si>
    <t>993.63</t>
  </si>
  <si>
    <t>959.21</t>
  </si>
  <si>
    <t>599.19</t>
  </si>
  <si>
    <t>+0.77</t>
  </si>
  <si>
    <t>-1.56</t>
  </si>
  <si>
    <t>+3.65</t>
  </si>
  <si>
    <t>83.75</t>
  </si>
  <si>
    <t>+1.21</t>
  </si>
  <si>
    <t>-1.23</t>
  </si>
  <si>
    <t>172.50</t>
  </si>
  <si>
    <t>+0.93</t>
  </si>
  <si>
    <t>66.00</t>
  </si>
  <si>
    <t>+0.72</t>
  </si>
  <si>
    <t>-2.52</t>
  </si>
  <si>
    <t>1.79</t>
  </si>
  <si>
    <t>+2.73</t>
  </si>
  <si>
    <t>+2.65</t>
  </si>
  <si>
    <t>-2.60</t>
  </si>
  <si>
    <t>-6.19</t>
  </si>
  <si>
    <t>+0.42</t>
  </si>
  <si>
    <t>+7.10</t>
  </si>
  <si>
    <t>+2.96</t>
  </si>
  <si>
    <t>+0.64</t>
  </si>
  <si>
    <t>+2.61</t>
  </si>
  <si>
    <t>71.75</t>
  </si>
  <si>
    <t>-2.71</t>
  </si>
  <si>
    <t>-0.28</t>
  </si>
  <si>
    <t>-5.38</t>
  </si>
  <si>
    <t>148.50</t>
  </si>
  <si>
    <t>63.25</t>
  </si>
  <si>
    <t>-2.29</t>
  </si>
  <si>
    <t>-2.83</t>
  </si>
  <si>
    <t>89.00</t>
  </si>
  <si>
    <t>-1.71</t>
  </si>
  <si>
    <t>161.00</t>
  </si>
  <si>
    <t>-19.00</t>
  </si>
  <si>
    <t>-10.56</t>
  </si>
  <si>
    <t>119.00</t>
  </si>
  <si>
    <t>+2.75</t>
  </si>
  <si>
    <t>+6.71</t>
  </si>
  <si>
    <t>-4.27</t>
  </si>
  <si>
    <t>+1.66</t>
  </si>
  <si>
    <t>+2.78</t>
  </si>
  <si>
    <t>50.75</t>
  </si>
  <si>
    <t>+3.66</t>
  </si>
  <si>
    <t>4.54</t>
  </si>
  <si>
    <t>+6.34</t>
  </si>
  <si>
    <t>+5.19</t>
  </si>
  <si>
    <t>-0.95</t>
  </si>
  <si>
    <t>+1.06</t>
  </si>
  <si>
    <t>+0.59</t>
  </si>
  <si>
    <t>-4.92</t>
  </si>
  <si>
    <t>+4.24</t>
  </si>
  <si>
    <t>-1.45</t>
  </si>
  <si>
    <t>60.25</t>
  </si>
  <si>
    <t>-2.92</t>
  </si>
  <si>
    <t>+1.63</t>
  </si>
  <si>
    <t>+1.62</t>
  </si>
  <si>
    <t>50.50</t>
  </si>
  <si>
    <t>+7.58</t>
  </si>
  <si>
    <t>20.40</t>
  </si>
  <si>
    <t>+1.43</t>
  </si>
  <si>
    <t>-1.38</t>
  </si>
  <si>
    <t>1.80</t>
  </si>
  <si>
    <t>+0.47</t>
  </si>
  <si>
    <t>+15.09</t>
  </si>
  <si>
    <t>+0.26</t>
  </si>
  <si>
    <t>+13.27</t>
  </si>
  <si>
    <t>+1.73</t>
  </si>
  <si>
    <t>-1.03</t>
  </si>
  <si>
    <t>+9.41</t>
  </si>
  <si>
    <t>+3.75</t>
  </si>
  <si>
    <t>+14.71</t>
  </si>
  <si>
    <t>+1.72</t>
  </si>
  <si>
    <t>-1.83</t>
  </si>
  <si>
    <t>-1.84</t>
  </si>
  <si>
    <t>+9.02</t>
  </si>
  <si>
    <t>-1.80</t>
  </si>
  <si>
    <t>-11.41</t>
  </si>
  <si>
    <t>-1.36</t>
  </si>
  <si>
    <t>-2.69</t>
  </si>
  <si>
    <t>-3.91</t>
  </si>
  <si>
    <t>-6.25</t>
  </si>
  <si>
    <t>+3.92</t>
  </si>
  <si>
    <t>-0.66</t>
  </si>
  <si>
    <t>-9.68</t>
  </si>
  <si>
    <t>+2.24</t>
  </si>
  <si>
    <t>-2.99</t>
  </si>
  <si>
    <t>+0.94</t>
  </si>
  <si>
    <t>+1.30</t>
  </si>
  <si>
    <t>+1.65</t>
  </si>
  <si>
    <t>+1.37</t>
  </si>
  <si>
    <t>+1.09</t>
  </si>
  <si>
    <t>+4.67</t>
  </si>
  <si>
    <t>-4.39</t>
  </si>
  <si>
    <t>+4.22</t>
  </si>
  <si>
    <t>-3.76</t>
  </si>
  <si>
    <t>-4.85</t>
  </si>
  <si>
    <t>-0.07</t>
  </si>
  <si>
    <t>-1.39</t>
  </si>
  <si>
    <t>+3.96</t>
  </si>
  <si>
    <t>59.25</t>
  </si>
  <si>
    <t>-4.88</t>
  </si>
  <si>
    <t>1.34</t>
  </si>
  <si>
    <t>+1.33</t>
  </si>
  <si>
    <t>+2.12</t>
  </si>
  <si>
    <t>+1.57</t>
  </si>
  <si>
    <t>3.30</t>
  </si>
  <si>
    <t>+0.34</t>
  </si>
  <si>
    <t>+9.66</t>
  </si>
  <si>
    <t>+2.90</t>
  </si>
  <si>
    <t>-5.98</t>
  </si>
  <si>
    <t>-4.80</t>
  </si>
  <si>
    <t>+4.86</t>
  </si>
  <si>
    <t>-4.29</t>
  </si>
  <si>
    <t>-1.94</t>
  </si>
  <si>
    <t>+12.73</t>
  </si>
  <si>
    <t>+3.51</t>
  </si>
  <si>
    <t>-3.37</t>
  </si>
  <si>
    <t>-3.21</t>
  </si>
  <si>
    <t>+4.14</t>
  </si>
  <si>
    <t>+12.94</t>
  </si>
  <si>
    <t>-1.54</t>
  </si>
  <si>
    <t>-1.79</t>
  </si>
  <si>
    <t>+0.74</t>
  </si>
  <si>
    <t>-5.53</t>
  </si>
  <si>
    <t>+6.35</t>
  </si>
  <si>
    <t>-25.00</t>
  </si>
  <si>
    <t>+6.15</t>
  </si>
  <si>
    <t>+1.17</t>
  </si>
  <si>
    <t>+3.54</t>
  </si>
  <si>
    <t>+14.58</t>
  </si>
  <si>
    <t>-1.02</t>
  </si>
  <si>
    <t>36.00</t>
  </si>
  <si>
    <t>-5.20</t>
  </si>
  <si>
    <t>Q2/2022</t>
  </si>
  <si>
    <t xml:space="preserve">    Restricted Deposits - Current</t>
  </si>
  <si>
    <t xml:space="preserve">    Non-Current Assets And/Or The Disposal Group Held For Sale</t>
  </si>
  <si>
    <t xml:space="preserve">      Prepayments</t>
  </si>
  <si>
    <t xml:space="preserve">      Advance Payment For Purchases Of Assets</t>
  </si>
  <si>
    <t xml:space="preserve">    Other Current Financial Liabilities</t>
  </si>
  <si>
    <t xml:space="preserve">      Other Current Financial Liabilities - Others</t>
  </si>
  <si>
    <t xml:space="preserve">    Short-Term Provisions</t>
  </si>
  <si>
    <t xml:space="preserve">    Warrants, Options And Rights</t>
  </si>
  <si>
    <t xml:space="preserve">        Other Reserves</t>
  </si>
  <si>
    <t>30/06/22</t>
  </si>
  <si>
    <t xml:space="preserve">      Investment Income</t>
  </si>
  <si>
    <t xml:space="preserve">    (Gains) Losses On Disposal Of Other Investments</t>
  </si>
  <si>
    <t xml:space="preserve">    (Reversal Of) Provisions</t>
  </si>
  <si>
    <t xml:space="preserve">      Proceeds From Borrowings (Amended Account)</t>
  </si>
  <si>
    <t xml:space="preserve">      Repayments On Borrowings (Amended Account)</t>
  </si>
  <si>
    <t xml:space="preserve">      Investment In Debt Instruments Measured At Fair Value Through Profit Or Loss</t>
  </si>
  <si>
    <t xml:space="preserve">      Other Non-Current Financial Assets - Others</t>
  </si>
  <si>
    <t xml:space="preserve"> Q2 / 2022  (01/01/22 - 30/06/22) Consolidate</t>
  </si>
  <si>
    <t xml:space="preserve"> Q1 / 2022  (01/01/22 - 31/03/22) Consolidate</t>
  </si>
  <si>
    <t xml:space="preserve"> Yearly / 2021  (01/01/21 - 31/12/21) Consolidate</t>
  </si>
  <si>
    <t xml:space="preserve"> Q3 / 2021  (01/01/21 - 30/09/21) Consolidate</t>
  </si>
  <si>
    <t xml:space="preserve"> Q2 / 2021  (01/01/21 - 30/06/21) Consolidate</t>
  </si>
  <si>
    <t xml:space="preserve"> Q1 / 2021  (01/01/21 - 31/03/21) Consolidate</t>
  </si>
  <si>
    <t xml:space="preserve"> Yearly / 2020  (01/01/20 - 31/12/20) Consolidate</t>
  </si>
  <si>
    <t xml:space="preserve"> Q3 / 2020  (01/01/20 - 30/09/20) Consolidate</t>
  </si>
  <si>
    <t xml:space="preserve"> Q2 / 2020  (01/01/20 - 30/06/20) Consolidate</t>
  </si>
  <si>
    <t xml:space="preserve"> Q1 / 2020  (01/01/20 - 31/03/20) Consolidate</t>
  </si>
  <si>
    <t xml:space="preserve"> Yearly / 2019  (01/01/19 - 31/12/19) Consolidate</t>
  </si>
  <si>
    <t xml:space="preserve"> Q3 / 2019  (01/01/19 - 30/09/19) Consolidate</t>
  </si>
  <si>
    <t xml:space="preserve"> Q2 / 2019  (01/01/19 - 30/06/19) Consolidate</t>
  </si>
  <si>
    <t xml:space="preserve"> Q1 / 2019  (01/01/19 - 31/03/19) Consolidate</t>
  </si>
  <si>
    <t xml:space="preserve"> Yearly / 2018  (01/01/18 - 31/12/18) Consolidate</t>
  </si>
  <si>
    <t xml:space="preserve"> Q3 / 2018  (01/01/18 - 30/09/18) Consolidate</t>
  </si>
  <si>
    <t xml:space="preserve"> Q2 / 2018  (01/01/18 - 30/06/18) Consolidate</t>
  </si>
  <si>
    <t xml:space="preserve"> Q1 / 2018  (01/01/18 - 31/03/18) Consolidate</t>
  </si>
  <si>
    <t xml:space="preserve"> Yearly / 2017  (01/01/17 - 31/12/17) Consolidate</t>
  </si>
  <si>
    <t xml:space="preserve"> Q3 / 2017  (01/01/17 - 30/09/17) Consolidate</t>
  </si>
  <si>
    <t xml:space="preserve"> Q2 / 2017  (01/01/17 - 30/06/17) Consolidate</t>
  </si>
  <si>
    <t xml:space="preserve"> Q1 / 2017  (01/01/17 - 31/03/17) Consolidate</t>
  </si>
  <si>
    <t xml:space="preserve"> Yearly / 2016  (01/01/16 - 31/12/16) Consolidate</t>
  </si>
  <si>
    <t xml:space="preserve"> Q3 / 2016  (01/01/16 - 30/09/16) Consolidate</t>
  </si>
  <si>
    <t xml:space="preserve"> Q2 / 2016  (01/01/16 - 30/06/16) Consolidate</t>
  </si>
  <si>
    <t xml:space="preserve"> Q1 / 2016  (01/01/16 - 31/03/16) Consolidate</t>
  </si>
  <si>
    <t xml:space="preserve"> Yearly / 2015  (01/01/15 - 31/12/15) Consolidate</t>
  </si>
  <si>
    <t xml:space="preserve"> Q3 / 2015  (01/01/15 - 30/09/15) Consolidate</t>
  </si>
  <si>
    <t xml:space="preserve"> Q2 / 2015  (01/01/15 - 30/06/15) Consolidate</t>
  </si>
  <si>
    <t xml:space="preserve"> Q1 / 2015  (01/01/15 - 31/03/15) Consolidate</t>
  </si>
  <si>
    <t xml:space="preserve"> Yearly / 2014  (01/01/14 - 31/12/14) Consolidate</t>
  </si>
  <si>
    <t xml:space="preserve"> - </t>
  </si>
  <si>
    <t xml:space="preserve">    (Gains) Losses On Fair Value Adjustments Of Non-Financial Assets</t>
  </si>
  <si>
    <t xml:space="preserve">    (Increase) Decrease In Short-Term Loan Receivables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</si>
  <si>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</si>
  <si>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</si>
  <si>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</si>
  <si>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</si>
  <si>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Repayment Received</t>
  </si>
  <si>
    <t xml:space="preserve">      Short-Term Loan Receivables Repayment Received</t>
  </si>
  <si>
    <t xml:space="preserve">        Short-Term Loan Receivables Repayment Received - Related Parties</t>
  </si>
  <si>
    <t xml:space="preserve">      Loan Receivables Repayment Received (Amended Account)</t>
  </si>
  <si>
    <t xml:space="preserve">      Increase (Decrease) In Short-Term Borrowings - Related Parties</t>
  </si>
  <si>
    <t xml:space="preserve">    Proceeds From Share Subscription Received In Advance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</si>
</sst>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164" fontId="21"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2" fontId="21" fillId="0" borderId="0" xfId="11" applyNumberFormat="1"/>
    <xf numFmtId="2" fontId="0" fillId="0" borderId="0" xfId="14" applyNumberFormat="1" applyFont="1" applyAlignment="1">
      <alignment horizontal="right"/>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2" xfId="3" xr:uid="{00000000-0005-0000-0000-000007000000}"/>
    <cellStyle name="Percent 2 2" xfId="5" xr:uid="{00000000-0005-0000-0000-000008000000}"/>
    <cellStyle name="เปอร์เซ็นต์" xfId="9" builtinId="5"/>
    <cellStyle name="จุลภาค" xfId="10" builtinId="3"/>
    <cellStyle name="ปกติ" xfId="0" builtinId="0"/>
  </cellStyles>
  <dxfs count="9042">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69" tableType="queryTable" totalsRowShown="0">
  <autoFilter ref="B1:H869" xr:uid="{0B734D71-6185-454E-B735-67F7869AE7BB}"/>
  <tableColumns count="7">
    <tableColumn id="1" xr3:uid="{8A315358-9D23-403B-A015-381D9C363267}" uniqueName="1" name="หลักทรัพย์" queryTableFieldId="1" dataDxfId="9041"/>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9040"/>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69"/>
  <sheetViews>
    <sheetView topLeftCell="A13" workbookViewId="0">
      <selection activeCell="O355" sqref="O355"/>
    </sheetView>
  </sheetViews>
  <sheetFormatPr defaultRowHeight="14.25"/>
  <cols>
    <col min="1" max="1" width="9" style="207"/>
    <col min="2" max="2" width="19.75" style="207" bestFit="1" customWidth="1"/>
    <col min="3" max="3" width="6.375" style="207" bestFit="1" customWidth="1"/>
    <col min="4" max="5" width="7.875" style="207" bestFit="1" customWidth="1"/>
    <col min="6" max="6" width="7.875" style="215" bestFit="1" customWidth="1"/>
    <col min="7" max="7" width="12.75" style="207" bestFit="1" customWidth="1"/>
    <col min="8" max="8" width="14.375" style="207" bestFit="1" customWidth="1"/>
    <col min="9" max="9" width="10.5" style="207" bestFit="1" customWidth="1"/>
    <col min="10" max="10" width="11.25" style="207" bestFit="1" customWidth="1"/>
    <col min="11" max="11" width="13.625" style="207" bestFit="1" customWidth="1"/>
    <col min="12" max="12" width="17.125" style="207" bestFit="1" customWidth="1"/>
    <col min="13" max="13" width="15.625" style="207" customWidth="1"/>
    <col min="14" max="14" width="14.125" style="207" bestFit="1" customWidth="1"/>
    <col min="15" max="15" width="15.875" style="207" bestFit="1" customWidth="1"/>
    <col min="16" max="16" width="18.25" style="207" bestFit="1" customWidth="1"/>
    <col min="17" max="17" width="17.125" style="207" bestFit="1" customWidth="1"/>
    <col min="18" max="18" width="9.25" style="207" bestFit="1" customWidth="1"/>
    <col min="19" max="19" width="6.625" style="207" bestFit="1" customWidth="1"/>
    <col min="20" max="20" width="6.5" style="207" bestFit="1" customWidth="1"/>
    <col min="21" max="21" width="27.25" style="207" bestFit="1" customWidth="1"/>
    <col min="22" max="22" width="8.875" style="207" bestFit="1" customWidth="1"/>
    <col min="23" max="23" width="6.375" style="207" bestFit="1" customWidth="1"/>
    <col min="24" max="16384" width="9" style="207"/>
  </cols>
  <sheetData>
    <row r="1" spans="1:8">
      <c r="B1" s="207" t="s">
        <v>791</v>
      </c>
      <c r="C1" s="207" t="s">
        <v>792</v>
      </c>
      <c r="D1" s="207" t="s">
        <v>789</v>
      </c>
      <c r="E1" s="207" t="s">
        <v>790</v>
      </c>
      <c r="F1" s="215" t="s">
        <v>788</v>
      </c>
      <c r="G1" s="207" t="s">
        <v>892</v>
      </c>
      <c r="H1" s="207" t="s">
        <v>893</v>
      </c>
    </row>
    <row r="2" spans="1:8" ht="16.5">
      <c r="A2" s="207" t="str">
        <f t="shared" ref="A2:A65" si="0">IFERROR(LEFT(B2,FIND("&lt;",B2)-2),TRIM(B2))</f>
        <v>EE</v>
      </c>
      <c r="B2" s="207" t="s">
        <v>894</v>
      </c>
      <c r="C2" s="207" t="s">
        <v>895</v>
      </c>
      <c r="D2" s="207" t="s">
        <v>895</v>
      </c>
      <c r="E2" s="207" t="s">
        <v>896</v>
      </c>
      <c r="F2" s="216" t="s">
        <v>896</v>
      </c>
      <c r="G2" s="207" t="s">
        <v>897</v>
      </c>
      <c r="H2" s="207" t="s">
        <v>898</v>
      </c>
    </row>
    <row r="3" spans="1:8" ht="16.5">
      <c r="A3" s="207" t="str">
        <f t="shared" si="0"/>
        <v>GFPT</v>
      </c>
      <c r="B3" s="207" t="s">
        <v>247</v>
      </c>
      <c r="C3" s="207" t="s">
        <v>880</v>
      </c>
      <c r="D3" s="207" t="s">
        <v>880</v>
      </c>
      <c r="E3" s="207" t="s">
        <v>899</v>
      </c>
      <c r="F3" s="216" t="s">
        <v>899</v>
      </c>
      <c r="G3" s="207" t="s">
        <v>1066</v>
      </c>
      <c r="H3" s="207" t="s">
        <v>2406</v>
      </c>
    </row>
    <row r="4" spans="1:8" ht="16.5">
      <c r="A4" s="207" t="str">
        <f t="shared" si="0"/>
        <v>LEE</v>
      </c>
      <c r="B4" s="207" t="s">
        <v>903</v>
      </c>
      <c r="C4" s="207" t="s">
        <v>904</v>
      </c>
      <c r="D4" s="207" t="s">
        <v>905</v>
      </c>
      <c r="E4" s="207" t="s">
        <v>826</v>
      </c>
      <c r="F4" s="216" t="s">
        <v>904</v>
      </c>
      <c r="G4" s="207" t="s">
        <v>926</v>
      </c>
      <c r="H4" s="207" t="s">
        <v>1307</v>
      </c>
    </row>
    <row r="5" spans="1:8" ht="16.5">
      <c r="A5" s="207" t="str">
        <f t="shared" si="0"/>
        <v>MAX</v>
      </c>
      <c r="B5" s="207" t="s">
        <v>907</v>
      </c>
      <c r="C5" s="207" t="s">
        <v>373</v>
      </c>
      <c r="D5" s="207" t="s">
        <v>373</v>
      </c>
      <c r="E5" s="207" t="s">
        <v>373</v>
      </c>
      <c r="F5" s="216" t="s">
        <v>373</v>
      </c>
      <c r="G5" s="207" t="s">
        <v>373</v>
      </c>
      <c r="H5" s="207" t="s">
        <v>373</v>
      </c>
    </row>
    <row r="6" spans="1:8" ht="16.5">
      <c r="A6" s="207" t="str">
        <f t="shared" si="0"/>
        <v>NER</v>
      </c>
      <c r="B6" s="207" t="s">
        <v>202</v>
      </c>
      <c r="C6" s="207" t="s">
        <v>802</v>
      </c>
      <c r="D6" s="207" t="s">
        <v>908</v>
      </c>
      <c r="E6" s="207" t="s">
        <v>883</v>
      </c>
      <c r="F6" s="216" t="s">
        <v>909</v>
      </c>
      <c r="G6" s="207" t="s">
        <v>910</v>
      </c>
      <c r="H6" s="207" t="s">
        <v>911</v>
      </c>
    </row>
    <row r="7" spans="1:8" ht="16.5">
      <c r="A7" s="207" t="str">
        <f t="shared" si="0"/>
        <v>PPPM</v>
      </c>
      <c r="B7" s="207" t="s">
        <v>912</v>
      </c>
      <c r="C7" s="207" t="s">
        <v>913</v>
      </c>
      <c r="D7" s="207" t="s">
        <v>913</v>
      </c>
      <c r="E7" s="207" t="s">
        <v>914</v>
      </c>
      <c r="F7" s="216" t="s">
        <v>914</v>
      </c>
      <c r="G7" s="207" t="s">
        <v>897</v>
      </c>
      <c r="H7" s="207" t="s">
        <v>2407</v>
      </c>
    </row>
    <row r="8" spans="1:8" ht="16.5">
      <c r="A8" s="207" t="str">
        <f t="shared" si="0"/>
        <v>STA</v>
      </c>
      <c r="B8" s="207" t="s">
        <v>139</v>
      </c>
      <c r="C8" s="207" t="s">
        <v>916</v>
      </c>
      <c r="D8" s="207" t="s">
        <v>890</v>
      </c>
      <c r="E8" s="207" t="s">
        <v>916</v>
      </c>
      <c r="F8" s="216" t="s">
        <v>917</v>
      </c>
      <c r="G8" s="207" t="s">
        <v>915</v>
      </c>
      <c r="H8" s="207" t="s">
        <v>915</v>
      </c>
    </row>
    <row r="9" spans="1:8" ht="16.5">
      <c r="A9" s="207" t="str">
        <f t="shared" si="0"/>
        <v>TFM</v>
      </c>
      <c r="B9" s="207" t="s">
        <v>741</v>
      </c>
      <c r="C9" s="207" t="s">
        <v>737</v>
      </c>
      <c r="D9" s="207" t="s">
        <v>918</v>
      </c>
      <c r="E9" s="207" t="s">
        <v>919</v>
      </c>
      <c r="F9" s="216" t="s">
        <v>822</v>
      </c>
      <c r="G9" s="207" t="s">
        <v>1222</v>
      </c>
      <c r="H9" s="207" t="s">
        <v>1328</v>
      </c>
    </row>
    <row r="10" spans="1:8" ht="16.5">
      <c r="A10" s="207" t="str">
        <f t="shared" si="0"/>
        <v>TRUBB</v>
      </c>
      <c r="B10" s="207" t="s">
        <v>922</v>
      </c>
      <c r="C10" s="207" t="s">
        <v>923</v>
      </c>
      <c r="D10" s="207" t="s">
        <v>924</v>
      </c>
      <c r="E10" s="207" t="s">
        <v>925</v>
      </c>
      <c r="F10" s="216" t="s">
        <v>904</v>
      </c>
      <c r="G10" s="207" t="s">
        <v>906</v>
      </c>
      <c r="H10" s="207" t="s">
        <v>2408</v>
      </c>
    </row>
    <row r="11" spans="1:8" ht="16.5">
      <c r="A11" s="207" t="str">
        <f t="shared" si="0"/>
        <v>TWPC</v>
      </c>
      <c r="B11" s="207" t="s">
        <v>92</v>
      </c>
      <c r="C11" s="207" t="s">
        <v>927</v>
      </c>
      <c r="D11" s="207" t="s">
        <v>928</v>
      </c>
      <c r="E11" s="207" t="s">
        <v>929</v>
      </c>
      <c r="F11" s="216" t="s">
        <v>1231</v>
      </c>
      <c r="G11" s="207" t="s">
        <v>1003</v>
      </c>
      <c r="H11" s="207" t="s">
        <v>2328</v>
      </c>
    </row>
    <row r="12" spans="1:8" ht="16.5">
      <c r="A12" s="207" t="str">
        <f t="shared" si="0"/>
        <v>UPOIC</v>
      </c>
      <c r="B12" s="207" t="s">
        <v>932</v>
      </c>
      <c r="C12" s="207" t="s">
        <v>933</v>
      </c>
      <c r="D12" s="207" t="s">
        <v>933</v>
      </c>
      <c r="E12" s="207" t="s">
        <v>934</v>
      </c>
      <c r="F12" s="216" t="s">
        <v>1580</v>
      </c>
      <c r="G12" s="207" t="s">
        <v>2409</v>
      </c>
      <c r="H12" s="207" t="s">
        <v>2410</v>
      </c>
    </row>
    <row r="13" spans="1:8" ht="16.5">
      <c r="A13" s="207" t="str">
        <f t="shared" si="0"/>
        <v>UVAN</v>
      </c>
      <c r="B13" s="207" t="s">
        <v>936</v>
      </c>
      <c r="C13" s="207" t="s">
        <v>937</v>
      </c>
      <c r="D13" s="207" t="s">
        <v>938</v>
      </c>
      <c r="E13" s="207" t="s">
        <v>939</v>
      </c>
      <c r="F13" s="216" t="s">
        <v>797</v>
      </c>
      <c r="G13" s="207" t="s">
        <v>901</v>
      </c>
      <c r="H13" s="207" t="s">
        <v>2411</v>
      </c>
    </row>
    <row r="14" spans="1:8" ht="16.5">
      <c r="A14" s="207" t="str">
        <f t="shared" si="0"/>
        <v>VPO</v>
      </c>
      <c r="B14" s="207" t="s">
        <v>941</v>
      </c>
      <c r="C14" s="207" t="s">
        <v>942</v>
      </c>
      <c r="D14" s="207" t="s">
        <v>942</v>
      </c>
      <c r="E14" s="207" t="s">
        <v>943</v>
      </c>
      <c r="F14" s="216" t="s">
        <v>943</v>
      </c>
      <c r="G14" s="207" t="s">
        <v>950</v>
      </c>
      <c r="H14" s="207" t="s">
        <v>2412</v>
      </c>
    </row>
    <row r="15" spans="1:8" ht="16.5">
      <c r="A15" s="207" t="str">
        <f t="shared" si="0"/>
        <v>APURE</v>
      </c>
      <c r="B15" s="207" t="s">
        <v>299</v>
      </c>
      <c r="C15" s="207" t="s">
        <v>947</v>
      </c>
      <c r="D15" s="207" t="s">
        <v>948</v>
      </c>
      <c r="E15" s="207" t="s">
        <v>949</v>
      </c>
      <c r="F15" s="216" t="s">
        <v>874</v>
      </c>
      <c r="G15" s="207" t="s">
        <v>915</v>
      </c>
      <c r="H15" s="207" t="s">
        <v>915</v>
      </c>
    </row>
    <row r="16" spans="1:8" ht="16.5">
      <c r="A16" s="207" t="str">
        <f t="shared" si="0"/>
        <v>ASIAN</v>
      </c>
      <c r="B16" s="207" t="s">
        <v>298</v>
      </c>
      <c r="C16" s="207" t="s">
        <v>952</v>
      </c>
      <c r="D16" s="207" t="s">
        <v>747</v>
      </c>
      <c r="E16" s="207" t="s">
        <v>798</v>
      </c>
      <c r="F16" s="216" t="s">
        <v>798</v>
      </c>
      <c r="G16" s="207" t="s">
        <v>1084</v>
      </c>
      <c r="H16" s="207" t="s">
        <v>1498</v>
      </c>
    </row>
    <row r="17" spans="1:8" ht="16.5">
      <c r="A17" s="207" t="str">
        <f t="shared" si="0"/>
        <v>BR</v>
      </c>
      <c r="B17" s="207" t="s">
        <v>956</v>
      </c>
      <c r="C17" s="207" t="s">
        <v>957</v>
      </c>
      <c r="D17" s="207" t="s">
        <v>958</v>
      </c>
      <c r="E17" s="207" t="s">
        <v>959</v>
      </c>
      <c r="F17" s="216" t="s">
        <v>1441</v>
      </c>
      <c r="G17" s="207" t="s">
        <v>915</v>
      </c>
      <c r="H17" s="207" t="s">
        <v>915</v>
      </c>
    </row>
    <row r="18" spans="1:8" ht="16.5">
      <c r="A18" s="207" t="str">
        <f t="shared" si="0"/>
        <v>BRR</v>
      </c>
      <c r="B18" s="207" t="s">
        <v>961</v>
      </c>
      <c r="C18" s="207" t="s">
        <v>962</v>
      </c>
      <c r="D18" s="207" t="s">
        <v>812</v>
      </c>
      <c r="E18" s="207" t="s">
        <v>874</v>
      </c>
      <c r="F18" s="216" t="s">
        <v>962</v>
      </c>
      <c r="G18" s="207" t="s">
        <v>954</v>
      </c>
      <c r="H18" s="207" t="s">
        <v>963</v>
      </c>
    </row>
    <row r="19" spans="1:8" ht="16.5">
      <c r="A19" s="207" t="str">
        <f t="shared" si="0"/>
        <v>CBG</v>
      </c>
      <c r="B19" s="207" t="s">
        <v>274</v>
      </c>
      <c r="C19" s="207" t="s">
        <v>964</v>
      </c>
      <c r="D19" s="207" t="s">
        <v>965</v>
      </c>
      <c r="E19" s="207" t="s">
        <v>966</v>
      </c>
      <c r="F19" s="216" t="s">
        <v>967</v>
      </c>
      <c r="G19" s="207" t="s">
        <v>968</v>
      </c>
      <c r="H19" s="207" t="s">
        <v>969</v>
      </c>
    </row>
    <row r="20" spans="1:8" ht="16.5">
      <c r="A20" s="207" t="str">
        <f t="shared" si="0"/>
        <v>CFRESH</v>
      </c>
      <c r="B20" s="207" t="s">
        <v>970</v>
      </c>
      <c r="C20" s="207" t="s">
        <v>374</v>
      </c>
      <c r="D20" s="207" t="s">
        <v>971</v>
      </c>
      <c r="E20" s="207" t="s">
        <v>374</v>
      </c>
      <c r="F20" s="216" t="s">
        <v>869</v>
      </c>
      <c r="G20" s="207" t="s">
        <v>1577</v>
      </c>
      <c r="H20" s="207" t="s">
        <v>2413</v>
      </c>
    </row>
    <row r="21" spans="1:8" ht="16.5">
      <c r="A21" s="207" t="str">
        <f t="shared" si="0"/>
        <v>CHOTI</v>
      </c>
      <c r="B21" s="207" t="s">
        <v>974</v>
      </c>
      <c r="C21" s="207" t="s">
        <v>373</v>
      </c>
      <c r="D21" s="207" t="s">
        <v>373</v>
      </c>
      <c r="E21" s="207" t="s">
        <v>373</v>
      </c>
      <c r="F21" s="216" t="s">
        <v>373</v>
      </c>
      <c r="G21" s="207" t="s">
        <v>373</v>
      </c>
      <c r="H21" s="207" t="s">
        <v>373</v>
      </c>
    </row>
    <row r="22" spans="1:8" ht="16.5">
      <c r="A22" s="207" t="str">
        <f t="shared" si="0"/>
        <v>CM</v>
      </c>
      <c r="B22" s="207" t="s">
        <v>975</v>
      </c>
      <c r="C22" s="207" t="s">
        <v>959</v>
      </c>
      <c r="D22" s="207" t="s">
        <v>976</v>
      </c>
      <c r="E22" s="207" t="s">
        <v>977</v>
      </c>
      <c r="F22" s="216" t="s">
        <v>958</v>
      </c>
      <c r="G22" s="207" t="s">
        <v>1856</v>
      </c>
      <c r="H22" s="207" t="s">
        <v>2414</v>
      </c>
    </row>
    <row r="23" spans="1:8" ht="16.5">
      <c r="A23" s="207" t="str">
        <f t="shared" si="0"/>
        <v>CPF</v>
      </c>
      <c r="B23" s="207" t="s">
        <v>266</v>
      </c>
      <c r="C23" s="207" t="s">
        <v>979</v>
      </c>
      <c r="D23" s="207" t="s">
        <v>979</v>
      </c>
      <c r="E23" s="207" t="s">
        <v>793</v>
      </c>
      <c r="F23" s="216" t="s">
        <v>980</v>
      </c>
      <c r="G23" s="207" t="s">
        <v>981</v>
      </c>
      <c r="H23" s="207" t="s">
        <v>982</v>
      </c>
    </row>
    <row r="24" spans="1:8" ht="16.5">
      <c r="A24" s="207" t="str">
        <f t="shared" si="0"/>
        <v>CPI</v>
      </c>
      <c r="B24" s="207" t="s">
        <v>983</v>
      </c>
      <c r="C24" s="207" t="s">
        <v>984</v>
      </c>
      <c r="D24" s="207" t="s">
        <v>947</v>
      </c>
      <c r="E24" s="207" t="s">
        <v>1089</v>
      </c>
      <c r="F24" s="216" t="s">
        <v>1075</v>
      </c>
      <c r="G24" s="207" t="s">
        <v>910</v>
      </c>
      <c r="H24" s="207" t="s">
        <v>1158</v>
      </c>
    </row>
    <row r="25" spans="1:8" ht="16.5">
      <c r="A25" s="207" t="str">
        <f t="shared" si="0"/>
        <v>F&amp;D</v>
      </c>
      <c r="B25" s="207" t="s">
        <v>988</v>
      </c>
      <c r="C25" s="207" t="s">
        <v>989</v>
      </c>
      <c r="D25" s="207" t="s">
        <v>990</v>
      </c>
      <c r="E25" s="207" t="s">
        <v>989</v>
      </c>
      <c r="F25" s="216" t="s">
        <v>888</v>
      </c>
      <c r="G25" s="207" t="s">
        <v>954</v>
      </c>
      <c r="H25" s="207" t="s">
        <v>991</v>
      </c>
    </row>
    <row r="26" spans="1:8" ht="16.5">
      <c r="A26" s="207" t="str">
        <f t="shared" si="0"/>
        <v>GLOCON</v>
      </c>
      <c r="B26" s="207" t="s">
        <v>992</v>
      </c>
      <c r="C26" s="207" t="s">
        <v>993</v>
      </c>
      <c r="D26" s="207" t="s">
        <v>994</v>
      </c>
      <c r="E26" s="207" t="s">
        <v>993</v>
      </c>
      <c r="F26" s="216" t="s">
        <v>994</v>
      </c>
      <c r="G26" s="207" t="s">
        <v>906</v>
      </c>
      <c r="H26" s="207" t="s">
        <v>2415</v>
      </c>
    </row>
    <row r="27" spans="1:8" ht="16.5">
      <c r="A27" s="207" t="str">
        <f t="shared" si="0"/>
        <v>HTC</v>
      </c>
      <c r="B27" s="207" t="s">
        <v>239</v>
      </c>
      <c r="C27" s="207" t="s">
        <v>864</v>
      </c>
      <c r="D27" s="207" t="s">
        <v>997</v>
      </c>
      <c r="E27" s="207" t="s">
        <v>998</v>
      </c>
      <c r="F27" s="216" t="s">
        <v>997</v>
      </c>
      <c r="G27" s="207" t="s">
        <v>1079</v>
      </c>
      <c r="H27" s="207" t="s">
        <v>1288</v>
      </c>
    </row>
    <row r="28" spans="1:8" ht="16.5">
      <c r="A28" s="207" t="str">
        <f t="shared" si="0"/>
        <v>ICHI</v>
      </c>
      <c r="B28" s="207" t="s">
        <v>237</v>
      </c>
      <c r="C28" s="207" t="s">
        <v>939</v>
      </c>
      <c r="D28" s="207" t="s">
        <v>939</v>
      </c>
      <c r="E28" s="207" t="s">
        <v>999</v>
      </c>
      <c r="F28" s="216" t="s">
        <v>870</v>
      </c>
      <c r="G28" s="207" t="s">
        <v>954</v>
      </c>
      <c r="H28" s="207" t="s">
        <v>1000</v>
      </c>
    </row>
    <row r="29" spans="1:8" ht="16.5">
      <c r="A29" s="207" t="str">
        <f t="shared" si="0"/>
        <v>JDF</v>
      </c>
      <c r="B29" s="207" t="s">
        <v>1001</v>
      </c>
      <c r="C29" s="207" t="s">
        <v>1002</v>
      </c>
      <c r="D29" s="207" t="s">
        <v>976</v>
      </c>
      <c r="E29" s="207" t="s">
        <v>1002</v>
      </c>
      <c r="F29" s="216" t="s">
        <v>1442</v>
      </c>
      <c r="G29" s="207" t="s">
        <v>1900</v>
      </c>
      <c r="H29" s="207" t="s">
        <v>2416</v>
      </c>
    </row>
    <row r="30" spans="1:8" ht="16.5">
      <c r="A30" s="207" t="str">
        <f t="shared" si="0"/>
        <v>KBS</v>
      </c>
      <c r="B30" s="207" t="s">
        <v>1004</v>
      </c>
      <c r="C30" s="207" t="s">
        <v>1005</v>
      </c>
      <c r="D30" s="207" t="s">
        <v>1006</v>
      </c>
      <c r="E30" s="207" t="s">
        <v>1005</v>
      </c>
      <c r="F30" s="216" t="s">
        <v>825</v>
      </c>
      <c r="G30" s="207" t="s">
        <v>1577</v>
      </c>
      <c r="H30" s="207" t="s">
        <v>2417</v>
      </c>
    </row>
    <row r="31" spans="1:8" ht="16.5">
      <c r="A31" s="207" t="str">
        <f t="shared" si="0"/>
        <v>KSL</v>
      </c>
      <c r="B31" s="207" t="s">
        <v>219</v>
      </c>
      <c r="C31" s="207" t="s">
        <v>1010</v>
      </c>
      <c r="D31" s="207" t="s">
        <v>1011</v>
      </c>
      <c r="E31" s="207" t="s">
        <v>976</v>
      </c>
      <c r="F31" s="216" t="s">
        <v>851</v>
      </c>
      <c r="G31" s="207" t="s">
        <v>1017</v>
      </c>
      <c r="H31" s="207" t="s">
        <v>2418</v>
      </c>
    </row>
    <row r="32" spans="1:8" ht="16.5">
      <c r="A32" s="207" t="str">
        <f t="shared" si="0"/>
        <v>KTIS</v>
      </c>
      <c r="B32" s="207" t="s">
        <v>1014</v>
      </c>
      <c r="C32" s="207" t="s">
        <v>1015</v>
      </c>
      <c r="D32" s="207" t="s">
        <v>1015</v>
      </c>
      <c r="E32" s="207" t="s">
        <v>800</v>
      </c>
      <c r="F32" s="216" t="s">
        <v>1016</v>
      </c>
      <c r="G32" s="207" t="s">
        <v>1017</v>
      </c>
      <c r="H32" s="207" t="s">
        <v>1018</v>
      </c>
    </row>
    <row r="33" spans="1:8" ht="16.5">
      <c r="A33" s="207" t="str">
        <f t="shared" si="0"/>
        <v>LST</v>
      </c>
      <c r="B33" s="207" t="s">
        <v>1019</v>
      </c>
      <c r="C33" s="207" t="s">
        <v>949</v>
      </c>
      <c r="D33" s="207" t="s">
        <v>947</v>
      </c>
      <c r="E33" s="207" t="s">
        <v>1020</v>
      </c>
      <c r="F33" s="216" t="s">
        <v>949</v>
      </c>
      <c r="G33" s="207" t="s">
        <v>950</v>
      </c>
      <c r="H33" s="207" t="s">
        <v>2419</v>
      </c>
    </row>
    <row r="34" spans="1:8" ht="16.5">
      <c r="A34" s="207" t="str">
        <f t="shared" si="0"/>
        <v>M</v>
      </c>
      <c r="B34" s="207" t="s">
        <v>212</v>
      </c>
      <c r="C34" s="207" t="s">
        <v>1021</v>
      </c>
      <c r="D34" s="207" t="s">
        <v>1022</v>
      </c>
      <c r="E34" s="207" t="s">
        <v>1021</v>
      </c>
      <c r="F34" s="216" t="s">
        <v>857</v>
      </c>
      <c r="G34" s="207" t="s">
        <v>1023</v>
      </c>
      <c r="H34" s="207" t="s">
        <v>1024</v>
      </c>
    </row>
    <row r="35" spans="1:8" ht="16.5">
      <c r="A35" s="207" t="str">
        <f t="shared" si="0"/>
        <v>MALEE</v>
      </c>
      <c r="B35" s="207" t="s">
        <v>1025</v>
      </c>
      <c r="C35" s="207" t="s">
        <v>1026</v>
      </c>
      <c r="D35" s="207" t="s">
        <v>1027</v>
      </c>
      <c r="E35" s="207" t="s">
        <v>930</v>
      </c>
      <c r="F35" s="216" t="s">
        <v>1048</v>
      </c>
      <c r="G35" s="207" t="s">
        <v>950</v>
      </c>
      <c r="H35" s="207" t="s">
        <v>1674</v>
      </c>
    </row>
    <row r="36" spans="1:8" ht="16.5">
      <c r="A36" s="207" t="str">
        <f t="shared" si="0"/>
        <v>MINT</v>
      </c>
      <c r="B36" s="207" t="s">
        <v>205</v>
      </c>
      <c r="C36" s="207" t="s">
        <v>1030</v>
      </c>
      <c r="D36" s="207" t="s">
        <v>1031</v>
      </c>
      <c r="E36" s="207" t="s">
        <v>1030</v>
      </c>
      <c r="F36" s="216" t="s">
        <v>1062</v>
      </c>
      <c r="G36" s="207" t="s">
        <v>1023</v>
      </c>
      <c r="H36" s="207" t="s">
        <v>2420</v>
      </c>
    </row>
    <row r="37" spans="1:8" ht="16.5">
      <c r="A37" s="207" t="str">
        <f t="shared" si="0"/>
        <v>NRF</v>
      </c>
      <c r="B37" s="207" t="s">
        <v>337</v>
      </c>
      <c r="C37" s="207" t="s">
        <v>883</v>
      </c>
      <c r="D37" s="207" t="s">
        <v>2421</v>
      </c>
      <c r="E37" s="207" t="s">
        <v>1176</v>
      </c>
      <c r="F37" s="216" t="s">
        <v>2421</v>
      </c>
      <c r="G37" s="207" t="s">
        <v>915</v>
      </c>
      <c r="H37" s="207" t="s">
        <v>915</v>
      </c>
    </row>
    <row r="38" spans="1:8" ht="16.5">
      <c r="A38" s="207" t="str">
        <f t="shared" si="0"/>
        <v>NSL</v>
      </c>
      <c r="B38" s="207" t="s">
        <v>338</v>
      </c>
      <c r="C38" s="207" t="s">
        <v>798</v>
      </c>
      <c r="D38" s="207" t="s">
        <v>953</v>
      </c>
      <c r="E38" s="207" t="s">
        <v>1036</v>
      </c>
      <c r="F38" s="216" t="s">
        <v>1727</v>
      </c>
      <c r="G38" s="207" t="s">
        <v>954</v>
      </c>
      <c r="H38" s="207" t="s">
        <v>1667</v>
      </c>
    </row>
    <row r="39" spans="1:8" ht="16.5">
      <c r="A39" s="207" t="str">
        <f t="shared" si="0"/>
        <v>OISHI</v>
      </c>
      <c r="B39" s="207" t="s">
        <v>197</v>
      </c>
      <c r="C39" s="207" t="s">
        <v>1037</v>
      </c>
      <c r="D39" s="207" t="s">
        <v>1037</v>
      </c>
      <c r="E39" s="207" t="s">
        <v>1038</v>
      </c>
      <c r="F39" s="216" t="s">
        <v>1327</v>
      </c>
      <c r="G39" s="207" t="s">
        <v>915</v>
      </c>
      <c r="H39" s="207" t="s">
        <v>915</v>
      </c>
    </row>
    <row r="40" spans="1:8" ht="16.5">
      <c r="A40" s="207" t="str">
        <f t="shared" si="0"/>
        <v>OSP</v>
      </c>
      <c r="B40" s="207" t="s">
        <v>195</v>
      </c>
      <c r="C40" s="207" t="s">
        <v>1042</v>
      </c>
      <c r="D40" s="207" t="s">
        <v>1031</v>
      </c>
      <c r="E40" s="207" t="s">
        <v>1043</v>
      </c>
      <c r="F40" s="216" t="s">
        <v>1043</v>
      </c>
      <c r="G40" s="207" t="s">
        <v>915</v>
      </c>
      <c r="H40" s="207" t="s">
        <v>915</v>
      </c>
    </row>
    <row r="41" spans="1:8" ht="16.5">
      <c r="A41" s="207" t="str">
        <f t="shared" si="0"/>
        <v>PB</v>
      </c>
      <c r="B41" s="207" t="s">
        <v>1045</v>
      </c>
      <c r="C41" s="207" t="s">
        <v>1046</v>
      </c>
      <c r="D41" s="207" t="s">
        <v>882</v>
      </c>
      <c r="E41" s="207" t="s">
        <v>1046</v>
      </c>
      <c r="F41" s="216" t="s">
        <v>882</v>
      </c>
      <c r="G41" s="207" t="s">
        <v>915</v>
      </c>
      <c r="H41" s="207" t="s">
        <v>915</v>
      </c>
    </row>
    <row r="42" spans="1:8" ht="16.5">
      <c r="A42" s="207" t="str">
        <f t="shared" si="0"/>
        <v>PLUS</v>
      </c>
      <c r="B42" s="207" t="s">
        <v>1047</v>
      </c>
      <c r="C42" s="207" t="s">
        <v>929</v>
      </c>
      <c r="D42" s="207" t="s">
        <v>1048</v>
      </c>
      <c r="E42" s="207" t="s">
        <v>1094</v>
      </c>
      <c r="F42" s="216" t="s">
        <v>1049</v>
      </c>
      <c r="G42" s="207" t="s">
        <v>1084</v>
      </c>
      <c r="H42" s="207" t="s">
        <v>2422</v>
      </c>
    </row>
    <row r="43" spans="1:8" ht="16.5">
      <c r="A43" s="207" t="str">
        <f t="shared" si="0"/>
        <v>PM</v>
      </c>
      <c r="B43" s="207" t="s">
        <v>1050</v>
      </c>
      <c r="C43" s="207" t="s">
        <v>1051</v>
      </c>
      <c r="D43" s="207" t="s">
        <v>1052</v>
      </c>
      <c r="E43" s="207" t="s">
        <v>1051</v>
      </c>
      <c r="F43" s="216" t="s">
        <v>1052</v>
      </c>
      <c r="G43" s="207" t="s">
        <v>910</v>
      </c>
      <c r="H43" s="207" t="s">
        <v>1053</v>
      </c>
    </row>
    <row r="44" spans="1:8" ht="16.5">
      <c r="A44" s="207" t="str">
        <f t="shared" si="0"/>
        <v>PRG</v>
      </c>
      <c r="B44" s="207" t="s">
        <v>1054</v>
      </c>
      <c r="C44" s="207" t="s">
        <v>1055</v>
      </c>
      <c r="D44" s="207" t="s">
        <v>920</v>
      </c>
      <c r="E44" s="207" t="s">
        <v>1055</v>
      </c>
      <c r="F44" s="216" t="s">
        <v>920</v>
      </c>
      <c r="G44" s="207" t="s">
        <v>1056</v>
      </c>
      <c r="H44" s="207" t="s">
        <v>1057</v>
      </c>
    </row>
    <row r="45" spans="1:8" ht="16.5">
      <c r="A45" s="207" t="str">
        <f t="shared" si="0"/>
        <v>RBF</v>
      </c>
      <c r="B45" s="207" t="s">
        <v>177</v>
      </c>
      <c r="C45" s="207" t="s">
        <v>1058</v>
      </c>
      <c r="D45" s="207" t="s">
        <v>1059</v>
      </c>
      <c r="E45" s="207" t="s">
        <v>817</v>
      </c>
      <c r="F45" s="216" t="s">
        <v>849</v>
      </c>
      <c r="G45" s="207" t="s">
        <v>1056</v>
      </c>
      <c r="H45" s="207" t="s">
        <v>1060</v>
      </c>
    </row>
    <row r="46" spans="1:8" ht="16.5">
      <c r="A46" s="207" t="str">
        <f t="shared" si="0"/>
        <v>SAPPE</v>
      </c>
      <c r="B46" s="207" t="s">
        <v>58</v>
      </c>
      <c r="C46" s="207" t="s">
        <v>1031</v>
      </c>
      <c r="D46" s="207" t="s">
        <v>1061</v>
      </c>
      <c r="E46" s="207" t="s">
        <v>1062</v>
      </c>
      <c r="F46" s="216" t="s">
        <v>1061</v>
      </c>
      <c r="G46" s="207" t="s">
        <v>915</v>
      </c>
      <c r="H46" s="207" t="s">
        <v>915</v>
      </c>
    </row>
    <row r="47" spans="1:8" ht="16.5">
      <c r="A47" s="207" t="str">
        <f t="shared" si="0"/>
        <v>SAUCE</v>
      </c>
      <c r="B47" s="207" t="s">
        <v>1063</v>
      </c>
      <c r="C47" s="207" t="s">
        <v>1064</v>
      </c>
      <c r="D47" s="207" t="s">
        <v>1065</v>
      </c>
      <c r="E47" s="207" t="s">
        <v>1064</v>
      </c>
      <c r="F47" s="216" t="s">
        <v>1065</v>
      </c>
      <c r="G47" s="207" t="s">
        <v>1066</v>
      </c>
      <c r="H47" s="207" t="s">
        <v>1067</v>
      </c>
    </row>
    <row r="48" spans="1:8" ht="16.5">
      <c r="A48" s="207" t="str">
        <f t="shared" si="0"/>
        <v>SFP</v>
      </c>
      <c r="B48" s="207" t="s">
        <v>1068</v>
      </c>
      <c r="C48" s="207" t="s">
        <v>373</v>
      </c>
      <c r="D48" s="207" t="s">
        <v>373</v>
      </c>
      <c r="E48" s="207" t="s">
        <v>373</v>
      </c>
      <c r="F48" s="216" t="s">
        <v>373</v>
      </c>
      <c r="G48" s="207" t="s">
        <v>373</v>
      </c>
      <c r="H48" s="207" t="s">
        <v>373</v>
      </c>
    </row>
    <row r="49" spans="1:8" ht="16.5">
      <c r="A49" s="207" t="str">
        <f t="shared" si="0"/>
        <v>SNNP</v>
      </c>
      <c r="B49" s="207" t="s">
        <v>385</v>
      </c>
      <c r="C49" s="207" t="s">
        <v>1059</v>
      </c>
      <c r="D49" s="207" t="s">
        <v>1069</v>
      </c>
      <c r="E49" s="207" t="s">
        <v>849</v>
      </c>
      <c r="F49" s="216" t="s">
        <v>1059</v>
      </c>
      <c r="G49" s="207" t="s">
        <v>915</v>
      </c>
      <c r="H49" s="207" t="s">
        <v>915</v>
      </c>
    </row>
    <row r="50" spans="1:8" ht="16.5">
      <c r="A50" s="207" t="str">
        <f t="shared" si="0"/>
        <v>SNP</v>
      </c>
      <c r="B50" s="207" t="s">
        <v>1071</v>
      </c>
      <c r="C50" s="207" t="s">
        <v>1072</v>
      </c>
      <c r="D50" s="207" t="s">
        <v>1072</v>
      </c>
      <c r="E50" s="207" t="s">
        <v>1073</v>
      </c>
      <c r="F50" s="216" t="s">
        <v>1069</v>
      </c>
      <c r="G50" s="207" t="s">
        <v>915</v>
      </c>
      <c r="H50" s="207" t="s">
        <v>915</v>
      </c>
    </row>
    <row r="51" spans="1:8" ht="16.5">
      <c r="A51" s="207" t="str">
        <f t="shared" si="0"/>
        <v>SORKON</v>
      </c>
      <c r="B51" s="207" t="s">
        <v>1074</v>
      </c>
      <c r="C51" s="207" t="s">
        <v>1075</v>
      </c>
      <c r="D51" s="207" t="s">
        <v>947</v>
      </c>
      <c r="E51" s="207" t="s">
        <v>985</v>
      </c>
      <c r="F51" s="216" t="s">
        <v>1076</v>
      </c>
      <c r="G51" s="207" t="s">
        <v>915</v>
      </c>
      <c r="H51" s="207" t="s">
        <v>915</v>
      </c>
    </row>
    <row r="52" spans="1:8" ht="16.5">
      <c r="A52" s="207" t="str">
        <f t="shared" si="0"/>
        <v>SSC</v>
      </c>
      <c r="B52" s="207" t="s">
        <v>1077</v>
      </c>
      <c r="C52" s="207" t="s">
        <v>1078</v>
      </c>
      <c r="D52" s="207" t="s">
        <v>1078</v>
      </c>
      <c r="E52" s="207" t="s">
        <v>1078</v>
      </c>
      <c r="F52" s="216" t="s">
        <v>1078</v>
      </c>
      <c r="G52" s="207" t="s">
        <v>1079</v>
      </c>
      <c r="H52" s="207" t="s">
        <v>1080</v>
      </c>
    </row>
    <row r="53" spans="1:8" ht="16.5">
      <c r="A53" s="207" t="str">
        <f t="shared" si="0"/>
        <v>SSF</v>
      </c>
      <c r="B53" s="207" t="s">
        <v>1081</v>
      </c>
      <c r="C53" s="207" t="s">
        <v>1082</v>
      </c>
      <c r="D53" s="207" t="s">
        <v>1082</v>
      </c>
      <c r="E53" s="207" t="s">
        <v>1083</v>
      </c>
      <c r="F53" s="216" t="s">
        <v>1083</v>
      </c>
      <c r="G53" s="207" t="s">
        <v>1084</v>
      </c>
      <c r="H53" s="207" t="s">
        <v>1085</v>
      </c>
    </row>
    <row r="54" spans="1:8" ht="16.5">
      <c r="A54" s="207" t="str">
        <f t="shared" si="0"/>
        <v>SST</v>
      </c>
      <c r="B54" s="207" t="s">
        <v>1086</v>
      </c>
      <c r="C54" s="207" t="s">
        <v>947</v>
      </c>
      <c r="D54" s="207" t="s">
        <v>948</v>
      </c>
      <c r="E54" s="207" t="s">
        <v>947</v>
      </c>
      <c r="F54" s="216" t="s">
        <v>874</v>
      </c>
      <c r="G54" s="207" t="s">
        <v>910</v>
      </c>
      <c r="H54" s="207" t="s">
        <v>2306</v>
      </c>
    </row>
    <row r="55" spans="1:8" ht="16.5">
      <c r="A55" s="207" t="str">
        <f t="shared" si="0"/>
        <v>SUN</v>
      </c>
      <c r="B55" s="207" t="s">
        <v>133</v>
      </c>
      <c r="C55" s="207" t="s">
        <v>1088</v>
      </c>
      <c r="D55" s="207" t="s">
        <v>1088</v>
      </c>
      <c r="E55" s="207" t="s">
        <v>1089</v>
      </c>
      <c r="F55" s="216" t="s">
        <v>1090</v>
      </c>
      <c r="G55" s="207" t="s">
        <v>954</v>
      </c>
      <c r="H55" s="207" t="s">
        <v>1091</v>
      </c>
    </row>
    <row r="56" spans="1:8" ht="16.5">
      <c r="A56" s="207" t="str">
        <f t="shared" si="0"/>
        <v>TC</v>
      </c>
      <c r="B56" s="207" t="s">
        <v>1092</v>
      </c>
      <c r="C56" s="207" t="s">
        <v>1048</v>
      </c>
      <c r="D56" s="207" t="s">
        <v>1093</v>
      </c>
      <c r="E56" s="207" t="s">
        <v>1048</v>
      </c>
      <c r="F56" s="216" t="s">
        <v>1028</v>
      </c>
      <c r="G56" s="207" t="s">
        <v>910</v>
      </c>
      <c r="H56" s="207" t="s">
        <v>1029</v>
      </c>
    </row>
    <row r="57" spans="1:8" ht="16.5">
      <c r="A57" s="207" t="str">
        <f t="shared" si="0"/>
        <v>TFG</v>
      </c>
      <c r="B57" s="207" t="s">
        <v>123</v>
      </c>
      <c r="C57" s="207" t="s">
        <v>1094</v>
      </c>
      <c r="D57" s="207" t="s">
        <v>1095</v>
      </c>
      <c r="E57" s="207" t="s">
        <v>908</v>
      </c>
      <c r="F57" s="216" t="s">
        <v>1195</v>
      </c>
      <c r="G57" s="207" t="s">
        <v>950</v>
      </c>
      <c r="H57" s="207" t="s">
        <v>1271</v>
      </c>
    </row>
    <row r="58" spans="1:8" ht="16.5">
      <c r="A58" s="207" t="str">
        <f t="shared" si="0"/>
        <v>TFMAMA</v>
      </c>
      <c r="B58" s="207" t="s">
        <v>122</v>
      </c>
      <c r="C58" s="207" t="s">
        <v>1097</v>
      </c>
      <c r="D58" s="207" t="s">
        <v>1098</v>
      </c>
      <c r="E58" s="207" t="s">
        <v>1097</v>
      </c>
      <c r="F58" s="216" t="s">
        <v>1098</v>
      </c>
      <c r="G58" s="207" t="s">
        <v>1099</v>
      </c>
      <c r="H58" s="207" t="s">
        <v>1100</v>
      </c>
    </row>
    <row r="59" spans="1:8" ht="16.5">
      <c r="A59" s="207" t="str">
        <f t="shared" si="0"/>
        <v>TIPCO</v>
      </c>
      <c r="B59" s="207" t="s">
        <v>1101</v>
      </c>
      <c r="C59" s="207" t="s">
        <v>1051</v>
      </c>
      <c r="D59" s="207" t="s">
        <v>1052</v>
      </c>
      <c r="E59" s="207" t="s">
        <v>1103</v>
      </c>
      <c r="F59" s="216" t="s">
        <v>1052</v>
      </c>
      <c r="G59" s="207" t="s">
        <v>986</v>
      </c>
      <c r="H59" s="207" t="s">
        <v>1713</v>
      </c>
    </row>
    <row r="60" spans="1:8" ht="16.5">
      <c r="A60" s="207" t="str">
        <f t="shared" si="0"/>
        <v>TKN</v>
      </c>
      <c r="B60" s="207" t="s">
        <v>114</v>
      </c>
      <c r="C60" s="207" t="s">
        <v>1026</v>
      </c>
      <c r="D60" s="207" t="s">
        <v>1581</v>
      </c>
      <c r="E60" s="207" t="s">
        <v>1026</v>
      </c>
      <c r="F60" s="216" t="s">
        <v>1581</v>
      </c>
      <c r="G60" s="207" t="s">
        <v>986</v>
      </c>
      <c r="H60" s="207" t="s">
        <v>2423</v>
      </c>
    </row>
    <row r="61" spans="1:8" ht="16.5">
      <c r="A61" s="207" t="str">
        <f t="shared" si="0"/>
        <v>TU</v>
      </c>
      <c r="B61" s="207" t="s">
        <v>94</v>
      </c>
      <c r="C61" s="207" t="s">
        <v>747</v>
      </c>
      <c r="D61" s="207" t="s">
        <v>899</v>
      </c>
      <c r="E61" s="207" t="s">
        <v>1105</v>
      </c>
      <c r="F61" s="216" t="s">
        <v>1426</v>
      </c>
      <c r="G61" s="207" t="s">
        <v>1084</v>
      </c>
      <c r="H61" s="207" t="s">
        <v>2424</v>
      </c>
    </row>
    <row r="62" spans="1:8" ht="16.5">
      <c r="A62" s="207" t="str">
        <f t="shared" si="0"/>
        <v>TVO</v>
      </c>
      <c r="B62" s="207" t="s">
        <v>93</v>
      </c>
      <c r="C62" s="207" t="s">
        <v>1107</v>
      </c>
      <c r="D62" s="207" t="s">
        <v>1108</v>
      </c>
      <c r="E62" s="207" t="s">
        <v>1109</v>
      </c>
      <c r="F62" s="216" t="s">
        <v>1107</v>
      </c>
      <c r="G62" s="207" t="s">
        <v>915</v>
      </c>
      <c r="H62" s="207" t="s">
        <v>915</v>
      </c>
    </row>
    <row r="63" spans="1:8" ht="16.5">
      <c r="A63" s="207" t="str">
        <f t="shared" si="0"/>
        <v>W</v>
      </c>
      <c r="B63" s="207" t="s">
        <v>1111</v>
      </c>
      <c r="C63" s="207" t="s">
        <v>1112</v>
      </c>
      <c r="D63" s="207" t="s">
        <v>1451</v>
      </c>
      <c r="E63" s="207" t="s">
        <v>1113</v>
      </c>
      <c r="F63" s="216" t="s">
        <v>1451</v>
      </c>
      <c r="G63" s="207" t="s">
        <v>1577</v>
      </c>
      <c r="H63" s="207" t="s">
        <v>2425</v>
      </c>
    </row>
    <row r="64" spans="1:8" ht="16.5">
      <c r="A64" s="207" t="str">
        <f t="shared" si="0"/>
        <v>ZEN</v>
      </c>
      <c r="B64" s="207" t="s">
        <v>78</v>
      </c>
      <c r="C64" s="207" t="s">
        <v>1116</v>
      </c>
      <c r="D64" s="207" t="s">
        <v>1116</v>
      </c>
      <c r="E64" s="207" t="s">
        <v>1334</v>
      </c>
      <c r="F64" s="216" t="s">
        <v>1334</v>
      </c>
      <c r="G64" s="207" t="s">
        <v>915</v>
      </c>
      <c r="H64" s="207" t="s">
        <v>915</v>
      </c>
    </row>
    <row r="65" spans="1:8" ht="16.5">
      <c r="A65" s="207" t="str">
        <f t="shared" si="0"/>
        <v>ADVANC</v>
      </c>
      <c r="B65" s="207" t="s">
        <v>309</v>
      </c>
      <c r="C65" s="207" t="s">
        <v>1119</v>
      </c>
      <c r="D65" s="207" t="s">
        <v>1120</v>
      </c>
      <c r="E65" s="207" t="s">
        <v>1098</v>
      </c>
      <c r="F65" s="216" t="s">
        <v>1121</v>
      </c>
      <c r="G65" s="207" t="s">
        <v>1122</v>
      </c>
      <c r="H65" s="207" t="s">
        <v>968</v>
      </c>
    </row>
    <row r="66" spans="1:8" ht="16.5">
      <c r="A66" s="207" t="str">
        <f t="shared" ref="A66:A129" si="1">IFERROR(LEFT(B66,FIND("&lt;",B66)-2),TRIM(B66))</f>
        <v>AIT</v>
      </c>
      <c r="B66" s="207" t="s">
        <v>1123</v>
      </c>
      <c r="C66" s="207" t="s">
        <v>802</v>
      </c>
      <c r="D66" s="207" t="s">
        <v>802</v>
      </c>
      <c r="E66" s="207" t="s">
        <v>1033</v>
      </c>
      <c r="F66" s="216" t="s">
        <v>868</v>
      </c>
      <c r="G66" s="207" t="s">
        <v>950</v>
      </c>
      <c r="H66" s="207" t="s">
        <v>1317</v>
      </c>
    </row>
    <row r="67" spans="1:8" ht="16.5">
      <c r="A67" s="207" t="str">
        <f t="shared" si="1"/>
        <v>ALT</v>
      </c>
      <c r="B67" s="207" t="s">
        <v>1125</v>
      </c>
      <c r="C67" s="207" t="s">
        <v>925</v>
      </c>
      <c r="D67" s="207" t="s">
        <v>904</v>
      </c>
      <c r="E67" s="207" t="s">
        <v>1126</v>
      </c>
      <c r="F67" s="216" t="s">
        <v>923</v>
      </c>
      <c r="G67" s="207" t="s">
        <v>926</v>
      </c>
      <c r="H67" s="207" t="s">
        <v>911</v>
      </c>
    </row>
    <row r="68" spans="1:8" ht="16.5">
      <c r="A68" s="207" t="str">
        <f t="shared" si="1"/>
        <v>AMR</v>
      </c>
      <c r="B68" s="207" t="s">
        <v>1127</v>
      </c>
      <c r="C68" s="207" t="s">
        <v>1090</v>
      </c>
      <c r="D68" s="207" t="s">
        <v>1088</v>
      </c>
      <c r="E68" s="207" t="s">
        <v>1090</v>
      </c>
      <c r="F68" s="216" t="s">
        <v>985</v>
      </c>
      <c r="G68" s="207" t="s">
        <v>915</v>
      </c>
      <c r="H68" s="207" t="s">
        <v>915</v>
      </c>
    </row>
    <row r="69" spans="1:8" ht="16.5">
      <c r="A69" s="207" t="str">
        <f t="shared" si="1"/>
        <v>BLISS</v>
      </c>
      <c r="B69" s="207" t="s">
        <v>1128</v>
      </c>
      <c r="C69" s="207" t="s">
        <v>373</v>
      </c>
      <c r="D69" s="207" t="s">
        <v>373</v>
      </c>
      <c r="E69" s="207" t="s">
        <v>373</v>
      </c>
      <c r="F69" s="216" t="s">
        <v>373</v>
      </c>
      <c r="G69" s="207" t="s">
        <v>373</v>
      </c>
      <c r="H69" s="207" t="s">
        <v>373</v>
      </c>
    </row>
    <row r="70" spans="1:8" ht="16.5">
      <c r="A70" s="207" t="str">
        <f t="shared" si="1"/>
        <v>DIF</v>
      </c>
      <c r="B70" s="207" t="s">
        <v>376</v>
      </c>
      <c r="C70" s="207" t="s">
        <v>885</v>
      </c>
      <c r="D70" s="207" t="s">
        <v>1129</v>
      </c>
      <c r="E70" s="207" t="s">
        <v>1130</v>
      </c>
      <c r="F70" s="216" t="s">
        <v>885</v>
      </c>
      <c r="G70" s="207" t="s">
        <v>954</v>
      </c>
      <c r="H70" s="207" t="s">
        <v>1131</v>
      </c>
    </row>
    <row r="71" spans="1:8" ht="16.5">
      <c r="A71" s="207" t="str">
        <f t="shared" si="1"/>
        <v>DTAC</v>
      </c>
      <c r="B71" s="207" t="s">
        <v>258</v>
      </c>
      <c r="C71" s="207" t="s">
        <v>1132</v>
      </c>
      <c r="D71" s="207" t="s">
        <v>1133</v>
      </c>
      <c r="E71" s="207" t="s">
        <v>1134</v>
      </c>
      <c r="F71" s="216" t="s">
        <v>1135</v>
      </c>
      <c r="G71" s="207" t="s">
        <v>968</v>
      </c>
      <c r="H71" s="207" t="s">
        <v>1136</v>
      </c>
    </row>
    <row r="72" spans="1:8" ht="16.5">
      <c r="A72" s="207" t="str">
        <f t="shared" si="1"/>
        <v>FORTH</v>
      </c>
      <c r="B72" s="207" t="s">
        <v>249</v>
      </c>
      <c r="C72" s="207" t="s">
        <v>1137</v>
      </c>
      <c r="D72" s="207" t="s">
        <v>1132</v>
      </c>
      <c r="E72" s="207" t="s">
        <v>796</v>
      </c>
      <c r="F72" s="216" t="s">
        <v>1138</v>
      </c>
      <c r="G72" s="207" t="s">
        <v>2331</v>
      </c>
      <c r="H72" s="207" t="s">
        <v>2426</v>
      </c>
    </row>
    <row r="73" spans="1:8" ht="16.5">
      <c r="A73" s="207" t="str">
        <f t="shared" si="1"/>
        <v>HUMAN</v>
      </c>
      <c r="B73" s="207" t="s">
        <v>238</v>
      </c>
      <c r="C73" s="207" t="s">
        <v>824</v>
      </c>
      <c r="D73" s="207" t="s">
        <v>1139</v>
      </c>
      <c r="E73" s="207" t="s">
        <v>1140</v>
      </c>
      <c r="F73" s="216" t="s">
        <v>1140</v>
      </c>
      <c r="G73" s="207" t="s">
        <v>954</v>
      </c>
      <c r="H73" s="207" t="s">
        <v>1271</v>
      </c>
    </row>
    <row r="74" spans="1:8" ht="16.5">
      <c r="A74" s="207" t="str">
        <f t="shared" si="1"/>
        <v>ILINK</v>
      </c>
      <c r="B74" s="207" t="s">
        <v>1142</v>
      </c>
      <c r="C74" s="207" t="s">
        <v>814</v>
      </c>
      <c r="D74" s="207" t="s">
        <v>1143</v>
      </c>
      <c r="E74" s="207" t="s">
        <v>934</v>
      </c>
      <c r="F74" s="216" t="s">
        <v>1696</v>
      </c>
      <c r="G74" s="207" t="s">
        <v>1003</v>
      </c>
      <c r="H74" s="207" t="s">
        <v>2298</v>
      </c>
    </row>
    <row r="75" spans="1:8" ht="16.5">
      <c r="A75" s="207" t="str">
        <f t="shared" si="1"/>
        <v>INET</v>
      </c>
      <c r="B75" s="207" t="s">
        <v>1145</v>
      </c>
      <c r="C75" s="207" t="s">
        <v>962</v>
      </c>
      <c r="D75" s="207" t="s">
        <v>812</v>
      </c>
      <c r="E75" s="207" t="s">
        <v>947</v>
      </c>
      <c r="F75" s="216" t="s">
        <v>948</v>
      </c>
      <c r="G75" s="207" t="s">
        <v>950</v>
      </c>
      <c r="H75" s="207" t="s">
        <v>1146</v>
      </c>
    </row>
    <row r="76" spans="1:8" ht="16.5">
      <c r="A76" s="207" t="str">
        <f t="shared" si="1"/>
        <v>INSET</v>
      </c>
      <c r="B76" s="207" t="s">
        <v>234</v>
      </c>
      <c r="C76" s="207" t="s">
        <v>1147</v>
      </c>
      <c r="D76" s="207" t="s">
        <v>1148</v>
      </c>
      <c r="E76" s="207" t="s">
        <v>1149</v>
      </c>
      <c r="F76" s="216" t="s">
        <v>1644</v>
      </c>
      <c r="G76" s="207" t="s">
        <v>1012</v>
      </c>
      <c r="H76" s="207" t="s">
        <v>2427</v>
      </c>
    </row>
    <row r="77" spans="1:8" ht="16.5">
      <c r="A77" s="207" t="str">
        <f t="shared" si="1"/>
        <v>INTUCH</v>
      </c>
      <c r="B77" s="207" t="s">
        <v>233</v>
      </c>
      <c r="C77" s="207" t="s">
        <v>748</v>
      </c>
      <c r="D77" s="207" t="s">
        <v>1046</v>
      </c>
      <c r="E77" s="207" t="s">
        <v>748</v>
      </c>
      <c r="F77" s="216" t="s">
        <v>1651</v>
      </c>
      <c r="G77" s="207" t="s">
        <v>915</v>
      </c>
      <c r="H77" s="207" t="s">
        <v>915</v>
      </c>
    </row>
    <row r="78" spans="1:8" ht="16.5">
      <c r="A78" s="207" t="str">
        <f t="shared" si="1"/>
        <v>ITEL</v>
      </c>
      <c r="B78" s="207" t="s">
        <v>229</v>
      </c>
      <c r="C78" s="207" t="s">
        <v>1151</v>
      </c>
      <c r="D78" s="207" t="s">
        <v>825</v>
      </c>
      <c r="E78" s="207" t="s">
        <v>1153</v>
      </c>
      <c r="F78" s="216" t="s">
        <v>825</v>
      </c>
      <c r="G78" s="207" t="s">
        <v>1008</v>
      </c>
      <c r="H78" s="207" t="s">
        <v>1622</v>
      </c>
    </row>
    <row r="79" spans="1:8" ht="16.5">
      <c r="A79" s="207" t="str">
        <f t="shared" si="1"/>
        <v>JAS</v>
      </c>
      <c r="B79" s="207" t="s">
        <v>227</v>
      </c>
      <c r="C79" s="207" t="s">
        <v>851</v>
      </c>
      <c r="D79" s="207" t="s">
        <v>1155</v>
      </c>
      <c r="E79" s="207" t="s">
        <v>1156</v>
      </c>
      <c r="F79" s="216" t="s">
        <v>1274</v>
      </c>
      <c r="G79" s="207" t="s">
        <v>1012</v>
      </c>
      <c r="H79" s="207" t="s">
        <v>1200</v>
      </c>
    </row>
    <row r="80" spans="1:8" ht="16.5">
      <c r="A80" s="207" t="str">
        <f t="shared" si="1"/>
        <v>JASIF</v>
      </c>
      <c r="B80" s="207" t="s">
        <v>377</v>
      </c>
      <c r="C80" s="207" t="s">
        <v>737</v>
      </c>
      <c r="D80" s="207" t="s">
        <v>1055</v>
      </c>
      <c r="E80" s="207" t="s">
        <v>737</v>
      </c>
      <c r="F80" s="216" t="s">
        <v>1055</v>
      </c>
      <c r="G80" s="207" t="s">
        <v>1003</v>
      </c>
      <c r="H80" s="207" t="s">
        <v>1158</v>
      </c>
    </row>
    <row r="81" spans="1:8" ht="16.5">
      <c r="A81" s="207" t="str">
        <f t="shared" si="1"/>
        <v>JMART</v>
      </c>
      <c r="B81" s="207" t="s">
        <v>225</v>
      </c>
      <c r="C81" s="207" t="s">
        <v>1159</v>
      </c>
      <c r="D81" s="207" t="s">
        <v>1160</v>
      </c>
      <c r="E81" s="207" t="s">
        <v>1161</v>
      </c>
      <c r="F81" s="216" t="s">
        <v>2428</v>
      </c>
      <c r="G81" s="207" t="s">
        <v>1589</v>
      </c>
      <c r="H81" s="207" t="s">
        <v>2429</v>
      </c>
    </row>
    <row r="82" spans="1:8" ht="16.5">
      <c r="A82" s="207" t="str">
        <f t="shared" si="1"/>
        <v>JTS</v>
      </c>
      <c r="B82" s="207" t="s">
        <v>1164</v>
      </c>
      <c r="C82" s="207" t="s">
        <v>1165</v>
      </c>
      <c r="D82" s="207" t="s">
        <v>1166</v>
      </c>
      <c r="E82" s="207" t="s">
        <v>1167</v>
      </c>
      <c r="F82" s="216" t="s">
        <v>1167</v>
      </c>
      <c r="G82" s="207" t="s">
        <v>1168</v>
      </c>
      <c r="H82" s="207" t="s">
        <v>1169</v>
      </c>
    </row>
    <row r="83" spans="1:8" ht="16.5">
      <c r="A83" s="207" t="str">
        <f t="shared" si="1"/>
        <v>MFEC</v>
      </c>
      <c r="B83" s="207" t="s">
        <v>873</v>
      </c>
      <c r="C83" s="207" t="s">
        <v>1170</v>
      </c>
      <c r="D83" s="207" t="s">
        <v>938</v>
      </c>
      <c r="E83" s="207" t="s">
        <v>1170</v>
      </c>
      <c r="F83" s="216" t="s">
        <v>1171</v>
      </c>
      <c r="G83" s="207" t="s">
        <v>910</v>
      </c>
      <c r="H83" s="207" t="s">
        <v>1172</v>
      </c>
    </row>
    <row r="84" spans="1:8" ht="16.5">
      <c r="A84" s="207" t="str">
        <f t="shared" si="1"/>
        <v>MSC</v>
      </c>
      <c r="B84" s="207" t="s">
        <v>1173</v>
      </c>
      <c r="C84" s="207" t="s">
        <v>797</v>
      </c>
      <c r="D84" s="207" t="s">
        <v>1170</v>
      </c>
      <c r="E84" s="207" t="s">
        <v>939</v>
      </c>
      <c r="F84" s="216" t="s">
        <v>797</v>
      </c>
      <c r="G84" s="207" t="s">
        <v>915</v>
      </c>
      <c r="H84" s="207" t="s">
        <v>915</v>
      </c>
    </row>
    <row r="85" spans="1:8" ht="16.5">
      <c r="A85" s="207" t="str">
        <f t="shared" si="1"/>
        <v>PT</v>
      </c>
      <c r="B85" s="207" t="s">
        <v>186</v>
      </c>
      <c r="C85" s="207" t="s">
        <v>883</v>
      </c>
      <c r="D85" s="207" t="s">
        <v>802</v>
      </c>
      <c r="E85" s="207" t="s">
        <v>868</v>
      </c>
      <c r="F85" s="216" t="s">
        <v>883</v>
      </c>
      <c r="G85" s="207" t="s">
        <v>910</v>
      </c>
      <c r="H85" s="207" t="s">
        <v>1174</v>
      </c>
    </row>
    <row r="86" spans="1:8" ht="16.5">
      <c r="A86" s="207" t="str">
        <f t="shared" si="1"/>
        <v>SAMART</v>
      </c>
      <c r="B86" s="207" t="s">
        <v>1175</v>
      </c>
      <c r="C86" s="207" t="s">
        <v>883</v>
      </c>
      <c r="D86" s="207" t="s">
        <v>883</v>
      </c>
      <c r="E86" s="207" t="s">
        <v>1176</v>
      </c>
      <c r="F86" s="216" t="s">
        <v>868</v>
      </c>
      <c r="G86" s="207" t="s">
        <v>950</v>
      </c>
      <c r="H86" s="207" t="s">
        <v>1317</v>
      </c>
    </row>
    <row r="87" spans="1:8" ht="16.5">
      <c r="A87" s="207" t="str">
        <f t="shared" si="1"/>
        <v>SAMTEL</v>
      </c>
      <c r="B87" s="207" t="s">
        <v>1177</v>
      </c>
      <c r="C87" s="207" t="s">
        <v>1095</v>
      </c>
      <c r="D87" s="207" t="s">
        <v>1049</v>
      </c>
      <c r="E87" s="207" t="s">
        <v>1095</v>
      </c>
      <c r="F87" s="216" t="s">
        <v>1049</v>
      </c>
      <c r="G87" s="207" t="s">
        <v>950</v>
      </c>
      <c r="H87" s="207" t="s">
        <v>1040</v>
      </c>
    </row>
    <row r="88" spans="1:8" ht="16.5">
      <c r="A88" s="207" t="str">
        <f t="shared" si="1"/>
        <v>SDC</v>
      </c>
      <c r="B88" s="207" t="s">
        <v>1179</v>
      </c>
      <c r="C88" s="207" t="s">
        <v>1180</v>
      </c>
      <c r="D88" s="207" t="s">
        <v>1180</v>
      </c>
      <c r="E88" s="207" t="s">
        <v>1181</v>
      </c>
      <c r="F88" s="216" t="s">
        <v>1845</v>
      </c>
      <c r="G88" s="207" t="s">
        <v>897</v>
      </c>
      <c r="H88" s="207" t="s">
        <v>2430</v>
      </c>
    </row>
    <row r="89" spans="1:8" ht="16.5">
      <c r="A89" s="207" t="str">
        <f t="shared" si="1"/>
        <v>SIS</v>
      </c>
      <c r="B89" s="207" t="s">
        <v>154</v>
      </c>
      <c r="C89" s="207" t="s">
        <v>979</v>
      </c>
      <c r="D89" s="207" t="s">
        <v>1183</v>
      </c>
      <c r="E89" s="207" t="s">
        <v>980</v>
      </c>
      <c r="F89" s="216" t="s">
        <v>1184</v>
      </c>
      <c r="G89" s="207" t="s">
        <v>968</v>
      </c>
      <c r="H89" s="207" t="s">
        <v>1185</v>
      </c>
    </row>
    <row r="90" spans="1:8" ht="16.5">
      <c r="A90" s="207" t="str">
        <f t="shared" si="1"/>
        <v>SKY</v>
      </c>
      <c r="B90" s="207" t="s">
        <v>151</v>
      </c>
      <c r="C90" s="207" t="s">
        <v>1186</v>
      </c>
      <c r="D90" s="207" t="s">
        <v>1186</v>
      </c>
      <c r="E90" s="207" t="s">
        <v>919</v>
      </c>
      <c r="F90" s="216" t="s">
        <v>1055</v>
      </c>
      <c r="G90" s="207" t="s">
        <v>1003</v>
      </c>
      <c r="H90" s="207" t="s">
        <v>1158</v>
      </c>
    </row>
    <row r="91" spans="1:8" ht="16.5">
      <c r="A91" s="207" t="str">
        <f t="shared" si="1"/>
        <v>SVOA</v>
      </c>
      <c r="B91" s="207" t="s">
        <v>1189</v>
      </c>
      <c r="C91" s="207" t="s">
        <v>1190</v>
      </c>
      <c r="D91" s="207" t="s">
        <v>1191</v>
      </c>
      <c r="E91" s="207" t="s">
        <v>1192</v>
      </c>
      <c r="F91" s="216" t="s">
        <v>1190</v>
      </c>
      <c r="G91" s="207" t="s">
        <v>1012</v>
      </c>
      <c r="H91" s="207" t="s">
        <v>2000</v>
      </c>
    </row>
    <row r="92" spans="1:8" ht="16.5">
      <c r="A92" s="207" t="str">
        <f t="shared" si="1"/>
        <v>SYMC</v>
      </c>
      <c r="B92" s="207" t="s">
        <v>1194</v>
      </c>
      <c r="C92" s="207" t="s">
        <v>1195</v>
      </c>
      <c r="D92" s="207" t="s">
        <v>1049</v>
      </c>
      <c r="E92" s="207" t="s">
        <v>1195</v>
      </c>
      <c r="F92" s="216" t="s">
        <v>853</v>
      </c>
      <c r="G92" s="207" t="s">
        <v>915</v>
      </c>
      <c r="H92" s="207" t="s">
        <v>915</v>
      </c>
    </row>
    <row r="93" spans="1:8" ht="16.5">
      <c r="A93" s="207" t="str">
        <f t="shared" si="1"/>
        <v>SYNEX</v>
      </c>
      <c r="B93" s="207" t="s">
        <v>129</v>
      </c>
      <c r="C93" s="207" t="s">
        <v>743</v>
      </c>
      <c r="D93" s="207" t="s">
        <v>1196</v>
      </c>
      <c r="E93" s="207" t="s">
        <v>880</v>
      </c>
      <c r="F93" s="216" t="s">
        <v>1570</v>
      </c>
      <c r="G93" s="207" t="s">
        <v>915</v>
      </c>
      <c r="H93" s="207" t="s">
        <v>915</v>
      </c>
    </row>
    <row r="94" spans="1:8" ht="16.5">
      <c r="A94" s="207" t="str">
        <f t="shared" si="1"/>
        <v>THCOM</v>
      </c>
      <c r="B94" s="207" t="s">
        <v>119</v>
      </c>
      <c r="C94" s="207" t="s">
        <v>1198</v>
      </c>
      <c r="D94" s="207" t="s">
        <v>1198</v>
      </c>
      <c r="E94" s="207" t="s">
        <v>807</v>
      </c>
      <c r="F94" s="216" t="s">
        <v>2431</v>
      </c>
      <c r="G94" s="207" t="s">
        <v>954</v>
      </c>
      <c r="H94" s="207" t="s">
        <v>1406</v>
      </c>
    </row>
    <row r="95" spans="1:8" ht="16.5">
      <c r="A95" s="207" t="str">
        <f t="shared" si="1"/>
        <v>TKC</v>
      </c>
      <c r="B95" s="207" t="s">
        <v>1201</v>
      </c>
      <c r="C95" s="207" t="s">
        <v>1202</v>
      </c>
      <c r="D95" s="207" t="s">
        <v>1203</v>
      </c>
      <c r="E95" s="207" t="s">
        <v>1204</v>
      </c>
      <c r="F95" s="216" t="s">
        <v>2432</v>
      </c>
      <c r="G95" s="207" t="s">
        <v>1056</v>
      </c>
      <c r="H95" s="207" t="s">
        <v>2433</v>
      </c>
    </row>
    <row r="96" spans="1:8" ht="16.5">
      <c r="A96" s="207" t="str">
        <f t="shared" si="1"/>
        <v>TRUE</v>
      </c>
      <c r="B96" s="207" t="s">
        <v>375</v>
      </c>
      <c r="C96" s="207" t="s">
        <v>1205</v>
      </c>
      <c r="D96" s="207" t="s">
        <v>1206</v>
      </c>
      <c r="E96" s="207" t="s">
        <v>1147</v>
      </c>
      <c r="F96" s="216" t="s">
        <v>1205</v>
      </c>
      <c r="G96" s="207" t="s">
        <v>915</v>
      </c>
      <c r="H96" s="207" t="s">
        <v>915</v>
      </c>
    </row>
    <row r="97" spans="1:8" ht="16.5">
      <c r="A97" s="207" t="str">
        <f t="shared" si="1"/>
        <v>TWZ</v>
      </c>
      <c r="B97" s="207" t="s">
        <v>1207</v>
      </c>
      <c r="C97" s="207" t="s">
        <v>1208</v>
      </c>
      <c r="D97" s="207" t="s">
        <v>1208</v>
      </c>
      <c r="E97" s="207" t="s">
        <v>1209</v>
      </c>
      <c r="F97" s="216" t="s">
        <v>1209</v>
      </c>
      <c r="G97" s="207" t="s">
        <v>897</v>
      </c>
      <c r="H97" s="207" t="s">
        <v>1210</v>
      </c>
    </row>
    <row r="98" spans="1:8" ht="16.5">
      <c r="A98" s="207" t="str">
        <f t="shared" si="1"/>
        <v>CCET</v>
      </c>
      <c r="B98" s="207" t="s">
        <v>1211</v>
      </c>
      <c r="C98" s="207" t="s">
        <v>1212</v>
      </c>
      <c r="D98" s="207" t="s">
        <v>1213</v>
      </c>
      <c r="E98" s="207" t="s">
        <v>1214</v>
      </c>
      <c r="F98" s="216" t="s">
        <v>1214</v>
      </c>
      <c r="G98" s="207" t="s">
        <v>915</v>
      </c>
      <c r="H98" s="207" t="s">
        <v>915</v>
      </c>
    </row>
    <row r="99" spans="1:8" ht="16.5">
      <c r="A99" s="207" t="str">
        <f t="shared" si="1"/>
        <v>DELTA</v>
      </c>
      <c r="B99" s="207" t="s">
        <v>261</v>
      </c>
      <c r="C99" s="207" t="s">
        <v>1215</v>
      </c>
      <c r="D99" s="207" t="s">
        <v>1216</v>
      </c>
      <c r="E99" s="207" t="s">
        <v>1217</v>
      </c>
      <c r="F99" s="216" t="s">
        <v>1218</v>
      </c>
      <c r="G99" s="207" t="s">
        <v>1219</v>
      </c>
      <c r="H99" s="207" t="s">
        <v>1220</v>
      </c>
    </row>
    <row r="100" spans="1:8" ht="16.5">
      <c r="A100" s="207" t="str">
        <f t="shared" si="1"/>
        <v>HANA</v>
      </c>
      <c r="B100" s="207" t="s">
        <v>241</v>
      </c>
      <c r="C100" s="207" t="s">
        <v>1221</v>
      </c>
      <c r="D100" s="207" t="s">
        <v>1137</v>
      </c>
      <c r="E100" s="207" t="s">
        <v>865</v>
      </c>
      <c r="F100" s="216" t="s">
        <v>1221</v>
      </c>
      <c r="G100" s="207" t="s">
        <v>981</v>
      </c>
      <c r="H100" s="207" t="s">
        <v>935</v>
      </c>
    </row>
    <row r="101" spans="1:8" ht="16.5">
      <c r="A101" s="207" t="str">
        <f t="shared" si="1"/>
        <v>KCE</v>
      </c>
      <c r="B101" s="207" t="s">
        <v>221</v>
      </c>
      <c r="C101" s="207" t="s">
        <v>862</v>
      </c>
      <c r="D101" s="207" t="s">
        <v>1223</v>
      </c>
      <c r="E101" s="207" t="s">
        <v>1224</v>
      </c>
      <c r="F101" s="216" t="s">
        <v>862</v>
      </c>
      <c r="G101" s="207" t="s">
        <v>1079</v>
      </c>
      <c r="H101" s="207" t="s">
        <v>921</v>
      </c>
    </row>
    <row r="102" spans="1:8" ht="16.5">
      <c r="A102" s="207" t="str">
        <f t="shared" si="1"/>
        <v>METCO</v>
      </c>
      <c r="B102" s="207" t="s">
        <v>1225</v>
      </c>
      <c r="C102" s="207" t="s">
        <v>1226</v>
      </c>
      <c r="D102" s="207" t="s">
        <v>1226</v>
      </c>
      <c r="E102" s="207" t="s">
        <v>2434</v>
      </c>
      <c r="F102" s="216" t="s">
        <v>2434</v>
      </c>
      <c r="G102" s="207" t="s">
        <v>1099</v>
      </c>
      <c r="H102" s="207" t="s">
        <v>1829</v>
      </c>
    </row>
    <row r="103" spans="1:8" ht="16.5">
      <c r="A103" s="207" t="str">
        <f t="shared" si="1"/>
        <v>NEX</v>
      </c>
      <c r="B103" s="207" t="s">
        <v>1228</v>
      </c>
      <c r="C103" s="207" t="s">
        <v>880</v>
      </c>
      <c r="D103" s="207" t="s">
        <v>852</v>
      </c>
      <c r="E103" s="207" t="s">
        <v>899</v>
      </c>
      <c r="F103" s="216" t="s">
        <v>880</v>
      </c>
      <c r="G103" s="207" t="s">
        <v>915</v>
      </c>
      <c r="H103" s="207" t="s">
        <v>915</v>
      </c>
    </row>
    <row r="104" spans="1:8" ht="16.5">
      <c r="A104" s="207" t="str">
        <f t="shared" si="1"/>
        <v>SMT</v>
      </c>
      <c r="B104" s="207" t="s">
        <v>149</v>
      </c>
      <c r="C104" s="207" t="s">
        <v>1229</v>
      </c>
      <c r="D104" s="207" t="s">
        <v>1229</v>
      </c>
      <c r="E104" s="207" t="s">
        <v>1669</v>
      </c>
      <c r="F104" s="216" t="s">
        <v>1669</v>
      </c>
      <c r="G104" s="207" t="s">
        <v>2435</v>
      </c>
      <c r="H104" s="207" t="s">
        <v>2429</v>
      </c>
    </row>
    <row r="105" spans="1:8" ht="16.5">
      <c r="A105" s="207" t="str">
        <f t="shared" si="1"/>
        <v>SVI</v>
      </c>
      <c r="B105" s="207" t="s">
        <v>130</v>
      </c>
      <c r="C105" s="207" t="s">
        <v>1231</v>
      </c>
      <c r="D105" s="207" t="s">
        <v>1026</v>
      </c>
      <c r="E105" s="207" t="s">
        <v>930</v>
      </c>
      <c r="F105" s="216" t="s">
        <v>1048</v>
      </c>
      <c r="G105" s="207" t="s">
        <v>915</v>
      </c>
      <c r="H105" s="207" t="s">
        <v>915</v>
      </c>
    </row>
    <row r="106" spans="1:8" ht="16.5">
      <c r="A106" s="207" t="str">
        <f t="shared" si="1"/>
        <v>TEAM</v>
      </c>
      <c r="B106" s="207" t="s">
        <v>1232</v>
      </c>
      <c r="C106" s="207" t="s">
        <v>1002</v>
      </c>
      <c r="D106" s="207" t="s">
        <v>1002</v>
      </c>
      <c r="E106" s="207" t="s">
        <v>1233</v>
      </c>
      <c r="F106" s="216" t="s">
        <v>1233</v>
      </c>
      <c r="G106" s="207" t="s">
        <v>2149</v>
      </c>
      <c r="H106" s="207" t="s">
        <v>2436</v>
      </c>
    </row>
    <row r="107" spans="1:8" ht="16.5">
      <c r="A107" s="207" t="str">
        <f t="shared" si="1"/>
        <v/>
      </c>
      <c r="D107" s="207" t="s">
        <v>1235</v>
      </c>
      <c r="E107" s="207" t="s">
        <v>1236</v>
      </c>
      <c r="F107" s="216" t="s">
        <v>2437</v>
      </c>
    </row>
    <row r="108" spans="1:8" ht="16.5">
      <c r="A108" s="207" t="str">
        <f t="shared" si="1"/>
        <v/>
      </c>
      <c r="D108" s="207" t="s">
        <v>1237</v>
      </c>
      <c r="E108" s="207" t="s">
        <v>1238</v>
      </c>
      <c r="F108" s="216" t="s">
        <v>2438</v>
      </c>
    </row>
    <row r="109" spans="1:8" ht="16.5">
      <c r="A109" s="207" t="str">
        <f t="shared" si="1"/>
        <v/>
      </c>
      <c r="D109" s="207" t="s">
        <v>1239</v>
      </c>
      <c r="E109" s="207" t="s">
        <v>1240</v>
      </c>
      <c r="F109" s="216" t="s">
        <v>2439</v>
      </c>
    </row>
    <row r="110" spans="1:8" ht="16.5">
      <c r="A110" s="207" t="str">
        <f t="shared" si="1"/>
        <v/>
      </c>
      <c r="D110" s="207" t="s">
        <v>1241</v>
      </c>
      <c r="E110" s="207" t="s">
        <v>1242</v>
      </c>
      <c r="F110" s="216" t="s">
        <v>2440</v>
      </c>
    </row>
    <row r="111" spans="1:8" ht="16.5">
      <c r="A111" s="207" t="str">
        <f t="shared" si="1"/>
        <v/>
      </c>
      <c r="D111" s="207" t="s">
        <v>1243</v>
      </c>
      <c r="E111" s="207" t="s">
        <v>1244</v>
      </c>
      <c r="F111" s="216" t="s">
        <v>2441</v>
      </c>
    </row>
    <row r="112" spans="1:8" ht="16.5">
      <c r="A112" s="207" t="str">
        <f t="shared" si="1"/>
        <v/>
      </c>
      <c r="D112" s="207" t="s">
        <v>1245</v>
      </c>
      <c r="E112" s="207" t="s">
        <v>1246</v>
      </c>
      <c r="F112" s="216" t="s">
        <v>2442</v>
      </c>
    </row>
    <row r="113" spans="1:8" ht="16.5">
      <c r="A113" s="207" t="str">
        <f t="shared" si="1"/>
        <v/>
      </c>
      <c r="D113" s="207" t="s">
        <v>1247</v>
      </c>
      <c r="E113" s="207" t="s">
        <v>1248</v>
      </c>
      <c r="F113" s="216" t="s">
        <v>2443</v>
      </c>
    </row>
    <row r="114" spans="1:8" ht="16.5">
      <c r="A114" s="207" t="str">
        <f t="shared" si="1"/>
        <v/>
      </c>
      <c r="D114" s="207" t="s">
        <v>1249</v>
      </c>
      <c r="E114" s="207" t="s">
        <v>1250</v>
      </c>
      <c r="F114" s="216" t="s">
        <v>2444</v>
      </c>
    </row>
    <row r="115" spans="1:8" ht="16.5">
      <c r="A115" s="207" t="str">
        <f t="shared" si="1"/>
        <v/>
      </c>
      <c r="D115" s="207" t="s">
        <v>1251</v>
      </c>
      <c r="E115" s="207" t="s">
        <v>1252</v>
      </c>
      <c r="F115" s="216" t="s">
        <v>2445</v>
      </c>
    </row>
    <row r="116" spans="1:8" ht="16.5">
      <c r="A116" s="207" t="str">
        <f t="shared" si="1"/>
        <v>THL</v>
      </c>
      <c r="B116" s="207" t="s">
        <v>1253</v>
      </c>
      <c r="C116" s="207" t="s">
        <v>373</v>
      </c>
      <c r="D116" s="207" t="s">
        <v>373</v>
      </c>
      <c r="E116" s="207" t="s">
        <v>373</v>
      </c>
      <c r="F116" s="216" t="s">
        <v>373</v>
      </c>
      <c r="G116" s="207" t="s">
        <v>373</v>
      </c>
      <c r="H116" s="207" t="s">
        <v>373</v>
      </c>
    </row>
    <row r="117" spans="1:8" ht="16.5">
      <c r="A117" s="207" t="str">
        <f t="shared" si="1"/>
        <v>7UP</v>
      </c>
      <c r="B117" s="207" t="s">
        <v>1254</v>
      </c>
      <c r="C117" s="207" t="s">
        <v>1255</v>
      </c>
      <c r="D117" s="207" t="s">
        <v>1256</v>
      </c>
      <c r="E117" s="207" t="s">
        <v>1257</v>
      </c>
      <c r="F117" s="216" t="s">
        <v>1276</v>
      </c>
      <c r="G117" s="207" t="s">
        <v>897</v>
      </c>
      <c r="H117" s="207" t="s">
        <v>1657</v>
      </c>
    </row>
    <row r="118" spans="1:8" ht="16.5">
      <c r="A118" s="207" t="str">
        <f t="shared" si="1"/>
        <v>ABPIF</v>
      </c>
      <c r="B118" s="207" t="s">
        <v>1258</v>
      </c>
      <c r="C118" s="207" t="s">
        <v>372</v>
      </c>
      <c r="D118" s="207" t="s">
        <v>1514</v>
      </c>
      <c r="E118" s="207" t="s">
        <v>372</v>
      </c>
      <c r="F118" s="216" t="s">
        <v>1514</v>
      </c>
      <c r="G118" s="207" t="s">
        <v>1277</v>
      </c>
      <c r="H118" s="207" t="s">
        <v>2446</v>
      </c>
    </row>
    <row r="119" spans="1:8" ht="16.5">
      <c r="A119" s="207" t="str">
        <f t="shared" si="1"/>
        <v>ACC</v>
      </c>
      <c r="B119" s="207" t="s">
        <v>1259</v>
      </c>
      <c r="C119" s="207" t="s">
        <v>1260</v>
      </c>
      <c r="D119" s="207" t="s">
        <v>1260</v>
      </c>
      <c r="E119" s="207" t="s">
        <v>1261</v>
      </c>
      <c r="F119" s="216" t="s">
        <v>1714</v>
      </c>
      <c r="G119" s="207" t="s">
        <v>945</v>
      </c>
      <c r="H119" s="207" t="s">
        <v>902</v>
      </c>
    </row>
    <row r="120" spans="1:8" ht="16.5">
      <c r="A120" s="207" t="str">
        <f t="shared" si="1"/>
        <v>ACE</v>
      </c>
      <c r="B120" s="207" t="s">
        <v>310</v>
      </c>
      <c r="C120" s="207" t="s">
        <v>1263</v>
      </c>
      <c r="D120" s="207" t="s">
        <v>1264</v>
      </c>
      <c r="E120" s="207" t="s">
        <v>1263</v>
      </c>
      <c r="F120" s="216" t="s">
        <v>1264</v>
      </c>
      <c r="G120" s="207" t="s">
        <v>926</v>
      </c>
      <c r="H120" s="207" t="s">
        <v>1023</v>
      </c>
    </row>
    <row r="121" spans="1:8" ht="16.5">
      <c r="A121" s="207" t="str">
        <f t="shared" si="1"/>
        <v>AGE</v>
      </c>
      <c r="B121" s="207" t="s">
        <v>1265</v>
      </c>
      <c r="C121" s="207" t="s">
        <v>1157</v>
      </c>
      <c r="D121" s="207" t="s">
        <v>1266</v>
      </c>
      <c r="E121" s="207" t="s">
        <v>1157</v>
      </c>
      <c r="F121" s="216" t="s">
        <v>1157</v>
      </c>
      <c r="G121" s="207" t="s">
        <v>1012</v>
      </c>
      <c r="H121" s="207" t="s">
        <v>1200</v>
      </c>
    </row>
    <row r="122" spans="1:8" ht="16.5">
      <c r="A122" s="207" t="str">
        <f t="shared" si="1"/>
        <v>AI</v>
      </c>
      <c r="B122" s="207" t="s">
        <v>1269</v>
      </c>
      <c r="C122" s="207" t="s">
        <v>1195</v>
      </c>
      <c r="D122" s="207" t="s">
        <v>1195</v>
      </c>
      <c r="E122" s="207" t="s">
        <v>1270</v>
      </c>
      <c r="F122" s="216" t="s">
        <v>1270</v>
      </c>
      <c r="G122" s="207" t="s">
        <v>954</v>
      </c>
      <c r="H122" s="207" t="s">
        <v>2447</v>
      </c>
    </row>
    <row r="123" spans="1:8" ht="16.5">
      <c r="A123" s="207" t="str">
        <f t="shared" si="1"/>
        <v>AIE</v>
      </c>
      <c r="B123" s="207" t="s">
        <v>1272</v>
      </c>
      <c r="C123" s="207" t="s">
        <v>1157</v>
      </c>
      <c r="D123" s="207" t="s">
        <v>1273</v>
      </c>
      <c r="E123" s="207" t="s">
        <v>1274</v>
      </c>
      <c r="F123" s="216" t="s">
        <v>1273</v>
      </c>
      <c r="G123" s="207" t="s">
        <v>915</v>
      </c>
      <c r="H123" s="207" t="s">
        <v>915</v>
      </c>
    </row>
    <row r="124" spans="1:8" ht="16.5">
      <c r="A124" s="207" t="str">
        <f t="shared" si="1"/>
        <v>AKR</v>
      </c>
      <c r="B124" s="207" t="s">
        <v>1275</v>
      </c>
      <c r="C124" s="207" t="s">
        <v>1257</v>
      </c>
      <c r="D124" s="207" t="s">
        <v>1276</v>
      </c>
      <c r="E124" s="207" t="s">
        <v>994</v>
      </c>
      <c r="F124" s="216" t="s">
        <v>1257</v>
      </c>
      <c r="G124" s="207" t="s">
        <v>1277</v>
      </c>
      <c r="H124" s="207" t="s">
        <v>1278</v>
      </c>
    </row>
    <row r="125" spans="1:8" ht="16.5">
      <c r="A125" s="207" t="str">
        <f t="shared" si="1"/>
        <v>BAFS</v>
      </c>
      <c r="B125" s="207" t="s">
        <v>1279</v>
      </c>
      <c r="C125" s="207" t="s">
        <v>1065</v>
      </c>
      <c r="D125" s="207" t="s">
        <v>1280</v>
      </c>
      <c r="E125" s="207" t="s">
        <v>1064</v>
      </c>
      <c r="F125" s="216" t="s">
        <v>1280</v>
      </c>
      <c r="G125" s="207" t="s">
        <v>1079</v>
      </c>
      <c r="H125" s="207" t="s">
        <v>1291</v>
      </c>
    </row>
    <row r="126" spans="1:8" ht="16.5">
      <c r="A126" s="207" t="str">
        <f t="shared" si="1"/>
        <v>BANPU</v>
      </c>
      <c r="B126" s="207" t="s">
        <v>292</v>
      </c>
      <c r="C126" s="207" t="s">
        <v>1281</v>
      </c>
      <c r="D126" s="207" t="s">
        <v>1281</v>
      </c>
      <c r="E126" s="207" t="s">
        <v>1282</v>
      </c>
      <c r="F126" s="216" t="s">
        <v>858</v>
      </c>
      <c r="G126" s="207" t="s">
        <v>954</v>
      </c>
      <c r="H126" s="207" t="s">
        <v>1283</v>
      </c>
    </row>
    <row r="127" spans="1:8" ht="16.5">
      <c r="A127" s="207" t="str">
        <f t="shared" si="1"/>
        <v>BBGI</v>
      </c>
      <c r="B127" s="207" t="s">
        <v>1284</v>
      </c>
      <c r="C127" s="207" t="s">
        <v>1285</v>
      </c>
      <c r="D127" s="207" t="s">
        <v>933</v>
      </c>
      <c r="E127" s="207" t="s">
        <v>889</v>
      </c>
      <c r="F127" s="216" t="s">
        <v>889</v>
      </c>
      <c r="G127" s="207" t="s">
        <v>1034</v>
      </c>
      <c r="H127" s="207" t="s">
        <v>1345</v>
      </c>
    </row>
    <row r="128" spans="1:8" ht="16.5">
      <c r="A128" s="207" t="str">
        <f t="shared" si="1"/>
        <v>BCP</v>
      </c>
      <c r="B128" s="207" t="s">
        <v>288</v>
      </c>
      <c r="C128" s="207" t="s">
        <v>997</v>
      </c>
      <c r="D128" s="207" t="s">
        <v>821</v>
      </c>
      <c r="E128" s="207" t="s">
        <v>998</v>
      </c>
      <c r="F128" s="216" t="s">
        <v>997</v>
      </c>
      <c r="G128" s="207" t="s">
        <v>1079</v>
      </c>
      <c r="H128" s="207" t="s">
        <v>1288</v>
      </c>
    </row>
    <row r="129" spans="1:8" ht="16.5">
      <c r="A129" s="207" t="str">
        <f t="shared" si="1"/>
        <v>BCPG</v>
      </c>
      <c r="B129" s="207" t="s">
        <v>287</v>
      </c>
      <c r="C129" s="207" t="s">
        <v>822</v>
      </c>
      <c r="D129" s="207" t="s">
        <v>1289</v>
      </c>
      <c r="E129" s="207" t="s">
        <v>1290</v>
      </c>
      <c r="F129" s="216" t="s">
        <v>1289</v>
      </c>
      <c r="G129" s="207" t="s">
        <v>1003</v>
      </c>
      <c r="H129" s="207" t="s">
        <v>1291</v>
      </c>
    </row>
    <row r="130" spans="1:8" ht="16.5">
      <c r="A130" s="207" t="str">
        <f t="shared" ref="A130:A193" si="2">IFERROR(LEFT(B130,FIND("&lt;",B130)-2),TRIM(B130))</f>
        <v>BGRIM</v>
      </c>
      <c r="B130" s="207" t="s">
        <v>281</v>
      </c>
      <c r="C130" s="207" t="s">
        <v>1292</v>
      </c>
      <c r="D130" s="207" t="s">
        <v>1293</v>
      </c>
      <c r="E130" s="207" t="s">
        <v>1061</v>
      </c>
      <c r="F130" s="216" t="s">
        <v>2399</v>
      </c>
      <c r="G130" s="207" t="s">
        <v>1032</v>
      </c>
      <c r="H130" s="207" t="s">
        <v>2448</v>
      </c>
    </row>
    <row r="131" spans="1:8" ht="16.5">
      <c r="A131" s="207" t="str">
        <f t="shared" si="2"/>
        <v>BPP</v>
      </c>
      <c r="B131" s="207" t="s">
        <v>276</v>
      </c>
      <c r="C131" s="207" t="s">
        <v>817</v>
      </c>
      <c r="D131" s="207" t="s">
        <v>1058</v>
      </c>
      <c r="E131" s="207" t="s">
        <v>817</v>
      </c>
      <c r="F131" s="216" t="s">
        <v>1595</v>
      </c>
      <c r="G131" s="207" t="s">
        <v>915</v>
      </c>
      <c r="H131" s="207" t="s">
        <v>915</v>
      </c>
    </row>
    <row r="132" spans="1:8" ht="16.5">
      <c r="A132" s="207" t="str">
        <f t="shared" si="2"/>
        <v>BRRGIF</v>
      </c>
      <c r="B132" s="207" t="s">
        <v>1295</v>
      </c>
      <c r="C132" s="207" t="s">
        <v>985</v>
      </c>
      <c r="D132" s="207" t="s">
        <v>1076</v>
      </c>
      <c r="E132" s="207" t="s">
        <v>985</v>
      </c>
      <c r="F132" s="216" t="s">
        <v>1076</v>
      </c>
      <c r="G132" s="207" t="s">
        <v>1003</v>
      </c>
      <c r="H132" s="207" t="s">
        <v>1324</v>
      </c>
    </row>
    <row r="133" spans="1:8" ht="16.5">
      <c r="A133" s="207" t="str">
        <f t="shared" si="2"/>
        <v>CKP</v>
      </c>
      <c r="B133" s="207" t="s">
        <v>269</v>
      </c>
      <c r="C133" s="207" t="s">
        <v>874</v>
      </c>
      <c r="D133" s="207" t="s">
        <v>874</v>
      </c>
      <c r="E133" s="207" t="s">
        <v>947</v>
      </c>
      <c r="F133" s="216" t="s">
        <v>874</v>
      </c>
      <c r="G133" s="207" t="s">
        <v>915</v>
      </c>
      <c r="H133" s="207" t="s">
        <v>915</v>
      </c>
    </row>
    <row r="134" spans="1:8" ht="16.5">
      <c r="A134" s="207" t="str">
        <f t="shared" si="2"/>
        <v>CV</v>
      </c>
      <c r="B134" s="207" t="s">
        <v>1297</v>
      </c>
      <c r="C134" s="207" t="s">
        <v>1298</v>
      </c>
      <c r="D134" s="207" t="s">
        <v>1298</v>
      </c>
      <c r="E134" s="207" t="s">
        <v>1299</v>
      </c>
      <c r="F134" s="216" t="s">
        <v>2206</v>
      </c>
      <c r="G134" s="207" t="s">
        <v>915</v>
      </c>
      <c r="H134" s="207" t="s">
        <v>915</v>
      </c>
    </row>
    <row r="135" spans="1:8" ht="16.5">
      <c r="A135" s="207" t="str">
        <f t="shared" si="2"/>
        <v>DEMCO</v>
      </c>
      <c r="B135" s="207" t="s">
        <v>1301</v>
      </c>
      <c r="C135" s="207" t="s">
        <v>1191</v>
      </c>
      <c r="D135" s="207" t="s">
        <v>1302</v>
      </c>
      <c r="E135" s="207" t="s">
        <v>1193</v>
      </c>
      <c r="F135" s="216" t="s">
        <v>1303</v>
      </c>
      <c r="G135" s="207" t="s">
        <v>926</v>
      </c>
      <c r="H135" s="207" t="s">
        <v>1304</v>
      </c>
    </row>
    <row r="136" spans="1:8" ht="16.5">
      <c r="A136" s="207" t="str">
        <f t="shared" si="2"/>
        <v>EA</v>
      </c>
      <c r="B136" s="207" t="s">
        <v>257</v>
      </c>
      <c r="C136" s="207" t="s">
        <v>744</v>
      </c>
      <c r="D136" s="207" t="s">
        <v>1305</v>
      </c>
      <c r="E136" s="207" t="s">
        <v>1306</v>
      </c>
      <c r="F136" s="216" t="s">
        <v>2449</v>
      </c>
      <c r="G136" s="207" t="s">
        <v>1122</v>
      </c>
      <c r="H136" s="207" t="s">
        <v>2450</v>
      </c>
    </row>
    <row r="137" spans="1:8" ht="16.5">
      <c r="A137" s="207" t="str">
        <f t="shared" si="2"/>
        <v>EASTW</v>
      </c>
      <c r="B137" s="207" t="s">
        <v>256</v>
      </c>
      <c r="C137" s="207" t="s">
        <v>1270</v>
      </c>
      <c r="D137" s="207" t="s">
        <v>1270</v>
      </c>
      <c r="E137" s="207" t="s">
        <v>909</v>
      </c>
      <c r="F137" s="216" t="s">
        <v>908</v>
      </c>
      <c r="G137" s="207" t="s">
        <v>915</v>
      </c>
      <c r="H137" s="207" t="s">
        <v>915</v>
      </c>
    </row>
    <row r="138" spans="1:8" ht="16.5">
      <c r="A138" s="207" t="str">
        <f t="shared" si="2"/>
        <v>EGATIF</v>
      </c>
      <c r="B138" s="207" t="s">
        <v>1308</v>
      </c>
      <c r="C138" s="207" t="s">
        <v>1309</v>
      </c>
      <c r="D138" s="207" t="s">
        <v>1310</v>
      </c>
      <c r="E138" s="207" t="s">
        <v>999</v>
      </c>
      <c r="F138" s="216" t="s">
        <v>999</v>
      </c>
      <c r="G138" s="207" t="s">
        <v>954</v>
      </c>
      <c r="H138" s="207" t="s">
        <v>2451</v>
      </c>
    </row>
    <row r="139" spans="1:8" ht="16.5">
      <c r="A139" s="207" t="str">
        <f t="shared" si="2"/>
        <v>EGCO</v>
      </c>
      <c r="B139" s="207" t="s">
        <v>254</v>
      </c>
      <c r="C139" s="207" t="s">
        <v>1312</v>
      </c>
      <c r="D139" s="207" t="s">
        <v>1312</v>
      </c>
      <c r="E139" s="207" t="s">
        <v>1313</v>
      </c>
      <c r="F139" s="216" t="s">
        <v>2452</v>
      </c>
      <c r="G139" s="207" t="s">
        <v>1066</v>
      </c>
      <c r="H139" s="207" t="s">
        <v>1421</v>
      </c>
    </row>
    <row r="140" spans="1:8" ht="16.5">
      <c r="A140" s="207" t="str">
        <f t="shared" si="2"/>
        <v>EP</v>
      </c>
      <c r="B140" s="207" t="s">
        <v>1314</v>
      </c>
      <c r="C140" s="207" t="s">
        <v>1315</v>
      </c>
      <c r="D140" s="207" t="s">
        <v>1315</v>
      </c>
      <c r="E140" s="207" t="s">
        <v>1316</v>
      </c>
      <c r="F140" s="216" t="s">
        <v>1316</v>
      </c>
      <c r="G140" s="207" t="s">
        <v>1017</v>
      </c>
      <c r="H140" s="207" t="s">
        <v>1317</v>
      </c>
    </row>
    <row r="141" spans="1:8" ht="16.5">
      <c r="A141" s="207" t="str">
        <f t="shared" si="2"/>
        <v>ESSO</v>
      </c>
      <c r="B141" s="207" t="s">
        <v>250</v>
      </c>
      <c r="C141" s="207" t="s">
        <v>1186</v>
      </c>
      <c r="D141" s="207" t="s">
        <v>1289</v>
      </c>
      <c r="E141" s="207" t="s">
        <v>1055</v>
      </c>
      <c r="F141" s="216" t="s">
        <v>1662</v>
      </c>
      <c r="G141" s="207" t="s">
        <v>1003</v>
      </c>
      <c r="H141" s="207" t="s">
        <v>2453</v>
      </c>
    </row>
    <row r="142" spans="1:8" ht="16.5">
      <c r="A142" s="207" t="str">
        <f t="shared" si="2"/>
        <v>ETC</v>
      </c>
      <c r="B142" s="207" t="s">
        <v>1319</v>
      </c>
      <c r="C142" s="207" t="s">
        <v>978</v>
      </c>
      <c r="D142" s="207" t="s">
        <v>1156</v>
      </c>
      <c r="E142" s="207" t="s">
        <v>957</v>
      </c>
      <c r="F142" s="216" t="s">
        <v>1320</v>
      </c>
      <c r="G142" s="207" t="s">
        <v>1017</v>
      </c>
      <c r="H142" s="207" t="s">
        <v>1321</v>
      </c>
    </row>
    <row r="143" spans="1:8" ht="16.5">
      <c r="A143" s="207" t="str">
        <f t="shared" si="2"/>
        <v>GPSC</v>
      </c>
      <c r="B143" s="207" t="s">
        <v>244</v>
      </c>
      <c r="C143" s="207" t="s">
        <v>805</v>
      </c>
      <c r="D143" s="207" t="s">
        <v>1322</v>
      </c>
      <c r="E143" s="207" t="s">
        <v>1323</v>
      </c>
      <c r="F143" s="216" t="s">
        <v>2454</v>
      </c>
      <c r="G143" s="207" t="s">
        <v>1044</v>
      </c>
      <c r="H143" s="207" t="s">
        <v>1682</v>
      </c>
    </row>
    <row r="144" spans="1:8" ht="16.5">
      <c r="A144" s="207" t="str">
        <f t="shared" si="2"/>
        <v>GREEN</v>
      </c>
      <c r="B144" s="207" t="s">
        <v>1325</v>
      </c>
      <c r="C144" s="207" t="s">
        <v>1262</v>
      </c>
      <c r="D144" s="207" t="s">
        <v>1262</v>
      </c>
      <c r="E144" s="207" t="s">
        <v>372</v>
      </c>
      <c r="F144" s="216" t="s">
        <v>1714</v>
      </c>
      <c r="G144" s="207" t="s">
        <v>915</v>
      </c>
      <c r="H144" s="207" t="s">
        <v>915</v>
      </c>
    </row>
    <row r="145" spans="1:8" ht="16.5">
      <c r="A145" s="207" t="str">
        <f t="shared" si="2"/>
        <v>GULF</v>
      </c>
      <c r="B145" s="207" t="s">
        <v>243</v>
      </c>
      <c r="C145" s="207" t="s">
        <v>1326</v>
      </c>
      <c r="D145" s="207" t="s">
        <v>1327</v>
      </c>
      <c r="E145" s="207" t="s">
        <v>1039</v>
      </c>
      <c r="F145" s="216" t="s">
        <v>1039</v>
      </c>
      <c r="G145" s="207" t="s">
        <v>1079</v>
      </c>
      <c r="H145" s="207" t="s">
        <v>1268</v>
      </c>
    </row>
    <row r="146" spans="1:8" ht="16.5">
      <c r="A146" s="207" t="str">
        <f t="shared" si="2"/>
        <v>GUNKUL</v>
      </c>
      <c r="B146" s="207" t="s">
        <v>242</v>
      </c>
      <c r="C146" s="207" t="s">
        <v>1076</v>
      </c>
      <c r="D146" s="207" t="s">
        <v>948</v>
      </c>
      <c r="E146" s="207" t="s">
        <v>1076</v>
      </c>
      <c r="F146" s="216" t="s">
        <v>874</v>
      </c>
      <c r="G146" s="207" t="s">
        <v>1056</v>
      </c>
      <c r="H146" s="207" t="s">
        <v>1328</v>
      </c>
    </row>
    <row r="147" spans="1:8" ht="16.5">
      <c r="A147" s="207" t="str">
        <f t="shared" si="2"/>
        <v>IFEC</v>
      </c>
      <c r="B147" s="207" t="s">
        <v>1329</v>
      </c>
      <c r="C147" s="207" t="s">
        <v>373</v>
      </c>
      <c r="D147" s="207" t="s">
        <v>373</v>
      </c>
      <c r="E147" s="207" t="s">
        <v>373</v>
      </c>
      <c r="F147" s="216" t="s">
        <v>373</v>
      </c>
      <c r="G147" s="207" t="s">
        <v>373</v>
      </c>
      <c r="H147" s="207" t="s">
        <v>373</v>
      </c>
    </row>
    <row r="148" spans="1:8" ht="16.5">
      <c r="A148" s="207" t="str">
        <f t="shared" si="2"/>
        <v>IRPC</v>
      </c>
      <c r="B148" s="207" t="s">
        <v>231</v>
      </c>
      <c r="C148" s="207" t="s">
        <v>1330</v>
      </c>
      <c r="D148" s="207" t="s">
        <v>1112</v>
      </c>
      <c r="E148" s="207" t="s">
        <v>1113</v>
      </c>
      <c r="F148" s="216" t="s">
        <v>1114</v>
      </c>
      <c r="G148" s="207" t="s">
        <v>926</v>
      </c>
      <c r="H148" s="207" t="s">
        <v>1331</v>
      </c>
    </row>
    <row r="149" spans="1:8" ht="16.5">
      <c r="A149" s="207" t="str">
        <f t="shared" si="2"/>
        <v>JR</v>
      </c>
      <c r="B149" s="207" t="s">
        <v>333</v>
      </c>
      <c r="C149" s="207" t="s">
        <v>930</v>
      </c>
      <c r="D149" s="207" t="s">
        <v>1231</v>
      </c>
      <c r="E149" s="207" t="s">
        <v>1332</v>
      </c>
      <c r="F149" s="216" t="s">
        <v>1231</v>
      </c>
      <c r="G149" s="207" t="s">
        <v>910</v>
      </c>
      <c r="H149" s="207" t="s">
        <v>2455</v>
      </c>
    </row>
    <row r="150" spans="1:8" ht="16.5">
      <c r="A150" s="207" t="str">
        <f t="shared" si="2"/>
        <v>KBSPIF</v>
      </c>
      <c r="B150" s="207" t="s">
        <v>1333</v>
      </c>
      <c r="C150" s="207" t="s">
        <v>1334</v>
      </c>
      <c r="D150" s="207" t="s">
        <v>1117</v>
      </c>
      <c r="E150" s="207" t="s">
        <v>1334</v>
      </c>
      <c r="F150" s="216" t="s">
        <v>1117</v>
      </c>
      <c r="G150" s="207" t="s">
        <v>1003</v>
      </c>
      <c r="H150" s="207" t="s">
        <v>1118</v>
      </c>
    </row>
    <row r="151" spans="1:8" ht="16.5">
      <c r="A151" s="207" t="str">
        <f t="shared" si="2"/>
        <v>LANNA</v>
      </c>
      <c r="B151" s="207" t="s">
        <v>1335</v>
      </c>
      <c r="C151" s="207" t="s">
        <v>816</v>
      </c>
      <c r="D151" s="207" t="s">
        <v>1336</v>
      </c>
      <c r="E151" s="207" t="s">
        <v>1337</v>
      </c>
      <c r="F151" s="216" t="s">
        <v>2081</v>
      </c>
      <c r="G151" s="207" t="s">
        <v>1341</v>
      </c>
      <c r="H151" s="207" t="s">
        <v>1892</v>
      </c>
    </row>
    <row r="152" spans="1:8" ht="16.5">
      <c r="A152" s="207" t="str">
        <f t="shared" si="2"/>
        <v>MDX</v>
      </c>
      <c r="B152" s="207" t="s">
        <v>1338</v>
      </c>
      <c r="C152" s="207" t="s">
        <v>1090</v>
      </c>
      <c r="D152" s="207" t="s">
        <v>1076</v>
      </c>
      <c r="E152" s="207" t="s">
        <v>1090</v>
      </c>
      <c r="F152" s="216" t="s">
        <v>1088</v>
      </c>
      <c r="G152" s="207" t="s">
        <v>910</v>
      </c>
      <c r="H152" s="207" t="s">
        <v>1296</v>
      </c>
    </row>
    <row r="153" spans="1:8" ht="16.5">
      <c r="A153" s="207" t="str">
        <f t="shared" si="2"/>
        <v>NOVA</v>
      </c>
      <c r="B153" s="207" t="s">
        <v>1339</v>
      </c>
      <c r="C153" s="207" t="s">
        <v>1340</v>
      </c>
      <c r="D153" s="207" t="s">
        <v>872</v>
      </c>
      <c r="E153" s="207" t="s">
        <v>1281</v>
      </c>
      <c r="F153" s="216" t="s">
        <v>885</v>
      </c>
      <c r="G153" s="207" t="s">
        <v>1341</v>
      </c>
      <c r="H153" s="207" t="s">
        <v>1342</v>
      </c>
    </row>
    <row r="154" spans="1:8" ht="16.5">
      <c r="A154" s="207" t="str">
        <f t="shared" si="2"/>
        <v>OR</v>
      </c>
      <c r="B154" s="207" t="s">
        <v>339</v>
      </c>
      <c r="C154" s="207" t="s">
        <v>749</v>
      </c>
      <c r="D154" s="207" t="s">
        <v>793</v>
      </c>
      <c r="E154" s="207" t="s">
        <v>1343</v>
      </c>
      <c r="F154" s="216" t="s">
        <v>749</v>
      </c>
      <c r="G154" s="207" t="s">
        <v>915</v>
      </c>
      <c r="H154" s="207" t="s">
        <v>915</v>
      </c>
    </row>
    <row r="155" spans="1:8" ht="16.5">
      <c r="A155" s="207" t="str">
        <f t="shared" si="2"/>
        <v>PRIME</v>
      </c>
      <c r="B155" s="207" t="s">
        <v>190</v>
      </c>
      <c r="C155" s="207" t="s">
        <v>942</v>
      </c>
      <c r="D155" s="207" t="s">
        <v>942</v>
      </c>
      <c r="E155" s="207" t="s">
        <v>944</v>
      </c>
      <c r="F155" s="216" t="s">
        <v>944</v>
      </c>
      <c r="G155" s="207" t="s">
        <v>1017</v>
      </c>
      <c r="H155" s="207" t="s">
        <v>2456</v>
      </c>
    </row>
    <row r="156" spans="1:8" ht="16.5">
      <c r="A156" s="207" t="str">
        <f t="shared" si="2"/>
        <v>PTG</v>
      </c>
      <c r="B156" s="207" t="s">
        <v>185</v>
      </c>
      <c r="C156" s="207" t="s">
        <v>1340</v>
      </c>
      <c r="D156" s="207" t="s">
        <v>811</v>
      </c>
      <c r="E156" s="207" t="s">
        <v>1139</v>
      </c>
      <c r="F156" s="216" t="s">
        <v>884</v>
      </c>
      <c r="G156" s="207" t="s">
        <v>1187</v>
      </c>
      <c r="H156" s="207" t="s">
        <v>1709</v>
      </c>
    </row>
    <row r="157" spans="1:8" ht="16.5">
      <c r="A157" s="207" t="str">
        <f t="shared" si="2"/>
        <v>PTT</v>
      </c>
      <c r="B157" s="207" t="s">
        <v>183</v>
      </c>
      <c r="C157" s="207" t="s">
        <v>1043</v>
      </c>
      <c r="D157" s="207" t="s">
        <v>1062</v>
      </c>
      <c r="E157" s="207" t="s">
        <v>867</v>
      </c>
      <c r="F157" s="216" t="s">
        <v>1043</v>
      </c>
      <c r="G157" s="207" t="s">
        <v>981</v>
      </c>
      <c r="H157" s="207" t="s">
        <v>1040</v>
      </c>
    </row>
    <row r="158" spans="1:8" ht="16.5">
      <c r="A158" s="207" t="str">
        <f t="shared" si="2"/>
        <v>PTTEP</v>
      </c>
      <c r="B158" s="207" t="s">
        <v>182</v>
      </c>
      <c r="C158" s="207" t="s">
        <v>1346</v>
      </c>
      <c r="D158" s="207" t="s">
        <v>1347</v>
      </c>
      <c r="E158" s="207" t="s">
        <v>1348</v>
      </c>
      <c r="F158" s="216" t="s">
        <v>1349</v>
      </c>
      <c r="G158" s="207" t="s">
        <v>1350</v>
      </c>
      <c r="H158" s="207" t="s">
        <v>1351</v>
      </c>
    </row>
    <row r="159" spans="1:8" ht="16.5">
      <c r="A159" s="207" t="str">
        <f t="shared" si="2"/>
        <v>QTC</v>
      </c>
      <c r="B159" s="207" t="s">
        <v>1352</v>
      </c>
      <c r="C159" s="207" t="s">
        <v>1353</v>
      </c>
      <c r="D159" s="207" t="s">
        <v>1354</v>
      </c>
      <c r="E159" s="207" t="s">
        <v>1016</v>
      </c>
      <c r="F159" s="216" t="s">
        <v>1746</v>
      </c>
      <c r="G159" s="207" t="s">
        <v>906</v>
      </c>
      <c r="H159" s="207" t="s">
        <v>911</v>
      </c>
    </row>
    <row r="160" spans="1:8" ht="16.5">
      <c r="A160" s="207" t="str">
        <f t="shared" si="2"/>
        <v>RATCH</v>
      </c>
      <c r="B160" s="207" t="s">
        <v>178</v>
      </c>
      <c r="C160" s="207" t="s">
        <v>1357</v>
      </c>
      <c r="D160" s="207" t="s">
        <v>799</v>
      </c>
      <c r="E160" s="207" t="s">
        <v>1358</v>
      </c>
      <c r="F160" s="216" t="s">
        <v>1359</v>
      </c>
      <c r="G160" s="207" t="s">
        <v>1079</v>
      </c>
      <c r="H160" s="207" t="s">
        <v>1304</v>
      </c>
    </row>
    <row r="161" spans="1:8" ht="16.5">
      <c r="A161" s="207" t="str">
        <f t="shared" si="2"/>
        <v>RPC</v>
      </c>
      <c r="B161" s="207" t="s">
        <v>1360</v>
      </c>
      <c r="C161" s="207" t="s">
        <v>1361</v>
      </c>
      <c r="D161" s="207" t="s">
        <v>1362</v>
      </c>
      <c r="E161" s="207" t="s">
        <v>881</v>
      </c>
      <c r="F161" s="216" t="s">
        <v>1363</v>
      </c>
      <c r="G161" s="207" t="s">
        <v>915</v>
      </c>
      <c r="H161" s="207" t="s">
        <v>915</v>
      </c>
    </row>
    <row r="162" spans="1:8" ht="16.5">
      <c r="A162" s="207" t="str">
        <f t="shared" si="2"/>
        <v>SCG</v>
      </c>
      <c r="B162" s="207" t="s">
        <v>1364</v>
      </c>
      <c r="C162" s="207" t="s">
        <v>1090</v>
      </c>
      <c r="D162" s="207" t="s">
        <v>1090</v>
      </c>
      <c r="E162" s="207" t="s">
        <v>1354</v>
      </c>
      <c r="F162" s="216" t="s">
        <v>1811</v>
      </c>
      <c r="G162" s="207" t="s">
        <v>950</v>
      </c>
      <c r="H162" s="207" t="s">
        <v>1100</v>
      </c>
    </row>
    <row r="163" spans="1:8" ht="16.5">
      <c r="A163" s="207" t="str">
        <f t="shared" si="2"/>
        <v>SCI</v>
      </c>
      <c r="B163" s="207" t="s">
        <v>1365</v>
      </c>
      <c r="C163" s="207" t="s">
        <v>1366</v>
      </c>
      <c r="D163" s="207" t="s">
        <v>1367</v>
      </c>
      <c r="E163" s="207" t="s">
        <v>1366</v>
      </c>
      <c r="F163" s="216" t="s">
        <v>2457</v>
      </c>
      <c r="G163" s="207" t="s">
        <v>915</v>
      </c>
      <c r="H163" s="207" t="s">
        <v>915</v>
      </c>
    </row>
    <row r="164" spans="1:8" ht="16.5">
      <c r="A164" s="207" t="str">
        <f t="shared" si="2"/>
        <v>SCN</v>
      </c>
      <c r="B164" s="207" t="s">
        <v>162</v>
      </c>
      <c r="C164" s="207" t="s">
        <v>1213</v>
      </c>
      <c r="D164" s="207" t="s">
        <v>1126</v>
      </c>
      <c r="E164" s="207" t="s">
        <v>1370</v>
      </c>
      <c r="F164" s="216" t="s">
        <v>1213</v>
      </c>
      <c r="G164" s="207" t="s">
        <v>915</v>
      </c>
      <c r="H164" s="207" t="s">
        <v>915</v>
      </c>
    </row>
    <row r="165" spans="1:8" ht="16.5">
      <c r="A165" s="207" t="str">
        <f t="shared" si="2"/>
        <v>SGP</v>
      </c>
      <c r="B165" s="207" t="s">
        <v>1372</v>
      </c>
      <c r="C165" s="207" t="s">
        <v>918</v>
      </c>
      <c r="D165" s="207" t="s">
        <v>918</v>
      </c>
      <c r="E165" s="207" t="s">
        <v>822</v>
      </c>
      <c r="F165" s="216" t="s">
        <v>822</v>
      </c>
      <c r="G165" s="207" t="s">
        <v>954</v>
      </c>
      <c r="H165" s="207" t="s">
        <v>1373</v>
      </c>
    </row>
    <row r="166" spans="1:8" ht="16.5">
      <c r="A166" s="207" t="str">
        <f t="shared" si="2"/>
        <v>SKE</v>
      </c>
      <c r="B166" s="207" t="s">
        <v>1374</v>
      </c>
      <c r="C166" s="207" t="s">
        <v>896</v>
      </c>
      <c r="D166" s="207" t="s">
        <v>1375</v>
      </c>
      <c r="E166" s="207" t="s">
        <v>1376</v>
      </c>
      <c r="F166" s="216" t="s">
        <v>1377</v>
      </c>
      <c r="G166" s="207" t="s">
        <v>1378</v>
      </c>
      <c r="H166" s="207" t="s">
        <v>1379</v>
      </c>
    </row>
    <row r="167" spans="1:8" ht="16.5">
      <c r="A167" s="207" t="str">
        <f t="shared" si="2"/>
        <v>SOLAR</v>
      </c>
      <c r="B167" s="207" t="s">
        <v>1380</v>
      </c>
      <c r="C167" s="207" t="s">
        <v>1381</v>
      </c>
      <c r="D167" s="207" t="s">
        <v>1363</v>
      </c>
      <c r="E167" s="207" t="s">
        <v>1382</v>
      </c>
      <c r="F167" s="216" t="s">
        <v>1447</v>
      </c>
      <c r="G167" s="207" t="s">
        <v>1378</v>
      </c>
      <c r="H167" s="207" t="s">
        <v>2458</v>
      </c>
    </row>
    <row r="168" spans="1:8" ht="16.5">
      <c r="A168" s="207" t="str">
        <f t="shared" si="2"/>
        <v>SPCG</v>
      </c>
      <c r="B168" s="207" t="s">
        <v>144</v>
      </c>
      <c r="C168" s="207" t="s">
        <v>786</v>
      </c>
      <c r="D168" s="207" t="s">
        <v>1383</v>
      </c>
      <c r="E168" s="207" t="s">
        <v>1384</v>
      </c>
      <c r="F168" s="216" t="s">
        <v>806</v>
      </c>
      <c r="G168" s="207" t="s">
        <v>954</v>
      </c>
      <c r="H168" s="207" t="s">
        <v>1385</v>
      </c>
    </row>
    <row r="169" spans="1:8" ht="16.5">
      <c r="A169" s="207" t="str">
        <f t="shared" si="2"/>
        <v>SPRC</v>
      </c>
      <c r="B169" s="207" t="s">
        <v>143</v>
      </c>
      <c r="C169" s="207" t="s">
        <v>846</v>
      </c>
      <c r="D169" s="207" t="s">
        <v>1116</v>
      </c>
      <c r="E169" s="207" t="s">
        <v>846</v>
      </c>
      <c r="F169" s="216" t="s">
        <v>1334</v>
      </c>
      <c r="G169" s="207" t="s">
        <v>1056</v>
      </c>
      <c r="H169" s="207" t="s">
        <v>2459</v>
      </c>
    </row>
    <row r="170" spans="1:8" ht="16.5">
      <c r="A170" s="207" t="str">
        <f t="shared" si="2"/>
        <v>SSP</v>
      </c>
      <c r="B170" s="207" t="s">
        <v>140</v>
      </c>
      <c r="C170" s="207" t="s">
        <v>1386</v>
      </c>
      <c r="D170" s="207" t="s">
        <v>1387</v>
      </c>
      <c r="E170" s="207" t="s">
        <v>877</v>
      </c>
      <c r="F170" s="216" t="s">
        <v>877</v>
      </c>
      <c r="G170" s="207" t="s">
        <v>954</v>
      </c>
      <c r="H170" s="207" t="s">
        <v>2418</v>
      </c>
    </row>
    <row r="171" spans="1:8" ht="16.5">
      <c r="A171" s="207" t="str">
        <f t="shared" si="2"/>
        <v>SUPER</v>
      </c>
      <c r="B171" s="207" t="s">
        <v>132</v>
      </c>
      <c r="C171" s="207" t="s">
        <v>1388</v>
      </c>
      <c r="D171" s="207" t="s">
        <v>1389</v>
      </c>
      <c r="E171" s="207" t="s">
        <v>1390</v>
      </c>
      <c r="F171" s="216" t="s">
        <v>2092</v>
      </c>
      <c r="G171" s="207" t="s">
        <v>1012</v>
      </c>
      <c r="H171" s="207" t="s">
        <v>2460</v>
      </c>
    </row>
    <row r="172" spans="1:8" ht="16.5">
      <c r="A172" s="207" t="str">
        <f t="shared" si="2"/>
        <v>SUPEREIF</v>
      </c>
      <c r="B172" s="207" t="s">
        <v>1393</v>
      </c>
      <c r="C172" s="207" t="s">
        <v>1117</v>
      </c>
      <c r="D172" s="207" t="s">
        <v>1117</v>
      </c>
      <c r="E172" s="207" t="s">
        <v>1436</v>
      </c>
      <c r="F172" s="216" t="s">
        <v>1334</v>
      </c>
      <c r="G172" s="207" t="s">
        <v>954</v>
      </c>
      <c r="H172" s="207" t="s">
        <v>1394</v>
      </c>
    </row>
    <row r="173" spans="1:8" ht="16.5">
      <c r="A173" s="207" t="str">
        <f t="shared" si="2"/>
        <v>SUSCO</v>
      </c>
      <c r="B173" s="207" t="s">
        <v>131</v>
      </c>
      <c r="C173" s="207" t="s">
        <v>1395</v>
      </c>
      <c r="D173" s="207" t="s">
        <v>1320</v>
      </c>
      <c r="E173" s="207" t="s">
        <v>1396</v>
      </c>
      <c r="F173" s="216" t="s">
        <v>958</v>
      </c>
      <c r="G173" s="207" t="s">
        <v>926</v>
      </c>
      <c r="H173" s="207" t="s">
        <v>1053</v>
      </c>
    </row>
    <row r="174" spans="1:8" ht="16.5">
      <c r="A174" s="207" t="str">
        <f t="shared" si="2"/>
        <v>TAE</v>
      </c>
      <c r="B174" s="207" t="s">
        <v>1397</v>
      </c>
      <c r="C174" s="207" t="s">
        <v>1398</v>
      </c>
      <c r="D174" s="207" t="s">
        <v>1399</v>
      </c>
      <c r="E174" s="207" t="s">
        <v>1398</v>
      </c>
      <c r="F174" s="216" t="s">
        <v>1411</v>
      </c>
      <c r="G174" s="207" t="s">
        <v>915</v>
      </c>
      <c r="H174" s="207" t="s">
        <v>915</v>
      </c>
    </row>
    <row r="175" spans="1:8" ht="16.5">
      <c r="A175" s="207" t="str">
        <f t="shared" si="2"/>
        <v>TCC</v>
      </c>
      <c r="B175" s="207" t="s">
        <v>1401</v>
      </c>
      <c r="C175" s="207" t="s">
        <v>1402</v>
      </c>
      <c r="D175" s="207" t="s">
        <v>994</v>
      </c>
      <c r="E175" s="207" t="s">
        <v>1403</v>
      </c>
      <c r="F175" s="216" t="s">
        <v>1703</v>
      </c>
      <c r="G175" s="207" t="s">
        <v>1720</v>
      </c>
      <c r="H175" s="207" t="s">
        <v>2461</v>
      </c>
    </row>
    <row r="176" spans="1:8" ht="16.5">
      <c r="A176" s="207" t="str">
        <f t="shared" si="2"/>
        <v>TOP</v>
      </c>
      <c r="B176" s="207" t="s">
        <v>105</v>
      </c>
      <c r="C176" s="207" t="s">
        <v>857</v>
      </c>
      <c r="D176" s="207" t="s">
        <v>857</v>
      </c>
      <c r="E176" s="207" t="s">
        <v>1405</v>
      </c>
      <c r="F176" s="216" t="s">
        <v>810</v>
      </c>
      <c r="G176" s="207" t="s">
        <v>915</v>
      </c>
      <c r="H176" s="207" t="s">
        <v>915</v>
      </c>
    </row>
    <row r="177" spans="1:8" ht="16.5">
      <c r="A177" s="207" t="str">
        <f t="shared" si="2"/>
        <v>TPIPP</v>
      </c>
      <c r="B177" s="207" t="s">
        <v>101</v>
      </c>
      <c r="C177" s="207" t="s">
        <v>1274</v>
      </c>
      <c r="D177" s="207" t="s">
        <v>1157</v>
      </c>
      <c r="E177" s="207" t="s">
        <v>976</v>
      </c>
      <c r="F177" s="216" t="s">
        <v>1156</v>
      </c>
      <c r="G177" s="207" t="s">
        <v>1017</v>
      </c>
      <c r="H177" s="207" t="s">
        <v>1406</v>
      </c>
    </row>
    <row r="178" spans="1:8" ht="16.5">
      <c r="A178" s="207" t="str">
        <f t="shared" si="2"/>
        <v>TSE</v>
      </c>
      <c r="B178" s="207" t="s">
        <v>99</v>
      </c>
      <c r="C178" s="207" t="s">
        <v>1407</v>
      </c>
      <c r="D178" s="207" t="s">
        <v>1408</v>
      </c>
      <c r="E178" s="207" t="s">
        <v>1409</v>
      </c>
      <c r="F178" s="216" t="s">
        <v>1407</v>
      </c>
      <c r="G178" s="207" t="s">
        <v>915</v>
      </c>
      <c r="H178" s="207" t="s">
        <v>915</v>
      </c>
    </row>
    <row r="179" spans="1:8" ht="16.5">
      <c r="A179" s="207" t="str">
        <f t="shared" si="2"/>
        <v>TTW</v>
      </c>
      <c r="B179" s="207" t="s">
        <v>95</v>
      </c>
      <c r="C179" s="207" t="s">
        <v>1055</v>
      </c>
      <c r="D179" s="207" t="s">
        <v>1186</v>
      </c>
      <c r="E179" s="207" t="s">
        <v>1055</v>
      </c>
      <c r="F179" s="216" t="s">
        <v>1055</v>
      </c>
      <c r="G179" s="207" t="s">
        <v>1003</v>
      </c>
      <c r="H179" s="207" t="s">
        <v>1158</v>
      </c>
    </row>
    <row r="180" spans="1:8" ht="16.5">
      <c r="A180" s="207" t="str">
        <f t="shared" si="2"/>
        <v>UBE</v>
      </c>
      <c r="B180" s="207" t="s">
        <v>738</v>
      </c>
      <c r="C180" s="207" t="s">
        <v>1398</v>
      </c>
      <c r="D180" s="207" t="s">
        <v>1399</v>
      </c>
      <c r="E180" s="207" t="s">
        <v>1410</v>
      </c>
      <c r="F180" s="216" t="s">
        <v>1398</v>
      </c>
      <c r="G180" s="207" t="s">
        <v>915</v>
      </c>
      <c r="H180" s="207" t="s">
        <v>915</v>
      </c>
    </row>
    <row r="181" spans="1:8" ht="16.5">
      <c r="A181" s="207" t="str">
        <f t="shared" si="2"/>
        <v>WHAUP</v>
      </c>
      <c r="B181" s="207" t="s">
        <v>83</v>
      </c>
      <c r="C181" s="207" t="s">
        <v>1412</v>
      </c>
      <c r="D181" s="207" t="s">
        <v>1155</v>
      </c>
      <c r="E181" s="207" t="s">
        <v>1412</v>
      </c>
      <c r="F181" s="216" t="s">
        <v>1412</v>
      </c>
      <c r="G181" s="207" t="s">
        <v>915</v>
      </c>
      <c r="H181" s="207" t="s">
        <v>915</v>
      </c>
    </row>
    <row r="182" spans="1:8" ht="16.5">
      <c r="A182" s="207" t="str">
        <f t="shared" si="2"/>
        <v>WP</v>
      </c>
      <c r="B182" s="207" t="s">
        <v>1415</v>
      </c>
      <c r="C182" s="207" t="s">
        <v>1416</v>
      </c>
      <c r="D182" s="207" t="s">
        <v>1417</v>
      </c>
      <c r="E182" s="207" t="s">
        <v>1416</v>
      </c>
      <c r="F182" s="216" t="s">
        <v>1417</v>
      </c>
      <c r="G182" s="207" t="s">
        <v>926</v>
      </c>
      <c r="H182" s="207" t="s">
        <v>2462</v>
      </c>
    </row>
    <row r="183" spans="1:8" ht="16.5">
      <c r="A183" s="207" t="str">
        <f t="shared" si="2"/>
        <v>AEONTS</v>
      </c>
      <c r="B183" s="207" t="s">
        <v>308</v>
      </c>
      <c r="C183" s="207" t="s">
        <v>1419</v>
      </c>
      <c r="D183" s="207" t="s">
        <v>1420</v>
      </c>
      <c r="E183" s="207" t="s">
        <v>1419</v>
      </c>
      <c r="F183" s="216" t="s">
        <v>2452</v>
      </c>
      <c r="G183" s="207" t="s">
        <v>1227</v>
      </c>
      <c r="H183" s="207" t="s">
        <v>955</v>
      </c>
    </row>
    <row r="184" spans="1:8" ht="16.5">
      <c r="A184" s="207" t="str">
        <f t="shared" si="2"/>
        <v>AMANAH</v>
      </c>
      <c r="B184" s="207" t="s">
        <v>305</v>
      </c>
      <c r="C184" s="207" t="s">
        <v>1147</v>
      </c>
      <c r="D184" s="207" t="s">
        <v>1148</v>
      </c>
      <c r="E184" s="207" t="s">
        <v>1422</v>
      </c>
      <c r="F184" s="216" t="s">
        <v>1147</v>
      </c>
      <c r="G184" s="207" t="s">
        <v>926</v>
      </c>
      <c r="H184" s="207" t="s">
        <v>1423</v>
      </c>
    </row>
    <row r="185" spans="1:8" ht="16.5">
      <c r="A185" s="207" t="str">
        <f t="shared" si="2"/>
        <v>ASAP</v>
      </c>
      <c r="B185" s="207" t="s">
        <v>1424</v>
      </c>
      <c r="C185" s="207" t="s">
        <v>1234</v>
      </c>
      <c r="D185" s="207" t="s">
        <v>1156</v>
      </c>
      <c r="E185" s="207" t="s">
        <v>1234</v>
      </c>
      <c r="F185" s="216" t="s">
        <v>978</v>
      </c>
      <c r="G185" s="207" t="s">
        <v>1796</v>
      </c>
      <c r="H185" s="207" t="s">
        <v>2463</v>
      </c>
    </row>
    <row r="186" spans="1:8" ht="16.5">
      <c r="A186" s="207" t="str">
        <f t="shared" si="2"/>
        <v>ASK</v>
      </c>
      <c r="B186" s="207" t="s">
        <v>297</v>
      </c>
      <c r="C186" s="207" t="s">
        <v>1062</v>
      </c>
      <c r="D186" s="207" t="s">
        <v>818</v>
      </c>
      <c r="E186" s="207" t="s">
        <v>1043</v>
      </c>
      <c r="F186" s="216" t="s">
        <v>818</v>
      </c>
      <c r="G186" s="207" t="s">
        <v>1122</v>
      </c>
      <c r="H186" s="207" t="s">
        <v>2464</v>
      </c>
    </row>
    <row r="187" spans="1:8" ht="16.5">
      <c r="A187" s="207" t="str">
        <f t="shared" si="2"/>
        <v>ASP</v>
      </c>
      <c r="B187" s="207" t="s">
        <v>296</v>
      </c>
      <c r="C187" s="207" t="s">
        <v>1330</v>
      </c>
      <c r="D187" s="207" t="s">
        <v>2046</v>
      </c>
      <c r="E187" s="207" t="s">
        <v>1330</v>
      </c>
      <c r="F187" s="216" t="s">
        <v>1425</v>
      </c>
      <c r="G187" s="207" t="s">
        <v>926</v>
      </c>
      <c r="H187" s="207" t="s">
        <v>2465</v>
      </c>
    </row>
    <row r="188" spans="1:8" ht="16.5">
      <c r="A188" s="207" t="str">
        <f t="shared" si="2"/>
        <v>BAM</v>
      </c>
      <c r="B188" s="207" t="s">
        <v>293</v>
      </c>
      <c r="C188" s="207" t="s">
        <v>899</v>
      </c>
      <c r="D188" s="207" t="s">
        <v>900</v>
      </c>
      <c r="E188" s="207" t="s">
        <v>1426</v>
      </c>
      <c r="F188" s="216" t="s">
        <v>899</v>
      </c>
      <c r="G188" s="207" t="s">
        <v>1003</v>
      </c>
      <c r="H188" s="207" t="s">
        <v>960</v>
      </c>
    </row>
    <row r="189" spans="1:8" ht="16.5">
      <c r="A189" s="207" t="str">
        <f t="shared" si="2"/>
        <v>BFIT</v>
      </c>
      <c r="B189" s="207" t="s">
        <v>1428</v>
      </c>
      <c r="C189" s="207" t="s">
        <v>856</v>
      </c>
      <c r="D189" s="207" t="s">
        <v>821</v>
      </c>
      <c r="E189" s="207" t="s">
        <v>856</v>
      </c>
      <c r="F189" s="216" t="s">
        <v>997</v>
      </c>
      <c r="G189" s="207" t="s">
        <v>1023</v>
      </c>
      <c r="H189" s="207" t="s">
        <v>2466</v>
      </c>
    </row>
    <row r="190" spans="1:8" ht="16.5">
      <c r="A190" s="207" t="str">
        <f t="shared" si="2"/>
        <v>BYD</v>
      </c>
      <c r="B190" s="207" t="s">
        <v>1429</v>
      </c>
      <c r="C190" s="207" t="s">
        <v>808</v>
      </c>
      <c r="D190" s="207" t="s">
        <v>1430</v>
      </c>
      <c r="E190" s="207" t="s">
        <v>1431</v>
      </c>
      <c r="F190" s="216" t="s">
        <v>1282</v>
      </c>
      <c r="G190" s="207" t="s">
        <v>915</v>
      </c>
      <c r="H190" s="207" t="s">
        <v>915</v>
      </c>
    </row>
    <row r="191" spans="1:8" ht="16.5">
      <c r="A191" s="207" t="str">
        <f t="shared" si="2"/>
        <v>CGH</v>
      </c>
      <c r="B191" s="207" t="s">
        <v>1433</v>
      </c>
      <c r="C191" s="207" t="s">
        <v>995</v>
      </c>
      <c r="D191" s="207" t="s">
        <v>995</v>
      </c>
      <c r="E191" s="207" t="s">
        <v>993</v>
      </c>
      <c r="F191" s="216" t="s">
        <v>1434</v>
      </c>
      <c r="G191" s="207" t="s">
        <v>1012</v>
      </c>
      <c r="H191" s="207" t="s">
        <v>1435</v>
      </c>
    </row>
    <row r="192" spans="1:8" ht="16.5">
      <c r="A192" s="207" t="str">
        <f t="shared" si="2"/>
        <v>CHAYO</v>
      </c>
      <c r="B192" s="207" t="s">
        <v>272</v>
      </c>
      <c r="C192" s="207" t="s">
        <v>1334</v>
      </c>
      <c r="D192" s="207" t="s">
        <v>1117</v>
      </c>
      <c r="E192" s="207" t="s">
        <v>1436</v>
      </c>
      <c r="F192" s="216" t="s">
        <v>1436</v>
      </c>
      <c r="G192" s="207" t="s">
        <v>954</v>
      </c>
      <c r="H192" s="207" t="s">
        <v>1477</v>
      </c>
    </row>
    <row r="193" spans="1:8" ht="16.5">
      <c r="A193" s="207" t="str">
        <f t="shared" si="2"/>
        <v>ECL</v>
      </c>
      <c r="B193" s="207" t="s">
        <v>255</v>
      </c>
      <c r="C193" s="207" t="s">
        <v>826</v>
      </c>
      <c r="D193" s="207" t="s">
        <v>1437</v>
      </c>
      <c r="E193" s="207" t="s">
        <v>1438</v>
      </c>
      <c r="F193" s="216" t="s">
        <v>905</v>
      </c>
      <c r="G193" s="207" t="s">
        <v>926</v>
      </c>
      <c r="H193" s="207" t="s">
        <v>1110</v>
      </c>
    </row>
    <row r="194" spans="1:8" ht="16.5">
      <c r="A194" s="207" t="str">
        <f t="shared" ref="A194:A257" si="3">IFERROR(LEFT(B194,FIND("&lt;",B194)-2),TRIM(B194))</f>
        <v>FNS</v>
      </c>
      <c r="B194" s="207" t="s">
        <v>1440</v>
      </c>
      <c r="C194" s="207" t="s">
        <v>1396</v>
      </c>
      <c r="D194" s="207" t="s">
        <v>957</v>
      </c>
      <c r="E194" s="207" t="s">
        <v>1442</v>
      </c>
      <c r="F194" s="216" t="s">
        <v>1441</v>
      </c>
      <c r="G194" s="207" t="s">
        <v>926</v>
      </c>
      <c r="H194" s="207" t="s">
        <v>960</v>
      </c>
    </row>
    <row r="195" spans="1:8" ht="16.5">
      <c r="A195" s="207" t="str">
        <f t="shared" si="3"/>
        <v>FSS</v>
      </c>
      <c r="B195" s="207" t="s">
        <v>1443</v>
      </c>
      <c r="C195" s="207" t="s">
        <v>1153</v>
      </c>
      <c r="D195" s="207" t="s">
        <v>1005</v>
      </c>
      <c r="E195" s="207" t="s">
        <v>1444</v>
      </c>
      <c r="F195" s="216" t="s">
        <v>1669</v>
      </c>
      <c r="G195" s="207" t="s">
        <v>1017</v>
      </c>
      <c r="H195" s="207" t="s">
        <v>982</v>
      </c>
    </row>
    <row r="196" spans="1:8" ht="16.5">
      <c r="A196" s="207" t="str">
        <f t="shared" si="3"/>
        <v>GBX</v>
      </c>
      <c r="B196" s="207" t="s">
        <v>1445</v>
      </c>
      <c r="C196" s="207" t="s">
        <v>1446</v>
      </c>
      <c r="D196" s="207" t="s">
        <v>1447</v>
      </c>
      <c r="E196" s="207" t="s">
        <v>1446</v>
      </c>
      <c r="F196" s="216" t="s">
        <v>881</v>
      </c>
      <c r="G196" s="207" t="s">
        <v>1277</v>
      </c>
      <c r="H196" s="207" t="s">
        <v>1448</v>
      </c>
    </row>
    <row r="197" spans="1:8" ht="16.5">
      <c r="A197" s="207" t="str">
        <f t="shared" si="3"/>
        <v>GL</v>
      </c>
      <c r="B197" s="207" t="s">
        <v>1449</v>
      </c>
      <c r="C197" s="207" t="s">
        <v>373</v>
      </c>
      <c r="D197" s="207" t="s">
        <v>373</v>
      </c>
      <c r="E197" s="207" t="s">
        <v>373</v>
      </c>
      <c r="F197" s="216" t="s">
        <v>373</v>
      </c>
      <c r="G197" s="207" t="s">
        <v>373</v>
      </c>
      <c r="H197" s="207" t="s">
        <v>373</v>
      </c>
    </row>
    <row r="198" spans="1:8" ht="16.5">
      <c r="A198" s="207" t="str">
        <f t="shared" si="3"/>
        <v>HENG</v>
      </c>
      <c r="B198" s="207" t="s">
        <v>1450</v>
      </c>
      <c r="C198" s="207" t="s">
        <v>1451</v>
      </c>
      <c r="D198" s="207" t="s">
        <v>1451</v>
      </c>
      <c r="E198" s="207" t="s">
        <v>1112</v>
      </c>
      <c r="F198" s="216" t="s">
        <v>2046</v>
      </c>
      <c r="G198" s="207" t="s">
        <v>1017</v>
      </c>
      <c r="H198" s="207" t="s">
        <v>1539</v>
      </c>
    </row>
    <row r="199" spans="1:8" ht="16.5">
      <c r="A199" s="207" t="str">
        <f t="shared" si="3"/>
        <v>IFS</v>
      </c>
      <c r="B199" s="207" t="s">
        <v>1453</v>
      </c>
      <c r="C199" s="207" t="s">
        <v>1190</v>
      </c>
      <c r="D199" s="207" t="s">
        <v>1303</v>
      </c>
      <c r="E199" s="207" t="s">
        <v>1190</v>
      </c>
      <c r="F199" s="216" t="s">
        <v>1191</v>
      </c>
      <c r="G199" s="207" t="s">
        <v>926</v>
      </c>
      <c r="H199" s="207" t="s">
        <v>1294</v>
      </c>
    </row>
    <row r="200" spans="1:8" ht="16.5">
      <c r="A200" s="207" t="str">
        <f t="shared" si="3"/>
        <v>JMT</v>
      </c>
      <c r="B200" s="207" t="s">
        <v>224</v>
      </c>
      <c r="C200" s="207" t="s">
        <v>1454</v>
      </c>
      <c r="D200" s="207" t="s">
        <v>1454</v>
      </c>
      <c r="E200" s="207" t="s">
        <v>1455</v>
      </c>
      <c r="F200" s="216" t="s">
        <v>2467</v>
      </c>
      <c r="G200" s="207" t="s">
        <v>1099</v>
      </c>
      <c r="H200" s="207" t="s">
        <v>2468</v>
      </c>
    </row>
    <row r="201" spans="1:8" ht="16.5">
      <c r="A201" s="207" t="str">
        <f t="shared" si="3"/>
        <v>KCAR</v>
      </c>
      <c r="B201" s="207" t="s">
        <v>1456</v>
      </c>
      <c r="C201" s="207" t="s">
        <v>1457</v>
      </c>
      <c r="D201" s="207" t="s">
        <v>807</v>
      </c>
      <c r="E201" s="207" t="s">
        <v>1171</v>
      </c>
      <c r="F201" s="216" t="s">
        <v>2066</v>
      </c>
      <c r="G201" s="207" t="s">
        <v>1003</v>
      </c>
      <c r="H201" s="207" t="s">
        <v>1427</v>
      </c>
    </row>
    <row r="202" spans="1:8" ht="16.5">
      <c r="A202" s="207" t="str">
        <f t="shared" si="3"/>
        <v>KGI</v>
      </c>
      <c r="B202" s="207" t="s">
        <v>1458</v>
      </c>
      <c r="C202" s="207" t="s">
        <v>1355</v>
      </c>
      <c r="D202" s="207" t="s">
        <v>1355</v>
      </c>
      <c r="E202" s="207" t="s">
        <v>1353</v>
      </c>
      <c r="F202" s="216" t="s">
        <v>1355</v>
      </c>
      <c r="G202" s="207" t="s">
        <v>915</v>
      </c>
      <c r="H202" s="207" t="s">
        <v>915</v>
      </c>
    </row>
    <row r="203" spans="1:8" ht="16.5">
      <c r="A203" s="207" t="str">
        <f t="shared" si="3"/>
        <v>KTC</v>
      </c>
      <c r="B203" s="207" t="s">
        <v>217</v>
      </c>
      <c r="C203" s="207" t="s">
        <v>1459</v>
      </c>
      <c r="D203" s="207" t="s">
        <v>1460</v>
      </c>
      <c r="E203" s="207" t="s">
        <v>1461</v>
      </c>
      <c r="F203" s="216" t="s">
        <v>1462</v>
      </c>
      <c r="G203" s="207" t="s">
        <v>915</v>
      </c>
      <c r="H203" s="207" t="s">
        <v>915</v>
      </c>
    </row>
    <row r="204" spans="1:8" ht="16.5">
      <c r="A204" s="207" t="str">
        <f t="shared" si="3"/>
        <v>MFC</v>
      </c>
      <c r="B204" s="207" t="s">
        <v>1463</v>
      </c>
      <c r="C204" s="207" t="s">
        <v>1464</v>
      </c>
      <c r="D204" s="207" t="s">
        <v>1465</v>
      </c>
      <c r="E204" s="207" t="s">
        <v>989</v>
      </c>
      <c r="F204" s="216" t="s">
        <v>989</v>
      </c>
      <c r="G204" s="207" t="s">
        <v>954</v>
      </c>
      <c r="H204" s="207" t="s">
        <v>1466</v>
      </c>
    </row>
    <row r="205" spans="1:8" ht="16.5">
      <c r="A205" s="207" t="str">
        <f t="shared" si="3"/>
        <v>MICRO</v>
      </c>
      <c r="B205" s="207" t="s">
        <v>335</v>
      </c>
      <c r="C205" s="207" t="s">
        <v>1467</v>
      </c>
      <c r="D205" s="207" t="s">
        <v>1033</v>
      </c>
      <c r="E205" s="207" t="s">
        <v>1468</v>
      </c>
      <c r="F205" s="216" t="s">
        <v>1033</v>
      </c>
      <c r="G205" s="207" t="s">
        <v>915</v>
      </c>
      <c r="H205" s="207" t="s">
        <v>915</v>
      </c>
    </row>
    <row r="206" spans="1:8" ht="16.5">
      <c r="A206" s="207" t="str">
        <f t="shared" si="3"/>
        <v>ML</v>
      </c>
      <c r="B206" s="207" t="s">
        <v>1469</v>
      </c>
      <c r="C206" s="207" t="s">
        <v>1470</v>
      </c>
      <c r="D206" s="207" t="s">
        <v>1470</v>
      </c>
      <c r="E206" s="207" t="s">
        <v>1471</v>
      </c>
      <c r="F206" s="216" t="s">
        <v>1471</v>
      </c>
      <c r="G206" s="207" t="s">
        <v>897</v>
      </c>
      <c r="H206" s="207" t="s">
        <v>1394</v>
      </c>
    </row>
    <row r="207" spans="1:8" ht="16.5">
      <c r="A207" s="207" t="str">
        <f t="shared" si="3"/>
        <v>MST</v>
      </c>
      <c r="B207" s="207" t="s">
        <v>1472</v>
      </c>
      <c r="C207" s="207" t="s">
        <v>1117</v>
      </c>
      <c r="D207" s="207" t="s">
        <v>1473</v>
      </c>
      <c r="E207" s="207" t="s">
        <v>1117</v>
      </c>
      <c r="F207" s="216" t="s">
        <v>1117</v>
      </c>
      <c r="G207" s="207" t="s">
        <v>915</v>
      </c>
      <c r="H207" s="207" t="s">
        <v>915</v>
      </c>
    </row>
    <row r="208" spans="1:8" ht="16.5">
      <c r="A208" s="207" t="str">
        <f t="shared" si="3"/>
        <v>MTC</v>
      </c>
      <c r="B208" s="207" t="s">
        <v>203</v>
      </c>
      <c r="C208" s="207" t="s">
        <v>1474</v>
      </c>
      <c r="D208" s="207" t="s">
        <v>1475</v>
      </c>
      <c r="E208" s="207" t="s">
        <v>1474</v>
      </c>
      <c r="F208" s="216" t="s">
        <v>1475</v>
      </c>
      <c r="G208" s="207" t="s">
        <v>1079</v>
      </c>
      <c r="H208" s="207" t="s">
        <v>1172</v>
      </c>
    </row>
    <row r="209" spans="1:8" ht="16.5">
      <c r="A209" s="207" t="str">
        <f t="shared" si="3"/>
        <v>NCAP</v>
      </c>
      <c r="B209" s="207" t="s">
        <v>336</v>
      </c>
      <c r="C209" s="207" t="s">
        <v>1468</v>
      </c>
      <c r="D209" s="207" t="s">
        <v>1468</v>
      </c>
      <c r="E209" s="207" t="s">
        <v>874</v>
      </c>
      <c r="F209" s="216" t="s">
        <v>812</v>
      </c>
      <c r="G209" s="207" t="s">
        <v>954</v>
      </c>
      <c r="H209" s="207" t="s">
        <v>1974</v>
      </c>
    </row>
    <row r="210" spans="1:8" ht="16.5">
      <c r="A210" s="207" t="str">
        <f t="shared" si="3"/>
        <v>PE</v>
      </c>
      <c r="B210" s="207" t="s">
        <v>1478</v>
      </c>
      <c r="C210" s="207" t="s">
        <v>1479</v>
      </c>
      <c r="D210" s="207" t="s">
        <v>1479</v>
      </c>
      <c r="E210" s="207" t="s">
        <v>1480</v>
      </c>
      <c r="F210" s="216" t="s">
        <v>1480</v>
      </c>
      <c r="G210" s="207" t="s">
        <v>897</v>
      </c>
      <c r="H210" s="207" t="s">
        <v>1481</v>
      </c>
    </row>
    <row r="211" spans="1:8" ht="16.5">
      <c r="A211" s="207" t="str">
        <f t="shared" si="3"/>
        <v>PL</v>
      </c>
      <c r="B211" s="207" t="s">
        <v>1482</v>
      </c>
      <c r="C211" s="207" t="s">
        <v>886</v>
      </c>
      <c r="D211" s="207" t="s">
        <v>1483</v>
      </c>
      <c r="E211" s="207" t="s">
        <v>1437</v>
      </c>
      <c r="F211" s="216" t="s">
        <v>2058</v>
      </c>
      <c r="G211" s="207" t="s">
        <v>915</v>
      </c>
      <c r="H211" s="207" t="s">
        <v>915</v>
      </c>
    </row>
    <row r="212" spans="1:8" ht="16.5">
      <c r="A212" s="207" t="str">
        <f t="shared" si="3"/>
        <v>S11</v>
      </c>
      <c r="B212" s="207" t="s">
        <v>170</v>
      </c>
      <c r="C212" s="207" t="s">
        <v>962</v>
      </c>
      <c r="D212" s="207" t="s">
        <v>962</v>
      </c>
      <c r="E212" s="207" t="s">
        <v>874</v>
      </c>
      <c r="F212" s="216" t="s">
        <v>948</v>
      </c>
      <c r="G212" s="207" t="s">
        <v>950</v>
      </c>
      <c r="H212" s="207" t="s">
        <v>1146</v>
      </c>
    </row>
    <row r="213" spans="1:8" ht="16.5">
      <c r="A213" s="207" t="str">
        <f t="shared" si="3"/>
        <v>SAK</v>
      </c>
      <c r="B213" s="207" t="s">
        <v>343</v>
      </c>
      <c r="C213" s="207" t="s">
        <v>1143</v>
      </c>
      <c r="D213" s="207" t="s">
        <v>889</v>
      </c>
      <c r="E213" s="207" t="s">
        <v>1144</v>
      </c>
      <c r="F213" s="216" t="s">
        <v>1143</v>
      </c>
      <c r="G213" s="207" t="s">
        <v>950</v>
      </c>
      <c r="H213" s="207" t="s">
        <v>1115</v>
      </c>
    </row>
    <row r="214" spans="1:8" ht="16.5">
      <c r="A214" s="207" t="str">
        <f t="shared" si="3"/>
        <v>SAWAD</v>
      </c>
      <c r="B214" s="207" t="s">
        <v>167</v>
      </c>
      <c r="C214" s="207" t="s">
        <v>844</v>
      </c>
      <c r="D214" s="207" t="s">
        <v>1021</v>
      </c>
      <c r="E214" s="207" t="s">
        <v>1037</v>
      </c>
      <c r="F214" s="216" t="s">
        <v>1561</v>
      </c>
      <c r="G214" s="207" t="s">
        <v>915</v>
      </c>
      <c r="H214" s="207" t="s">
        <v>915</v>
      </c>
    </row>
    <row r="215" spans="1:8" ht="16.5">
      <c r="A215" s="207" t="str">
        <f t="shared" si="3"/>
        <v>TH</v>
      </c>
      <c r="B215" s="207" t="s">
        <v>121</v>
      </c>
      <c r="C215" s="207" t="s">
        <v>1076</v>
      </c>
      <c r="D215" s="207" t="s">
        <v>1076</v>
      </c>
      <c r="E215" s="207" t="s">
        <v>1016</v>
      </c>
      <c r="F215" s="216" t="s">
        <v>1955</v>
      </c>
      <c r="G215" s="207" t="s">
        <v>2469</v>
      </c>
      <c r="H215" s="207" t="s">
        <v>2470</v>
      </c>
    </row>
    <row r="216" spans="1:8" ht="16.5">
      <c r="A216" s="207" t="str">
        <f t="shared" si="3"/>
        <v>THANI</v>
      </c>
      <c r="B216" s="207" t="s">
        <v>120</v>
      </c>
      <c r="C216" s="207" t="s">
        <v>813</v>
      </c>
      <c r="D216" s="207" t="s">
        <v>1487</v>
      </c>
      <c r="E216" s="207" t="s">
        <v>1488</v>
      </c>
      <c r="F216" s="216" t="s">
        <v>1487</v>
      </c>
      <c r="G216" s="207" t="s">
        <v>915</v>
      </c>
      <c r="H216" s="207" t="s">
        <v>915</v>
      </c>
    </row>
    <row r="217" spans="1:8" ht="16.5">
      <c r="A217" s="207" t="str">
        <f t="shared" si="3"/>
        <v>TIDLOR</v>
      </c>
      <c r="B217" s="207" t="s">
        <v>347</v>
      </c>
      <c r="C217" s="207" t="s">
        <v>1078</v>
      </c>
      <c r="D217" s="207" t="s">
        <v>1740</v>
      </c>
      <c r="E217" s="207" t="s">
        <v>821</v>
      </c>
      <c r="F217" s="216" t="s">
        <v>1078</v>
      </c>
      <c r="G217" s="207" t="s">
        <v>981</v>
      </c>
      <c r="H217" s="207" t="s">
        <v>1317</v>
      </c>
    </row>
    <row r="218" spans="1:8" ht="16.5">
      <c r="A218" s="207" t="str">
        <f t="shared" si="3"/>
        <v>TK</v>
      </c>
      <c r="B218" s="207" t="s">
        <v>1490</v>
      </c>
      <c r="C218" s="207" t="s">
        <v>918</v>
      </c>
      <c r="D218" s="207" t="s">
        <v>918</v>
      </c>
      <c r="E218" s="207" t="s">
        <v>1290</v>
      </c>
      <c r="F218" s="216" t="s">
        <v>918</v>
      </c>
      <c r="G218" s="207" t="s">
        <v>915</v>
      </c>
      <c r="H218" s="207" t="s">
        <v>915</v>
      </c>
    </row>
    <row r="219" spans="1:8" ht="16.5">
      <c r="A219" s="207" t="str">
        <f t="shared" si="3"/>
        <v>TNITY</v>
      </c>
      <c r="B219" s="207" t="s">
        <v>1491</v>
      </c>
      <c r="C219" s="207" t="s">
        <v>1457</v>
      </c>
      <c r="D219" s="207" t="s">
        <v>1457</v>
      </c>
      <c r="E219" s="207" t="s">
        <v>797</v>
      </c>
      <c r="F219" s="216" t="s">
        <v>797</v>
      </c>
      <c r="G219" s="207" t="s">
        <v>1084</v>
      </c>
      <c r="H219" s="207" t="s">
        <v>1492</v>
      </c>
    </row>
    <row r="220" spans="1:8" ht="16.5">
      <c r="A220" s="207" t="str">
        <f t="shared" si="3"/>
        <v>UOBKH</v>
      </c>
      <c r="B220" s="207" t="s">
        <v>1493</v>
      </c>
      <c r="C220" s="207" t="s">
        <v>962</v>
      </c>
      <c r="D220" s="207" t="s">
        <v>1476</v>
      </c>
      <c r="E220" s="207" t="s">
        <v>962</v>
      </c>
      <c r="F220" s="216" t="s">
        <v>962</v>
      </c>
      <c r="G220" s="207" t="s">
        <v>915</v>
      </c>
      <c r="H220" s="207" t="s">
        <v>915</v>
      </c>
    </row>
    <row r="221" spans="1:8" ht="16.5">
      <c r="A221" s="207" t="str">
        <f t="shared" si="3"/>
        <v>XPG</v>
      </c>
      <c r="B221" s="207" t="s">
        <v>1494</v>
      </c>
      <c r="C221" s="207" t="s">
        <v>1495</v>
      </c>
      <c r="D221" s="207" t="s">
        <v>1495</v>
      </c>
      <c r="E221" s="207" t="s">
        <v>1496</v>
      </c>
      <c r="F221" s="216" t="s">
        <v>1725</v>
      </c>
      <c r="G221" s="207" t="s">
        <v>897</v>
      </c>
      <c r="H221" s="207" t="s">
        <v>955</v>
      </c>
    </row>
    <row r="222" spans="1:8" ht="16.5">
      <c r="A222" s="207" t="str">
        <f t="shared" si="3"/>
        <v>BAY</v>
      </c>
      <c r="B222" s="207" t="s">
        <v>291</v>
      </c>
      <c r="C222" s="207" t="s">
        <v>850</v>
      </c>
      <c r="D222" s="207" t="s">
        <v>1499</v>
      </c>
      <c r="E222" s="207" t="s">
        <v>1107</v>
      </c>
      <c r="F222" s="216" t="s">
        <v>850</v>
      </c>
      <c r="G222" s="207" t="s">
        <v>915</v>
      </c>
      <c r="H222" s="207" t="s">
        <v>915</v>
      </c>
    </row>
    <row r="223" spans="1:8" ht="16.5">
      <c r="A223" s="207" t="str">
        <f t="shared" si="3"/>
        <v>BBL</v>
      </c>
      <c r="B223" s="207" t="s">
        <v>290</v>
      </c>
      <c r="C223" s="207" t="s">
        <v>1500</v>
      </c>
      <c r="D223" s="207" t="s">
        <v>1501</v>
      </c>
      <c r="E223" s="207" t="s">
        <v>1502</v>
      </c>
      <c r="F223" s="216" t="s">
        <v>1503</v>
      </c>
      <c r="G223" s="207" t="s">
        <v>1178</v>
      </c>
      <c r="H223" s="207" t="s">
        <v>1321</v>
      </c>
    </row>
    <row r="224" spans="1:8" ht="16.5">
      <c r="A224" s="207" t="str">
        <f t="shared" si="3"/>
        <v>CIMBT</v>
      </c>
      <c r="B224" s="207" t="s">
        <v>1504</v>
      </c>
      <c r="C224" s="207" t="s">
        <v>1377</v>
      </c>
      <c r="D224" s="207" t="s">
        <v>1505</v>
      </c>
      <c r="E224" s="207" t="s">
        <v>1506</v>
      </c>
      <c r="F224" s="216" t="s">
        <v>1505</v>
      </c>
      <c r="G224" s="207" t="s">
        <v>1277</v>
      </c>
      <c r="H224" s="207" t="s">
        <v>1542</v>
      </c>
    </row>
    <row r="225" spans="1:8" ht="16.5">
      <c r="A225" s="207" t="str">
        <f t="shared" si="3"/>
        <v>KBANK</v>
      </c>
      <c r="B225" s="207" t="s">
        <v>222</v>
      </c>
      <c r="C225" s="207" t="s">
        <v>1507</v>
      </c>
      <c r="D225" s="207" t="s">
        <v>1508</v>
      </c>
      <c r="E225" s="207" t="s">
        <v>1509</v>
      </c>
      <c r="F225" s="216" t="s">
        <v>2471</v>
      </c>
      <c r="G225" s="207" t="s">
        <v>1178</v>
      </c>
      <c r="H225" s="207" t="s">
        <v>1227</v>
      </c>
    </row>
    <row r="226" spans="1:8" ht="16.5">
      <c r="A226" s="207" t="str">
        <f t="shared" si="3"/>
        <v>KKP</v>
      </c>
      <c r="B226" s="207" t="s">
        <v>220</v>
      </c>
      <c r="C226" s="207" t="s">
        <v>1510</v>
      </c>
      <c r="D226" s="207" t="s">
        <v>1511</v>
      </c>
      <c r="E226" s="207" t="s">
        <v>1223</v>
      </c>
      <c r="F226" s="216" t="s">
        <v>2472</v>
      </c>
      <c r="G226" s="207" t="s">
        <v>1066</v>
      </c>
      <c r="H226" s="207" t="s">
        <v>1271</v>
      </c>
    </row>
    <row r="227" spans="1:8" ht="16.5">
      <c r="A227" s="207" t="str">
        <f t="shared" si="3"/>
        <v>KTB</v>
      </c>
      <c r="B227" s="207" t="s">
        <v>218</v>
      </c>
      <c r="C227" s="207" t="s">
        <v>871</v>
      </c>
      <c r="D227" s="207" t="s">
        <v>1512</v>
      </c>
      <c r="E227" s="207" t="s">
        <v>1069</v>
      </c>
      <c r="F227" s="216" t="s">
        <v>1072</v>
      </c>
      <c r="G227" s="207" t="s">
        <v>1084</v>
      </c>
      <c r="H227" s="207" t="s">
        <v>1686</v>
      </c>
    </row>
    <row r="228" spans="1:8" ht="16.5">
      <c r="A228" s="207" t="str">
        <f t="shared" si="3"/>
        <v>LHFG</v>
      </c>
      <c r="B228" s="207" t="s">
        <v>1513</v>
      </c>
      <c r="C228" s="207" t="s">
        <v>1514</v>
      </c>
      <c r="D228" s="207" t="s">
        <v>1514</v>
      </c>
      <c r="E228" s="207" t="s">
        <v>1515</v>
      </c>
      <c r="F228" s="216" t="s">
        <v>1515</v>
      </c>
      <c r="G228" s="207" t="s">
        <v>945</v>
      </c>
      <c r="H228" s="207" t="s">
        <v>2473</v>
      </c>
    </row>
    <row r="229" spans="1:8" ht="16.5">
      <c r="A229" s="207" t="str">
        <f t="shared" si="3"/>
        <v>SCB</v>
      </c>
      <c r="B229" s="207" t="s">
        <v>165</v>
      </c>
      <c r="C229" s="207" t="s">
        <v>1517</v>
      </c>
      <c r="D229" s="207" t="s">
        <v>1517</v>
      </c>
      <c r="E229" s="207" t="s">
        <v>1518</v>
      </c>
      <c r="F229" s="216" t="s">
        <v>964</v>
      </c>
      <c r="G229" s="207" t="s">
        <v>1589</v>
      </c>
      <c r="H229" s="207" t="s">
        <v>2474</v>
      </c>
    </row>
    <row r="230" spans="1:8" ht="16.5">
      <c r="A230" s="207" t="str">
        <f t="shared" si="3"/>
        <v>TCAP</v>
      </c>
      <c r="B230" s="207" t="s">
        <v>125</v>
      </c>
      <c r="C230" s="207" t="s">
        <v>1519</v>
      </c>
      <c r="D230" s="207" t="s">
        <v>866</v>
      </c>
      <c r="E230" s="207" t="s">
        <v>799</v>
      </c>
      <c r="F230" s="216" t="s">
        <v>1519</v>
      </c>
      <c r="G230" s="207" t="s">
        <v>981</v>
      </c>
      <c r="H230" s="207" t="s">
        <v>1697</v>
      </c>
    </row>
    <row r="231" spans="1:8" ht="16.5">
      <c r="A231" s="207" t="str">
        <f t="shared" si="3"/>
        <v>TISCO</v>
      </c>
      <c r="B231" s="207" t="s">
        <v>115</v>
      </c>
      <c r="C231" s="207" t="s">
        <v>1520</v>
      </c>
      <c r="D231" s="207" t="s">
        <v>1520</v>
      </c>
      <c r="E231" s="207" t="s">
        <v>1521</v>
      </c>
      <c r="F231" s="216" t="s">
        <v>2475</v>
      </c>
      <c r="G231" s="207" t="s">
        <v>1040</v>
      </c>
      <c r="H231" s="207" t="s">
        <v>1624</v>
      </c>
    </row>
    <row r="232" spans="1:8" ht="16.5">
      <c r="A232" s="207" t="str">
        <f t="shared" si="3"/>
        <v>TTB</v>
      </c>
      <c r="B232" s="207" t="s">
        <v>348</v>
      </c>
      <c r="C232" s="207" t="s">
        <v>1522</v>
      </c>
      <c r="D232" s="207" t="s">
        <v>1523</v>
      </c>
      <c r="E232" s="207" t="s">
        <v>1524</v>
      </c>
      <c r="F232" s="216" t="s">
        <v>1522</v>
      </c>
      <c r="G232" s="207" t="s">
        <v>897</v>
      </c>
      <c r="H232" s="207" t="s">
        <v>1283</v>
      </c>
    </row>
    <row r="233" spans="1:8" ht="16.5">
      <c r="A233" s="207" t="str">
        <f t="shared" si="3"/>
        <v>AYUD</v>
      </c>
      <c r="B233" s="207" t="s">
        <v>1525</v>
      </c>
      <c r="C233" s="207" t="s">
        <v>1134</v>
      </c>
      <c r="D233" s="207" t="s">
        <v>1134</v>
      </c>
      <c r="E233" s="207" t="s">
        <v>1475</v>
      </c>
      <c r="F233" s="216" t="s">
        <v>1134</v>
      </c>
      <c r="G233" s="207" t="s">
        <v>915</v>
      </c>
      <c r="H233" s="207" t="s">
        <v>915</v>
      </c>
    </row>
    <row r="234" spans="1:8" ht="16.5">
      <c r="A234" s="207" t="str">
        <f t="shared" si="3"/>
        <v>BKI</v>
      </c>
      <c r="B234" s="207" t="s">
        <v>1526</v>
      </c>
      <c r="C234" s="207" t="s">
        <v>1527</v>
      </c>
      <c r="D234" s="207" t="s">
        <v>1528</v>
      </c>
      <c r="E234" s="207" t="s">
        <v>1527</v>
      </c>
      <c r="F234" s="216" t="s">
        <v>1528</v>
      </c>
      <c r="G234" s="207" t="s">
        <v>1122</v>
      </c>
      <c r="H234" s="207" t="s">
        <v>1150</v>
      </c>
    </row>
    <row r="235" spans="1:8" ht="16.5">
      <c r="A235" s="207" t="str">
        <f t="shared" si="3"/>
        <v>BLA</v>
      </c>
      <c r="B235" s="207" t="s">
        <v>277</v>
      </c>
      <c r="C235" s="207" t="s">
        <v>1475</v>
      </c>
      <c r="D235" s="207" t="s">
        <v>1134</v>
      </c>
      <c r="E235" s="207" t="s">
        <v>1529</v>
      </c>
      <c r="F235" s="216" t="s">
        <v>1529</v>
      </c>
      <c r="G235" s="207" t="s">
        <v>1040</v>
      </c>
      <c r="H235" s="207" t="s">
        <v>2476</v>
      </c>
    </row>
    <row r="236" spans="1:8" ht="16.5">
      <c r="A236" s="207" t="str">
        <f t="shared" si="3"/>
        <v>BUI</v>
      </c>
      <c r="B236" s="207" t="s">
        <v>1530</v>
      </c>
      <c r="C236" s="207" t="s">
        <v>749</v>
      </c>
      <c r="D236" s="207" t="s">
        <v>1184</v>
      </c>
      <c r="E236" s="207" t="s">
        <v>878</v>
      </c>
      <c r="F236" s="216" t="s">
        <v>749</v>
      </c>
      <c r="G236" s="207" t="s">
        <v>915</v>
      </c>
      <c r="H236" s="207" t="s">
        <v>915</v>
      </c>
    </row>
    <row r="237" spans="1:8" ht="16.5">
      <c r="A237" s="207" t="str">
        <f t="shared" si="3"/>
        <v>CHARAN</v>
      </c>
      <c r="B237" s="207" t="s">
        <v>1531</v>
      </c>
      <c r="C237" s="207" t="s">
        <v>373</v>
      </c>
      <c r="D237" s="207" t="s">
        <v>373</v>
      </c>
      <c r="E237" s="207" t="s">
        <v>373</v>
      </c>
      <c r="F237" s="216" t="s">
        <v>373</v>
      </c>
      <c r="G237" s="207" t="s">
        <v>373</v>
      </c>
      <c r="H237" s="207" t="s">
        <v>373</v>
      </c>
    </row>
    <row r="238" spans="1:8" ht="16.5">
      <c r="A238" s="207" t="str">
        <f t="shared" si="3"/>
        <v>INSURE</v>
      </c>
      <c r="B238" s="207" t="s">
        <v>1532</v>
      </c>
      <c r="C238" s="207" t="s">
        <v>1533</v>
      </c>
      <c r="D238" s="207" t="s">
        <v>1533</v>
      </c>
      <c r="E238" s="207" t="s">
        <v>2477</v>
      </c>
      <c r="F238" s="216" t="s">
        <v>2477</v>
      </c>
      <c r="G238" s="207" t="s">
        <v>2478</v>
      </c>
      <c r="H238" s="207" t="s">
        <v>2479</v>
      </c>
    </row>
    <row r="239" spans="1:8" ht="16.5">
      <c r="A239" s="207" t="str">
        <f t="shared" si="3"/>
        <v>KWI</v>
      </c>
      <c r="B239" s="207" t="s">
        <v>1534</v>
      </c>
      <c r="C239" s="207" t="s">
        <v>905</v>
      </c>
      <c r="D239" s="207" t="s">
        <v>1483</v>
      </c>
      <c r="E239" s="207" t="s">
        <v>923</v>
      </c>
      <c r="F239" s="216" t="s">
        <v>905</v>
      </c>
      <c r="G239" s="207" t="s">
        <v>915</v>
      </c>
      <c r="H239" s="207" t="s">
        <v>915</v>
      </c>
    </row>
    <row r="240" spans="1:8" ht="16.5">
      <c r="A240" s="207" t="str">
        <f t="shared" si="3"/>
        <v>MTI</v>
      </c>
      <c r="B240" s="207" t="s">
        <v>1536</v>
      </c>
      <c r="C240" s="207" t="s">
        <v>1537</v>
      </c>
      <c r="D240" s="207" t="s">
        <v>1537</v>
      </c>
      <c r="E240" s="207" t="s">
        <v>2480</v>
      </c>
      <c r="F240" s="216" t="s">
        <v>1538</v>
      </c>
      <c r="G240" s="207" t="s">
        <v>1178</v>
      </c>
      <c r="H240" s="207" t="s">
        <v>1539</v>
      </c>
    </row>
    <row r="241" spans="1:8" ht="16.5">
      <c r="A241" s="207" t="str">
        <f t="shared" si="3"/>
        <v>NKI</v>
      </c>
      <c r="B241" s="207" t="s">
        <v>1540</v>
      </c>
      <c r="C241" s="207" t="s">
        <v>1541</v>
      </c>
      <c r="D241" s="207" t="s">
        <v>863</v>
      </c>
      <c r="E241" s="207" t="s">
        <v>1541</v>
      </c>
      <c r="F241" s="216" t="s">
        <v>863</v>
      </c>
      <c r="G241" s="207" t="s">
        <v>2481</v>
      </c>
      <c r="H241" s="207" t="s">
        <v>2482</v>
      </c>
    </row>
    <row r="242" spans="1:8" ht="16.5">
      <c r="A242" s="207" t="str">
        <f t="shared" si="3"/>
        <v>NSI</v>
      </c>
      <c r="B242" s="207" t="s">
        <v>1543</v>
      </c>
      <c r="C242" s="207" t="s">
        <v>1544</v>
      </c>
      <c r="D242" s="207" t="s">
        <v>1545</v>
      </c>
      <c r="E242" s="207" t="s">
        <v>1544</v>
      </c>
      <c r="F242" s="216" t="s">
        <v>1546</v>
      </c>
      <c r="G242" s="207" t="s">
        <v>1023</v>
      </c>
      <c r="H242" s="207" t="s">
        <v>1080</v>
      </c>
    </row>
    <row r="243" spans="1:8" ht="16.5">
      <c r="A243" s="207" t="str">
        <f t="shared" si="3"/>
        <v>SMK</v>
      </c>
      <c r="B243" s="207" t="s">
        <v>1547</v>
      </c>
      <c r="C243" s="207" t="s">
        <v>1548</v>
      </c>
      <c r="D243" s="207" t="s">
        <v>1548</v>
      </c>
      <c r="E243" s="207" t="s">
        <v>1152</v>
      </c>
      <c r="F243" s="216" t="s">
        <v>1149</v>
      </c>
      <c r="G243" s="207" t="s">
        <v>1084</v>
      </c>
      <c r="H243" s="207" t="s">
        <v>2483</v>
      </c>
    </row>
    <row r="244" spans="1:8" ht="16.5">
      <c r="A244" s="207" t="str">
        <f t="shared" si="3"/>
        <v>TGH</v>
      </c>
      <c r="B244" s="207" t="s">
        <v>1551</v>
      </c>
      <c r="C244" s="207" t="s">
        <v>1552</v>
      </c>
      <c r="D244" s="207" t="s">
        <v>1552</v>
      </c>
      <c r="E244" s="207" t="s">
        <v>1553</v>
      </c>
      <c r="F244" s="216" t="s">
        <v>1554</v>
      </c>
      <c r="G244" s="207" t="s">
        <v>1003</v>
      </c>
      <c r="H244" s="207" t="s">
        <v>969</v>
      </c>
    </row>
    <row r="245" spans="1:8" ht="16.5">
      <c r="A245" s="207" t="str">
        <f t="shared" si="3"/>
        <v>THRE</v>
      </c>
      <c r="B245" s="207" t="s">
        <v>1555</v>
      </c>
      <c r="C245" s="207" t="s">
        <v>1255</v>
      </c>
      <c r="D245" s="207" t="s">
        <v>1256</v>
      </c>
      <c r="E245" s="207" t="s">
        <v>1276</v>
      </c>
      <c r="F245" s="216" t="s">
        <v>1255</v>
      </c>
      <c r="G245" s="207" t="s">
        <v>1277</v>
      </c>
      <c r="H245" s="207" t="s">
        <v>1556</v>
      </c>
    </row>
    <row r="246" spans="1:8" ht="16.5">
      <c r="A246" s="207" t="str">
        <f t="shared" si="3"/>
        <v>THREL</v>
      </c>
      <c r="B246" s="207" t="s">
        <v>116</v>
      </c>
      <c r="C246" s="207" t="s">
        <v>985</v>
      </c>
      <c r="D246" s="207" t="s">
        <v>1088</v>
      </c>
      <c r="E246" s="207" t="s">
        <v>1089</v>
      </c>
      <c r="F246" s="216" t="s">
        <v>985</v>
      </c>
      <c r="G246" s="207" t="s">
        <v>950</v>
      </c>
      <c r="H246" s="207" t="s">
        <v>2036</v>
      </c>
    </row>
    <row r="247" spans="1:8" ht="16.5">
      <c r="A247" s="207" t="str">
        <f t="shared" si="3"/>
        <v>TIPH</v>
      </c>
      <c r="B247" s="207" t="s">
        <v>1557</v>
      </c>
      <c r="C247" s="207" t="s">
        <v>1511</v>
      </c>
      <c r="D247" s="207" t="s">
        <v>1558</v>
      </c>
      <c r="E247" s="207" t="s">
        <v>1559</v>
      </c>
      <c r="F247" s="216" t="s">
        <v>2472</v>
      </c>
      <c r="G247" s="207" t="s">
        <v>1066</v>
      </c>
      <c r="H247" s="207" t="s">
        <v>1271</v>
      </c>
    </row>
    <row r="248" spans="1:8" ht="16.5">
      <c r="A248" s="207" t="str">
        <f t="shared" si="3"/>
        <v>TQM</v>
      </c>
      <c r="B248" s="207" t="s">
        <v>100</v>
      </c>
      <c r="C248" s="207" t="s">
        <v>844</v>
      </c>
      <c r="D248" s="207" t="s">
        <v>1561</v>
      </c>
      <c r="E248" s="207" t="s">
        <v>1562</v>
      </c>
      <c r="F248" s="216" t="s">
        <v>844</v>
      </c>
      <c r="G248" s="207" t="s">
        <v>981</v>
      </c>
      <c r="H248" s="207" t="s">
        <v>1013</v>
      </c>
    </row>
    <row r="249" spans="1:8" ht="16.5">
      <c r="A249" s="207" t="str">
        <f t="shared" si="3"/>
        <v>TSI</v>
      </c>
      <c r="B249" s="207" t="s">
        <v>1563</v>
      </c>
      <c r="C249" s="207" t="s">
        <v>1564</v>
      </c>
      <c r="D249" s="207" t="s">
        <v>1564</v>
      </c>
      <c r="E249" s="207" t="s">
        <v>1565</v>
      </c>
      <c r="F249" s="216" t="s">
        <v>1566</v>
      </c>
      <c r="G249" s="207" t="s">
        <v>897</v>
      </c>
      <c r="H249" s="207" t="s">
        <v>1567</v>
      </c>
    </row>
    <row r="250" spans="1:8" ht="16.5">
      <c r="A250" s="207" t="str">
        <f t="shared" si="3"/>
        <v>TVI</v>
      </c>
      <c r="B250" s="207" t="s">
        <v>1568</v>
      </c>
      <c r="C250" s="207" t="s">
        <v>1569</v>
      </c>
      <c r="D250" s="207" t="s">
        <v>1337</v>
      </c>
      <c r="E250" s="207" t="s">
        <v>1570</v>
      </c>
      <c r="F250" s="216" t="s">
        <v>1571</v>
      </c>
      <c r="G250" s="207" t="s">
        <v>1307</v>
      </c>
      <c r="H250" s="207" t="s">
        <v>1572</v>
      </c>
    </row>
    <row r="251" spans="1:8" ht="16.5">
      <c r="A251" s="207" t="str">
        <f t="shared" si="3"/>
        <v>AHC</v>
      </c>
      <c r="B251" s="207" t="s">
        <v>1573</v>
      </c>
      <c r="C251" s="207" t="s">
        <v>953</v>
      </c>
      <c r="D251" s="207" t="s">
        <v>1105</v>
      </c>
      <c r="E251" s="207" t="s">
        <v>953</v>
      </c>
      <c r="F251" s="216" t="s">
        <v>1105</v>
      </c>
      <c r="G251" s="207" t="s">
        <v>915</v>
      </c>
      <c r="H251" s="207" t="s">
        <v>915</v>
      </c>
    </row>
    <row r="252" spans="1:8" ht="16.5">
      <c r="A252" s="207" t="str">
        <f t="shared" si="3"/>
        <v>BCH</v>
      </c>
      <c r="B252" s="207" t="s">
        <v>289</v>
      </c>
      <c r="C252" s="207" t="s">
        <v>1570</v>
      </c>
      <c r="D252" s="207" t="s">
        <v>1196</v>
      </c>
      <c r="E252" s="207" t="s">
        <v>743</v>
      </c>
      <c r="F252" s="216" t="s">
        <v>1570</v>
      </c>
      <c r="G252" s="207" t="s">
        <v>1003</v>
      </c>
      <c r="H252" s="207" t="s">
        <v>1197</v>
      </c>
    </row>
    <row r="253" spans="1:8" ht="16.5">
      <c r="A253" s="207" t="str">
        <f t="shared" si="3"/>
        <v>BDMS</v>
      </c>
      <c r="B253" s="207" t="s">
        <v>286</v>
      </c>
      <c r="C253" s="207" t="s">
        <v>1203</v>
      </c>
      <c r="D253" s="207" t="s">
        <v>990</v>
      </c>
      <c r="E253" s="207" t="s">
        <v>1203</v>
      </c>
      <c r="F253" s="216" t="s">
        <v>1678</v>
      </c>
      <c r="G253" s="207" t="s">
        <v>1187</v>
      </c>
      <c r="H253" s="207" t="s">
        <v>1174</v>
      </c>
    </row>
    <row r="254" spans="1:8" ht="16.5">
      <c r="A254" s="207" t="str">
        <f t="shared" si="3"/>
        <v>BH</v>
      </c>
      <c r="B254" s="207" t="s">
        <v>280</v>
      </c>
      <c r="C254" s="207" t="s">
        <v>1312</v>
      </c>
      <c r="D254" s="207" t="s">
        <v>1574</v>
      </c>
      <c r="E254" s="207" t="s">
        <v>1575</v>
      </c>
      <c r="F254" s="216" t="s">
        <v>1576</v>
      </c>
      <c r="G254" s="207" t="s">
        <v>1044</v>
      </c>
      <c r="H254" s="207" t="s">
        <v>1118</v>
      </c>
    </row>
    <row r="255" spans="1:8" ht="16.5">
      <c r="A255" s="207" t="str">
        <f t="shared" si="3"/>
        <v>CHG</v>
      </c>
      <c r="B255" s="207" t="s">
        <v>271</v>
      </c>
      <c r="C255" s="207" t="s">
        <v>978</v>
      </c>
      <c r="D255" s="207" t="s">
        <v>1273</v>
      </c>
      <c r="E255" s="207" t="s">
        <v>978</v>
      </c>
      <c r="F255" s="216" t="s">
        <v>1274</v>
      </c>
      <c r="G255" s="207" t="s">
        <v>1008</v>
      </c>
      <c r="H255" s="207" t="s">
        <v>2484</v>
      </c>
    </row>
    <row r="256" spans="1:8" ht="16.5">
      <c r="A256" s="207" t="str">
        <f t="shared" si="3"/>
        <v>CMR</v>
      </c>
      <c r="B256" s="207" t="s">
        <v>1579</v>
      </c>
      <c r="C256" s="207" t="s">
        <v>826</v>
      </c>
      <c r="D256" s="207" t="s">
        <v>924</v>
      </c>
      <c r="E256" s="207" t="s">
        <v>826</v>
      </c>
      <c r="F256" s="216" t="s">
        <v>905</v>
      </c>
      <c r="G256" s="207" t="s">
        <v>926</v>
      </c>
      <c r="H256" s="207" t="s">
        <v>1110</v>
      </c>
    </row>
    <row r="257" spans="1:8" ht="16.5">
      <c r="A257" s="207" t="str">
        <f t="shared" si="3"/>
        <v>EKH</v>
      </c>
      <c r="B257" s="207" t="s">
        <v>253</v>
      </c>
      <c r="C257" s="207" t="s">
        <v>934</v>
      </c>
      <c r="D257" s="207" t="s">
        <v>1580</v>
      </c>
      <c r="E257" s="207" t="s">
        <v>1581</v>
      </c>
      <c r="F257" s="216" t="s">
        <v>1582</v>
      </c>
      <c r="G257" s="207" t="s">
        <v>950</v>
      </c>
      <c r="H257" s="207" t="s">
        <v>1583</v>
      </c>
    </row>
    <row r="258" spans="1:8" ht="16.5">
      <c r="A258" s="207" t="str">
        <f t="shared" ref="A258:A321" si="4">IFERROR(LEFT(B258,FIND("&lt;",B258)-2),TRIM(B258))</f>
        <v>KDH</v>
      </c>
      <c r="B258" s="207" t="s">
        <v>1584</v>
      </c>
      <c r="C258" s="207" t="s">
        <v>809</v>
      </c>
      <c r="D258" s="207" t="s">
        <v>809</v>
      </c>
      <c r="E258" s="207" t="s">
        <v>809</v>
      </c>
      <c r="F258" s="216" t="s">
        <v>809</v>
      </c>
      <c r="G258" s="207" t="s">
        <v>1023</v>
      </c>
      <c r="H258" s="207" t="s">
        <v>1585</v>
      </c>
    </row>
    <row r="259" spans="1:8" ht="16.5">
      <c r="A259" s="207" t="str">
        <f t="shared" si="4"/>
        <v>LPH</v>
      </c>
      <c r="B259" s="207" t="s">
        <v>214</v>
      </c>
      <c r="C259" s="207" t="s">
        <v>948</v>
      </c>
      <c r="D259" s="207" t="s">
        <v>962</v>
      </c>
      <c r="E259" s="207" t="s">
        <v>874</v>
      </c>
      <c r="F259" s="216" t="s">
        <v>962</v>
      </c>
      <c r="G259" s="207" t="s">
        <v>915</v>
      </c>
      <c r="H259" s="207" t="s">
        <v>915</v>
      </c>
    </row>
    <row r="260" spans="1:8" ht="16.5">
      <c r="A260" s="207" t="str">
        <f t="shared" si="4"/>
        <v>M-CHAI</v>
      </c>
      <c r="B260" s="207" t="s">
        <v>1586</v>
      </c>
      <c r="C260" s="207" t="s">
        <v>1587</v>
      </c>
      <c r="D260" s="207" t="s">
        <v>1588</v>
      </c>
      <c r="E260" s="207" t="s">
        <v>1587</v>
      </c>
      <c r="F260" s="216" t="s">
        <v>1587</v>
      </c>
      <c r="G260" s="207" t="s">
        <v>1589</v>
      </c>
      <c r="H260" s="207" t="s">
        <v>1227</v>
      </c>
    </row>
    <row r="261" spans="1:8" ht="16.5">
      <c r="A261" s="207" t="str">
        <f t="shared" si="4"/>
        <v>NEW</v>
      </c>
      <c r="B261" s="207" t="s">
        <v>1590</v>
      </c>
      <c r="C261" s="207" t="s">
        <v>1591</v>
      </c>
      <c r="D261" s="207" t="s">
        <v>1591</v>
      </c>
      <c r="E261" s="207" t="s">
        <v>1592</v>
      </c>
      <c r="F261" s="216" t="s">
        <v>1592</v>
      </c>
      <c r="G261" s="207" t="s">
        <v>1099</v>
      </c>
      <c r="H261" s="207" t="s">
        <v>1593</v>
      </c>
    </row>
    <row r="262" spans="1:8" ht="16.5">
      <c r="A262" s="207" t="str">
        <f t="shared" si="4"/>
        <v>NTV</v>
      </c>
      <c r="B262" s="207" t="s">
        <v>1594</v>
      </c>
      <c r="C262" s="207" t="s">
        <v>1061</v>
      </c>
      <c r="D262" s="207" t="s">
        <v>1292</v>
      </c>
      <c r="E262" s="207" t="s">
        <v>1031</v>
      </c>
      <c r="F262" s="216" t="s">
        <v>1292</v>
      </c>
      <c r="G262" s="207" t="s">
        <v>1066</v>
      </c>
      <c r="H262" s="207" t="s">
        <v>1749</v>
      </c>
    </row>
    <row r="263" spans="1:8" ht="16.5">
      <c r="A263" s="207" t="str">
        <f t="shared" si="4"/>
        <v>PR9</v>
      </c>
      <c r="B263" s="207" t="s">
        <v>191</v>
      </c>
      <c r="C263" s="207" t="s">
        <v>787</v>
      </c>
      <c r="D263" s="207" t="s">
        <v>1595</v>
      </c>
      <c r="E263" s="207" t="s">
        <v>787</v>
      </c>
      <c r="F263" s="216" t="s">
        <v>817</v>
      </c>
      <c r="G263" s="207" t="s">
        <v>1003</v>
      </c>
      <c r="H263" s="207" t="s">
        <v>1104</v>
      </c>
    </row>
    <row r="264" spans="1:8" ht="16.5">
      <c r="A264" s="207" t="str">
        <f t="shared" si="4"/>
        <v>PRINC</v>
      </c>
      <c r="B264" s="207" t="s">
        <v>1596</v>
      </c>
      <c r="C264" s="207" t="s">
        <v>984</v>
      </c>
      <c r="D264" s="207" t="s">
        <v>962</v>
      </c>
      <c r="E264" s="207" t="s">
        <v>984</v>
      </c>
      <c r="F264" s="216" t="s">
        <v>874</v>
      </c>
      <c r="G264" s="207" t="s">
        <v>986</v>
      </c>
      <c r="H264" s="207" t="s">
        <v>2485</v>
      </c>
    </row>
    <row r="265" spans="1:8" ht="16.5">
      <c r="A265" s="207" t="str">
        <f t="shared" si="4"/>
        <v>RAM</v>
      </c>
      <c r="B265" s="207" t="s">
        <v>1597</v>
      </c>
      <c r="C265" s="207" t="s">
        <v>1598</v>
      </c>
      <c r="D265" s="207" t="s">
        <v>1599</v>
      </c>
      <c r="E265" s="207" t="s">
        <v>1600</v>
      </c>
      <c r="F265" s="216" t="s">
        <v>2486</v>
      </c>
      <c r="G265" s="207" t="s">
        <v>981</v>
      </c>
      <c r="H265" s="207" t="s">
        <v>1489</v>
      </c>
    </row>
    <row r="266" spans="1:8" ht="16.5">
      <c r="A266" s="207" t="str">
        <f t="shared" si="4"/>
        <v>RJH</v>
      </c>
      <c r="B266" s="207" t="s">
        <v>175</v>
      </c>
      <c r="C266" s="207" t="s">
        <v>1030</v>
      </c>
      <c r="D266" s="207" t="s">
        <v>1062</v>
      </c>
      <c r="E266" s="207" t="s">
        <v>1601</v>
      </c>
      <c r="F266" s="216" t="s">
        <v>1062</v>
      </c>
      <c r="G266" s="207" t="s">
        <v>1122</v>
      </c>
      <c r="H266" s="207" t="s">
        <v>1602</v>
      </c>
    </row>
    <row r="267" spans="1:8" ht="16.5">
      <c r="A267" s="207" t="str">
        <f t="shared" si="4"/>
        <v>RPH</v>
      </c>
      <c r="B267" s="207" t="s">
        <v>173</v>
      </c>
      <c r="C267" s="207" t="s">
        <v>908</v>
      </c>
      <c r="D267" s="207" t="s">
        <v>1195</v>
      </c>
      <c r="E267" s="207" t="s">
        <v>908</v>
      </c>
      <c r="F267" s="216" t="s">
        <v>1096</v>
      </c>
      <c r="G267" s="207" t="s">
        <v>915</v>
      </c>
      <c r="H267" s="207" t="s">
        <v>915</v>
      </c>
    </row>
    <row r="268" spans="1:8" ht="16.5">
      <c r="A268" s="207" t="str">
        <f t="shared" si="4"/>
        <v>SKR</v>
      </c>
      <c r="B268" s="207" t="s">
        <v>1603</v>
      </c>
      <c r="C268" s="207" t="s">
        <v>1141</v>
      </c>
      <c r="D268" s="207" t="s">
        <v>1738</v>
      </c>
      <c r="E268" s="207" t="s">
        <v>1140</v>
      </c>
      <c r="F268" s="216" t="s">
        <v>1738</v>
      </c>
      <c r="G268" s="207" t="s">
        <v>1003</v>
      </c>
      <c r="H268" s="207" t="s">
        <v>2446</v>
      </c>
    </row>
    <row r="269" spans="1:8" ht="16.5">
      <c r="A269" s="207" t="str">
        <f t="shared" si="4"/>
        <v>SVH</v>
      </c>
      <c r="B269" s="207" t="s">
        <v>1604</v>
      </c>
      <c r="C269" s="207" t="s">
        <v>1605</v>
      </c>
      <c r="D269" s="207" t="s">
        <v>1606</v>
      </c>
      <c r="E269" s="207" t="s">
        <v>1605</v>
      </c>
      <c r="F269" s="216" t="s">
        <v>1607</v>
      </c>
      <c r="G269" s="207" t="s">
        <v>1608</v>
      </c>
      <c r="H269" s="207" t="s">
        <v>1609</v>
      </c>
    </row>
    <row r="270" spans="1:8" ht="16.5">
      <c r="A270" s="207" t="str">
        <f t="shared" si="4"/>
        <v>THG</v>
      </c>
      <c r="B270" s="207" t="s">
        <v>118</v>
      </c>
      <c r="C270" s="207" t="s">
        <v>1459</v>
      </c>
      <c r="D270" s="207" t="s">
        <v>1628</v>
      </c>
      <c r="E270" s="207" t="s">
        <v>1610</v>
      </c>
      <c r="F270" s="216" t="s">
        <v>746</v>
      </c>
      <c r="G270" s="207" t="s">
        <v>1079</v>
      </c>
      <c r="H270" s="207" t="s">
        <v>1779</v>
      </c>
    </row>
    <row r="271" spans="1:8" ht="16.5">
      <c r="A271" s="207" t="str">
        <f t="shared" si="4"/>
        <v>VIBHA</v>
      </c>
      <c r="B271" s="207" t="s">
        <v>86</v>
      </c>
      <c r="C271" s="207" t="s">
        <v>1612</v>
      </c>
      <c r="D271" s="207" t="s">
        <v>1214</v>
      </c>
      <c r="E271" s="207" t="s">
        <v>1298</v>
      </c>
      <c r="F271" s="216" t="s">
        <v>1214</v>
      </c>
      <c r="G271" s="207" t="s">
        <v>926</v>
      </c>
      <c r="H271" s="207" t="s">
        <v>1288</v>
      </c>
    </row>
    <row r="272" spans="1:8" ht="16.5">
      <c r="A272" s="207" t="str">
        <f t="shared" si="4"/>
        <v>VIH</v>
      </c>
      <c r="B272" s="207" t="s">
        <v>1613</v>
      </c>
      <c r="C272" s="207" t="s">
        <v>1614</v>
      </c>
      <c r="D272" s="207" t="s">
        <v>1615</v>
      </c>
      <c r="E272" s="207" t="s">
        <v>1616</v>
      </c>
      <c r="F272" s="216" t="s">
        <v>1804</v>
      </c>
      <c r="G272" s="207" t="s">
        <v>915</v>
      </c>
      <c r="H272" s="207" t="s">
        <v>915</v>
      </c>
    </row>
    <row r="273" spans="1:8" ht="16.5">
      <c r="A273" s="207" t="str">
        <f t="shared" si="4"/>
        <v>WPH</v>
      </c>
      <c r="B273" s="207" t="s">
        <v>1617</v>
      </c>
      <c r="C273" s="207" t="s">
        <v>1618</v>
      </c>
      <c r="D273" s="207" t="s">
        <v>1425</v>
      </c>
      <c r="E273" s="207" t="s">
        <v>1618</v>
      </c>
      <c r="F273" s="216" t="s">
        <v>1114</v>
      </c>
      <c r="G273" s="207" t="s">
        <v>1008</v>
      </c>
      <c r="H273" s="207" t="s">
        <v>1619</v>
      </c>
    </row>
    <row r="274" spans="1:8" ht="16.5">
      <c r="A274" s="207" t="str">
        <f t="shared" si="4"/>
        <v>ASIA</v>
      </c>
      <c r="B274" s="207" t="s">
        <v>1620</v>
      </c>
      <c r="C274" s="207" t="s">
        <v>819</v>
      </c>
      <c r="D274" s="207" t="s">
        <v>1621</v>
      </c>
      <c r="E274" s="207" t="s">
        <v>1093</v>
      </c>
      <c r="F274" s="216" t="s">
        <v>1581</v>
      </c>
      <c r="G274" s="207" t="s">
        <v>1003</v>
      </c>
      <c r="H274" s="207" t="s">
        <v>1622</v>
      </c>
    </row>
    <row r="275" spans="1:8" ht="16.5">
      <c r="A275" s="207" t="str">
        <f t="shared" si="4"/>
        <v>BEYOND</v>
      </c>
      <c r="B275" s="207" t="s">
        <v>1623</v>
      </c>
      <c r="C275" s="207" t="s">
        <v>1116</v>
      </c>
      <c r="D275" s="207" t="s">
        <v>1431</v>
      </c>
      <c r="E275" s="207" t="s">
        <v>1117</v>
      </c>
      <c r="F275" s="216" t="s">
        <v>1116</v>
      </c>
      <c r="G275" s="207" t="s">
        <v>954</v>
      </c>
      <c r="H275" s="207" t="s">
        <v>1624</v>
      </c>
    </row>
    <row r="276" spans="1:8" ht="16.5">
      <c r="A276" s="207" t="str">
        <f t="shared" si="4"/>
        <v>CENTEL</v>
      </c>
      <c r="B276" s="207" t="s">
        <v>273</v>
      </c>
      <c r="C276" s="207" t="s">
        <v>1137</v>
      </c>
      <c r="D276" s="207" t="s">
        <v>1138</v>
      </c>
      <c r="E276" s="207" t="s">
        <v>796</v>
      </c>
      <c r="F276" s="216" t="s">
        <v>1475</v>
      </c>
      <c r="G276" s="207" t="s">
        <v>1032</v>
      </c>
      <c r="H276" s="207" t="s">
        <v>2464</v>
      </c>
    </row>
    <row r="277" spans="1:8" ht="16.5">
      <c r="A277" s="207" t="str">
        <f t="shared" si="4"/>
        <v>CSR</v>
      </c>
      <c r="B277" s="207" t="s">
        <v>1627</v>
      </c>
      <c r="C277" s="207" t="s">
        <v>1628</v>
      </c>
      <c r="D277" s="207" t="s">
        <v>1592</v>
      </c>
      <c r="E277" s="207" t="s">
        <v>746</v>
      </c>
      <c r="F277" s="216" t="s">
        <v>1592</v>
      </c>
      <c r="G277" s="207" t="s">
        <v>968</v>
      </c>
      <c r="H277" s="207" t="s">
        <v>1080</v>
      </c>
    </row>
    <row r="278" spans="1:8" ht="16.5">
      <c r="A278" s="207" t="str">
        <f t="shared" si="4"/>
        <v>DUSIT</v>
      </c>
      <c r="B278" s="207" t="s">
        <v>1629</v>
      </c>
      <c r="C278" s="207" t="s">
        <v>846</v>
      </c>
      <c r="D278" s="207" t="s">
        <v>1117</v>
      </c>
      <c r="E278" s="207" t="s">
        <v>1290</v>
      </c>
      <c r="F278" s="216" t="s">
        <v>1334</v>
      </c>
      <c r="G278" s="207" t="s">
        <v>1222</v>
      </c>
      <c r="H278" s="207" t="s">
        <v>2326</v>
      </c>
    </row>
    <row r="279" spans="1:8" ht="16.5">
      <c r="A279" s="207" t="str">
        <f t="shared" si="4"/>
        <v>ERW</v>
      </c>
      <c r="B279" s="207" t="s">
        <v>251</v>
      </c>
      <c r="C279" s="207" t="s">
        <v>1412</v>
      </c>
      <c r="D279" s="207" t="s">
        <v>1630</v>
      </c>
      <c r="E279" s="207" t="s">
        <v>1011</v>
      </c>
      <c r="F279" s="216" t="s">
        <v>1930</v>
      </c>
      <c r="G279" s="207" t="s">
        <v>1856</v>
      </c>
      <c r="H279" s="207" t="s">
        <v>2487</v>
      </c>
    </row>
    <row r="280" spans="1:8" ht="16.5">
      <c r="A280" s="207" t="str">
        <f t="shared" si="4"/>
        <v>GRAND</v>
      </c>
      <c r="B280" s="207" t="s">
        <v>1632</v>
      </c>
      <c r="C280" s="207" t="s">
        <v>1633</v>
      </c>
      <c r="D280" s="207" t="s">
        <v>1634</v>
      </c>
      <c r="E280" s="207" t="s">
        <v>1633</v>
      </c>
      <c r="F280" s="216" t="s">
        <v>1634</v>
      </c>
      <c r="G280" s="207" t="s">
        <v>1277</v>
      </c>
      <c r="H280" s="207" t="s">
        <v>1635</v>
      </c>
    </row>
    <row r="281" spans="1:8" ht="16.5">
      <c r="A281" s="207" t="str">
        <f t="shared" si="4"/>
        <v>LRH</v>
      </c>
      <c r="B281" s="207" t="s">
        <v>1636</v>
      </c>
      <c r="C281" s="207" t="s">
        <v>850</v>
      </c>
      <c r="D281" s="207" t="s">
        <v>867</v>
      </c>
      <c r="E281" s="207" t="s">
        <v>1109</v>
      </c>
      <c r="F281" s="216" t="s">
        <v>1108</v>
      </c>
      <c r="G281" s="207" t="s">
        <v>1079</v>
      </c>
      <c r="H281" s="207" t="s">
        <v>1110</v>
      </c>
    </row>
    <row r="282" spans="1:8" ht="16.5">
      <c r="A282" s="207" t="str">
        <f t="shared" si="4"/>
        <v>MANRIN</v>
      </c>
      <c r="B282" s="207" t="s">
        <v>1637</v>
      </c>
      <c r="C282" s="207" t="s">
        <v>1465</v>
      </c>
      <c r="D282" s="207" t="s">
        <v>1638</v>
      </c>
      <c r="E282" s="207" t="s">
        <v>1465</v>
      </c>
      <c r="F282" s="216" t="s">
        <v>888</v>
      </c>
      <c r="G282" s="207" t="s">
        <v>1003</v>
      </c>
      <c r="H282" s="207" t="s">
        <v>1639</v>
      </c>
    </row>
    <row r="283" spans="1:8" ht="16.5">
      <c r="A283" s="207" t="str">
        <f t="shared" si="4"/>
        <v>OHTL</v>
      </c>
      <c r="B283" s="207" t="s">
        <v>1640</v>
      </c>
      <c r="C283" s="207" t="s">
        <v>1641</v>
      </c>
      <c r="D283" s="207" t="s">
        <v>1641</v>
      </c>
      <c r="E283" s="207" t="s">
        <v>1641</v>
      </c>
      <c r="F283" s="216" t="s">
        <v>1641</v>
      </c>
      <c r="G283" s="207" t="s">
        <v>1642</v>
      </c>
      <c r="H283" s="207" t="s">
        <v>1611</v>
      </c>
    </row>
    <row r="284" spans="1:8" ht="16.5">
      <c r="A284" s="207" t="str">
        <f t="shared" si="4"/>
        <v>ROH</v>
      </c>
      <c r="B284" s="207" t="s">
        <v>1643</v>
      </c>
      <c r="C284" s="207" t="s">
        <v>728</v>
      </c>
      <c r="D284" s="207" t="s">
        <v>1316</v>
      </c>
      <c r="E284" s="207" t="s">
        <v>825</v>
      </c>
      <c r="F284" s="216" t="s">
        <v>2488</v>
      </c>
      <c r="G284" s="207" t="s">
        <v>906</v>
      </c>
      <c r="H284" s="207" t="s">
        <v>1291</v>
      </c>
    </row>
    <row r="285" spans="1:8" ht="16.5">
      <c r="A285" s="207" t="str">
        <f t="shared" si="4"/>
        <v>SHANG</v>
      </c>
      <c r="B285" s="207" t="s">
        <v>1645</v>
      </c>
      <c r="C285" s="207" t="s">
        <v>855</v>
      </c>
      <c r="D285" s="207" t="s">
        <v>855</v>
      </c>
      <c r="E285" s="207" t="s">
        <v>855</v>
      </c>
      <c r="F285" s="216" t="s">
        <v>855</v>
      </c>
      <c r="G285" s="207" t="s">
        <v>1032</v>
      </c>
      <c r="H285" s="207" t="s">
        <v>1646</v>
      </c>
    </row>
    <row r="286" spans="1:8" ht="16.5">
      <c r="A286" s="207" t="str">
        <f t="shared" si="4"/>
        <v>SHR</v>
      </c>
      <c r="B286" s="207" t="s">
        <v>157</v>
      </c>
      <c r="C286" s="207" t="s">
        <v>1154</v>
      </c>
      <c r="D286" s="207" t="s">
        <v>1006</v>
      </c>
      <c r="E286" s="207" t="s">
        <v>1647</v>
      </c>
      <c r="F286" s="216" t="s">
        <v>825</v>
      </c>
      <c r="G286" s="207" t="s">
        <v>1008</v>
      </c>
      <c r="H286" s="207" t="s">
        <v>1622</v>
      </c>
    </row>
    <row r="287" spans="1:8" ht="16.5">
      <c r="A287" s="207" t="str">
        <f t="shared" si="4"/>
        <v>VRANDA</v>
      </c>
      <c r="B287" s="207" t="s">
        <v>85</v>
      </c>
      <c r="C287" s="207" t="s">
        <v>1093</v>
      </c>
      <c r="D287" s="207" t="s">
        <v>814</v>
      </c>
      <c r="E287" s="207" t="s">
        <v>1026</v>
      </c>
      <c r="F287" s="216" t="s">
        <v>1621</v>
      </c>
      <c r="G287" s="207" t="s">
        <v>1639</v>
      </c>
      <c r="H287" s="207" t="s">
        <v>2489</v>
      </c>
    </row>
    <row r="288" spans="1:8" ht="16.5">
      <c r="A288" s="207" t="str">
        <f t="shared" si="4"/>
        <v>AAV</v>
      </c>
      <c r="B288" s="207" t="s">
        <v>311</v>
      </c>
      <c r="C288" s="207" t="s">
        <v>1649</v>
      </c>
      <c r="D288" s="207" t="s">
        <v>1650</v>
      </c>
      <c r="E288" s="207" t="s">
        <v>1649</v>
      </c>
      <c r="F288" s="216" t="s">
        <v>1809</v>
      </c>
      <c r="G288" s="207" t="s">
        <v>1856</v>
      </c>
      <c r="H288" s="207" t="s">
        <v>2490</v>
      </c>
    </row>
    <row r="289" spans="1:8" ht="16.5">
      <c r="A289" s="207" t="str">
        <f t="shared" si="4"/>
        <v>AOT</v>
      </c>
      <c r="B289" s="207" t="s">
        <v>302</v>
      </c>
      <c r="C289" s="207" t="s">
        <v>1651</v>
      </c>
      <c r="D289" s="207" t="s">
        <v>1652</v>
      </c>
      <c r="E289" s="207" t="s">
        <v>1651</v>
      </c>
      <c r="F289" s="216" t="s">
        <v>1652</v>
      </c>
      <c r="G289" s="207" t="s">
        <v>1044</v>
      </c>
      <c r="H289" s="207" t="s">
        <v>1578</v>
      </c>
    </row>
    <row r="290" spans="1:8" ht="16.5">
      <c r="A290" s="207" t="str">
        <f t="shared" si="4"/>
        <v>ASIMAR</v>
      </c>
      <c r="B290" s="207" t="s">
        <v>1653</v>
      </c>
      <c r="C290" s="207" t="s">
        <v>1654</v>
      </c>
      <c r="D290" s="207" t="s">
        <v>1655</v>
      </c>
      <c r="E290" s="207" t="s">
        <v>1654</v>
      </c>
      <c r="F290" s="216" t="s">
        <v>1656</v>
      </c>
      <c r="G290" s="207" t="s">
        <v>1012</v>
      </c>
      <c r="H290" s="207" t="s">
        <v>1657</v>
      </c>
    </row>
    <row r="291" spans="1:8" ht="16.5">
      <c r="A291" s="207" t="str">
        <f t="shared" si="4"/>
        <v>B</v>
      </c>
      <c r="B291" s="207" t="s">
        <v>1658</v>
      </c>
      <c r="C291" s="207" t="s">
        <v>1659</v>
      </c>
      <c r="D291" s="207" t="s">
        <v>1660</v>
      </c>
      <c r="E291" s="207" t="s">
        <v>1661</v>
      </c>
      <c r="F291" s="216" t="s">
        <v>1659</v>
      </c>
      <c r="G291" s="207" t="s">
        <v>1277</v>
      </c>
      <c r="H291" s="207" t="s">
        <v>1060</v>
      </c>
    </row>
    <row r="292" spans="1:8" ht="16.5">
      <c r="A292" s="207" t="str">
        <f t="shared" si="4"/>
        <v>BA</v>
      </c>
      <c r="B292" s="207" t="s">
        <v>294</v>
      </c>
      <c r="C292" s="207" t="s">
        <v>919</v>
      </c>
      <c r="D292" s="207" t="s">
        <v>1290</v>
      </c>
      <c r="E292" s="207" t="s">
        <v>919</v>
      </c>
      <c r="F292" s="216" t="s">
        <v>1662</v>
      </c>
      <c r="G292" s="207" t="s">
        <v>921</v>
      </c>
      <c r="H292" s="207" t="s">
        <v>1663</v>
      </c>
    </row>
    <row r="293" spans="1:8" ht="16.5">
      <c r="A293" s="207" t="str">
        <f t="shared" si="4"/>
        <v>BEM</v>
      </c>
      <c r="B293" s="207" t="s">
        <v>283</v>
      </c>
      <c r="C293" s="207" t="s">
        <v>1664</v>
      </c>
      <c r="D293" s="207" t="s">
        <v>1103</v>
      </c>
      <c r="E293" s="207" t="s">
        <v>1664</v>
      </c>
      <c r="F293" s="216" t="s">
        <v>1103</v>
      </c>
      <c r="G293" s="207" t="s">
        <v>910</v>
      </c>
      <c r="H293" s="207" t="s">
        <v>960</v>
      </c>
    </row>
    <row r="294" spans="1:8" ht="16.5">
      <c r="A294" s="207" t="str">
        <f t="shared" si="4"/>
        <v>BIOTEC</v>
      </c>
      <c r="B294" s="207" t="s">
        <v>1665</v>
      </c>
      <c r="C294" s="207" t="s">
        <v>1362</v>
      </c>
      <c r="D294" s="207" t="s">
        <v>1470</v>
      </c>
      <c r="E294" s="207" t="s">
        <v>1361</v>
      </c>
      <c r="F294" s="216" t="s">
        <v>1471</v>
      </c>
      <c r="G294" s="207" t="s">
        <v>915</v>
      </c>
      <c r="H294" s="207" t="s">
        <v>915</v>
      </c>
    </row>
    <row r="295" spans="1:8" ht="16.5">
      <c r="A295" s="207" t="str">
        <f t="shared" si="4"/>
        <v>BTS</v>
      </c>
      <c r="B295" s="207" t="s">
        <v>275</v>
      </c>
      <c r="C295" s="207" t="s">
        <v>940</v>
      </c>
      <c r="D295" s="207" t="s">
        <v>860</v>
      </c>
      <c r="E295" s="207" t="s">
        <v>797</v>
      </c>
      <c r="F295" s="216" t="s">
        <v>940</v>
      </c>
      <c r="G295" s="207" t="s">
        <v>950</v>
      </c>
      <c r="H295" s="207" t="s">
        <v>1667</v>
      </c>
    </row>
    <row r="296" spans="1:8" ht="16.5">
      <c r="A296" s="207" t="str">
        <f t="shared" si="4"/>
        <v>BTSGIF</v>
      </c>
      <c r="B296" s="207" t="s">
        <v>381</v>
      </c>
      <c r="C296" s="207" t="s">
        <v>1668</v>
      </c>
      <c r="D296" s="207" t="s">
        <v>1153</v>
      </c>
      <c r="E296" s="207" t="s">
        <v>1668</v>
      </c>
      <c r="F296" s="216" t="s">
        <v>1668</v>
      </c>
      <c r="G296" s="207" t="s">
        <v>1017</v>
      </c>
      <c r="H296" s="207" t="s">
        <v>2491</v>
      </c>
    </row>
    <row r="297" spans="1:8" ht="16.5">
      <c r="A297" s="207" t="str">
        <f t="shared" si="4"/>
        <v>DMT</v>
      </c>
      <c r="B297" s="207" t="s">
        <v>332</v>
      </c>
      <c r="C297" s="207" t="s">
        <v>1662</v>
      </c>
      <c r="D297" s="207" t="s">
        <v>1662</v>
      </c>
      <c r="E297" s="207" t="s">
        <v>1055</v>
      </c>
      <c r="F297" s="216" t="s">
        <v>1186</v>
      </c>
      <c r="G297" s="207" t="s">
        <v>954</v>
      </c>
      <c r="H297" s="207" t="s">
        <v>1671</v>
      </c>
    </row>
    <row r="298" spans="1:8" ht="16.5">
      <c r="A298" s="207" t="str">
        <f t="shared" si="4"/>
        <v>III</v>
      </c>
      <c r="B298" s="207" t="s">
        <v>236</v>
      </c>
      <c r="C298" s="207" t="s">
        <v>884</v>
      </c>
      <c r="D298" s="207" t="s">
        <v>811</v>
      </c>
      <c r="E298" s="207" t="s">
        <v>1672</v>
      </c>
      <c r="F298" s="216" t="s">
        <v>1673</v>
      </c>
      <c r="G298" s="207" t="s">
        <v>1003</v>
      </c>
      <c r="H298" s="207" t="s">
        <v>2455</v>
      </c>
    </row>
    <row r="299" spans="1:8" ht="16.5">
      <c r="A299" s="207" t="str">
        <f t="shared" si="4"/>
        <v>JWD</v>
      </c>
      <c r="B299" s="207" t="s">
        <v>223</v>
      </c>
      <c r="C299" s="207" t="s">
        <v>811</v>
      </c>
      <c r="D299" s="207" t="s">
        <v>811</v>
      </c>
      <c r="E299" s="207" t="s">
        <v>1672</v>
      </c>
      <c r="F299" s="216" t="s">
        <v>811</v>
      </c>
      <c r="G299" s="207" t="s">
        <v>915</v>
      </c>
      <c r="H299" s="207" t="s">
        <v>915</v>
      </c>
    </row>
    <row r="300" spans="1:8" ht="16.5">
      <c r="A300" s="207" t="str">
        <f t="shared" si="4"/>
        <v>KEX</v>
      </c>
      <c r="B300" s="207" t="s">
        <v>334</v>
      </c>
      <c r="C300" s="207" t="s">
        <v>1675</v>
      </c>
      <c r="D300" s="207" t="s">
        <v>1676</v>
      </c>
      <c r="E300" s="207" t="s">
        <v>1677</v>
      </c>
      <c r="F300" s="216" t="s">
        <v>990</v>
      </c>
      <c r="G300" s="207" t="s">
        <v>1003</v>
      </c>
      <c r="H300" s="207" t="s">
        <v>1356</v>
      </c>
    </row>
    <row r="301" spans="1:8" ht="16.5">
      <c r="A301" s="207" t="str">
        <f t="shared" si="4"/>
        <v>KIAT</v>
      </c>
      <c r="B301" s="207" t="s">
        <v>1679</v>
      </c>
      <c r="C301" s="207" t="s">
        <v>1680</v>
      </c>
      <c r="D301" s="207" t="s">
        <v>1681</v>
      </c>
      <c r="E301" s="207" t="s">
        <v>1680</v>
      </c>
      <c r="F301" s="216" t="s">
        <v>1681</v>
      </c>
      <c r="G301" s="207" t="s">
        <v>1277</v>
      </c>
      <c r="H301" s="207" t="s">
        <v>1682</v>
      </c>
    </row>
    <row r="302" spans="1:8" ht="16.5">
      <c r="A302" s="207" t="str">
        <f t="shared" si="4"/>
        <v>KWC</v>
      </c>
      <c r="B302" s="207" t="s">
        <v>1683</v>
      </c>
      <c r="C302" s="207" t="s">
        <v>373</v>
      </c>
      <c r="D302" s="207" t="s">
        <v>373</v>
      </c>
      <c r="E302" s="207" t="s">
        <v>373</v>
      </c>
      <c r="F302" s="216" t="s">
        <v>373</v>
      </c>
      <c r="G302" s="207" t="s">
        <v>373</v>
      </c>
      <c r="H302" s="207" t="s">
        <v>373</v>
      </c>
    </row>
    <row r="303" spans="1:8" ht="16.5">
      <c r="A303" s="207" t="str">
        <f t="shared" si="4"/>
        <v>MENA</v>
      </c>
      <c r="B303" s="207" t="s">
        <v>1684</v>
      </c>
      <c r="C303" s="207" t="s">
        <v>944</v>
      </c>
      <c r="D303" s="207" t="s">
        <v>1344</v>
      </c>
      <c r="E303" s="207" t="s">
        <v>1685</v>
      </c>
      <c r="F303" s="216" t="s">
        <v>944</v>
      </c>
      <c r="G303" s="207" t="s">
        <v>897</v>
      </c>
      <c r="H303" s="207" t="s">
        <v>1115</v>
      </c>
    </row>
    <row r="304" spans="1:8" ht="16.5">
      <c r="A304" s="207" t="str">
        <f t="shared" si="4"/>
        <v>NOK</v>
      </c>
      <c r="B304" s="207" t="s">
        <v>1687</v>
      </c>
      <c r="C304" s="207" t="s">
        <v>373</v>
      </c>
      <c r="D304" s="207" t="s">
        <v>373</v>
      </c>
      <c r="E304" s="207" t="s">
        <v>373</v>
      </c>
      <c r="F304" s="216" t="s">
        <v>373</v>
      </c>
      <c r="G304" s="207" t="s">
        <v>373</v>
      </c>
      <c r="H304" s="207" t="s">
        <v>373</v>
      </c>
    </row>
    <row r="305" spans="1:8" ht="16.5">
      <c r="A305" s="207" t="str">
        <f t="shared" si="4"/>
        <v>NYT</v>
      </c>
      <c r="B305" s="207" t="s">
        <v>198</v>
      </c>
      <c r="C305" s="207" t="s">
        <v>1668</v>
      </c>
      <c r="D305" s="207" t="s">
        <v>1668</v>
      </c>
      <c r="E305" s="207" t="s">
        <v>1688</v>
      </c>
      <c r="F305" s="216" t="s">
        <v>1444</v>
      </c>
      <c r="G305" s="207" t="s">
        <v>1012</v>
      </c>
      <c r="H305" s="207" t="s">
        <v>1689</v>
      </c>
    </row>
    <row r="306" spans="1:8" ht="16.5">
      <c r="A306" s="207" t="str">
        <f t="shared" si="4"/>
        <v>PORT</v>
      </c>
      <c r="B306" s="207" t="s">
        <v>192</v>
      </c>
      <c r="C306" s="207" t="s">
        <v>1407</v>
      </c>
      <c r="D306" s="207" t="s">
        <v>1299</v>
      </c>
      <c r="E306" s="207" t="s">
        <v>1407</v>
      </c>
      <c r="F306" s="216" t="s">
        <v>1690</v>
      </c>
      <c r="G306" s="207" t="s">
        <v>1577</v>
      </c>
      <c r="H306" s="207" t="s">
        <v>1663</v>
      </c>
    </row>
    <row r="307" spans="1:8" ht="16.5">
      <c r="A307" s="207" t="str">
        <f t="shared" si="4"/>
        <v>PRM</v>
      </c>
      <c r="B307" s="207" t="s">
        <v>189</v>
      </c>
      <c r="C307" s="207" t="s">
        <v>874</v>
      </c>
      <c r="D307" s="207" t="s">
        <v>962</v>
      </c>
      <c r="E307" s="207" t="s">
        <v>874</v>
      </c>
      <c r="F307" s="216" t="s">
        <v>948</v>
      </c>
      <c r="G307" s="207" t="s">
        <v>915</v>
      </c>
      <c r="H307" s="207" t="s">
        <v>915</v>
      </c>
    </row>
    <row r="308" spans="1:8" ht="16.5">
      <c r="A308" s="207" t="str">
        <f t="shared" si="4"/>
        <v>PSL</v>
      </c>
      <c r="B308" s="207" t="s">
        <v>187</v>
      </c>
      <c r="C308" s="207" t="s">
        <v>1691</v>
      </c>
      <c r="D308" s="207" t="s">
        <v>1691</v>
      </c>
      <c r="E308" s="207" t="s">
        <v>1692</v>
      </c>
      <c r="F308" s="216" t="s">
        <v>1735</v>
      </c>
      <c r="G308" s="207" t="s">
        <v>1187</v>
      </c>
      <c r="H308" s="207" t="s">
        <v>2492</v>
      </c>
    </row>
    <row r="309" spans="1:8" ht="16.5">
      <c r="A309" s="207" t="str">
        <f t="shared" si="4"/>
        <v>RCL</v>
      </c>
      <c r="B309" s="207" t="s">
        <v>176</v>
      </c>
      <c r="C309" s="207" t="s">
        <v>1695</v>
      </c>
      <c r="D309" s="207" t="s">
        <v>1474</v>
      </c>
      <c r="E309" s="207" t="s">
        <v>796</v>
      </c>
      <c r="F309" s="216" t="s">
        <v>1695</v>
      </c>
      <c r="G309" s="207" t="s">
        <v>1079</v>
      </c>
      <c r="H309" s="207" t="s">
        <v>2493</v>
      </c>
    </row>
    <row r="310" spans="1:8" ht="16.5">
      <c r="A310" s="207" t="str">
        <f t="shared" si="4"/>
        <v>TFFIF</v>
      </c>
      <c r="B310" s="207" t="s">
        <v>382</v>
      </c>
      <c r="C310" s="207" t="s">
        <v>1144</v>
      </c>
      <c r="D310" s="207" t="s">
        <v>1696</v>
      </c>
      <c r="E310" s="207" t="s">
        <v>814</v>
      </c>
      <c r="F310" s="216" t="s">
        <v>1144</v>
      </c>
      <c r="G310" s="207" t="s">
        <v>915</v>
      </c>
      <c r="H310" s="207" t="s">
        <v>915</v>
      </c>
    </row>
    <row r="311" spans="1:8" ht="16.5">
      <c r="A311" s="207" t="str">
        <f t="shared" si="4"/>
        <v>THAI</v>
      </c>
      <c r="B311" s="207" t="s">
        <v>1698</v>
      </c>
      <c r="C311" s="207" t="s">
        <v>373</v>
      </c>
      <c r="D311" s="207" t="s">
        <v>373</v>
      </c>
      <c r="E311" s="207" t="s">
        <v>373</v>
      </c>
      <c r="F311" s="216" t="s">
        <v>373</v>
      </c>
      <c r="G311" s="207" t="s">
        <v>373</v>
      </c>
      <c r="H311" s="207" t="s">
        <v>373</v>
      </c>
    </row>
    <row r="312" spans="1:8" ht="16.5">
      <c r="A312" s="207" t="str">
        <f t="shared" si="4"/>
        <v>TSTE</v>
      </c>
      <c r="B312" s="207" t="s">
        <v>1699</v>
      </c>
      <c r="C312" s="207" t="s">
        <v>1027</v>
      </c>
      <c r="D312" s="207" t="s">
        <v>1581</v>
      </c>
      <c r="E312" s="207" t="s">
        <v>819</v>
      </c>
      <c r="F312" s="216" t="s">
        <v>1581</v>
      </c>
      <c r="G312" s="207" t="s">
        <v>1079</v>
      </c>
      <c r="H312" s="207" t="s">
        <v>1700</v>
      </c>
    </row>
    <row r="313" spans="1:8" ht="16.5">
      <c r="A313" s="207" t="str">
        <f t="shared" si="4"/>
        <v>TTA</v>
      </c>
      <c r="B313" s="207" t="s">
        <v>97</v>
      </c>
      <c r="C313" s="207" t="s">
        <v>877</v>
      </c>
      <c r="D313" s="207" t="s">
        <v>877</v>
      </c>
      <c r="E313" s="207" t="s">
        <v>1701</v>
      </c>
      <c r="F313" s="216" t="s">
        <v>1701</v>
      </c>
      <c r="G313" s="207" t="s">
        <v>1034</v>
      </c>
      <c r="H313" s="207" t="s">
        <v>1041</v>
      </c>
    </row>
    <row r="314" spans="1:8" ht="16.5">
      <c r="A314" s="207" t="str">
        <f t="shared" si="4"/>
        <v>WICE</v>
      </c>
      <c r="B314" s="207" t="s">
        <v>82</v>
      </c>
      <c r="C314" s="207" t="s">
        <v>1673</v>
      </c>
      <c r="D314" s="207" t="s">
        <v>811</v>
      </c>
      <c r="E314" s="207" t="s">
        <v>1340</v>
      </c>
      <c r="F314" s="216" t="s">
        <v>1673</v>
      </c>
      <c r="G314" s="207" t="s">
        <v>915</v>
      </c>
      <c r="H314" s="207" t="s">
        <v>915</v>
      </c>
    </row>
    <row r="315" spans="1:8" ht="16.5">
      <c r="A315" s="207" t="str">
        <f t="shared" si="4"/>
        <v>BWG</v>
      </c>
      <c r="B315" s="207" t="s">
        <v>1702</v>
      </c>
      <c r="C315" s="207" t="s">
        <v>1403</v>
      </c>
      <c r="D315" s="207" t="s">
        <v>1703</v>
      </c>
      <c r="E315" s="207" t="s">
        <v>1704</v>
      </c>
      <c r="F315" s="216" t="s">
        <v>1403</v>
      </c>
      <c r="G315" s="207" t="s">
        <v>915</v>
      </c>
      <c r="H315" s="207" t="s">
        <v>915</v>
      </c>
    </row>
    <row r="316" spans="1:8" ht="16.5">
      <c r="A316" s="207" t="str">
        <f t="shared" si="4"/>
        <v>GENCO</v>
      </c>
      <c r="B316" s="207" t="s">
        <v>1705</v>
      </c>
      <c r="C316" s="207" t="s">
        <v>1706</v>
      </c>
      <c r="D316" s="207" t="s">
        <v>1707</v>
      </c>
      <c r="E316" s="207" t="s">
        <v>1708</v>
      </c>
      <c r="F316" s="216" t="s">
        <v>1706</v>
      </c>
      <c r="G316" s="207" t="s">
        <v>915</v>
      </c>
      <c r="H316" s="207" t="s">
        <v>915</v>
      </c>
    </row>
    <row r="317" spans="1:8" ht="16.5">
      <c r="A317" s="207" t="str">
        <f t="shared" si="4"/>
        <v>PRO</v>
      </c>
      <c r="B317" s="207" t="s">
        <v>1710</v>
      </c>
      <c r="C317" s="207" t="s">
        <v>373</v>
      </c>
      <c r="D317" s="207" t="s">
        <v>373</v>
      </c>
      <c r="E317" s="207" t="s">
        <v>373</v>
      </c>
      <c r="F317" s="216" t="s">
        <v>373</v>
      </c>
      <c r="G317" s="207" t="s">
        <v>373</v>
      </c>
      <c r="H317" s="207" t="s">
        <v>373</v>
      </c>
    </row>
    <row r="318" spans="1:8" ht="16.5">
      <c r="A318" s="207" t="str">
        <f t="shared" si="4"/>
        <v>SISB</v>
      </c>
      <c r="B318" s="207" t="s">
        <v>153</v>
      </c>
      <c r="C318" s="207" t="s">
        <v>1117</v>
      </c>
      <c r="D318" s="207" t="s">
        <v>1431</v>
      </c>
      <c r="E318" s="207" t="s">
        <v>1117</v>
      </c>
      <c r="F318" s="216" t="s">
        <v>1473</v>
      </c>
      <c r="G318" s="207" t="s">
        <v>1003</v>
      </c>
      <c r="H318" s="207" t="s">
        <v>1288</v>
      </c>
    </row>
    <row r="319" spans="1:8" ht="16.5">
      <c r="A319" s="207" t="str">
        <f t="shared" si="4"/>
        <v>SO</v>
      </c>
      <c r="B319" s="207" t="s">
        <v>346</v>
      </c>
      <c r="C319" s="207" t="s">
        <v>1431</v>
      </c>
      <c r="D319" s="207" t="s">
        <v>1431</v>
      </c>
      <c r="E319" s="207" t="s">
        <v>1436</v>
      </c>
      <c r="F319" s="216" t="s">
        <v>1334</v>
      </c>
      <c r="G319" s="207" t="s">
        <v>935</v>
      </c>
      <c r="H319" s="207" t="s">
        <v>2494</v>
      </c>
    </row>
    <row r="320" spans="1:8" ht="16.5">
      <c r="A320" s="207" t="str">
        <f t="shared" si="4"/>
        <v>B52</v>
      </c>
      <c r="B320" s="207" t="s">
        <v>1712</v>
      </c>
      <c r="C320" s="207" t="s">
        <v>1214</v>
      </c>
      <c r="D320" s="207" t="s">
        <v>1263</v>
      </c>
      <c r="E320" s="207" t="s">
        <v>1214</v>
      </c>
      <c r="F320" s="216" t="s">
        <v>925</v>
      </c>
      <c r="G320" s="207" t="s">
        <v>1003</v>
      </c>
      <c r="H320" s="207" t="s">
        <v>2495</v>
      </c>
    </row>
    <row r="321" spans="1:8" ht="16.5">
      <c r="A321" s="207" t="str">
        <f t="shared" si="4"/>
        <v>BEAUTY</v>
      </c>
      <c r="B321" s="207" t="s">
        <v>285</v>
      </c>
      <c r="C321" s="207" t="s">
        <v>1714</v>
      </c>
      <c r="D321" s="207" t="s">
        <v>1714</v>
      </c>
      <c r="E321" s="207" t="s">
        <v>1516</v>
      </c>
      <c r="F321" s="216" t="s">
        <v>1514</v>
      </c>
      <c r="G321" s="207" t="s">
        <v>897</v>
      </c>
      <c r="H321" s="207" t="s">
        <v>1484</v>
      </c>
    </row>
    <row r="322" spans="1:8" ht="16.5">
      <c r="A322" s="207" t="str">
        <f t="shared" ref="A322:A385" si="5">IFERROR(LEFT(B322,FIND("&lt;",B322)-2),TRIM(B322))</f>
        <v>BIG</v>
      </c>
      <c r="B322" s="207" t="s">
        <v>1715</v>
      </c>
      <c r="C322" s="207" t="s">
        <v>1716</v>
      </c>
      <c r="D322" s="207" t="s">
        <v>1716</v>
      </c>
      <c r="E322" s="207" t="s">
        <v>1708</v>
      </c>
      <c r="F322" s="216" t="s">
        <v>1706</v>
      </c>
      <c r="G322" s="207" t="s">
        <v>897</v>
      </c>
      <c r="H322" s="207" t="s">
        <v>2496</v>
      </c>
    </row>
    <row r="323" spans="1:8" ht="16.5">
      <c r="A323" s="207" t="str">
        <f t="shared" si="5"/>
        <v>BJC</v>
      </c>
      <c r="B323" s="207" t="s">
        <v>279</v>
      </c>
      <c r="C323" s="207" t="s">
        <v>867</v>
      </c>
      <c r="D323" s="207" t="s">
        <v>1062</v>
      </c>
      <c r="E323" s="207" t="s">
        <v>1030</v>
      </c>
      <c r="F323" s="216" t="s">
        <v>1062</v>
      </c>
      <c r="G323" s="207" t="s">
        <v>968</v>
      </c>
      <c r="H323" s="207" t="s">
        <v>1024</v>
      </c>
    </row>
    <row r="324" spans="1:8" ht="16.5">
      <c r="A324" s="207" t="str">
        <f t="shared" si="5"/>
        <v>COM7</v>
      </c>
      <c r="B324" s="207" t="s">
        <v>268</v>
      </c>
      <c r="C324" s="207" t="s">
        <v>1107</v>
      </c>
      <c r="D324" s="207" t="s">
        <v>1601</v>
      </c>
      <c r="E324" s="207" t="s">
        <v>1717</v>
      </c>
      <c r="F324" s="216" t="s">
        <v>850</v>
      </c>
      <c r="G324" s="207" t="s">
        <v>968</v>
      </c>
      <c r="H324" s="207" t="s">
        <v>1439</v>
      </c>
    </row>
    <row r="325" spans="1:8" ht="16.5">
      <c r="A325" s="207" t="str">
        <f t="shared" si="5"/>
        <v>CPALL</v>
      </c>
      <c r="B325" s="207" t="s">
        <v>267</v>
      </c>
      <c r="C325" s="207" t="s">
        <v>1718</v>
      </c>
      <c r="D325" s="207" t="s">
        <v>875</v>
      </c>
      <c r="E325" s="207" t="s">
        <v>1719</v>
      </c>
      <c r="F325" s="216" t="s">
        <v>2497</v>
      </c>
      <c r="G325" s="207" t="s">
        <v>1079</v>
      </c>
      <c r="H325" s="207" t="s">
        <v>2462</v>
      </c>
    </row>
    <row r="326" spans="1:8" ht="16.5">
      <c r="A326" s="207" t="str">
        <f t="shared" si="5"/>
        <v>CPW</v>
      </c>
      <c r="B326" s="207" t="s">
        <v>264</v>
      </c>
      <c r="C326" s="207" t="s">
        <v>1152</v>
      </c>
      <c r="D326" s="207" t="s">
        <v>825</v>
      </c>
      <c r="E326" s="207" t="s">
        <v>1154</v>
      </c>
      <c r="F326" s="216" t="s">
        <v>825</v>
      </c>
      <c r="G326" s="207" t="s">
        <v>1720</v>
      </c>
      <c r="H326" s="207" t="s">
        <v>1721</v>
      </c>
    </row>
    <row r="327" spans="1:8" ht="16.5">
      <c r="A327" s="207" t="str">
        <f t="shared" si="5"/>
        <v>CRC</v>
      </c>
      <c r="B327" s="207" t="s">
        <v>263</v>
      </c>
      <c r="C327" s="207" t="s">
        <v>1061</v>
      </c>
      <c r="D327" s="207" t="s">
        <v>1722</v>
      </c>
      <c r="E327" s="207" t="s">
        <v>1031</v>
      </c>
      <c r="F327" s="216" t="s">
        <v>1292</v>
      </c>
      <c r="G327" s="207" t="s">
        <v>1079</v>
      </c>
      <c r="H327" s="207" t="s">
        <v>931</v>
      </c>
    </row>
    <row r="328" spans="1:8" ht="16.5">
      <c r="A328" s="207" t="str">
        <f t="shared" si="5"/>
        <v>CSS</v>
      </c>
      <c r="B328" s="207" t="s">
        <v>1723</v>
      </c>
      <c r="C328" s="207" t="s">
        <v>1366</v>
      </c>
      <c r="D328" s="207" t="s">
        <v>1724</v>
      </c>
      <c r="E328" s="207" t="s">
        <v>1725</v>
      </c>
      <c r="F328" s="216" t="s">
        <v>1495</v>
      </c>
      <c r="G328" s="207" t="s">
        <v>1012</v>
      </c>
      <c r="H328" s="207" t="s">
        <v>1726</v>
      </c>
    </row>
    <row r="329" spans="1:8" ht="16.5">
      <c r="A329" s="207" t="str">
        <f t="shared" si="5"/>
        <v>DOHOME</v>
      </c>
      <c r="B329" s="207" t="s">
        <v>260</v>
      </c>
      <c r="C329" s="207" t="s">
        <v>1727</v>
      </c>
      <c r="D329" s="207" t="s">
        <v>798</v>
      </c>
      <c r="E329" s="207" t="s">
        <v>1728</v>
      </c>
      <c r="F329" s="216" t="s">
        <v>1858</v>
      </c>
      <c r="G329" s="207" t="s">
        <v>1066</v>
      </c>
      <c r="H329" s="207" t="s">
        <v>2498</v>
      </c>
    </row>
    <row r="330" spans="1:8" ht="16.5">
      <c r="A330" s="207" t="str">
        <f t="shared" si="5"/>
        <v>FN</v>
      </c>
      <c r="B330" s="207" t="s">
        <v>1730</v>
      </c>
      <c r="C330" s="207" t="s">
        <v>1126</v>
      </c>
      <c r="D330" s="207" t="s">
        <v>1438</v>
      </c>
      <c r="E330" s="207" t="s">
        <v>1370</v>
      </c>
      <c r="F330" s="216" t="s">
        <v>1214</v>
      </c>
      <c r="G330" s="207" t="s">
        <v>1731</v>
      </c>
      <c r="H330" s="207" t="s">
        <v>1732</v>
      </c>
    </row>
    <row r="331" spans="1:8" ht="16.5">
      <c r="A331" s="207" t="str">
        <f t="shared" si="5"/>
        <v>FTE</v>
      </c>
      <c r="B331" s="207" t="s">
        <v>1733</v>
      </c>
      <c r="C331" s="207" t="s">
        <v>1734</v>
      </c>
      <c r="D331" s="207" t="s">
        <v>1734</v>
      </c>
      <c r="E331" s="207" t="s">
        <v>944</v>
      </c>
      <c r="F331" s="216" t="s">
        <v>1344</v>
      </c>
      <c r="G331" s="207" t="s">
        <v>897</v>
      </c>
      <c r="H331" s="207" t="s">
        <v>1115</v>
      </c>
    </row>
    <row r="332" spans="1:8" ht="16.5">
      <c r="A332" s="207" t="str">
        <f t="shared" si="5"/>
        <v>GLOBAL</v>
      </c>
      <c r="B332" s="207" t="s">
        <v>245</v>
      </c>
      <c r="C332" s="207" t="s">
        <v>1735</v>
      </c>
      <c r="D332" s="207" t="s">
        <v>1691</v>
      </c>
      <c r="E332" s="207" t="s">
        <v>1736</v>
      </c>
      <c r="F332" s="216" t="s">
        <v>1693</v>
      </c>
      <c r="G332" s="207" t="s">
        <v>954</v>
      </c>
      <c r="H332" s="207" t="s">
        <v>1766</v>
      </c>
    </row>
    <row r="333" spans="1:8" ht="16.5">
      <c r="A333" s="207" t="str">
        <f t="shared" si="5"/>
        <v>HMPRO</v>
      </c>
      <c r="B333" s="207" t="s">
        <v>240</v>
      </c>
      <c r="C333" s="207" t="s">
        <v>1139</v>
      </c>
      <c r="D333" s="207" t="s">
        <v>885</v>
      </c>
      <c r="E333" s="207" t="s">
        <v>1738</v>
      </c>
      <c r="F333" s="216" t="s">
        <v>1130</v>
      </c>
      <c r="G333" s="207" t="s">
        <v>915</v>
      </c>
      <c r="H333" s="207" t="s">
        <v>915</v>
      </c>
    </row>
    <row r="334" spans="1:8" ht="16.5">
      <c r="A334" s="207" t="str">
        <f t="shared" si="5"/>
        <v>ICC</v>
      </c>
      <c r="B334" s="207" t="s">
        <v>1739</v>
      </c>
      <c r="C334" s="207" t="s">
        <v>1740</v>
      </c>
      <c r="D334" s="207" t="s">
        <v>1740</v>
      </c>
      <c r="E334" s="207" t="s">
        <v>997</v>
      </c>
      <c r="F334" s="216" t="s">
        <v>1740</v>
      </c>
      <c r="G334" s="207" t="s">
        <v>1079</v>
      </c>
      <c r="H334" s="207" t="s">
        <v>1174</v>
      </c>
    </row>
    <row r="335" spans="1:8" ht="16.5">
      <c r="A335" s="207" t="str">
        <f t="shared" si="5"/>
        <v>ILM</v>
      </c>
      <c r="B335" s="207" t="s">
        <v>235</v>
      </c>
      <c r="C335" s="207" t="s">
        <v>952</v>
      </c>
      <c r="D335" s="207" t="s">
        <v>747</v>
      </c>
      <c r="E335" s="207" t="s">
        <v>1741</v>
      </c>
      <c r="F335" s="216" t="s">
        <v>1727</v>
      </c>
      <c r="G335" s="207" t="s">
        <v>1084</v>
      </c>
      <c r="H335" s="207" t="s">
        <v>1742</v>
      </c>
    </row>
    <row r="336" spans="1:8" ht="16.5">
      <c r="A336" s="207" t="str">
        <f t="shared" si="5"/>
        <v>IT</v>
      </c>
      <c r="B336" s="207" t="s">
        <v>1743</v>
      </c>
      <c r="C336" s="207" t="s">
        <v>1286</v>
      </c>
      <c r="D336" s="207" t="s">
        <v>1286</v>
      </c>
      <c r="E336" s="207" t="s">
        <v>819</v>
      </c>
      <c r="F336" s="216" t="s">
        <v>1582</v>
      </c>
      <c r="G336" s="207" t="s">
        <v>1341</v>
      </c>
      <c r="H336" s="207" t="s">
        <v>1392</v>
      </c>
    </row>
    <row r="337" spans="1:8" ht="16.5">
      <c r="A337" s="207" t="str">
        <f t="shared" si="5"/>
        <v>KAMART</v>
      </c>
      <c r="B337" s="207" t="s">
        <v>1745</v>
      </c>
      <c r="C337" s="207" t="s">
        <v>1015</v>
      </c>
      <c r="D337" s="207" t="s">
        <v>1089</v>
      </c>
      <c r="E337" s="207" t="s">
        <v>1353</v>
      </c>
      <c r="F337" s="216" t="s">
        <v>1354</v>
      </c>
      <c r="G337" s="207" t="s">
        <v>1577</v>
      </c>
      <c r="H337" s="207" t="s">
        <v>2499</v>
      </c>
    </row>
    <row r="338" spans="1:8" ht="16.5">
      <c r="A338" s="207" t="str">
        <f t="shared" si="5"/>
        <v>LOXLEY</v>
      </c>
      <c r="B338" s="207" t="s">
        <v>1747</v>
      </c>
      <c r="C338" s="207" t="s">
        <v>1748</v>
      </c>
      <c r="D338" s="207" t="s">
        <v>1748</v>
      </c>
      <c r="E338" s="207" t="s">
        <v>1298</v>
      </c>
      <c r="F338" s="216" t="s">
        <v>1298</v>
      </c>
      <c r="G338" s="207" t="s">
        <v>1017</v>
      </c>
      <c r="H338" s="207" t="s">
        <v>1974</v>
      </c>
    </row>
    <row r="339" spans="1:8" ht="16.5">
      <c r="A339" s="207" t="str">
        <f t="shared" si="5"/>
        <v>MAKRO</v>
      </c>
      <c r="B339" s="207" t="s">
        <v>210</v>
      </c>
      <c r="C339" s="207" t="s">
        <v>818</v>
      </c>
      <c r="D339" s="207" t="s">
        <v>818</v>
      </c>
      <c r="E339" s="207" t="s">
        <v>1061</v>
      </c>
      <c r="F339" s="216" t="s">
        <v>1292</v>
      </c>
      <c r="G339" s="207" t="s">
        <v>1066</v>
      </c>
      <c r="H339" s="207" t="s">
        <v>1749</v>
      </c>
    </row>
    <row r="340" spans="1:8" ht="16.5">
      <c r="A340" s="207" t="str">
        <f t="shared" si="5"/>
        <v>MC</v>
      </c>
      <c r="B340" s="207" t="s">
        <v>209</v>
      </c>
      <c r="C340" s="207" t="s">
        <v>1199</v>
      </c>
      <c r="D340" s="207" t="s">
        <v>1750</v>
      </c>
      <c r="E340" s="207" t="s">
        <v>1199</v>
      </c>
      <c r="F340" s="216" t="s">
        <v>1750</v>
      </c>
      <c r="G340" s="207" t="s">
        <v>986</v>
      </c>
      <c r="H340" s="207" t="s">
        <v>2500</v>
      </c>
    </row>
    <row r="341" spans="1:8" ht="16.5">
      <c r="A341" s="207" t="str">
        <f t="shared" si="5"/>
        <v>MEGA</v>
      </c>
      <c r="B341" s="207" t="s">
        <v>207</v>
      </c>
      <c r="C341" s="207" t="s">
        <v>1405</v>
      </c>
      <c r="D341" s="207" t="s">
        <v>2501</v>
      </c>
      <c r="E341" s="207" t="s">
        <v>1751</v>
      </c>
      <c r="F341" s="216" t="s">
        <v>857</v>
      </c>
      <c r="G341" s="207" t="s">
        <v>1122</v>
      </c>
      <c r="H341" s="207" t="s">
        <v>1060</v>
      </c>
    </row>
    <row r="342" spans="1:8" ht="16.5">
      <c r="A342" s="207" t="str">
        <f t="shared" si="5"/>
        <v>MIDA</v>
      </c>
      <c r="B342" s="207" t="s">
        <v>1752</v>
      </c>
      <c r="C342" s="207" t="s">
        <v>1753</v>
      </c>
      <c r="D342" s="207" t="s">
        <v>1754</v>
      </c>
      <c r="E342" s="207" t="s">
        <v>1753</v>
      </c>
      <c r="F342" s="216" t="s">
        <v>1754</v>
      </c>
      <c r="G342" s="207" t="s">
        <v>915</v>
      </c>
      <c r="H342" s="207" t="s">
        <v>915</v>
      </c>
    </row>
    <row r="343" spans="1:8" ht="16.5">
      <c r="A343" s="207" t="str">
        <f t="shared" si="5"/>
        <v>RS</v>
      </c>
      <c r="B343" s="207" t="s">
        <v>172</v>
      </c>
      <c r="C343" s="207" t="s">
        <v>849</v>
      </c>
      <c r="D343" s="207" t="s">
        <v>1059</v>
      </c>
      <c r="E343" s="207" t="s">
        <v>849</v>
      </c>
      <c r="F343" s="216" t="s">
        <v>1059</v>
      </c>
      <c r="G343" s="207" t="s">
        <v>1003</v>
      </c>
      <c r="H343" s="207" t="s">
        <v>1070</v>
      </c>
    </row>
    <row r="344" spans="1:8" ht="16.5">
      <c r="A344" s="207" t="str">
        <f t="shared" si="5"/>
        <v>RSP</v>
      </c>
      <c r="B344" s="207" t="s">
        <v>1755</v>
      </c>
      <c r="C344" s="207" t="s">
        <v>1756</v>
      </c>
      <c r="D344" s="207" t="s">
        <v>1809</v>
      </c>
      <c r="E344" s="207" t="s">
        <v>886</v>
      </c>
      <c r="F344" s="216" t="s">
        <v>1809</v>
      </c>
      <c r="G344" s="207" t="s">
        <v>1187</v>
      </c>
      <c r="H344" s="207" t="s">
        <v>2502</v>
      </c>
    </row>
    <row r="345" spans="1:8" ht="16.5">
      <c r="A345" s="207" t="str">
        <f t="shared" si="5"/>
        <v>SABUY</v>
      </c>
      <c r="B345" s="207" t="s">
        <v>342</v>
      </c>
      <c r="C345" s="207" t="s">
        <v>1554</v>
      </c>
      <c r="D345" s="207" t="s">
        <v>1759</v>
      </c>
      <c r="E345" s="207" t="s">
        <v>750</v>
      </c>
      <c r="F345" s="216" t="s">
        <v>2503</v>
      </c>
      <c r="G345" s="207" t="s">
        <v>954</v>
      </c>
      <c r="H345" s="207" t="s">
        <v>1489</v>
      </c>
    </row>
    <row r="346" spans="1:8" ht="16.5">
      <c r="A346" s="207" t="str">
        <f t="shared" si="5"/>
        <v>SCM</v>
      </c>
      <c r="B346" s="207" t="s">
        <v>1760</v>
      </c>
      <c r="C346" s="207" t="s">
        <v>948</v>
      </c>
      <c r="D346" s="207" t="s">
        <v>812</v>
      </c>
      <c r="E346" s="207" t="s">
        <v>874</v>
      </c>
      <c r="F346" s="216" t="s">
        <v>962</v>
      </c>
      <c r="G346" s="207" t="s">
        <v>915</v>
      </c>
      <c r="H346" s="207" t="s">
        <v>915</v>
      </c>
    </row>
    <row r="347" spans="1:8" ht="16.5">
      <c r="A347" s="207" t="str">
        <f t="shared" si="5"/>
        <v>SINGER</v>
      </c>
      <c r="B347" s="207" t="s">
        <v>156</v>
      </c>
      <c r="C347" s="207" t="s">
        <v>845</v>
      </c>
      <c r="D347" s="207" t="s">
        <v>1405</v>
      </c>
      <c r="E347" s="207" t="s">
        <v>1761</v>
      </c>
      <c r="F347" s="216" t="s">
        <v>1038</v>
      </c>
      <c r="G347" s="207" t="s">
        <v>1953</v>
      </c>
      <c r="H347" s="207" t="s">
        <v>2402</v>
      </c>
    </row>
    <row r="348" spans="1:8" ht="16.5">
      <c r="A348" s="207" t="str">
        <f t="shared" si="5"/>
        <v>SPC</v>
      </c>
      <c r="B348" s="207" t="s">
        <v>1762</v>
      </c>
      <c r="C348" s="207" t="s">
        <v>882</v>
      </c>
      <c r="D348" s="207" t="s">
        <v>1763</v>
      </c>
      <c r="E348" s="207" t="s">
        <v>882</v>
      </c>
      <c r="F348" s="216" t="s">
        <v>1763</v>
      </c>
      <c r="G348" s="207" t="s">
        <v>1079</v>
      </c>
      <c r="H348" s="207" t="s">
        <v>1150</v>
      </c>
    </row>
    <row r="349" spans="1:8" ht="16.5">
      <c r="A349" s="207" t="str">
        <f t="shared" si="5"/>
        <v>SPI</v>
      </c>
      <c r="B349" s="207" t="s">
        <v>1764</v>
      </c>
      <c r="C349" s="207" t="s">
        <v>373</v>
      </c>
      <c r="D349" s="207" t="s">
        <v>373</v>
      </c>
      <c r="E349" s="207" t="s">
        <v>373</v>
      </c>
      <c r="F349" s="216" t="s">
        <v>373</v>
      </c>
      <c r="G349" s="207" t="s">
        <v>373</v>
      </c>
      <c r="H349" s="207" t="s">
        <v>373</v>
      </c>
    </row>
    <row r="350" spans="1:8" ht="16.5">
      <c r="A350" s="207" t="str">
        <f t="shared" si="5"/>
        <v>SVT</v>
      </c>
      <c r="B350" s="207" t="s">
        <v>1765</v>
      </c>
      <c r="C350" s="207" t="s">
        <v>1266</v>
      </c>
      <c r="D350" s="207" t="s">
        <v>374</v>
      </c>
      <c r="E350" s="207" t="s">
        <v>1274</v>
      </c>
      <c r="F350" s="216" t="s">
        <v>1010</v>
      </c>
      <c r="G350" s="207" t="s">
        <v>1012</v>
      </c>
      <c r="H350" s="207" t="s">
        <v>1766</v>
      </c>
    </row>
    <row r="351" spans="1:8" ht="16.5">
      <c r="A351" s="207" t="str">
        <f t="shared" si="5"/>
        <v>AMARIN</v>
      </c>
      <c r="B351" s="207" t="s">
        <v>1767</v>
      </c>
      <c r="C351" s="207" t="s">
        <v>802</v>
      </c>
      <c r="D351" s="207" t="s">
        <v>802</v>
      </c>
      <c r="E351" s="207" t="s">
        <v>1176</v>
      </c>
      <c r="F351" s="216" t="s">
        <v>802</v>
      </c>
      <c r="G351" s="207" t="s">
        <v>910</v>
      </c>
      <c r="H351" s="207" t="s">
        <v>1174</v>
      </c>
    </row>
    <row r="352" spans="1:8" ht="16.5">
      <c r="A352" s="207" t="str">
        <f t="shared" si="5"/>
        <v>AQUA</v>
      </c>
      <c r="B352" s="207" t="s">
        <v>1768</v>
      </c>
      <c r="C352" s="207" t="s">
        <v>1769</v>
      </c>
      <c r="D352" s="207" t="s">
        <v>1770</v>
      </c>
      <c r="E352" s="207" t="s">
        <v>1769</v>
      </c>
      <c r="F352" s="216" t="s">
        <v>1769</v>
      </c>
      <c r="G352" s="207" t="s">
        <v>915</v>
      </c>
      <c r="H352" s="207" t="s">
        <v>915</v>
      </c>
    </row>
    <row r="353" spans="1:8" ht="16.5">
      <c r="A353" s="207" t="str">
        <f t="shared" si="5"/>
        <v>AS</v>
      </c>
      <c r="B353" s="207" t="s">
        <v>1771</v>
      </c>
      <c r="C353" s="207" t="s">
        <v>811</v>
      </c>
      <c r="D353" s="207" t="s">
        <v>872</v>
      </c>
      <c r="E353" s="207" t="s">
        <v>1129</v>
      </c>
      <c r="F353" s="216" t="s">
        <v>872</v>
      </c>
      <c r="G353" s="207" t="s">
        <v>1187</v>
      </c>
      <c r="H353" s="207" t="s">
        <v>2504</v>
      </c>
    </row>
    <row r="354" spans="1:8" ht="16.5">
      <c r="A354" s="207" t="str">
        <f t="shared" si="5"/>
        <v>BEC</v>
      </c>
      <c r="B354" s="207" t="s">
        <v>284</v>
      </c>
      <c r="C354" s="207" t="s">
        <v>817</v>
      </c>
      <c r="D354" s="207" t="s">
        <v>817</v>
      </c>
      <c r="E354" s="207" t="s">
        <v>1772</v>
      </c>
      <c r="F354" s="216" t="s">
        <v>1878</v>
      </c>
      <c r="G354" s="207" t="s">
        <v>1084</v>
      </c>
      <c r="H354" s="207" t="s">
        <v>2505</v>
      </c>
    </row>
    <row r="355" spans="1:8" ht="16.5">
      <c r="A355" s="207" t="str">
        <f t="shared" si="5"/>
        <v>FE</v>
      </c>
      <c r="B355" s="207" t="s">
        <v>1773</v>
      </c>
      <c r="C355" s="207" t="s">
        <v>373</v>
      </c>
      <c r="D355" s="207" t="s">
        <v>373</v>
      </c>
      <c r="E355" s="207" t="s">
        <v>373</v>
      </c>
      <c r="F355" s="216" t="s">
        <v>373</v>
      </c>
      <c r="G355" s="207" t="s">
        <v>373</v>
      </c>
      <c r="H355" s="207" t="s">
        <v>373</v>
      </c>
    </row>
    <row r="356" spans="1:8" ht="16.5">
      <c r="A356" s="207" t="str">
        <f t="shared" si="5"/>
        <v>GPI</v>
      </c>
      <c r="B356" s="207" t="s">
        <v>1774</v>
      </c>
      <c r="C356" s="207" t="s">
        <v>1368</v>
      </c>
      <c r="D356" s="207" t="s">
        <v>1775</v>
      </c>
      <c r="E356" s="207" t="s">
        <v>1776</v>
      </c>
      <c r="F356" s="216" t="s">
        <v>2506</v>
      </c>
      <c r="G356" s="207" t="s">
        <v>926</v>
      </c>
      <c r="H356" s="207" t="s">
        <v>1136</v>
      </c>
    </row>
    <row r="357" spans="1:8" ht="16.5">
      <c r="A357" s="207" t="str">
        <f t="shared" si="5"/>
        <v>GRAMMY</v>
      </c>
      <c r="B357" s="207" t="s">
        <v>1777</v>
      </c>
      <c r="C357" s="207" t="s">
        <v>822</v>
      </c>
      <c r="D357" s="207" t="s">
        <v>918</v>
      </c>
      <c r="E357" s="207" t="s">
        <v>1290</v>
      </c>
      <c r="F357" s="216" t="s">
        <v>918</v>
      </c>
      <c r="G357" s="207" t="s">
        <v>1003</v>
      </c>
      <c r="H357" s="207" t="s">
        <v>1448</v>
      </c>
    </row>
    <row r="358" spans="1:8" ht="16.5">
      <c r="A358" s="207" t="str">
        <f t="shared" si="5"/>
        <v>JKN</v>
      </c>
      <c r="B358" s="207" t="s">
        <v>226</v>
      </c>
      <c r="C358" s="207" t="s">
        <v>1778</v>
      </c>
      <c r="D358" s="207" t="s">
        <v>1416</v>
      </c>
      <c r="E358" s="207" t="s">
        <v>1147</v>
      </c>
      <c r="F358" s="216" t="s">
        <v>1416</v>
      </c>
      <c r="G358" s="207" t="s">
        <v>926</v>
      </c>
      <c r="H358" s="207" t="s">
        <v>1779</v>
      </c>
    </row>
    <row r="359" spans="1:8" ht="16.5">
      <c r="A359" s="207" t="str">
        <f t="shared" si="5"/>
        <v>MACO</v>
      </c>
      <c r="B359" s="207" t="s">
        <v>1780</v>
      </c>
      <c r="C359" s="207" t="s">
        <v>1781</v>
      </c>
      <c r="D359" s="207" t="s">
        <v>1782</v>
      </c>
      <c r="E359" s="207" t="s">
        <v>1783</v>
      </c>
      <c r="F359" s="216" t="s">
        <v>1781</v>
      </c>
      <c r="G359" s="207" t="s">
        <v>915</v>
      </c>
      <c r="H359" s="207" t="s">
        <v>915</v>
      </c>
    </row>
    <row r="360" spans="1:8" ht="16.5">
      <c r="A360" s="207" t="str">
        <f t="shared" si="5"/>
        <v>MAJOR</v>
      </c>
      <c r="B360" s="207" t="s">
        <v>211</v>
      </c>
      <c r="C360" s="207" t="s">
        <v>917</v>
      </c>
      <c r="D360" s="207" t="s">
        <v>1784</v>
      </c>
      <c r="E360" s="207" t="s">
        <v>1785</v>
      </c>
      <c r="F360" s="216" t="s">
        <v>917</v>
      </c>
      <c r="G360" s="207" t="s">
        <v>1003</v>
      </c>
      <c r="H360" s="207" t="s">
        <v>2507</v>
      </c>
    </row>
    <row r="361" spans="1:8" ht="16.5">
      <c r="A361" s="207" t="str">
        <f t="shared" si="5"/>
        <v>MATCH</v>
      </c>
      <c r="B361" s="207" t="s">
        <v>1786</v>
      </c>
      <c r="C361" s="207" t="s">
        <v>1787</v>
      </c>
      <c r="D361" s="207" t="s">
        <v>905</v>
      </c>
      <c r="E361" s="207" t="s">
        <v>1788</v>
      </c>
      <c r="F361" s="216" t="s">
        <v>1438</v>
      </c>
      <c r="G361" s="207" t="s">
        <v>2226</v>
      </c>
      <c r="H361" s="207" t="s">
        <v>2508</v>
      </c>
    </row>
    <row r="362" spans="1:8" ht="16.5">
      <c r="A362" s="207" t="str">
        <f t="shared" si="5"/>
        <v>MATI</v>
      </c>
      <c r="B362" s="207" t="s">
        <v>1789</v>
      </c>
      <c r="C362" s="207" t="s">
        <v>1701</v>
      </c>
      <c r="D362" s="207" t="s">
        <v>1790</v>
      </c>
      <c r="E362" s="207" t="s">
        <v>1198</v>
      </c>
      <c r="F362" s="216" t="s">
        <v>1750</v>
      </c>
      <c r="G362" s="207" t="s">
        <v>915</v>
      </c>
      <c r="H362" s="207" t="s">
        <v>915</v>
      </c>
    </row>
    <row r="363" spans="1:8" ht="16.5">
      <c r="A363" s="207" t="str">
        <f t="shared" si="5"/>
        <v>MCOT</v>
      </c>
      <c r="B363" s="207" t="s">
        <v>1791</v>
      </c>
      <c r="C363" s="207" t="s">
        <v>984</v>
      </c>
      <c r="D363" s="207" t="s">
        <v>949</v>
      </c>
      <c r="E363" s="207" t="s">
        <v>1020</v>
      </c>
      <c r="F363" s="216" t="s">
        <v>949</v>
      </c>
      <c r="G363" s="207" t="s">
        <v>910</v>
      </c>
      <c r="H363" s="207" t="s">
        <v>2453</v>
      </c>
    </row>
    <row r="364" spans="1:8" ht="16.5">
      <c r="A364" s="207" t="str">
        <f t="shared" si="5"/>
        <v>MONO</v>
      </c>
      <c r="B364" s="207" t="s">
        <v>204</v>
      </c>
      <c r="C364" s="207" t="s">
        <v>1497</v>
      </c>
      <c r="D364" s="207" t="s">
        <v>1725</v>
      </c>
      <c r="E364" s="207" t="s">
        <v>1792</v>
      </c>
      <c r="F364" s="216" t="s">
        <v>1793</v>
      </c>
      <c r="G364" s="207" t="s">
        <v>1012</v>
      </c>
      <c r="H364" s="207" t="s">
        <v>1560</v>
      </c>
    </row>
    <row r="365" spans="1:8" ht="16.5">
      <c r="A365" s="207" t="str">
        <f t="shared" si="5"/>
        <v>MPIC</v>
      </c>
      <c r="B365" s="207" t="s">
        <v>1794</v>
      </c>
      <c r="C365" s="207" t="s">
        <v>1411</v>
      </c>
      <c r="D365" s="207" t="s">
        <v>1212</v>
      </c>
      <c r="E365" s="207" t="s">
        <v>1795</v>
      </c>
      <c r="F365" s="216" t="s">
        <v>1299</v>
      </c>
      <c r="G365" s="207" t="s">
        <v>2509</v>
      </c>
      <c r="H365" s="207" t="s">
        <v>2510</v>
      </c>
    </row>
    <row r="366" spans="1:8" ht="16.5">
      <c r="A366" s="207" t="str">
        <f t="shared" si="5"/>
        <v>NATION</v>
      </c>
      <c r="B366" s="207" t="s">
        <v>1797</v>
      </c>
      <c r="C366" s="207" t="s">
        <v>1798</v>
      </c>
      <c r="D366" s="207" t="s">
        <v>1798</v>
      </c>
      <c r="E366" s="207" t="s">
        <v>1799</v>
      </c>
      <c r="F366" s="216" t="s">
        <v>1798</v>
      </c>
      <c r="G366" s="207" t="s">
        <v>897</v>
      </c>
      <c r="H366" s="207" t="s">
        <v>1800</v>
      </c>
    </row>
    <row r="367" spans="1:8" ht="16.5">
      <c r="A367" s="207" t="str">
        <f t="shared" si="5"/>
        <v>ONEE</v>
      </c>
      <c r="B367" s="207" t="s">
        <v>739</v>
      </c>
      <c r="C367" s="207" t="s">
        <v>854</v>
      </c>
      <c r="D367" s="207" t="s">
        <v>1186</v>
      </c>
      <c r="E367" s="207" t="s">
        <v>1615</v>
      </c>
      <c r="F367" s="216" t="s">
        <v>1055</v>
      </c>
      <c r="G367" s="207" t="s">
        <v>1056</v>
      </c>
      <c r="H367" s="207" t="s">
        <v>1801</v>
      </c>
    </row>
    <row r="368" spans="1:8" ht="16.5">
      <c r="A368" s="207" t="str">
        <f t="shared" si="5"/>
        <v>PLANB</v>
      </c>
      <c r="B368" s="207" t="s">
        <v>193</v>
      </c>
      <c r="C368" s="207" t="s">
        <v>1028</v>
      </c>
      <c r="D368" s="207" t="s">
        <v>1026</v>
      </c>
      <c r="E368" s="207" t="s">
        <v>1231</v>
      </c>
      <c r="F368" s="216" t="s">
        <v>1026</v>
      </c>
      <c r="G368" s="207" t="s">
        <v>910</v>
      </c>
      <c r="H368" s="207" t="s">
        <v>2163</v>
      </c>
    </row>
    <row r="369" spans="1:8" ht="16.5">
      <c r="A369" s="207" t="str">
        <f t="shared" si="5"/>
        <v>POST</v>
      </c>
      <c r="B369" s="207" t="s">
        <v>1802</v>
      </c>
      <c r="C369" s="207" t="s">
        <v>373</v>
      </c>
      <c r="D369" s="207" t="s">
        <v>373</v>
      </c>
      <c r="E369" s="207" t="s">
        <v>373</v>
      </c>
      <c r="F369" s="216" t="s">
        <v>373</v>
      </c>
      <c r="G369" s="207" t="s">
        <v>373</v>
      </c>
      <c r="H369" s="207" t="s">
        <v>373</v>
      </c>
    </row>
    <row r="370" spans="1:8" ht="16.5">
      <c r="A370" s="207" t="str">
        <f t="shared" si="5"/>
        <v>PRAKIT</v>
      </c>
      <c r="B370" s="207" t="s">
        <v>1803</v>
      </c>
      <c r="C370" s="207" t="s">
        <v>1804</v>
      </c>
      <c r="D370" s="207" t="s">
        <v>1082</v>
      </c>
      <c r="E370" s="207" t="s">
        <v>1804</v>
      </c>
      <c r="F370" s="216" t="s">
        <v>1804</v>
      </c>
      <c r="G370" s="207" t="s">
        <v>915</v>
      </c>
      <c r="H370" s="207" t="s">
        <v>915</v>
      </c>
    </row>
    <row r="371" spans="1:8" ht="16.5">
      <c r="A371" s="207" t="str">
        <f t="shared" si="5"/>
        <v>PTECH</v>
      </c>
      <c r="B371" s="207" t="s">
        <v>1805</v>
      </c>
      <c r="C371" s="207" t="s">
        <v>801</v>
      </c>
      <c r="D371" s="207" t="s">
        <v>801</v>
      </c>
      <c r="E371" s="207" t="s">
        <v>801</v>
      </c>
      <c r="F371" s="216" t="s">
        <v>801</v>
      </c>
      <c r="G371" s="207" t="s">
        <v>1066</v>
      </c>
      <c r="H371" s="207" t="s">
        <v>1806</v>
      </c>
    </row>
    <row r="372" spans="1:8" ht="16.5">
      <c r="A372" s="207" t="str">
        <f t="shared" si="5"/>
        <v>SE-ED</v>
      </c>
      <c r="B372" s="207" t="s">
        <v>1807</v>
      </c>
      <c r="C372" s="207" t="s">
        <v>1808</v>
      </c>
      <c r="D372" s="207" t="s">
        <v>1809</v>
      </c>
      <c r="E372" s="207" t="s">
        <v>1756</v>
      </c>
      <c r="F372" s="216" t="s">
        <v>1756</v>
      </c>
      <c r="G372" s="207" t="s">
        <v>1017</v>
      </c>
      <c r="H372" s="207" t="s">
        <v>1987</v>
      </c>
    </row>
    <row r="373" spans="1:8" ht="16.5">
      <c r="A373" s="207" t="str">
        <f t="shared" si="5"/>
        <v>TKS</v>
      </c>
      <c r="B373" s="207" t="s">
        <v>113</v>
      </c>
      <c r="C373" s="207" t="s">
        <v>1614</v>
      </c>
      <c r="D373" s="207" t="s">
        <v>1082</v>
      </c>
      <c r="E373" s="207" t="s">
        <v>1810</v>
      </c>
      <c r="F373" s="216" t="s">
        <v>887</v>
      </c>
      <c r="G373" s="207" t="s">
        <v>950</v>
      </c>
      <c r="H373" s="207" t="s">
        <v>1066</v>
      </c>
    </row>
    <row r="374" spans="1:8" ht="16.5">
      <c r="A374" s="207" t="str">
        <f t="shared" si="5"/>
        <v>VGI</v>
      </c>
      <c r="B374" s="207" t="s">
        <v>87</v>
      </c>
      <c r="C374" s="207" t="s">
        <v>1811</v>
      </c>
      <c r="D374" s="207" t="s">
        <v>985</v>
      </c>
      <c r="E374" s="207" t="s">
        <v>1355</v>
      </c>
      <c r="F374" s="216" t="s">
        <v>985</v>
      </c>
      <c r="G374" s="207" t="s">
        <v>910</v>
      </c>
      <c r="H374" s="207" t="s">
        <v>1812</v>
      </c>
    </row>
    <row r="375" spans="1:8" ht="16.5">
      <c r="A375" s="207" t="str">
        <f t="shared" si="5"/>
        <v>WAVE</v>
      </c>
      <c r="B375" s="207" t="s">
        <v>1813</v>
      </c>
      <c r="C375" s="207" t="s">
        <v>1814</v>
      </c>
      <c r="D375" s="207" t="s">
        <v>1815</v>
      </c>
      <c r="E375" s="207" t="s">
        <v>1769</v>
      </c>
      <c r="F375" s="216" t="s">
        <v>1814</v>
      </c>
      <c r="G375" s="207" t="s">
        <v>915</v>
      </c>
      <c r="H375" s="207" t="s">
        <v>915</v>
      </c>
    </row>
    <row r="376" spans="1:8" ht="16.5">
      <c r="A376" s="207" t="str">
        <f t="shared" si="5"/>
        <v>WORK</v>
      </c>
      <c r="B376" s="207" t="s">
        <v>81</v>
      </c>
      <c r="C376" s="207" t="s">
        <v>1465</v>
      </c>
      <c r="D376" s="207" t="s">
        <v>1638</v>
      </c>
      <c r="E376" s="207" t="s">
        <v>801</v>
      </c>
      <c r="F376" s="216" t="s">
        <v>1464</v>
      </c>
      <c r="G376" s="207" t="s">
        <v>1084</v>
      </c>
      <c r="H376" s="207" t="s">
        <v>1373</v>
      </c>
    </row>
    <row r="377" spans="1:8" ht="16.5">
      <c r="A377" s="207" t="str">
        <f t="shared" si="5"/>
        <v>2S</v>
      </c>
      <c r="B377" s="207" t="s">
        <v>1816</v>
      </c>
      <c r="C377" s="207" t="s">
        <v>1668</v>
      </c>
      <c r="D377" s="207" t="s">
        <v>1669</v>
      </c>
      <c r="E377" s="207" t="s">
        <v>1444</v>
      </c>
      <c r="F377" s="216" t="s">
        <v>1669</v>
      </c>
      <c r="G377" s="207" t="s">
        <v>915</v>
      </c>
      <c r="H377" s="207" t="s">
        <v>915</v>
      </c>
    </row>
    <row r="378" spans="1:8" ht="16.5">
      <c r="A378" s="207" t="str">
        <f t="shared" si="5"/>
        <v>AMC</v>
      </c>
      <c r="B378" s="207" t="s">
        <v>1817</v>
      </c>
      <c r="C378" s="207" t="s">
        <v>1273</v>
      </c>
      <c r="D378" s="207" t="s">
        <v>1267</v>
      </c>
      <c r="E378" s="207" t="s">
        <v>1273</v>
      </c>
      <c r="F378" s="216" t="s">
        <v>1267</v>
      </c>
      <c r="G378" s="207" t="s">
        <v>1012</v>
      </c>
      <c r="H378" s="207" t="s">
        <v>1766</v>
      </c>
    </row>
    <row r="379" spans="1:8" ht="16.5">
      <c r="A379" s="207" t="str">
        <f t="shared" si="5"/>
        <v>BSBM</v>
      </c>
      <c r="B379" s="207" t="s">
        <v>1818</v>
      </c>
      <c r="C379" s="207" t="s">
        <v>1446</v>
      </c>
      <c r="D379" s="207" t="s">
        <v>1361</v>
      </c>
      <c r="E379" s="207" t="s">
        <v>1446</v>
      </c>
      <c r="F379" s="216" t="s">
        <v>1446</v>
      </c>
      <c r="G379" s="207" t="s">
        <v>1012</v>
      </c>
      <c r="H379" s="207" t="s">
        <v>1067</v>
      </c>
    </row>
    <row r="380" spans="1:8" ht="16.5">
      <c r="A380" s="207" t="str">
        <f t="shared" si="5"/>
        <v>CEN</v>
      </c>
      <c r="B380" s="207" t="s">
        <v>1819</v>
      </c>
      <c r="C380" s="207" t="s">
        <v>1820</v>
      </c>
      <c r="D380" s="207" t="s">
        <v>1809</v>
      </c>
      <c r="E380" s="207" t="s">
        <v>1757</v>
      </c>
      <c r="F380" s="216" t="s">
        <v>1809</v>
      </c>
      <c r="G380" s="207" t="s">
        <v>926</v>
      </c>
      <c r="H380" s="207" t="s">
        <v>1029</v>
      </c>
    </row>
    <row r="381" spans="1:8" ht="16.5">
      <c r="A381" s="207" t="str">
        <f t="shared" si="5"/>
        <v>CITY</v>
      </c>
      <c r="B381" s="207" t="s">
        <v>1821</v>
      </c>
      <c r="C381" s="207" t="s">
        <v>886</v>
      </c>
      <c r="D381" s="207" t="s">
        <v>886</v>
      </c>
      <c r="E381" s="207" t="s">
        <v>1437</v>
      </c>
      <c r="F381" s="216" t="s">
        <v>886</v>
      </c>
      <c r="G381" s="207" t="s">
        <v>915</v>
      </c>
      <c r="H381" s="207" t="s">
        <v>915</v>
      </c>
    </row>
    <row r="382" spans="1:8" ht="16.5">
      <c r="A382" s="207" t="str">
        <f t="shared" si="5"/>
        <v>CSP</v>
      </c>
      <c r="B382" s="207" t="s">
        <v>1822</v>
      </c>
      <c r="C382" s="207" t="s">
        <v>1407</v>
      </c>
      <c r="D382" s="207" t="s">
        <v>1407</v>
      </c>
      <c r="E382" s="207" t="s">
        <v>1656</v>
      </c>
      <c r="F382" s="216" t="s">
        <v>1655</v>
      </c>
      <c r="G382" s="207" t="s">
        <v>1012</v>
      </c>
      <c r="H382" s="207" t="s">
        <v>1823</v>
      </c>
    </row>
    <row r="383" spans="1:8" ht="16.5">
      <c r="A383" s="207" t="str">
        <f t="shared" si="5"/>
        <v>GJS</v>
      </c>
      <c r="B383" s="207" t="s">
        <v>1824</v>
      </c>
      <c r="C383" s="207" t="s">
        <v>1825</v>
      </c>
      <c r="D383" s="207" t="s">
        <v>1825</v>
      </c>
      <c r="E383" s="207" t="s">
        <v>1826</v>
      </c>
      <c r="F383" s="216" t="s">
        <v>1826</v>
      </c>
      <c r="G383" s="207" t="s">
        <v>897</v>
      </c>
      <c r="H383" s="207" t="s">
        <v>1035</v>
      </c>
    </row>
    <row r="384" spans="1:8" ht="16.5">
      <c r="A384" s="207" t="str">
        <f t="shared" si="5"/>
        <v>GSTEEL</v>
      </c>
      <c r="B384" s="207" t="s">
        <v>1827</v>
      </c>
      <c r="C384" s="207" t="s">
        <v>373</v>
      </c>
      <c r="D384" s="207" t="s">
        <v>373</v>
      </c>
      <c r="E384" s="207" t="s">
        <v>373</v>
      </c>
      <c r="F384" s="216" t="s">
        <v>373</v>
      </c>
      <c r="G384" s="207" t="s">
        <v>373</v>
      </c>
      <c r="H384" s="207" t="s">
        <v>373</v>
      </c>
    </row>
    <row r="385" spans="1:8" ht="16.5">
      <c r="A385" s="207" t="str">
        <f t="shared" si="5"/>
        <v>INOX</v>
      </c>
      <c r="B385" s="207" t="s">
        <v>1828</v>
      </c>
      <c r="C385" s="207" t="s">
        <v>1361</v>
      </c>
      <c r="D385" s="207" t="s">
        <v>1362</v>
      </c>
      <c r="E385" s="207" t="s">
        <v>1447</v>
      </c>
      <c r="F385" s="216" t="s">
        <v>1361</v>
      </c>
      <c r="G385" s="207" t="s">
        <v>897</v>
      </c>
      <c r="H385" s="207" t="s">
        <v>1829</v>
      </c>
    </row>
    <row r="386" spans="1:8" ht="16.5">
      <c r="A386" s="207" t="str">
        <f t="shared" ref="A386:A449" si="6">IFERROR(LEFT(B386,FIND("&lt;",B386)-2),TRIM(B386))</f>
        <v>LHK</v>
      </c>
      <c r="B386" s="207" t="s">
        <v>1830</v>
      </c>
      <c r="C386" s="207" t="s">
        <v>825</v>
      </c>
      <c r="D386" s="207" t="s">
        <v>728</v>
      </c>
      <c r="E386" s="207" t="s">
        <v>825</v>
      </c>
      <c r="F386" s="216" t="s">
        <v>1006</v>
      </c>
      <c r="G386" s="207" t="s">
        <v>915</v>
      </c>
      <c r="H386" s="207" t="s">
        <v>915</v>
      </c>
    </row>
    <row r="387" spans="1:8" ht="16.5">
      <c r="A387" s="207" t="str">
        <f t="shared" si="6"/>
        <v>MCS</v>
      </c>
      <c r="B387" s="207" t="s">
        <v>208</v>
      </c>
      <c r="C387" s="207" t="s">
        <v>1431</v>
      </c>
      <c r="D387" s="207" t="s">
        <v>1431</v>
      </c>
      <c r="E387" s="207" t="s">
        <v>1116</v>
      </c>
      <c r="F387" s="216" t="s">
        <v>1473</v>
      </c>
      <c r="G387" s="207" t="s">
        <v>954</v>
      </c>
      <c r="H387" s="207" t="s">
        <v>1317</v>
      </c>
    </row>
    <row r="388" spans="1:8" ht="16.5">
      <c r="A388" s="207" t="str">
        <f t="shared" si="6"/>
        <v>MILL</v>
      </c>
      <c r="B388" s="207" t="s">
        <v>1831</v>
      </c>
      <c r="C388" s="207" t="s">
        <v>1832</v>
      </c>
      <c r="D388" s="207" t="s">
        <v>1832</v>
      </c>
      <c r="E388" s="207" t="s">
        <v>1704</v>
      </c>
      <c r="F388" s="216" t="s">
        <v>1403</v>
      </c>
      <c r="G388" s="207" t="s">
        <v>1017</v>
      </c>
      <c r="H388" s="207" t="s">
        <v>1833</v>
      </c>
    </row>
    <row r="389" spans="1:8" ht="16.5">
      <c r="A389" s="207" t="str">
        <f t="shared" si="6"/>
        <v>PAP</v>
      </c>
      <c r="B389" s="207" t="s">
        <v>1834</v>
      </c>
      <c r="C389" s="207" t="s">
        <v>869</v>
      </c>
      <c r="D389" s="207" t="s">
        <v>971</v>
      </c>
      <c r="E389" s="207" t="s">
        <v>1835</v>
      </c>
      <c r="F389" s="216" t="s">
        <v>972</v>
      </c>
      <c r="G389" s="207" t="s">
        <v>1017</v>
      </c>
      <c r="H389" s="207" t="s">
        <v>1227</v>
      </c>
    </row>
    <row r="390" spans="1:8" ht="16.5">
      <c r="A390" s="207" t="str">
        <f t="shared" si="6"/>
        <v>PERM</v>
      </c>
      <c r="B390" s="207" t="s">
        <v>1836</v>
      </c>
      <c r="C390" s="207" t="s">
        <v>1366</v>
      </c>
      <c r="D390" s="207" t="s">
        <v>1776</v>
      </c>
      <c r="E390" s="207" t="s">
        <v>1495</v>
      </c>
      <c r="F390" s="216" t="s">
        <v>1776</v>
      </c>
      <c r="G390" s="207" t="s">
        <v>1378</v>
      </c>
      <c r="H390" s="207" t="s">
        <v>2511</v>
      </c>
    </row>
    <row r="391" spans="1:8" ht="16.5">
      <c r="A391" s="207" t="str">
        <f t="shared" si="6"/>
        <v>SAM</v>
      </c>
      <c r="B391" s="207" t="s">
        <v>1838</v>
      </c>
      <c r="C391" s="207" t="s">
        <v>995</v>
      </c>
      <c r="D391" s="207" t="s">
        <v>994</v>
      </c>
      <c r="E391" s="207" t="s">
        <v>1434</v>
      </c>
      <c r="F391" s="216" t="s">
        <v>994</v>
      </c>
      <c r="G391" s="207" t="s">
        <v>926</v>
      </c>
      <c r="H391" s="207" t="s">
        <v>1839</v>
      </c>
    </row>
    <row r="392" spans="1:8" ht="16.5">
      <c r="A392" s="207" t="str">
        <f t="shared" si="6"/>
        <v>SMIT</v>
      </c>
      <c r="B392" s="207" t="s">
        <v>1840</v>
      </c>
      <c r="C392" s="207" t="s">
        <v>1016</v>
      </c>
      <c r="D392" s="207" t="s">
        <v>1016</v>
      </c>
      <c r="E392" s="207" t="s">
        <v>1315</v>
      </c>
      <c r="F392" s="216" t="s">
        <v>1841</v>
      </c>
      <c r="G392" s="207" t="s">
        <v>1012</v>
      </c>
      <c r="H392" s="207" t="s">
        <v>1842</v>
      </c>
    </row>
    <row r="393" spans="1:8" ht="16.5">
      <c r="A393" s="207" t="str">
        <f t="shared" si="6"/>
        <v>SSSC</v>
      </c>
      <c r="B393" s="207" t="s">
        <v>1843</v>
      </c>
      <c r="C393" s="207" t="s">
        <v>1757</v>
      </c>
      <c r="D393" s="207" t="s">
        <v>1820</v>
      </c>
      <c r="E393" s="207" t="s">
        <v>1757</v>
      </c>
      <c r="F393" s="216" t="s">
        <v>2231</v>
      </c>
      <c r="G393" s="207" t="s">
        <v>1012</v>
      </c>
      <c r="H393" s="207" t="s">
        <v>1674</v>
      </c>
    </row>
    <row r="394" spans="1:8" ht="16.5">
      <c r="A394" s="207" t="str">
        <f t="shared" si="6"/>
        <v>TGPRO</v>
      </c>
      <c r="B394" s="207" t="s">
        <v>1844</v>
      </c>
      <c r="C394" s="207" t="s">
        <v>1181</v>
      </c>
      <c r="D394" s="207" t="s">
        <v>1845</v>
      </c>
      <c r="E394" s="207" t="s">
        <v>1846</v>
      </c>
      <c r="F394" s="216" t="s">
        <v>1181</v>
      </c>
      <c r="G394" s="207" t="s">
        <v>915</v>
      </c>
      <c r="H394" s="207" t="s">
        <v>915</v>
      </c>
    </row>
    <row r="395" spans="1:8" ht="16.5">
      <c r="A395" s="207" t="str">
        <f t="shared" si="6"/>
        <v>THE</v>
      </c>
      <c r="B395" s="207" t="s">
        <v>1848</v>
      </c>
      <c r="C395" s="207" t="s">
        <v>1299</v>
      </c>
      <c r="D395" s="207" t="s">
        <v>1299</v>
      </c>
      <c r="E395" s="207" t="s">
        <v>1409</v>
      </c>
      <c r="F395" s="216" t="s">
        <v>1788</v>
      </c>
      <c r="G395" s="207" t="s">
        <v>906</v>
      </c>
      <c r="H395" s="207" t="s">
        <v>1188</v>
      </c>
    </row>
    <row r="396" spans="1:8" ht="16.5">
      <c r="A396" s="207" t="str">
        <f t="shared" si="6"/>
        <v>TMT</v>
      </c>
      <c r="B396" s="207" t="s">
        <v>111</v>
      </c>
      <c r="C396" s="207" t="s">
        <v>1102</v>
      </c>
      <c r="D396" s="207" t="s">
        <v>1102</v>
      </c>
      <c r="E396" s="207" t="s">
        <v>1457</v>
      </c>
      <c r="F396" s="216" t="s">
        <v>1457</v>
      </c>
      <c r="G396" s="207" t="s">
        <v>1341</v>
      </c>
      <c r="H396" s="207" t="s">
        <v>2296</v>
      </c>
    </row>
    <row r="397" spans="1:8" ht="16.5">
      <c r="A397" s="207" t="str">
        <f t="shared" si="6"/>
        <v>TSTH</v>
      </c>
      <c r="B397" s="207" t="s">
        <v>1850</v>
      </c>
      <c r="C397" s="207" t="s">
        <v>1523</v>
      </c>
      <c r="D397" s="207" t="s">
        <v>1851</v>
      </c>
      <c r="E397" s="207" t="s">
        <v>1852</v>
      </c>
      <c r="F397" s="216" t="s">
        <v>1524</v>
      </c>
      <c r="G397" s="207" t="s">
        <v>945</v>
      </c>
      <c r="H397" s="207" t="s">
        <v>2436</v>
      </c>
    </row>
    <row r="398" spans="1:8" ht="16.5">
      <c r="A398" s="207" t="str">
        <f t="shared" si="6"/>
        <v>TWP</v>
      </c>
      <c r="B398" s="207" t="s">
        <v>1855</v>
      </c>
      <c r="C398" s="207" t="s">
        <v>1206</v>
      </c>
      <c r="D398" s="207" t="s">
        <v>1746</v>
      </c>
      <c r="E398" s="207" t="s">
        <v>1147</v>
      </c>
      <c r="F398" s="216" t="s">
        <v>1316</v>
      </c>
      <c r="G398" s="207" t="s">
        <v>1008</v>
      </c>
      <c r="H398" s="207" t="s">
        <v>2126</v>
      </c>
    </row>
    <row r="399" spans="1:8" ht="16.5">
      <c r="A399" s="207" t="str">
        <f t="shared" si="6"/>
        <v>TYCN</v>
      </c>
      <c r="B399" s="207" t="s">
        <v>1857</v>
      </c>
      <c r="C399" s="207" t="s">
        <v>957</v>
      </c>
      <c r="D399" s="207" t="s">
        <v>957</v>
      </c>
      <c r="E399" s="207" t="s">
        <v>1442</v>
      </c>
      <c r="F399" s="216" t="s">
        <v>1396</v>
      </c>
      <c r="G399" s="207" t="s">
        <v>1012</v>
      </c>
      <c r="H399" s="207" t="s">
        <v>1106</v>
      </c>
    </row>
    <row r="400" spans="1:8" ht="16.5">
      <c r="A400" s="207" t="str">
        <f t="shared" si="6"/>
        <v>UTP</v>
      </c>
      <c r="B400" s="207" t="s">
        <v>89</v>
      </c>
      <c r="C400" s="207" t="s">
        <v>1729</v>
      </c>
      <c r="D400" s="207" t="s">
        <v>1729</v>
      </c>
      <c r="E400" s="207" t="s">
        <v>1741</v>
      </c>
      <c r="F400" s="216" t="s">
        <v>1741</v>
      </c>
      <c r="G400" s="207" t="s">
        <v>1084</v>
      </c>
      <c r="H400" s="207" t="s">
        <v>1000</v>
      </c>
    </row>
    <row r="401" spans="1:8" ht="16.5">
      <c r="A401" s="207" t="str">
        <f t="shared" si="6"/>
        <v>AJ</v>
      </c>
      <c r="B401" s="207" t="s">
        <v>306</v>
      </c>
      <c r="C401" s="207" t="s">
        <v>806</v>
      </c>
      <c r="D401" s="207" t="s">
        <v>1383</v>
      </c>
      <c r="E401" s="207" t="s">
        <v>806</v>
      </c>
      <c r="F401" s="216" t="s">
        <v>806</v>
      </c>
      <c r="G401" s="207" t="s">
        <v>915</v>
      </c>
      <c r="H401" s="207" t="s">
        <v>915</v>
      </c>
    </row>
    <row r="402" spans="1:8" ht="16.5">
      <c r="A402" s="207" t="str">
        <f t="shared" si="6"/>
        <v>ALUCON</v>
      </c>
      <c r="B402" s="207" t="s">
        <v>1860</v>
      </c>
      <c r="C402" s="207" t="s">
        <v>1861</v>
      </c>
      <c r="D402" s="207" t="s">
        <v>1861</v>
      </c>
      <c r="E402" s="207" t="s">
        <v>1862</v>
      </c>
      <c r="F402" s="216" t="s">
        <v>1862</v>
      </c>
      <c r="G402" s="207" t="s">
        <v>1066</v>
      </c>
      <c r="H402" s="207" t="s">
        <v>1485</v>
      </c>
    </row>
    <row r="403" spans="1:8" ht="16.5">
      <c r="A403" s="207" t="str">
        <f t="shared" si="6"/>
        <v>BGC</v>
      </c>
      <c r="B403" s="207" t="s">
        <v>282</v>
      </c>
      <c r="C403" s="207" t="s">
        <v>854</v>
      </c>
      <c r="D403" s="207" t="s">
        <v>1186</v>
      </c>
      <c r="E403" s="207" t="s">
        <v>854</v>
      </c>
      <c r="F403" s="216" t="s">
        <v>737</v>
      </c>
      <c r="G403" s="207" t="s">
        <v>1003</v>
      </c>
      <c r="H403" s="207" t="s">
        <v>1863</v>
      </c>
    </row>
    <row r="404" spans="1:8" ht="16.5">
      <c r="A404" s="207" t="str">
        <f t="shared" si="6"/>
        <v>CSC</v>
      </c>
      <c r="B404" s="207" t="s">
        <v>1864</v>
      </c>
      <c r="C404" s="207" t="s">
        <v>1327</v>
      </c>
      <c r="D404" s="207" t="s">
        <v>1327</v>
      </c>
      <c r="E404" s="207" t="s">
        <v>1327</v>
      </c>
      <c r="F404" s="216" t="s">
        <v>1327</v>
      </c>
      <c r="G404" s="207" t="s">
        <v>1079</v>
      </c>
      <c r="H404" s="207" t="s">
        <v>1694</v>
      </c>
    </row>
    <row r="405" spans="1:8" ht="16.5">
      <c r="A405" s="207" t="str">
        <f t="shared" si="6"/>
        <v>NEP</v>
      </c>
      <c r="B405" s="207" t="s">
        <v>1865</v>
      </c>
      <c r="C405" s="207" t="s">
        <v>1866</v>
      </c>
      <c r="D405" s="207" t="s">
        <v>1866</v>
      </c>
      <c r="E405" s="207" t="s">
        <v>2128</v>
      </c>
      <c r="F405" s="216" t="s">
        <v>2128</v>
      </c>
      <c r="G405" s="207" t="s">
        <v>950</v>
      </c>
      <c r="H405" s="207" t="s">
        <v>1210</v>
      </c>
    </row>
    <row r="406" spans="1:8" ht="16.5">
      <c r="A406" s="207" t="str">
        <f t="shared" si="6"/>
        <v>PTL</v>
      </c>
      <c r="B406" s="207" t="s">
        <v>184</v>
      </c>
      <c r="C406" s="207" t="s">
        <v>1867</v>
      </c>
      <c r="D406" s="207" t="s">
        <v>1868</v>
      </c>
      <c r="E406" s="207" t="s">
        <v>1869</v>
      </c>
      <c r="F406" s="216" t="s">
        <v>815</v>
      </c>
      <c r="G406" s="207" t="s">
        <v>915</v>
      </c>
      <c r="H406" s="207" t="s">
        <v>915</v>
      </c>
    </row>
    <row r="407" spans="1:8" ht="16.5">
      <c r="A407" s="207" t="str">
        <f t="shared" si="6"/>
        <v>SCGP</v>
      </c>
      <c r="B407" s="207" t="s">
        <v>344</v>
      </c>
      <c r="C407" s="207" t="s">
        <v>1870</v>
      </c>
      <c r="D407" s="207" t="s">
        <v>1871</v>
      </c>
      <c r="E407" s="207" t="s">
        <v>1870</v>
      </c>
      <c r="F407" s="216" t="s">
        <v>1161</v>
      </c>
      <c r="G407" s="207" t="s">
        <v>968</v>
      </c>
      <c r="H407" s="207" t="s">
        <v>1296</v>
      </c>
    </row>
    <row r="408" spans="1:8" ht="16.5">
      <c r="A408" s="207" t="str">
        <f t="shared" si="6"/>
        <v>SFLEX</v>
      </c>
      <c r="B408" s="207" t="s">
        <v>158</v>
      </c>
      <c r="C408" s="207" t="s">
        <v>1412</v>
      </c>
      <c r="D408" s="207" t="s">
        <v>1872</v>
      </c>
      <c r="E408" s="207" t="s">
        <v>851</v>
      </c>
      <c r="F408" s="216" t="s">
        <v>1412</v>
      </c>
      <c r="G408" s="207" t="s">
        <v>1017</v>
      </c>
      <c r="H408" s="207" t="s">
        <v>2512</v>
      </c>
    </row>
    <row r="409" spans="1:8" ht="16.5">
      <c r="A409" s="207" t="str">
        <f t="shared" si="6"/>
        <v>SITHAI</v>
      </c>
      <c r="B409" s="207" t="s">
        <v>1873</v>
      </c>
      <c r="C409" s="207" t="s">
        <v>1851</v>
      </c>
      <c r="D409" s="207" t="s">
        <v>372</v>
      </c>
      <c r="E409" s="207" t="s">
        <v>1874</v>
      </c>
      <c r="F409" s="216" t="s">
        <v>1515</v>
      </c>
      <c r="G409" s="207" t="s">
        <v>1277</v>
      </c>
      <c r="H409" s="207" t="s">
        <v>1110</v>
      </c>
    </row>
    <row r="410" spans="1:8" ht="16.5">
      <c r="A410" s="207" t="str">
        <f t="shared" si="6"/>
        <v>SLP</v>
      </c>
      <c r="B410" s="207" t="s">
        <v>1875</v>
      </c>
      <c r="C410" s="207" t="s">
        <v>1876</v>
      </c>
      <c r="D410" s="207" t="s">
        <v>993</v>
      </c>
      <c r="E410" s="207" t="s">
        <v>1876</v>
      </c>
      <c r="F410" s="216" t="s">
        <v>1832</v>
      </c>
      <c r="G410" s="207" t="s">
        <v>1577</v>
      </c>
      <c r="H410" s="207" t="s">
        <v>2513</v>
      </c>
    </row>
    <row r="411" spans="1:8" ht="16.5">
      <c r="A411" s="207" t="str">
        <f t="shared" si="6"/>
        <v>SMPC</v>
      </c>
      <c r="B411" s="207" t="s">
        <v>150</v>
      </c>
      <c r="C411" s="207" t="s">
        <v>1878</v>
      </c>
      <c r="D411" s="207" t="s">
        <v>891</v>
      </c>
      <c r="E411" s="207" t="s">
        <v>1878</v>
      </c>
      <c r="F411" s="216" t="s">
        <v>891</v>
      </c>
      <c r="G411" s="207" t="s">
        <v>968</v>
      </c>
      <c r="H411" s="207" t="s">
        <v>1882</v>
      </c>
    </row>
    <row r="412" spans="1:8" ht="16.5">
      <c r="A412" s="207" t="str">
        <f t="shared" si="6"/>
        <v>SPACK</v>
      </c>
      <c r="B412" s="207" t="s">
        <v>1879</v>
      </c>
      <c r="C412" s="207" t="s">
        <v>925</v>
      </c>
      <c r="D412" s="207" t="s">
        <v>924</v>
      </c>
      <c r="E412" s="207" t="s">
        <v>1438</v>
      </c>
      <c r="F412" s="216" t="s">
        <v>925</v>
      </c>
      <c r="G412" s="207" t="s">
        <v>915</v>
      </c>
      <c r="H412" s="207" t="s">
        <v>915</v>
      </c>
    </row>
    <row r="413" spans="1:8" ht="16.5">
      <c r="A413" s="207" t="str">
        <f t="shared" si="6"/>
        <v>TCOAT</v>
      </c>
      <c r="B413" s="207" t="s">
        <v>1881</v>
      </c>
      <c r="C413" s="207" t="s">
        <v>864</v>
      </c>
      <c r="D413" s="207" t="s">
        <v>997</v>
      </c>
      <c r="E413" s="207" t="s">
        <v>998</v>
      </c>
      <c r="F413" s="216" t="s">
        <v>864</v>
      </c>
      <c r="G413" s="207" t="s">
        <v>2514</v>
      </c>
      <c r="H413" s="207" t="s">
        <v>2515</v>
      </c>
    </row>
    <row r="414" spans="1:8" ht="16.5">
      <c r="A414" s="207" t="str">
        <f t="shared" si="6"/>
        <v>TFI</v>
      </c>
      <c r="B414" s="207" t="s">
        <v>1883</v>
      </c>
      <c r="C414" s="207" t="s">
        <v>1884</v>
      </c>
      <c r="D414" s="207" t="s">
        <v>1885</v>
      </c>
      <c r="E414" s="207" t="s">
        <v>1884</v>
      </c>
      <c r="F414" s="216" t="s">
        <v>1884</v>
      </c>
      <c r="G414" s="207" t="s">
        <v>915</v>
      </c>
      <c r="H414" s="207" t="s">
        <v>915</v>
      </c>
    </row>
    <row r="415" spans="1:8" ht="16.5">
      <c r="A415" s="207" t="str">
        <f t="shared" si="6"/>
        <v>THIP</v>
      </c>
      <c r="B415" s="207" t="s">
        <v>117</v>
      </c>
      <c r="C415" s="207" t="s">
        <v>1886</v>
      </c>
      <c r="D415" s="207" t="s">
        <v>1625</v>
      </c>
      <c r="E415" s="207" t="s">
        <v>1529</v>
      </c>
      <c r="F415" s="216" t="s">
        <v>1625</v>
      </c>
      <c r="G415" s="207" t="s">
        <v>1023</v>
      </c>
      <c r="H415" s="207" t="s">
        <v>2516</v>
      </c>
    </row>
    <row r="416" spans="1:8" ht="16.5">
      <c r="A416" s="207" t="str">
        <f t="shared" si="6"/>
        <v>TMD</v>
      </c>
      <c r="B416" s="207" t="s">
        <v>1887</v>
      </c>
      <c r="C416" s="207" t="s">
        <v>1888</v>
      </c>
      <c r="D416" s="207" t="s">
        <v>1888</v>
      </c>
      <c r="E416" s="207" t="s">
        <v>1889</v>
      </c>
      <c r="F416" s="216" t="s">
        <v>1888</v>
      </c>
      <c r="G416" s="207" t="s">
        <v>915</v>
      </c>
      <c r="H416" s="207" t="s">
        <v>915</v>
      </c>
    </row>
    <row r="417" spans="1:8" ht="16.5">
      <c r="A417" s="207" t="str">
        <f t="shared" si="6"/>
        <v>TOPP</v>
      </c>
      <c r="B417" s="207" t="s">
        <v>1890</v>
      </c>
      <c r="C417" s="207" t="s">
        <v>1891</v>
      </c>
      <c r="D417" s="207" t="s">
        <v>1891</v>
      </c>
      <c r="E417" s="207" t="s">
        <v>2477</v>
      </c>
      <c r="F417" s="216" t="s">
        <v>2477</v>
      </c>
      <c r="G417" s="207" t="s">
        <v>1589</v>
      </c>
      <c r="H417" s="207" t="s">
        <v>2517</v>
      </c>
    </row>
    <row r="418" spans="1:8" ht="16.5">
      <c r="A418" s="207" t="str">
        <f t="shared" si="6"/>
        <v>TPAC</v>
      </c>
      <c r="B418" s="207" t="s">
        <v>104</v>
      </c>
      <c r="C418" s="207" t="s">
        <v>817</v>
      </c>
      <c r="D418" s="207" t="s">
        <v>1595</v>
      </c>
      <c r="E418" s="207" t="s">
        <v>817</v>
      </c>
      <c r="F418" s="216" t="s">
        <v>1595</v>
      </c>
      <c r="G418" s="207" t="s">
        <v>1187</v>
      </c>
      <c r="H418" s="207" t="s">
        <v>1009</v>
      </c>
    </row>
    <row r="419" spans="1:8" ht="16.5">
      <c r="A419" s="207" t="str">
        <f t="shared" si="6"/>
        <v>TPBI</v>
      </c>
      <c r="B419" s="207" t="s">
        <v>1893</v>
      </c>
      <c r="C419" s="207" t="s">
        <v>1154</v>
      </c>
      <c r="D419" s="207" t="s">
        <v>1154</v>
      </c>
      <c r="E419" s="207" t="s">
        <v>1005</v>
      </c>
      <c r="F419" s="216" t="s">
        <v>1005</v>
      </c>
      <c r="G419" s="207" t="s">
        <v>2149</v>
      </c>
      <c r="H419" s="207" t="s">
        <v>2518</v>
      </c>
    </row>
    <row r="420" spans="1:8" ht="16.5">
      <c r="A420" s="207" t="str">
        <f t="shared" si="6"/>
        <v>TPP</v>
      </c>
      <c r="B420" s="207" t="s">
        <v>1896</v>
      </c>
      <c r="C420" s="207" t="s">
        <v>1677</v>
      </c>
      <c r="D420" s="207" t="s">
        <v>876</v>
      </c>
      <c r="E420" s="207" t="s">
        <v>1897</v>
      </c>
      <c r="F420" s="216" t="s">
        <v>1897</v>
      </c>
      <c r="G420" s="207" t="s">
        <v>1084</v>
      </c>
      <c r="H420" s="207" t="s">
        <v>1624</v>
      </c>
    </row>
    <row r="421" spans="1:8" ht="16.5">
      <c r="A421" s="207" t="str">
        <f t="shared" si="6"/>
        <v>BCT</v>
      </c>
      <c r="B421" s="207" t="s">
        <v>1898</v>
      </c>
      <c r="C421" s="207" t="s">
        <v>1600</v>
      </c>
      <c r="D421" s="207" t="s">
        <v>857</v>
      </c>
      <c r="E421" s="207" t="s">
        <v>1600</v>
      </c>
      <c r="F421" s="216" t="s">
        <v>1600</v>
      </c>
      <c r="G421" s="207" t="s">
        <v>981</v>
      </c>
      <c r="H421" s="207" t="s">
        <v>1066</v>
      </c>
    </row>
    <row r="422" spans="1:8" ht="16.5">
      <c r="A422" s="207" t="str">
        <f t="shared" si="6"/>
        <v>CMAN</v>
      </c>
      <c r="B422" s="207" t="s">
        <v>1899</v>
      </c>
      <c r="C422" s="207" t="s">
        <v>1438</v>
      </c>
      <c r="D422" s="207" t="s">
        <v>1263</v>
      </c>
      <c r="E422" s="207" t="s">
        <v>1126</v>
      </c>
      <c r="F422" s="216" t="s">
        <v>1263</v>
      </c>
      <c r="G422" s="207" t="s">
        <v>2041</v>
      </c>
      <c r="H422" s="207" t="s">
        <v>2519</v>
      </c>
    </row>
    <row r="423" spans="1:8" ht="16.5">
      <c r="A423" s="207" t="str">
        <f t="shared" si="6"/>
        <v>GC</v>
      </c>
      <c r="B423" s="207" t="s">
        <v>1901</v>
      </c>
      <c r="C423" s="207" t="s">
        <v>984</v>
      </c>
      <c r="D423" s="207" t="s">
        <v>874</v>
      </c>
      <c r="E423" s="207" t="s">
        <v>984</v>
      </c>
      <c r="F423" s="216" t="s">
        <v>949</v>
      </c>
      <c r="G423" s="207" t="s">
        <v>954</v>
      </c>
      <c r="H423" s="207" t="s">
        <v>2520</v>
      </c>
    </row>
    <row r="424" spans="1:8" ht="16.5">
      <c r="A424" s="207" t="str">
        <f t="shared" si="6"/>
        <v>GGC</v>
      </c>
      <c r="B424" s="207" t="s">
        <v>246</v>
      </c>
      <c r="C424" s="207" t="s">
        <v>1595</v>
      </c>
      <c r="D424" s="207" t="s">
        <v>891</v>
      </c>
      <c r="E424" s="207" t="s">
        <v>1595</v>
      </c>
      <c r="F424" s="216" t="s">
        <v>1595</v>
      </c>
      <c r="G424" s="207" t="s">
        <v>915</v>
      </c>
      <c r="H424" s="207" t="s">
        <v>915</v>
      </c>
    </row>
    <row r="425" spans="1:8" ht="16.5">
      <c r="A425" s="207" t="str">
        <f t="shared" si="6"/>
        <v>GIFT</v>
      </c>
      <c r="B425" s="207" t="s">
        <v>1902</v>
      </c>
      <c r="C425" s="207" t="s">
        <v>1075</v>
      </c>
      <c r="D425" s="207" t="s">
        <v>947</v>
      </c>
      <c r="E425" s="207" t="s">
        <v>1075</v>
      </c>
      <c r="F425" s="216" t="s">
        <v>984</v>
      </c>
      <c r="G425" s="207" t="s">
        <v>1003</v>
      </c>
      <c r="H425" s="207" t="s">
        <v>1185</v>
      </c>
    </row>
    <row r="426" spans="1:8" ht="16.5">
      <c r="A426" s="207" t="str">
        <f t="shared" si="6"/>
        <v>IVL</v>
      </c>
      <c r="B426" s="207" t="s">
        <v>228</v>
      </c>
      <c r="C426" s="207" t="s">
        <v>1326</v>
      </c>
      <c r="D426" s="207" t="s">
        <v>844</v>
      </c>
      <c r="E426" s="207" t="s">
        <v>1326</v>
      </c>
      <c r="F426" s="216" t="s">
        <v>1037</v>
      </c>
      <c r="G426" s="207" t="s">
        <v>1079</v>
      </c>
      <c r="H426" s="207" t="s">
        <v>1694</v>
      </c>
    </row>
    <row r="427" spans="1:8" ht="16.5">
      <c r="A427" s="207" t="str">
        <f t="shared" si="6"/>
        <v>NFC</v>
      </c>
      <c r="B427" s="207" t="s">
        <v>1903</v>
      </c>
      <c r="C427" s="207" t="s">
        <v>1102</v>
      </c>
      <c r="D427" s="207" t="s">
        <v>807</v>
      </c>
      <c r="E427" s="207" t="s">
        <v>933</v>
      </c>
      <c r="F427" s="216" t="s">
        <v>1310</v>
      </c>
      <c r="G427" s="207" t="s">
        <v>1737</v>
      </c>
      <c r="H427" s="207" t="s">
        <v>2521</v>
      </c>
    </row>
    <row r="428" spans="1:8" ht="16.5">
      <c r="A428" s="207" t="str">
        <f t="shared" si="6"/>
        <v>PATO</v>
      </c>
      <c r="B428" s="207" t="s">
        <v>1904</v>
      </c>
      <c r="C428" s="207" t="s">
        <v>1662</v>
      </c>
      <c r="D428" s="207" t="s">
        <v>920</v>
      </c>
      <c r="E428" s="207" t="s">
        <v>1186</v>
      </c>
      <c r="F428" s="216" t="s">
        <v>1662</v>
      </c>
      <c r="G428" s="207" t="s">
        <v>915</v>
      </c>
      <c r="H428" s="207" t="s">
        <v>915</v>
      </c>
    </row>
    <row r="429" spans="1:8" ht="16.5">
      <c r="A429" s="207" t="str">
        <f t="shared" si="6"/>
        <v>PMTA</v>
      </c>
      <c r="B429" s="207" t="s">
        <v>1905</v>
      </c>
      <c r="C429" s="207" t="s">
        <v>858</v>
      </c>
      <c r="D429" s="207" t="s">
        <v>858</v>
      </c>
      <c r="E429" s="207" t="s">
        <v>1282</v>
      </c>
      <c r="F429" s="216" t="s">
        <v>1430</v>
      </c>
      <c r="G429" s="207" t="s">
        <v>1084</v>
      </c>
      <c r="H429" s="207" t="s">
        <v>1906</v>
      </c>
    </row>
    <row r="430" spans="1:8" ht="16.5">
      <c r="A430" s="207" t="str">
        <f t="shared" si="6"/>
        <v>PTTGC</v>
      </c>
      <c r="B430" s="207" t="s">
        <v>181</v>
      </c>
      <c r="C430" s="207" t="s">
        <v>1134</v>
      </c>
      <c r="D430" s="207" t="s">
        <v>1625</v>
      </c>
      <c r="E430" s="207" t="s">
        <v>1475</v>
      </c>
      <c r="F430" s="216" t="s">
        <v>1134</v>
      </c>
      <c r="G430" s="207" t="s">
        <v>1079</v>
      </c>
      <c r="H430" s="207" t="s">
        <v>960</v>
      </c>
    </row>
    <row r="431" spans="1:8" ht="16.5">
      <c r="A431" s="207" t="str">
        <f t="shared" si="6"/>
        <v>SUTHA</v>
      </c>
      <c r="B431" s="207" t="s">
        <v>1907</v>
      </c>
      <c r="C431" s="207" t="s">
        <v>949</v>
      </c>
      <c r="D431" s="207" t="s">
        <v>1476</v>
      </c>
      <c r="E431" s="207" t="s">
        <v>1076</v>
      </c>
      <c r="F431" s="216" t="s">
        <v>1075</v>
      </c>
      <c r="G431" s="207" t="s">
        <v>981</v>
      </c>
      <c r="H431" s="207" t="s">
        <v>1163</v>
      </c>
    </row>
    <row r="432" spans="1:8" ht="16.5">
      <c r="A432" s="207" t="str">
        <f t="shared" si="6"/>
        <v>TCCC</v>
      </c>
      <c r="B432" s="207" t="s">
        <v>1908</v>
      </c>
      <c r="C432" s="207" t="s">
        <v>1183</v>
      </c>
      <c r="D432" s="207" t="s">
        <v>1183</v>
      </c>
      <c r="E432" s="207" t="s">
        <v>1909</v>
      </c>
      <c r="F432" s="216" t="s">
        <v>1184</v>
      </c>
      <c r="G432" s="207" t="s">
        <v>915</v>
      </c>
      <c r="H432" s="207" t="s">
        <v>915</v>
      </c>
    </row>
    <row r="433" spans="1:8" ht="16.5">
      <c r="A433" s="207" t="str">
        <f t="shared" si="6"/>
        <v>TPA</v>
      </c>
      <c r="B433" s="207" t="s">
        <v>1910</v>
      </c>
      <c r="C433" s="207" t="s">
        <v>373</v>
      </c>
      <c r="D433" s="207" t="s">
        <v>373</v>
      </c>
      <c r="E433" s="207" t="s">
        <v>373</v>
      </c>
      <c r="F433" s="216" t="s">
        <v>373</v>
      </c>
      <c r="G433" s="207" t="s">
        <v>373</v>
      </c>
      <c r="H433" s="207" t="s">
        <v>373</v>
      </c>
    </row>
    <row r="434" spans="1:8" ht="16.5">
      <c r="A434" s="207" t="str">
        <f t="shared" si="6"/>
        <v>UAC</v>
      </c>
      <c r="B434" s="207" t="s">
        <v>91</v>
      </c>
      <c r="C434" s="207" t="s">
        <v>1090</v>
      </c>
      <c r="D434" s="207" t="s">
        <v>1088</v>
      </c>
      <c r="E434" s="207" t="s">
        <v>1090</v>
      </c>
      <c r="F434" s="216" t="s">
        <v>1090</v>
      </c>
      <c r="G434" s="207" t="s">
        <v>950</v>
      </c>
      <c r="H434" s="207" t="s">
        <v>1823</v>
      </c>
    </row>
    <row r="435" spans="1:8" ht="16.5">
      <c r="A435" s="207" t="str">
        <f t="shared" si="6"/>
        <v>UP</v>
      </c>
      <c r="B435" s="207" t="s">
        <v>1911</v>
      </c>
      <c r="C435" s="207" t="s">
        <v>373</v>
      </c>
      <c r="D435" s="207" t="s">
        <v>373</v>
      </c>
      <c r="E435" s="207" t="s">
        <v>373</v>
      </c>
      <c r="F435" s="216" t="s">
        <v>373</v>
      </c>
      <c r="G435" s="207" t="s">
        <v>373</v>
      </c>
      <c r="H435" s="207" t="s">
        <v>373</v>
      </c>
    </row>
    <row r="436" spans="1:8" ht="16.5">
      <c r="A436" s="207" t="str">
        <f t="shared" si="6"/>
        <v>3K-BAT</v>
      </c>
      <c r="B436" s="207" t="s">
        <v>1912</v>
      </c>
      <c r="C436" s="207">
        <v>73.25</v>
      </c>
      <c r="D436" s="207">
        <v>73.25</v>
      </c>
      <c r="E436" s="207">
        <v>73.25</v>
      </c>
      <c r="F436" s="216">
        <v>73.25</v>
      </c>
      <c r="G436" s="207">
        <v>0</v>
      </c>
      <c r="H436" s="207">
        <v>0</v>
      </c>
    </row>
    <row r="437" spans="1:8" ht="16.5">
      <c r="A437" s="207" t="str">
        <f t="shared" si="6"/>
        <v>ACG</v>
      </c>
      <c r="B437" s="207" t="s">
        <v>1913</v>
      </c>
      <c r="C437" s="207">
        <v>2.34</v>
      </c>
      <c r="D437" s="207">
        <v>2.36</v>
      </c>
      <c r="E437" s="207">
        <v>2.2400000000000002</v>
      </c>
      <c r="F437" s="216">
        <v>2.34</v>
      </c>
      <c r="G437" s="207">
        <v>0</v>
      </c>
      <c r="H437" s="207">
        <v>0</v>
      </c>
    </row>
    <row r="438" spans="1:8" ht="16.5">
      <c r="A438" s="207" t="str">
        <f t="shared" si="6"/>
        <v>AH</v>
      </c>
      <c r="B438" s="207" t="s">
        <v>307</v>
      </c>
      <c r="C438" s="207">
        <v>22.1</v>
      </c>
      <c r="D438" s="207">
        <v>22.3</v>
      </c>
      <c r="E438" s="207">
        <v>21.8</v>
      </c>
      <c r="F438" s="216">
        <v>22.2</v>
      </c>
      <c r="G438" s="207">
        <v>0.1</v>
      </c>
      <c r="H438" s="207">
        <v>0.45</v>
      </c>
    </row>
    <row r="439" spans="1:8" ht="16.5">
      <c r="A439" s="207" t="str">
        <f t="shared" si="6"/>
        <v>CWT</v>
      </c>
      <c r="B439" s="207" t="s">
        <v>1914</v>
      </c>
      <c r="C439" s="207">
        <v>3.14</v>
      </c>
      <c r="D439" s="207">
        <v>3.14</v>
      </c>
      <c r="E439" s="207">
        <v>3.08</v>
      </c>
      <c r="F439" s="216">
        <v>3.1</v>
      </c>
      <c r="G439" s="207">
        <v>-0.02</v>
      </c>
      <c r="H439" s="207">
        <v>-0.64</v>
      </c>
    </row>
    <row r="440" spans="1:8" ht="16.5">
      <c r="A440" s="207" t="str">
        <f t="shared" si="6"/>
        <v>EASON</v>
      </c>
      <c r="B440" s="207" t="s">
        <v>1915</v>
      </c>
      <c r="C440" s="207">
        <v>1.35</v>
      </c>
      <c r="D440" s="207">
        <v>1.38</v>
      </c>
      <c r="E440" s="207">
        <v>1.35</v>
      </c>
      <c r="F440" s="216">
        <v>1.37</v>
      </c>
      <c r="G440" s="207">
        <v>0</v>
      </c>
      <c r="H440" s="207">
        <v>0</v>
      </c>
    </row>
    <row r="441" spans="1:8" ht="16.5">
      <c r="A441" s="207" t="str">
        <f t="shared" si="6"/>
        <v>GYT</v>
      </c>
      <c r="B441" s="207" t="s">
        <v>1916</v>
      </c>
      <c r="C441" s="207">
        <v>182</v>
      </c>
      <c r="D441" s="207">
        <v>182</v>
      </c>
      <c r="E441" s="207">
        <v>182</v>
      </c>
      <c r="F441" s="216">
        <v>182</v>
      </c>
      <c r="G441" s="207">
        <v>-1</v>
      </c>
      <c r="H441" s="207">
        <v>-0.55000000000000004</v>
      </c>
    </row>
    <row r="442" spans="1:8" ht="16.5">
      <c r="A442" s="207" t="str">
        <f t="shared" si="6"/>
        <v>HFT</v>
      </c>
      <c r="B442" s="207" t="s">
        <v>1917</v>
      </c>
      <c r="C442" s="207">
        <v>6.8</v>
      </c>
      <c r="D442" s="207">
        <v>6.8</v>
      </c>
      <c r="E442" s="207">
        <v>6.65</v>
      </c>
      <c r="F442" s="216">
        <v>6.7</v>
      </c>
      <c r="G442" s="207">
        <v>-0.1</v>
      </c>
      <c r="H442" s="207">
        <v>-1.47</v>
      </c>
    </row>
    <row r="443" spans="1:8" ht="16.5">
      <c r="A443" s="207" t="str">
        <f t="shared" si="6"/>
        <v>IHL</v>
      </c>
      <c r="B443" s="207" t="s">
        <v>1918</v>
      </c>
      <c r="C443" s="207">
        <v>3.54</v>
      </c>
      <c r="D443" s="207">
        <v>3.58</v>
      </c>
      <c r="E443" s="207">
        <v>3.54</v>
      </c>
      <c r="F443" s="216">
        <v>3.54</v>
      </c>
      <c r="G443" s="207">
        <v>-0.02</v>
      </c>
      <c r="H443" s="207">
        <v>-0.56000000000000005</v>
      </c>
    </row>
    <row r="444" spans="1:8" ht="16.5">
      <c r="A444" s="207" t="str">
        <f t="shared" si="6"/>
        <v>INGRS</v>
      </c>
      <c r="B444" s="207" t="s">
        <v>1919</v>
      </c>
      <c r="C444" s="207">
        <v>0.61</v>
      </c>
      <c r="D444" s="207">
        <v>0.61</v>
      </c>
      <c r="E444" s="207">
        <v>0.59</v>
      </c>
      <c r="F444" s="216">
        <v>0.6</v>
      </c>
      <c r="G444" s="207">
        <v>-0.01</v>
      </c>
      <c r="H444" s="207">
        <v>-1.64</v>
      </c>
    </row>
    <row r="445" spans="1:8" ht="16.5">
      <c r="A445" s="207" t="str">
        <f t="shared" si="6"/>
        <v>IRC</v>
      </c>
      <c r="B445" s="207" t="s">
        <v>232</v>
      </c>
      <c r="C445" s="207">
        <v>15.1</v>
      </c>
      <c r="D445" s="207">
        <v>15.1</v>
      </c>
      <c r="E445" s="207">
        <v>14.9</v>
      </c>
      <c r="F445" s="216">
        <v>15.1</v>
      </c>
      <c r="G445" s="207">
        <v>0</v>
      </c>
      <c r="H445" s="207">
        <v>0</v>
      </c>
    </row>
    <row r="446" spans="1:8" ht="16.5">
      <c r="A446" s="207" t="str">
        <f t="shared" si="6"/>
        <v>PCSGH</v>
      </c>
      <c r="B446" s="207" t="s">
        <v>194</v>
      </c>
      <c r="C446" s="207">
        <v>5.2</v>
      </c>
      <c r="D446" s="207">
        <v>5.4</v>
      </c>
      <c r="E446" s="207">
        <v>5.2</v>
      </c>
      <c r="F446" s="216">
        <v>5.25</v>
      </c>
      <c r="G446" s="207">
        <v>0.05</v>
      </c>
      <c r="H446" s="207">
        <v>0.96</v>
      </c>
    </row>
    <row r="447" spans="1:8" ht="16.5">
      <c r="A447" s="207" t="str">
        <f t="shared" si="6"/>
        <v>SAT</v>
      </c>
      <c r="B447" s="207" t="s">
        <v>168</v>
      </c>
      <c r="C447" s="207">
        <v>18.2</v>
      </c>
      <c r="D447" s="207">
        <v>18.5</v>
      </c>
      <c r="E447" s="207">
        <v>18.2</v>
      </c>
      <c r="F447" s="216">
        <v>18.399999999999999</v>
      </c>
      <c r="G447" s="207">
        <v>0.2</v>
      </c>
      <c r="H447" s="207">
        <v>1.1000000000000001</v>
      </c>
    </row>
    <row r="448" spans="1:8" ht="16.5">
      <c r="A448" s="207" t="str">
        <f t="shared" si="6"/>
        <v>SPG</v>
      </c>
      <c r="B448" s="207" t="s">
        <v>1920</v>
      </c>
      <c r="C448" s="207">
        <v>17.100000000000001</v>
      </c>
      <c r="D448" s="207">
        <v>17.3</v>
      </c>
      <c r="E448" s="207">
        <v>17.100000000000001</v>
      </c>
      <c r="F448" s="216">
        <v>17.3</v>
      </c>
      <c r="G448" s="207">
        <v>0.3</v>
      </c>
      <c r="H448" s="207">
        <v>1.76</v>
      </c>
    </row>
    <row r="449" spans="1:8" ht="16.5">
      <c r="A449" s="207" t="str">
        <f t="shared" si="6"/>
        <v>STANLY</v>
      </c>
      <c r="B449" s="207" t="s">
        <v>138</v>
      </c>
      <c r="C449" s="207">
        <v>179.5</v>
      </c>
      <c r="D449" s="207">
        <v>179.5</v>
      </c>
      <c r="E449" s="207">
        <v>178</v>
      </c>
      <c r="F449" s="216">
        <v>178.5</v>
      </c>
      <c r="G449" s="207">
        <v>0.5</v>
      </c>
      <c r="H449" s="207">
        <v>0.28000000000000003</v>
      </c>
    </row>
    <row r="450" spans="1:8" ht="16.5">
      <c r="A450" s="207" t="str">
        <f t="shared" ref="A450:A513" si="7">IFERROR(LEFT(B450,FIND("&lt;",B450)-2),TRIM(B450))</f>
        <v>TKT</v>
      </c>
      <c r="B450" s="207" t="s">
        <v>1921</v>
      </c>
      <c r="C450" s="207">
        <v>1.93</v>
      </c>
      <c r="D450" s="207">
        <v>2</v>
      </c>
      <c r="E450" s="207">
        <v>1.91</v>
      </c>
      <c r="F450" s="216">
        <v>1.97</v>
      </c>
      <c r="G450" s="207">
        <v>7.0000000000000007E-2</v>
      </c>
      <c r="H450" s="207">
        <v>3.68</v>
      </c>
    </row>
    <row r="451" spans="1:8" ht="16.5">
      <c r="A451" s="207" t="str">
        <f t="shared" si="7"/>
        <v>TNPC</v>
      </c>
      <c r="B451" s="207" t="s">
        <v>1922</v>
      </c>
      <c r="C451" s="207">
        <v>2.64</v>
      </c>
      <c r="D451" s="207">
        <v>2.78</v>
      </c>
      <c r="E451" s="207">
        <v>2.62</v>
      </c>
      <c r="F451" s="216">
        <v>2.74</v>
      </c>
      <c r="G451" s="207">
        <v>0.08</v>
      </c>
      <c r="H451" s="207">
        <v>3.01</v>
      </c>
    </row>
    <row r="452" spans="1:8" ht="16.5">
      <c r="A452" s="207" t="str">
        <f t="shared" si="7"/>
        <v>TRU</v>
      </c>
      <c r="B452" s="207" t="s">
        <v>1923</v>
      </c>
      <c r="C452" s="207">
        <v>5.85</v>
      </c>
      <c r="D452" s="207">
        <v>5.9</v>
      </c>
      <c r="E452" s="207">
        <v>5.6</v>
      </c>
      <c r="F452" s="216">
        <v>5.9</v>
      </c>
      <c r="G452" s="207">
        <v>0.1</v>
      </c>
      <c r="H452" s="207">
        <v>1.72</v>
      </c>
    </row>
    <row r="453" spans="1:8" ht="16.5">
      <c r="A453" s="207" t="str">
        <f t="shared" si="7"/>
        <v>TSC</v>
      </c>
      <c r="B453" s="207" t="s">
        <v>1924</v>
      </c>
      <c r="C453" s="207">
        <v>13.8</v>
      </c>
      <c r="D453" s="207">
        <v>13.8</v>
      </c>
      <c r="E453" s="207">
        <v>13.6</v>
      </c>
      <c r="F453" s="216">
        <v>13.8</v>
      </c>
      <c r="G453" s="207">
        <v>-0.1</v>
      </c>
      <c r="H453" s="207">
        <v>-0.72</v>
      </c>
    </row>
    <row r="454" spans="1:8" ht="16.5">
      <c r="A454" s="207" t="str">
        <f t="shared" si="7"/>
        <v>ALLA</v>
      </c>
      <c r="B454" s="207" t="s">
        <v>1925</v>
      </c>
      <c r="C454" s="207" t="s">
        <v>1926</v>
      </c>
      <c r="D454" s="207" t="s">
        <v>1926</v>
      </c>
      <c r="E454" s="207" t="s">
        <v>1927</v>
      </c>
      <c r="F454" s="216" t="s">
        <v>2303</v>
      </c>
      <c r="G454" s="207" t="s">
        <v>1012</v>
      </c>
      <c r="H454" s="207" t="s">
        <v>2522</v>
      </c>
    </row>
    <row r="455" spans="1:8" ht="16.5">
      <c r="A455" s="207" t="str">
        <f t="shared" si="7"/>
        <v>ASEFA</v>
      </c>
      <c r="B455" s="207" t="s">
        <v>1929</v>
      </c>
      <c r="C455" s="207" t="s">
        <v>1872</v>
      </c>
      <c r="D455" s="207" t="s">
        <v>972</v>
      </c>
      <c r="E455" s="207" t="s">
        <v>1872</v>
      </c>
      <c r="F455" s="216" t="s">
        <v>972</v>
      </c>
      <c r="G455" s="207" t="s">
        <v>906</v>
      </c>
      <c r="H455" s="207" t="s">
        <v>973</v>
      </c>
    </row>
    <row r="456" spans="1:8" ht="16.5">
      <c r="A456" s="207" t="str">
        <f t="shared" si="7"/>
        <v>CPT</v>
      </c>
      <c r="B456" s="207" t="s">
        <v>1931</v>
      </c>
      <c r="C456" s="207" t="s">
        <v>1932</v>
      </c>
      <c r="D456" s="207" t="s">
        <v>1704</v>
      </c>
      <c r="E456" s="207" t="s">
        <v>1876</v>
      </c>
      <c r="F456" s="216" t="s">
        <v>2291</v>
      </c>
      <c r="G456" s="207" t="s">
        <v>897</v>
      </c>
      <c r="H456" s="207" t="s">
        <v>2424</v>
      </c>
    </row>
    <row r="457" spans="1:8" ht="16.5">
      <c r="A457" s="207" t="str">
        <f t="shared" si="7"/>
        <v>CRANE</v>
      </c>
      <c r="B457" s="207" t="s">
        <v>1933</v>
      </c>
      <c r="C457" s="207" t="s">
        <v>1666</v>
      </c>
      <c r="D457" s="207" t="s">
        <v>1934</v>
      </c>
      <c r="E457" s="207" t="s">
        <v>1471</v>
      </c>
      <c r="F457" s="216" t="s">
        <v>1666</v>
      </c>
      <c r="G457" s="207" t="s">
        <v>897</v>
      </c>
      <c r="H457" s="207" t="s">
        <v>1624</v>
      </c>
    </row>
    <row r="458" spans="1:8" ht="16.5">
      <c r="A458" s="207" t="str">
        <f t="shared" si="7"/>
        <v>CTW</v>
      </c>
      <c r="B458" s="207" t="s">
        <v>1935</v>
      </c>
      <c r="C458" s="207" t="s">
        <v>1095</v>
      </c>
      <c r="D458" s="207" t="s">
        <v>929</v>
      </c>
      <c r="E458" s="207" t="s">
        <v>1095</v>
      </c>
      <c r="F458" s="216" t="s">
        <v>929</v>
      </c>
      <c r="G458" s="207" t="s">
        <v>915</v>
      </c>
      <c r="H458" s="207" t="s">
        <v>915</v>
      </c>
    </row>
    <row r="459" spans="1:8" ht="16.5">
      <c r="A459" s="207" t="str">
        <f t="shared" si="7"/>
        <v>FMT</v>
      </c>
      <c r="B459" s="207" t="s">
        <v>1936</v>
      </c>
      <c r="C459" s="207" t="s">
        <v>1937</v>
      </c>
      <c r="D459" s="207" t="s">
        <v>1937</v>
      </c>
      <c r="E459" s="207" t="s">
        <v>1717</v>
      </c>
      <c r="F459" s="216" t="s">
        <v>1717</v>
      </c>
      <c r="G459" s="207" t="s">
        <v>1079</v>
      </c>
      <c r="H459" s="207" t="s">
        <v>1938</v>
      </c>
    </row>
    <row r="460" spans="1:8" ht="16.5">
      <c r="A460" s="207" t="str">
        <f t="shared" si="7"/>
        <v>HTECH</v>
      </c>
      <c r="B460" s="207" t="s">
        <v>1939</v>
      </c>
      <c r="C460" s="207" t="s">
        <v>1230</v>
      </c>
      <c r="D460" s="207" t="s">
        <v>1230</v>
      </c>
      <c r="E460" s="207" t="s">
        <v>1444</v>
      </c>
      <c r="F460" s="216" t="s">
        <v>1669</v>
      </c>
      <c r="G460" s="207" t="s">
        <v>906</v>
      </c>
      <c r="H460" s="207" t="s">
        <v>1863</v>
      </c>
    </row>
    <row r="461" spans="1:8" ht="16.5">
      <c r="A461" s="207" t="str">
        <f t="shared" si="7"/>
        <v>KKC</v>
      </c>
      <c r="B461" s="207" t="s">
        <v>1940</v>
      </c>
      <c r="C461" s="207" t="s">
        <v>1708</v>
      </c>
      <c r="D461" s="207" t="s">
        <v>1716</v>
      </c>
      <c r="E461" s="207" t="s">
        <v>1708</v>
      </c>
      <c r="F461" s="216" t="s">
        <v>1707</v>
      </c>
      <c r="G461" s="207" t="s">
        <v>897</v>
      </c>
      <c r="H461" s="207" t="s">
        <v>1749</v>
      </c>
    </row>
    <row r="462" spans="1:8" ht="16.5">
      <c r="A462" s="207" t="str">
        <f t="shared" si="7"/>
        <v>PK</v>
      </c>
      <c r="B462" s="207" t="s">
        <v>1941</v>
      </c>
      <c r="C462" s="207" t="s">
        <v>1942</v>
      </c>
      <c r="D462" s="207" t="s">
        <v>1942</v>
      </c>
      <c r="E462" s="207" t="s">
        <v>1407</v>
      </c>
      <c r="F462" s="216" t="s">
        <v>1407</v>
      </c>
      <c r="G462" s="207" t="s">
        <v>1720</v>
      </c>
      <c r="H462" s="207" t="s">
        <v>1849</v>
      </c>
    </row>
    <row r="463" spans="1:8" ht="16.5">
      <c r="A463" s="207" t="str">
        <f t="shared" si="7"/>
        <v>SNC</v>
      </c>
      <c r="B463" s="207" t="s">
        <v>148</v>
      </c>
      <c r="C463" s="207" t="s">
        <v>747</v>
      </c>
      <c r="D463" s="207" t="s">
        <v>880</v>
      </c>
      <c r="E463" s="207" t="s">
        <v>747</v>
      </c>
      <c r="F463" s="216" t="s">
        <v>880</v>
      </c>
      <c r="G463" s="207" t="s">
        <v>1003</v>
      </c>
      <c r="H463" s="207" t="s">
        <v>1053</v>
      </c>
    </row>
    <row r="464" spans="1:8" ht="16.5">
      <c r="A464" s="207" t="str">
        <f t="shared" si="7"/>
        <v>STARK</v>
      </c>
      <c r="B464" s="207" t="s">
        <v>137</v>
      </c>
      <c r="C464" s="207" t="s">
        <v>1006</v>
      </c>
      <c r="D464" s="207" t="s">
        <v>1006</v>
      </c>
      <c r="E464" s="207" t="s">
        <v>1151</v>
      </c>
      <c r="F464" s="216" t="s">
        <v>1154</v>
      </c>
      <c r="G464" s="207" t="s">
        <v>1731</v>
      </c>
      <c r="H464" s="207" t="s">
        <v>2523</v>
      </c>
    </row>
    <row r="465" spans="1:8" ht="16.5">
      <c r="A465" s="207" t="str">
        <f t="shared" si="7"/>
        <v>TCJ</v>
      </c>
      <c r="B465" s="207" t="s">
        <v>1944</v>
      </c>
      <c r="C465" s="207" t="s">
        <v>1090</v>
      </c>
      <c r="D465" s="207" t="s">
        <v>962</v>
      </c>
      <c r="E465" s="207" t="s">
        <v>1090</v>
      </c>
      <c r="F465" s="216" t="s">
        <v>949</v>
      </c>
      <c r="G465" s="207" t="s">
        <v>921</v>
      </c>
      <c r="H465" s="207" t="s">
        <v>1945</v>
      </c>
    </row>
    <row r="466" spans="1:8" ht="16.5">
      <c r="A466" s="207" t="str">
        <f t="shared" si="7"/>
        <v>TPCS</v>
      </c>
      <c r="B466" s="207" t="s">
        <v>1946</v>
      </c>
      <c r="C466" s="207" t="s">
        <v>1784</v>
      </c>
      <c r="D466" s="207" t="s">
        <v>1784</v>
      </c>
      <c r="E466" s="207" t="s">
        <v>916</v>
      </c>
      <c r="F466" s="216" t="s">
        <v>916</v>
      </c>
      <c r="G466" s="207" t="s">
        <v>1341</v>
      </c>
      <c r="H466" s="207" t="s">
        <v>1947</v>
      </c>
    </row>
    <row r="467" spans="1:8" ht="16.5">
      <c r="A467" s="207" t="str">
        <f t="shared" si="7"/>
        <v>VARO</v>
      </c>
      <c r="B467" s="207" t="s">
        <v>1948</v>
      </c>
      <c r="C467" s="207" t="s">
        <v>1140</v>
      </c>
      <c r="D467" s="207" t="s">
        <v>1140</v>
      </c>
      <c r="E467" s="207" t="s">
        <v>808</v>
      </c>
      <c r="F467" s="216" t="s">
        <v>1282</v>
      </c>
      <c r="G467" s="207" t="s">
        <v>1066</v>
      </c>
      <c r="H467" s="207" t="s">
        <v>2524</v>
      </c>
    </row>
    <row r="468" spans="1:8" ht="16.5">
      <c r="A468" s="207" t="str">
        <f t="shared" si="7"/>
        <v>AFC</v>
      </c>
      <c r="B468" s="207" t="s">
        <v>1949</v>
      </c>
      <c r="C468" s="207" t="s">
        <v>858</v>
      </c>
      <c r="D468" s="207" t="s">
        <v>1140</v>
      </c>
      <c r="E468" s="207" t="s">
        <v>820</v>
      </c>
      <c r="F468" s="216" t="s">
        <v>808</v>
      </c>
      <c r="G468" s="207" t="s">
        <v>901</v>
      </c>
      <c r="H468" s="207" t="s">
        <v>1854</v>
      </c>
    </row>
    <row r="469" spans="1:8" ht="16.5">
      <c r="A469" s="207" t="str">
        <f t="shared" si="7"/>
        <v>BTNC</v>
      </c>
      <c r="B469" s="207" t="s">
        <v>1950</v>
      </c>
      <c r="C469" s="207" t="s">
        <v>1289</v>
      </c>
      <c r="D469" s="207" t="s">
        <v>1289</v>
      </c>
      <c r="E469" s="207" t="s">
        <v>1289</v>
      </c>
      <c r="F469" s="216" t="s">
        <v>1289</v>
      </c>
      <c r="G469" s="207" t="s">
        <v>1066</v>
      </c>
      <c r="H469" s="207" t="s">
        <v>1951</v>
      </c>
    </row>
    <row r="470" spans="1:8" ht="16.5">
      <c r="A470" s="207" t="str">
        <f t="shared" si="7"/>
        <v>CPH</v>
      </c>
      <c r="B470" s="207" t="s">
        <v>1952</v>
      </c>
      <c r="C470" s="207" t="s">
        <v>850</v>
      </c>
      <c r="D470" s="207" t="s">
        <v>1030</v>
      </c>
      <c r="E470" s="207" t="s">
        <v>1909</v>
      </c>
      <c r="F470" s="216" t="s">
        <v>1078</v>
      </c>
      <c r="G470" s="207" t="s">
        <v>1099</v>
      </c>
      <c r="H470" s="207" t="s">
        <v>2525</v>
      </c>
    </row>
    <row r="471" spans="1:8" ht="16.5">
      <c r="A471" s="207" t="str">
        <f t="shared" si="7"/>
        <v>CPL</v>
      </c>
      <c r="B471" s="207" t="s">
        <v>1954</v>
      </c>
      <c r="C471" s="207" t="s">
        <v>1811</v>
      </c>
      <c r="D471" s="207" t="s">
        <v>1468</v>
      </c>
      <c r="E471" s="207" t="s">
        <v>1955</v>
      </c>
      <c r="F471" s="216" t="s">
        <v>1075</v>
      </c>
      <c r="G471" s="207" t="s">
        <v>1187</v>
      </c>
      <c r="H471" s="207" t="s">
        <v>2526</v>
      </c>
    </row>
    <row r="472" spans="1:8" ht="16.5">
      <c r="A472" s="207" t="str">
        <f t="shared" si="7"/>
        <v>NC</v>
      </c>
      <c r="B472" s="207" t="s">
        <v>1956</v>
      </c>
      <c r="C472" s="207" t="s">
        <v>820</v>
      </c>
      <c r="D472" s="207" t="s">
        <v>820</v>
      </c>
      <c r="E472" s="207" t="s">
        <v>1290</v>
      </c>
      <c r="F472" s="216" t="s">
        <v>1289</v>
      </c>
      <c r="G472" s="207" t="s">
        <v>954</v>
      </c>
      <c r="H472" s="207" t="s">
        <v>1146</v>
      </c>
    </row>
    <row r="473" spans="1:8" ht="16.5">
      <c r="A473" s="207" t="str">
        <f t="shared" si="7"/>
        <v>PAF</v>
      </c>
      <c r="B473" s="207" t="s">
        <v>1957</v>
      </c>
      <c r="C473" s="207" t="s">
        <v>1367</v>
      </c>
      <c r="D473" s="207" t="s">
        <v>1958</v>
      </c>
      <c r="E473" s="207" t="s">
        <v>1775</v>
      </c>
      <c r="F473" s="216" t="s">
        <v>1367</v>
      </c>
      <c r="G473" s="207" t="s">
        <v>897</v>
      </c>
      <c r="H473" s="207" t="s">
        <v>2015</v>
      </c>
    </row>
    <row r="474" spans="1:8" ht="16.5">
      <c r="A474" s="207" t="str">
        <f t="shared" si="7"/>
        <v>PDJ</v>
      </c>
      <c r="B474" s="207" t="s">
        <v>1959</v>
      </c>
      <c r="C474" s="207" t="s">
        <v>1192</v>
      </c>
      <c r="D474" s="207" t="s">
        <v>1192</v>
      </c>
      <c r="E474" s="207" t="s">
        <v>1809</v>
      </c>
      <c r="F474" s="216" t="s">
        <v>1650</v>
      </c>
      <c r="G474" s="207" t="s">
        <v>915</v>
      </c>
      <c r="H474" s="207" t="s">
        <v>915</v>
      </c>
    </row>
    <row r="475" spans="1:8" ht="16.5">
      <c r="A475" s="207" t="str">
        <f t="shared" si="7"/>
        <v>PG</v>
      </c>
      <c r="B475" s="207" t="s">
        <v>1961</v>
      </c>
      <c r="C475" s="207" t="s">
        <v>1231</v>
      </c>
      <c r="D475" s="207" t="s">
        <v>928</v>
      </c>
      <c r="E475" s="207" t="s">
        <v>1332</v>
      </c>
      <c r="F475" s="216" t="s">
        <v>1048</v>
      </c>
      <c r="G475" s="207" t="s">
        <v>950</v>
      </c>
      <c r="H475" s="207" t="s">
        <v>1674</v>
      </c>
    </row>
    <row r="476" spans="1:8" ht="16.5">
      <c r="A476" s="207" t="str">
        <f t="shared" si="7"/>
        <v>SABINA</v>
      </c>
      <c r="B476" s="207" t="s">
        <v>169</v>
      </c>
      <c r="C476" s="207" t="s">
        <v>1962</v>
      </c>
      <c r="D476" s="207" t="s">
        <v>1962</v>
      </c>
      <c r="E476" s="207" t="s">
        <v>1963</v>
      </c>
      <c r="F476" s="216" t="s">
        <v>888</v>
      </c>
      <c r="G476" s="207" t="s">
        <v>1084</v>
      </c>
      <c r="H476" s="207" t="s">
        <v>1146</v>
      </c>
    </row>
    <row r="477" spans="1:8" ht="16.5">
      <c r="A477" s="207" t="str">
        <f t="shared" si="7"/>
        <v>SAWANG</v>
      </c>
      <c r="B477" s="207" t="s">
        <v>1964</v>
      </c>
      <c r="C477" s="207" t="s">
        <v>737</v>
      </c>
      <c r="D477" s="207" t="s">
        <v>737</v>
      </c>
      <c r="E477" s="207" t="s">
        <v>737</v>
      </c>
      <c r="F477" s="216" t="s">
        <v>737</v>
      </c>
      <c r="G477" s="207" t="s">
        <v>1084</v>
      </c>
      <c r="H477" s="207" t="s">
        <v>1965</v>
      </c>
    </row>
    <row r="478" spans="1:8" ht="16.5">
      <c r="A478" s="207" t="str">
        <f t="shared" si="7"/>
        <v>SUC</v>
      </c>
      <c r="B478" s="207" t="s">
        <v>1966</v>
      </c>
      <c r="C478" s="207" t="s">
        <v>1740</v>
      </c>
      <c r="D478" s="207" t="s">
        <v>1740</v>
      </c>
      <c r="E478" s="207" t="s">
        <v>1078</v>
      </c>
      <c r="F478" s="216" t="s">
        <v>1078</v>
      </c>
      <c r="G478" s="207" t="s">
        <v>915</v>
      </c>
      <c r="H478" s="207" t="s">
        <v>915</v>
      </c>
    </row>
    <row r="479" spans="1:8" ht="16.5">
      <c r="A479" s="207" t="str">
        <f t="shared" si="7"/>
        <v>TNL</v>
      </c>
      <c r="B479" s="207" t="s">
        <v>1967</v>
      </c>
      <c r="C479" s="207" t="s">
        <v>916</v>
      </c>
      <c r="D479" s="207" t="s">
        <v>916</v>
      </c>
      <c r="E479" s="207" t="s">
        <v>1785</v>
      </c>
      <c r="F479" s="216" t="s">
        <v>1785</v>
      </c>
      <c r="G479" s="207" t="s">
        <v>954</v>
      </c>
      <c r="H479" s="207" t="s">
        <v>1670</v>
      </c>
    </row>
    <row r="480" spans="1:8" ht="16.5">
      <c r="A480" s="207" t="str">
        <f t="shared" si="7"/>
        <v>TR</v>
      </c>
      <c r="B480" s="207" t="s">
        <v>1968</v>
      </c>
      <c r="C480" s="207" t="s">
        <v>1562</v>
      </c>
      <c r="D480" s="207" t="s">
        <v>1562</v>
      </c>
      <c r="E480" s="207" t="s">
        <v>1562</v>
      </c>
      <c r="F480" s="216" t="s">
        <v>1562</v>
      </c>
      <c r="G480" s="207" t="s">
        <v>981</v>
      </c>
      <c r="H480" s="207" t="s">
        <v>1766</v>
      </c>
    </row>
    <row r="481" spans="1:8" ht="16.5">
      <c r="A481" s="207" t="str">
        <f t="shared" si="7"/>
        <v>TTI</v>
      </c>
      <c r="B481" s="207" t="s">
        <v>1969</v>
      </c>
      <c r="C481" s="207" t="s">
        <v>373</v>
      </c>
      <c r="D481" s="207" t="s">
        <v>373</v>
      </c>
      <c r="E481" s="207" t="s">
        <v>373</v>
      </c>
      <c r="F481" s="216" t="s">
        <v>373</v>
      </c>
      <c r="G481" s="207" t="s">
        <v>373</v>
      </c>
      <c r="H481" s="207" t="s">
        <v>373</v>
      </c>
    </row>
    <row r="482" spans="1:8" ht="16.5">
      <c r="A482" s="207" t="str">
        <f t="shared" si="7"/>
        <v>TTT</v>
      </c>
      <c r="B482" s="207" t="s">
        <v>1970</v>
      </c>
      <c r="C482" s="207" t="s">
        <v>1971</v>
      </c>
      <c r="D482" s="207" t="s">
        <v>1972</v>
      </c>
      <c r="E482" s="207" t="s">
        <v>795</v>
      </c>
      <c r="F482" s="216" t="s">
        <v>859</v>
      </c>
      <c r="G482" s="207" t="s">
        <v>1227</v>
      </c>
      <c r="H482" s="207" t="s">
        <v>1943</v>
      </c>
    </row>
    <row r="483" spans="1:8" ht="16.5">
      <c r="A483" s="207" t="str">
        <f t="shared" si="7"/>
        <v>UPF</v>
      </c>
      <c r="B483" s="207" t="s">
        <v>1973</v>
      </c>
      <c r="C483" s="207" t="s">
        <v>1462</v>
      </c>
      <c r="D483" s="207" t="s">
        <v>1462</v>
      </c>
      <c r="E483" s="207" t="s">
        <v>804</v>
      </c>
      <c r="F483" s="216" t="s">
        <v>804</v>
      </c>
      <c r="G483" s="207" t="s">
        <v>1227</v>
      </c>
      <c r="H483" s="207" t="s">
        <v>1974</v>
      </c>
    </row>
    <row r="484" spans="1:8" ht="16.5">
      <c r="A484" s="207" t="str">
        <f t="shared" si="7"/>
        <v>WACOAL</v>
      </c>
      <c r="B484" s="207" t="s">
        <v>1975</v>
      </c>
      <c r="C484" s="207" t="s">
        <v>373</v>
      </c>
      <c r="D484" s="207" t="s">
        <v>373</v>
      </c>
      <c r="E484" s="207" t="s">
        <v>373</v>
      </c>
      <c r="F484" s="216" t="s">
        <v>373</v>
      </c>
      <c r="G484" s="207" t="s">
        <v>373</v>
      </c>
      <c r="H484" s="207" t="s">
        <v>373</v>
      </c>
    </row>
    <row r="485" spans="1:8" ht="16.5">
      <c r="A485" s="207" t="str">
        <f t="shared" si="7"/>
        <v>WFX</v>
      </c>
      <c r="B485" s="207" t="s">
        <v>742</v>
      </c>
      <c r="C485" s="207" t="s">
        <v>1621</v>
      </c>
      <c r="D485" s="207" t="s">
        <v>1621</v>
      </c>
      <c r="E485" s="207" t="s">
        <v>1581</v>
      </c>
      <c r="F485" s="216" t="s">
        <v>1580</v>
      </c>
      <c r="G485" s="207" t="s">
        <v>950</v>
      </c>
      <c r="H485" s="207" t="s">
        <v>2527</v>
      </c>
    </row>
    <row r="486" spans="1:8" ht="16.5">
      <c r="A486" s="207" t="str">
        <f t="shared" si="7"/>
        <v>AJA</v>
      </c>
      <c r="B486" s="207" t="s">
        <v>1977</v>
      </c>
      <c r="C486" s="207" t="s">
        <v>1846</v>
      </c>
      <c r="D486" s="207" t="s">
        <v>1846</v>
      </c>
      <c r="E486" s="207" t="s">
        <v>1978</v>
      </c>
      <c r="F486" s="216" t="s">
        <v>1978</v>
      </c>
      <c r="G486" s="207" t="s">
        <v>945</v>
      </c>
      <c r="H486" s="207" t="s">
        <v>2528</v>
      </c>
    </row>
    <row r="487" spans="1:8" ht="16.5">
      <c r="A487" s="207" t="str">
        <f t="shared" si="7"/>
        <v>DTCI</v>
      </c>
      <c r="B487" s="207" t="s">
        <v>1979</v>
      </c>
      <c r="C487" s="207" t="s">
        <v>373</v>
      </c>
      <c r="D487" s="207" t="s">
        <v>373</v>
      </c>
      <c r="E487" s="207" t="s">
        <v>373</v>
      </c>
      <c r="F487" s="216" t="s">
        <v>373</v>
      </c>
      <c r="G487" s="207" t="s">
        <v>373</v>
      </c>
      <c r="H487" s="207" t="s">
        <v>373</v>
      </c>
    </row>
    <row r="488" spans="1:8" ht="16.5">
      <c r="A488" s="207" t="str">
        <f t="shared" si="7"/>
        <v>FANCY</v>
      </c>
      <c r="B488" s="207" t="s">
        <v>1980</v>
      </c>
      <c r="C488" s="207" t="s">
        <v>1404</v>
      </c>
      <c r="D488" s="207" t="s">
        <v>1404</v>
      </c>
      <c r="E488" s="207" t="s">
        <v>1876</v>
      </c>
      <c r="F488" s="216" t="s">
        <v>2291</v>
      </c>
      <c r="G488" s="207" t="s">
        <v>945</v>
      </c>
      <c r="H488" s="207" t="s">
        <v>2296</v>
      </c>
    </row>
    <row r="489" spans="1:8" ht="16.5">
      <c r="A489" s="207" t="str">
        <f t="shared" si="7"/>
        <v>FTI</v>
      </c>
      <c r="B489" s="207" t="s">
        <v>1981</v>
      </c>
      <c r="C489" s="207" t="s">
        <v>1264</v>
      </c>
      <c r="D489" s="207" t="s">
        <v>1757</v>
      </c>
      <c r="E489" s="207" t="s">
        <v>1263</v>
      </c>
      <c r="F489" s="216" t="s">
        <v>1758</v>
      </c>
      <c r="G489" s="207" t="s">
        <v>1008</v>
      </c>
      <c r="H489" s="207" t="s">
        <v>2529</v>
      </c>
    </row>
    <row r="490" spans="1:8" ht="16.5">
      <c r="A490" s="207" t="str">
        <f t="shared" si="7"/>
        <v>KYE</v>
      </c>
      <c r="B490" s="207" t="s">
        <v>1982</v>
      </c>
      <c r="C490" s="207" t="s">
        <v>1983</v>
      </c>
      <c r="D490" s="207" t="s">
        <v>1984</v>
      </c>
      <c r="E490" s="207" t="s">
        <v>1983</v>
      </c>
      <c r="F490" s="216" t="s">
        <v>1984</v>
      </c>
      <c r="G490" s="207" t="s">
        <v>1122</v>
      </c>
      <c r="H490" s="207" t="s">
        <v>1985</v>
      </c>
    </row>
    <row r="491" spans="1:8" ht="16.5">
      <c r="A491" s="207" t="str">
        <f t="shared" si="7"/>
        <v>L&amp;E</v>
      </c>
      <c r="B491" s="207" t="s">
        <v>1986</v>
      </c>
      <c r="C491" s="207" t="s">
        <v>1263</v>
      </c>
      <c r="D491" s="207" t="s">
        <v>1758</v>
      </c>
      <c r="E491" s="207" t="s">
        <v>904</v>
      </c>
      <c r="F491" s="216" t="s">
        <v>886</v>
      </c>
      <c r="G491" s="207" t="s">
        <v>2149</v>
      </c>
      <c r="H491" s="207" t="s">
        <v>2530</v>
      </c>
    </row>
    <row r="492" spans="1:8" ht="16.5">
      <c r="A492" s="207" t="str">
        <f t="shared" si="7"/>
        <v>MODERN</v>
      </c>
      <c r="B492" s="207" t="s">
        <v>1988</v>
      </c>
      <c r="C492" s="207" t="s">
        <v>978</v>
      </c>
      <c r="D492" s="207" t="s">
        <v>978</v>
      </c>
      <c r="E492" s="207" t="s">
        <v>1320</v>
      </c>
      <c r="F492" s="216" t="s">
        <v>1320</v>
      </c>
      <c r="G492" s="207" t="s">
        <v>1720</v>
      </c>
      <c r="H492" s="207" t="s">
        <v>1989</v>
      </c>
    </row>
    <row r="493" spans="1:8" ht="16.5">
      <c r="A493" s="207" t="str">
        <f t="shared" si="7"/>
        <v>OGC</v>
      </c>
      <c r="B493" s="207" t="s">
        <v>1990</v>
      </c>
      <c r="C493" s="207" t="s">
        <v>373</v>
      </c>
      <c r="D493" s="207" t="s">
        <v>373</v>
      </c>
      <c r="E493" s="207" t="s">
        <v>373</v>
      </c>
      <c r="F493" s="216" t="s">
        <v>373</v>
      </c>
      <c r="G493" s="207" t="s">
        <v>373</v>
      </c>
      <c r="H493" s="207" t="s">
        <v>373</v>
      </c>
    </row>
    <row r="494" spans="1:8" ht="16.5">
      <c r="A494" s="207" t="str">
        <f t="shared" si="7"/>
        <v>ROCK</v>
      </c>
      <c r="B494" s="207" t="s">
        <v>1991</v>
      </c>
      <c r="C494" s="207" t="s">
        <v>373</v>
      </c>
      <c r="D494" s="207" t="s">
        <v>373</v>
      </c>
      <c r="E494" s="207" t="s">
        <v>373</v>
      </c>
      <c r="F494" s="216" t="s">
        <v>373</v>
      </c>
      <c r="G494" s="207" t="s">
        <v>373</v>
      </c>
      <c r="H494" s="207" t="s">
        <v>373</v>
      </c>
    </row>
    <row r="495" spans="1:8" ht="16.5">
      <c r="A495" s="207" t="str">
        <f t="shared" si="7"/>
        <v>SIAM</v>
      </c>
      <c r="B495" s="207" t="s">
        <v>1992</v>
      </c>
      <c r="C495" s="207" t="s">
        <v>1793</v>
      </c>
      <c r="D495" s="207" t="s">
        <v>1993</v>
      </c>
      <c r="E495" s="207" t="s">
        <v>2100</v>
      </c>
      <c r="F495" s="216" t="s">
        <v>1496</v>
      </c>
      <c r="G495" s="207" t="s">
        <v>1277</v>
      </c>
      <c r="H495" s="207" t="s">
        <v>1222</v>
      </c>
    </row>
    <row r="496" spans="1:8" ht="16.5">
      <c r="A496" s="207" t="str">
        <f t="shared" si="7"/>
        <v>TCMC</v>
      </c>
      <c r="B496" s="207" t="s">
        <v>1994</v>
      </c>
      <c r="C496" s="207" t="s">
        <v>1655</v>
      </c>
      <c r="D496" s="207" t="s">
        <v>1788</v>
      </c>
      <c r="E496" s="207" t="s">
        <v>1656</v>
      </c>
      <c r="F496" s="216" t="s">
        <v>1995</v>
      </c>
      <c r="G496" s="207" t="s">
        <v>1996</v>
      </c>
      <c r="H496" s="207" t="s">
        <v>1997</v>
      </c>
    </row>
    <row r="497" spans="1:8" ht="16.5">
      <c r="A497" s="207" t="str">
        <f t="shared" si="7"/>
        <v>TSR</v>
      </c>
      <c r="B497" s="207" t="s">
        <v>98</v>
      </c>
      <c r="C497" s="207" t="s">
        <v>1005</v>
      </c>
      <c r="D497" s="207" t="s">
        <v>1007</v>
      </c>
      <c r="E497" s="207" t="s">
        <v>1153</v>
      </c>
      <c r="F497" s="216" t="s">
        <v>1647</v>
      </c>
      <c r="G497" s="207" t="s">
        <v>906</v>
      </c>
      <c r="H497" s="207" t="s">
        <v>2531</v>
      </c>
    </row>
    <row r="498" spans="1:8" ht="16.5">
      <c r="A498" s="207" t="str">
        <f t="shared" si="7"/>
        <v>APCO</v>
      </c>
      <c r="B498" s="207" t="s">
        <v>1998</v>
      </c>
      <c r="C498" s="207" t="s">
        <v>1841</v>
      </c>
      <c r="D498" s="207" t="s">
        <v>1015</v>
      </c>
      <c r="E498" s="207" t="s">
        <v>1841</v>
      </c>
      <c r="F498" s="216" t="s">
        <v>1353</v>
      </c>
      <c r="G498" s="207" t="s">
        <v>926</v>
      </c>
      <c r="H498" s="207" t="s">
        <v>1356</v>
      </c>
    </row>
    <row r="499" spans="1:8" ht="16.5">
      <c r="A499" s="207" t="str">
        <f t="shared" si="7"/>
        <v>DDD</v>
      </c>
      <c r="B499" s="207" t="s">
        <v>1999</v>
      </c>
      <c r="C499" s="207" t="s">
        <v>891</v>
      </c>
      <c r="D499" s="207" t="s">
        <v>2027</v>
      </c>
      <c r="E499" s="207" t="s">
        <v>1595</v>
      </c>
      <c r="F499" s="216" t="s">
        <v>2027</v>
      </c>
      <c r="G499" s="207" t="s">
        <v>1003</v>
      </c>
      <c r="H499" s="207" t="s">
        <v>1294</v>
      </c>
    </row>
    <row r="500" spans="1:8" ht="16.5">
      <c r="A500" s="207" t="str">
        <f t="shared" si="7"/>
        <v>JCT</v>
      </c>
      <c r="B500" s="207" t="s">
        <v>2001</v>
      </c>
      <c r="C500" s="207" t="s">
        <v>2002</v>
      </c>
      <c r="D500" s="207" t="s">
        <v>2002</v>
      </c>
      <c r="E500" s="207" t="s">
        <v>2003</v>
      </c>
      <c r="F500" s="216" t="s">
        <v>861</v>
      </c>
      <c r="G500" s="207" t="s">
        <v>1744</v>
      </c>
      <c r="H500" s="207" t="s">
        <v>1392</v>
      </c>
    </row>
    <row r="501" spans="1:8" ht="16.5">
      <c r="A501" s="207" t="str">
        <f t="shared" si="7"/>
        <v>KISS</v>
      </c>
      <c r="B501" s="207" t="s">
        <v>803</v>
      </c>
      <c r="C501" s="207" t="s">
        <v>1093</v>
      </c>
      <c r="D501" s="207" t="s">
        <v>1027</v>
      </c>
      <c r="E501" s="207" t="s">
        <v>1028</v>
      </c>
      <c r="F501" s="216" t="s">
        <v>819</v>
      </c>
      <c r="G501" s="207" t="s">
        <v>1003</v>
      </c>
      <c r="H501" s="207" t="s">
        <v>1960</v>
      </c>
    </row>
    <row r="502" spans="1:8" ht="16.5">
      <c r="A502" s="207" t="str">
        <f t="shared" si="7"/>
        <v>NV</v>
      </c>
      <c r="B502" s="207" t="s">
        <v>2004</v>
      </c>
      <c r="C502" s="207" t="s">
        <v>1413</v>
      </c>
      <c r="D502" s="207" t="s">
        <v>1872</v>
      </c>
      <c r="E502" s="207" t="s">
        <v>1412</v>
      </c>
      <c r="F502" s="216" t="s">
        <v>1413</v>
      </c>
      <c r="G502" s="207" t="s">
        <v>915</v>
      </c>
      <c r="H502" s="207" t="s">
        <v>915</v>
      </c>
    </row>
    <row r="503" spans="1:8" ht="16.5">
      <c r="A503" s="207" t="str">
        <f t="shared" si="7"/>
        <v>OCC</v>
      </c>
      <c r="B503" s="207" t="s">
        <v>2005</v>
      </c>
      <c r="C503" s="207" t="s">
        <v>373</v>
      </c>
      <c r="D503" s="207" t="s">
        <v>373</v>
      </c>
      <c r="E503" s="207" t="s">
        <v>373</v>
      </c>
      <c r="F503" s="216" t="s">
        <v>373</v>
      </c>
      <c r="G503" s="207" t="s">
        <v>373</v>
      </c>
      <c r="H503" s="207" t="s">
        <v>373</v>
      </c>
    </row>
    <row r="504" spans="1:8" ht="16.5">
      <c r="A504" s="207" t="str">
        <f t="shared" si="7"/>
        <v>S &amp; J</v>
      </c>
      <c r="B504" s="207" t="s">
        <v>2006</v>
      </c>
      <c r="C504" s="207" t="s">
        <v>373</v>
      </c>
      <c r="D504" s="207" t="s">
        <v>373</v>
      </c>
      <c r="E504" s="207" t="s">
        <v>373</v>
      </c>
      <c r="F504" s="216" t="s">
        <v>373</v>
      </c>
      <c r="G504" s="207" t="s">
        <v>373</v>
      </c>
      <c r="H504" s="207" t="s">
        <v>373</v>
      </c>
    </row>
    <row r="505" spans="1:8" ht="16.5">
      <c r="A505" s="207" t="str">
        <f t="shared" si="7"/>
        <v>STGT</v>
      </c>
      <c r="B505" s="207" t="s">
        <v>135</v>
      </c>
      <c r="C505" s="207" t="s">
        <v>798</v>
      </c>
      <c r="D505" s="207" t="s">
        <v>798</v>
      </c>
      <c r="E505" s="207" t="s">
        <v>1858</v>
      </c>
      <c r="F505" s="216" t="s">
        <v>1036</v>
      </c>
      <c r="G505" s="207" t="s">
        <v>1084</v>
      </c>
      <c r="H505" s="207" t="s">
        <v>1560</v>
      </c>
    </row>
    <row r="506" spans="1:8" ht="16.5">
      <c r="A506" s="207" t="str">
        <f t="shared" si="7"/>
        <v>STHAI</v>
      </c>
      <c r="B506" s="207" t="s">
        <v>2007</v>
      </c>
      <c r="C506" s="207" t="s">
        <v>373</v>
      </c>
      <c r="D506" s="207" t="s">
        <v>373</v>
      </c>
      <c r="E506" s="207" t="s">
        <v>373</v>
      </c>
      <c r="F506" s="216" t="s">
        <v>373</v>
      </c>
      <c r="G506" s="207" t="s">
        <v>373</v>
      </c>
      <c r="H506" s="207" t="s">
        <v>373</v>
      </c>
    </row>
    <row r="507" spans="1:8" ht="16.5">
      <c r="A507" s="207" t="str">
        <f t="shared" si="7"/>
        <v>TNR</v>
      </c>
      <c r="B507" s="207" t="s">
        <v>108</v>
      </c>
      <c r="C507" s="207" t="s">
        <v>1052</v>
      </c>
      <c r="D507" s="207" t="s">
        <v>1810</v>
      </c>
      <c r="E507" s="207" t="s">
        <v>1052</v>
      </c>
      <c r="F507" s="216" t="s">
        <v>2033</v>
      </c>
      <c r="G507" s="207" t="s">
        <v>1003</v>
      </c>
      <c r="H507" s="207" t="s">
        <v>2075</v>
      </c>
    </row>
    <row r="508" spans="1:8" ht="16.5">
      <c r="A508" s="207" t="str">
        <f t="shared" si="7"/>
        <v>TOG</v>
      </c>
      <c r="B508" s="207" t="s">
        <v>106</v>
      </c>
      <c r="C508" s="207" t="s">
        <v>1621</v>
      </c>
      <c r="D508" s="207" t="s">
        <v>889</v>
      </c>
      <c r="E508" s="207" t="s">
        <v>1621</v>
      </c>
      <c r="F508" s="216" t="s">
        <v>889</v>
      </c>
      <c r="G508" s="207" t="s">
        <v>1003</v>
      </c>
      <c r="H508" s="207" t="s">
        <v>2532</v>
      </c>
    </row>
    <row r="509" spans="1:8" ht="16.5">
      <c r="A509" s="207" t="str">
        <f t="shared" si="7"/>
        <v>AIMCG</v>
      </c>
      <c r="B509" s="207" t="s">
        <v>2008</v>
      </c>
      <c r="C509" s="207" t="s">
        <v>1746</v>
      </c>
      <c r="D509" s="207" t="s">
        <v>1811</v>
      </c>
      <c r="E509" s="207" t="s">
        <v>1746</v>
      </c>
      <c r="F509" s="216" t="s">
        <v>1811</v>
      </c>
      <c r="G509" s="207" t="s">
        <v>926</v>
      </c>
      <c r="H509" s="207" t="s">
        <v>921</v>
      </c>
    </row>
    <row r="510" spans="1:8" ht="16.5">
      <c r="A510" s="207" t="str">
        <f t="shared" si="7"/>
        <v>AIMIRT</v>
      </c>
      <c r="B510" s="207" t="s">
        <v>2009</v>
      </c>
      <c r="C510" s="207" t="s">
        <v>820</v>
      </c>
      <c r="D510" s="207" t="s">
        <v>1282</v>
      </c>
      <c r="E510" s="207" t="s">
        <v>1431</v>
      </c>
      <c r="F510" s="216" t="s">
        <v>1282</v>
      </c>
      <c r="G510" s="207" t="s">
        <v>1187</v>
      </c>
      <c r="H510" s="207" t="s">
        <v>2533</v>
      </c>
    </row>
    <row r="511" spans="1:8" ht="16.5">
      <c r="A511" s="207" t="str">
        <f t="shared" si="7"/>
        <v>ALLY</v>
      </c>
      <c r="B511" s="207" t="s">
        <v>726</v>
      </c>
      <c r="C511" s="207" t="s">
        <v>930</v>
      </c>
      <c r="D511" s="207" t="s">
        <v>1231</v>
      </c>
      <c r="E511" s="207" t="s">
        <v>1332</v>
      </c>
      <c r="F511" s="216" t="s">
        <v>1332</v>
      </c>
      <c r="G511" s="207" t="s">
        <v>915</v>
      </c>
      <c r="H511" s="207" t="s">
        <v>915</v>
      </c>
    </row>
    <row r="512" spans="1:8" ht="16.5">
      <c r="A512" s="207" t="str">
        <f t="shared" si="7"/>
        <v>AMATAR</v>
      </c>
      <c r="B512" s="207" t="s">
        <v>2010</v>
      </c>
      <c r="C512" s="207" t="s">
        <v>819</v>
      </c>
      <c r="D512" s="207" t="s">
        <v>1027</v>
      </c>
      <c r="E512" s="207" t="s">
        <v>819</v>
      </c>
      <c r="F512" s="216" t="s">
        <v>819</v>
      </c>
      <c r="G512" s="207" t="s">
        <v>950</v>
      </c>
      <c r="H512" s="207" t="s">
        <v>2000</v>
      </c>
    </row>
    <row r="513" spans="1:8" ht="16.5">
      <c r="A513" s="207" t="str">
        <f t="shared" si="7"/>
        <v>B-WORK</v>
      </c>
      <c r="B513" s="207" t="s">
        <v>2011</v>
      </c>
      <c r="C513" s="207" t="s">
        <v>1614</v>
      </c>
      <c r="D513" s="207" t="s">
        <v>1614</v>
      </c>
      <c r="E513" s="207" t="s">
        <v>887</v>
      </c>
      <c r="F513" s="216" t="s">
        <v>1614</v>
      </c>
      <c r="G513" s="207" t="s">
        <v>915</v>
      </c>
      <c r="H513" s="207" t="s">
        <v>915</v>
      </c>
    </row>
    <row r="514" spans="1:8" ht="16.5">
      <c r="A514" s="207" t="str">
        <f t="shared" ref="A514:A577" si="8">IFERROR(LEFT(B514,FIND("&lt;",B514)-2),TRIM(B514))</f>
        <v>BKKCP</v>
      </c>
      <c r="B514" s="207" t="s">
        <v>2012</v>
      </c>
      <c r="C514" s="207" t="s">
        <v>854</v>
      </c>
      <c r="D514" s="207" t="s">
        <v>919</v>
      </c>
      <c r="E514" s="207" t="s">
        <v>854</v>
      </c>
      <c r="F514" s="216" t="s">
        <v>919</v>
      </c>
      <c r="G514" s="207" t="s">
        <v>915</v>
      </c>
      <c r="H514" s="207" t="s">
        <v>915</v>
      </c>
    </row>
    <row r="515" spans="1:8" ht="16.5">
      <c r="A515" s="207" t="str">
        <f t="shared" si="8"/>
        <v>BOFFICE</v>
      </c>
      <c r="B515" s="207" t="s">
        <v>2013</v>
      </c>
      <c r="C515" s="207" t="s">
        <v>933</v>
      </c>
      <c r="D515" s="207" t="s">
        <v>1309</v>
      </c>
      <c r="E515" s="207" t="s">
        <v>933</v>
      </c>
      <c r="F515" s="216" t="s">
        <v>1309</v>
      </c>
      <c r="G515" s="207" t="s">
        <v>1003</v>
      </c>
      <c r="H515" s="207" t="s">
        <v>1032</v>
      </c>
    </row>
    <row r="516" spans="1:8" ht="16.5">
      <c r="A516" s="207" t="str">
        <f t="shared" si="8"/>
        <v>CPNCG</v>
      </c>
      <c r="B516" s="207" t="s">
        <v>2014</v>
      </c>
      <c r="C516" s="207" t="s">
        <v>846</v>
      </c>
      <c r="D516" s="207" t="s">
        <v>846</v>
      </c>
      <c r="E516" s="207" t="s">
        <v>918</v>
      </c>
      <c r="F516" s="216" t="s">
        <v>1289</v>
      </c>
      <c r="G516" s="207" t="s">
        <v>954</v>
      </c>
      <c r="H516" s="207" t="s">
        <v>1146</v>
      </c>
    </row>
    <row r="517" spans="1:8" ht="16.5">
      <c r="A517" s="207" t="str">
        <f t="shared" si="8"/>
        <v>CPNREIT</v>
      </c>
      <c r="B517" s="207" t="s">
        <v>378</v>
      </c>
      <c r="C517" s="207" t="s">
        <v>879</v>
      </c>
      <c r="D517" s="207" t="s">
        <v>1196</v>
      </c>
      <c r="E517" s="207" t="s">
        <v>743</v>
      </c>
      <c r="F517" s="216" t="s">
        <v>852</v>
      </c>
      <c r="G517" s="207" t="s">
        <v>954</v>
      </c>
      <c r="H517" s="207" t="s">
        <v>2015</v>
      </c>
    </row>
    <row r="518" spans="1:8" ht="16.5">
      <c r="A518" s="207" t="str">
        <f t="shared" si="8"/>
        <v>CPTGF</v>
      </c>
      <c r="B518" s="207" t="s">
        <v>2016</v>
      </c>
      <c r="C518" s="207" t="s">
        <v>1310</v>
      </c>
      <c r="D518" s="207" t="s">
        <v>1310</v>
      </c>
      <c r="E518" s="207" t="s">
        <v>1310</v>
      </c>
      <c r="F518" s="216" t="s">
        <v>1310</v>
      </c>
      <c r="G518" s="207" t="s">
        <v>910</v>
      </c>
      <c r="H518" s="207" t="s">
        <v>1859</v>
      </c>
    </row>
    <row r="519" spans="1:8" ht="16.5">
      <c r="A519" s="207" t="str">
        <f t="shared" si="8"/>
        <v>CTARAF</v>
      </c>
      <c r="B519" s="207" t="s">
        <v>2017</v>
      </c>
      <c r="C519" s="207" t="s">
        <v>1076</v>
      </c>
      <c r="D519" s="207" t="s">
        <v>1020</v>
      </c>
      <c r="E519" s="207" t="s">
        <v>1076</v>
      </c>
      <c r="F519" s="216" t="s">
        <v>1020</v>
      </c>
      <c r="G519" s="207" t="s">
        <v>915</v>
      </c>
      <c r="H519" s="207" t="s">
        <v>915</v>
      </c>
    </row>
    <row r="520" spans="1:8" ht="16.5">
      <c r="A520" s="207" t="str">
        <f t="shared" si="8"/>
        <v>DREIT</v>
      </c>
      <c r="B520" s="207" t="s">
        <v>2018</v>
      </c>
      <c r="C520" s="207" t="s">
        <v>883</v>
      </c>
      <c r="D520" s="207" t="s">
        <v>802</v>
      </c>
      <c r="E520" s="207" t="s">
        <v>883</v>
      </c>
      <c r="F520" s="216" t="s">
        <v>883</v>
      </c>
      <c r="G520" s="207" t="s">
        <v>910</v>
      </c>
      <c r="H520" s="207" t="s">
        <v>1174</v>
      </c>
    </row>
    <row r="521" spans="1:8" ht="16.5">
      <c r="A521" s="207" t="str">
        <f t="shared" si="8"/>
        <v>ERWPF</v>
      </c>
      <c r="B521" s="207" t="s">
        <v>2019</v>
      </c>
      <c r="C521" s="207" t="s">
        <v>1151</v>
      </c>
      <c r="D521" s="207" t="s">
        <v>1154</v>
      </c>
      <c r="E521" s="207" t="s">
        <v>1894</v>
      </c>
      <c r="F521" s="216" t="s">
        <v>1894</v>
      </c>
      <c r="G521" s="207" t="s">
        <v>1017</v>
      </c>
      <c r="H521" s="207" t="s">
        <v>1895</v>
      </c>
    </row>
    <row r="522" spans="1:8" ht="16.5">
      <c r="A522" s="207" t="str">
        <f t="shared" si="8"/>
        <v>FTREIT</v>
      </c>
      <c r="B522" s="207" t="s">
        <v>379</v>
      </c>
      <c r="C522" s="207" t="s">
        <v>1055</v>
      </c>
      <c r="D522" s="207" t="s">
        <v>1055</v>
      </c>
      <c r="E522" s="207" t="s">
        <v>919</v>
      </c>
      <c r="F522" s="216" t="s">
        <v>737</v>
      </c>
      <c r="G522" s="207" t="s">
        <v>1003</v>
      </c>
      <c r="H522" s="207" t="s">
        <v>1863</v>
      </c>
    </row>
    <row r="523" spans="1:8" ht="16.5">
      <c r="A523" s="207" t="str">
        <f t="shared" si="8"/>
        <v>FUTUREPF</v>
      </c>
      <c r="B523" s="207" t="s">
        <v>2020</v>
      </c>
      <c r="C523" s="207" t="s">
        <v>1673</v>
      </c>
      <c r="D523" s="207" t="s">
        <v>1772</v>
      </c>
      <c r="E523" s="207" t="s">
        <v>1673</v>
      </c>
      <c r="F523" s="216" t="s">
        <v>1772</v>
      </c>
      <c r="G523" s="207" t="s">
        <v>1003</v>
      </c>
      <c r="H523" s="207" t="s">
        <v>1029</v>
      </c>
    </row>
    <row r="524" spans="1:8" ht="16.5">
      <c r="A524" s="207" t="str">
        <f t="shared" si="8"/>
        <v>GAHREIT</v>
      </c>
      <c r="B524" s="207" t="s">
        <v>2021</v>
      </c>
      <c r="C524" s="207" t="s">
        <v>373</v>
      </c>
      <c r="D524" s="207" t="s">
        <v>373</v>
      </c>
      <c r="E524" s="207" t="s">
        <v>373</v>
      </c>
      <c r="F524" s="216" t="s">
        <v>373</v>
      </c>
      <c r="G524" s="207" t="s">
        <v>373</v>
      </c>
      <c r="H524" s="207" t="s">
        <v>373</v>
      </c>
    </row>
    <row r="525" spans="1:8" ht="16.5">
      <c r="A525" s="207" t="str">
        <f t="shared" si="8"/>
        <v>GROREIT</v>
      </c>
      <c r="B525" s="207" t="s">
        <v>2022</v>
      </c>
      <c r="C525" s="207" t="s">
        <v>2023</v>
      </c>
      <c r="D525" s="207" t="s">
        <v>2023</v>
      </c>
      <c r="E525" s="207" t="s">
        <v>1387</v>
      </c>
      <c r="F525" s="216" t="s">
        <v>2023</v>
      </c>
      <c r="G525" s="207" t="s">
        <v>915</v>
      </c>
      <c r="H525" s="207" t="s">
        <v>915</v>
      </c>
    </row>
    <row r="526" spans="1:8" ht="16.5">
      <c r="A526" s="207" t="str">
        <f t="shared" si="8"/>
        <v>GVREIT</v>
      </c>
      <c r="B526" s="207" t="s">
        <v>2024</v>
      </c>
      <c r="C526" s="207" t="s">
        <v>1052</v>
      </c>
      <c r="D526" s="207" t="s">
        <v>807</v>
      </c>
      <c r="E526" s="207" t="s">
        <v>1102</v>
      </c>
      <c r="F526" s="216" t="s">
        <v>1102</v>
      </c>
      <c r="G526" s="207" t="s">
        <v>950</v>
      </c>
      <c r="H526" s="207" t="s">
        <v>2015</v>
      </c>
    </row>
    <row r="527" spans="1:8" ht="16.5">
      <c r="A527" s="207" t="str">
        <f t="shared" si="8"/>
        <v>HPF</v>
      </c>
      <c r="B527" s="207" t="s">
        <v>2025</v>
      </c>
      <c r="C527" s="207" t="s">
        <v>1644</v>
      </c>
      <c r="D527" s="207" t="s">
        <v>1147</v>
      </c>
      <c r="E527" s="207" t="s">
        <v>2026</v>
      </c>
      <c r="F527" s="216" t="s">
        <v>1147</v>
      </c>
      <c r="G527" s="207" t="s">
        <v>915</v>
      </c>
      <c r="H527" s="207" t="s">
        <v>915</v>
      </c>
    </row>
    <row r="528" spans="1:8" ht="16.5">
      <c r="A528" s="207" t="str">
        <f t="shared" si="8"/>
        <v>IMPACT</v>
      </c>
      <c r="B528" s="207" t="s">
        <v>386</v>
      </c>
      <c r="C528" s="207" t="s">
        <v>2027</v>
      </c>
      <c r="D528" s="207" t="s">
        <v>849</v>
      </c>
      <c r="E528" s="207" t="s">
        <v>891</v>
      </c>
      <c r="F528" s="216" t="s">
        <v>891</v>
      </c>
      <c r="G528" s="207" t="s">
        <v>954</v>
      </c>
      <c r="H528" s="207" t="s">
        <v>1583</v>
      </c>
    </row>
    <row r="529" spans="1:8" ht="16.5">
      <c r="A529" s="207" t="str">
        <f t="shared" si="8"/>
        <v>INETREIT</v>
      </c>
      <c r="B529" s="207" t="s">
        <v>2028</v>
      </c>
      <c r="C529" s="207" t="s">
        <v>820</v>
      </c>
      <c r="D529" s="207" t="s">
        <v>820</v>
      </c>
      <c r="E529" s="207" t="s">
        <v>1473</v>
      </c>
      <c r="F529" s="216" t="s">
        <v>1473</v>
      </c>
      <c r="G529" s="207" t="s">
        <v>1084</v>
      </c>
      <c r="H529" s="207" t="s">
        <v>1124</v>
      </c>
    </row>
    <row r="530" spans="1:8" ht="16.5">
      <c r="A530" s="207" t="str">
        <f t="shared" si="8"/>
        <v>KPNPF</v>
      </c>
      <c r="B530" s="207" t="s">
        <v>2029</v>
      </c>
      <c r="C530" s="207" t="s">
        <v>868</v>
      </c>
      <c r="D530" s="207" t="s">
        <v>868</v>
      </c>
      <c r="E530" s="207" t="s">
        <v>868</v>
      </c>
      <c r="F530" s="216" t="s">
        <v>868</v>
      </c>
      <c r="G530" s="207" t="s">
        <v>915</v>
      </c>
      <c r="H530" s="207" t="s">
        <v>915</v>
      </c>
    </row>
    <row r="531" spans="1:8" ht="16.5">
      <c r="A531" s="207" t="str">
        <f t="shared" si="8"/>
        <v>KTBSTMR</v>
      </c>
      <c r="B531" s="207" t="s">
        <v>2030</v>
      </c>
      <c r="C531" s="207" t="s">
        <v>2031</v>
      </c>
      <c r="D531" s="207" t="s">
        <v>1386</v>
      </c>
      <c r="E531" s="207" t="s">
        <v>1750</v>
      </c>
      <c r="F531" s="216" t="s">
        <v>877</v>
      </c>
      <c r="G531" s="207" t="s">
        <v>950</v>
      </c>
      <c r="H531" s="207" t="s">
        <v>1013</v>
      </c>
    </row>
    <row r="532" spans="1:8" ht="16.5">
      <c r="A532" s="207" t="str">
        <f t="shared" si="8"/>
        <v>LHHOTEL</v>
      </c>
      <c r="B532" s="207" t="s">
        <v>2032</v>
      </c>
      <c r="C532" s="207" t="s">
        <v>1051</v>
      </c>
      <c r="D532" s="207" t="s">
        <v>2033</v>
      </c>
      <c r="E532" s="207" t="s">
        <v>1051</v>
      </c>
      <c r="F532" s="216" t="s">
        <v>1052</v>
      </c>
      <c r="G532" s="207" t="s">
        <v>910</v>
      </c>
      <c r="H532" s="207" t="s">
        <v>1053</v>
      </c>
    </row>
    <row r="533" spans="1:8" ht="16.5">
      <c r="A533" s="207" t="str">
        <f t="shared" si="8"/>
        <v>LHPF</v>
      </c>
      <c r="B533" s="207" t="s">
        <v>2034</v>
      </c>
      <c r="C533" s="207" t="s">
        <v>984</v>
      </c>
      <c r="D533" s="207" t="s">
        <v>947</v>
      </c>
      <c r="E533" s="207" t="s">
        <v>984</v>
      </c>
      <c r="F533" s="216" t="s">
        <v>984</v>
      </c>
      <c r="G533" s="207" t="s">
        <v>950</v>
      </c>
      <c r="H533" s="207" t="s">
        <v>1895</v>
      </c>
    </row>
    <row r="534" spans="1:8" ht="16.5">
      <c r="A534" s="207" t="str">
        <f t="shared" si="8"/>
        <v>LHSC</v>
      </c>
      <c r="B534" s="207" t="s">
        <v>2035</v>
      </c>
      <c r="C534" s="207" t="s">
        <v>919</v>
      </c>
      <c r="D534" s="207" t="s">
        <v>919</v>
      </c>
      <c r="E534" s="207" t="s">
        <v>854</v>
      </c>
      <c r="F534" s="216" t="s">
        <v>854</v>
      </c>
      <c r="G534" s="207" t="s">
        <v>954</v>
      </c>
      <c r="H534" s="207" t="s">
        <v>2036</v>
      </c>
    </row>
    <row r="535" spans="1:8" ht="16.5">
      <c r="A535" s="207" t="str">
        <f t="shared" si="8"/>
        <v>LPF</v>
      </c>
      <c r="B535" s="207" t="s">
        <v>729</v>
      </c>
      <c r="C535" s="207" t="s">
        <v>885</v>
      </c>
      <c r="D535" s="207" t="s">
        <v>1129</v>
      </c>
      <c r="E535" s="207" t="s">
        <v>1130</v>
      </c>
      <c r="F535" s="216" t="s">
        <v>1129</v>
      </c>
      <c r="G535" s="207" t="s">
        <v>1003</v>
      </c>
      <c r="H535" s="207" t="s">
        <v>1023</v>
      </c>
    </row>
    <row r="536" spans="1:8" ht="16.5">
      <c r="A536" s="207" t="str">
        <f t="shared" si="8"/>
        <v>LUXF</v>
      </c>
      <c r="B536" s="207" t="s">
        <v>2037</v>
      </c>
      <c r="C536" s="207" t="s">
        <v>1144</v>
      </c>
      <c r="D536" s="207" t="s">
        <v>1144</v>
      </c>
      <c r="E536" s="207" t="s">
        <v>1580</v>
      </c>
      <c r="F536" s="216" t="s">
        <v>814</v>
      </c>
      <c r="G536" s="207" t="s">
        <v>950</v>
      </c>
      <c r="H536" s="207" t="s">
        <v>1697</v>
      </c>
    </row>
    <row r="537" spans="1:8" ht="16.5">
      <c r="A537" s="207" t="str">
        <f t="shared" si="8"/>
        <v>M-II</v>
      </c>
      <c r="B537" s="207" t="s">
        <v>2038</v>
      </c>
      <c r="C537" s="207" t="s">
        <v>1027</v>
      </c>
      <c r="D537" s="207" t="s">
        <v>1027</v>
      </c>
      <c r="E537" s="207" t="s">
        <v>1027</v>
      </c>
      <c r="F537" s="216" t="s">
        <v>1027</v>
      </c>
      <c r="G537" s="207" t="s">
        <v>1187</v>
      </c>
      <c r="H537" s="207" t="s">
        <v>2039</v>
      </c>
    </row>
    <row r="538" spans="1:8" ht="16.5">
      <c r="A538" s="207" t="str">
        <f t="shared" si="8"/>
        <v>M-PAT</v>
      </c>
      <c r="B538" s="207" t="s">
        <v>2040</v>
      </c>
      <c r="C538" s="207" t="s">
        <v>1157</v>
      </c>
      <c r="D538" s="207" t="s">
        <v>727</v>
      </c>
      <c r="E538" s="207" t="s">
        <v>1157</v>
      </c>
      <c r="F538" s="216" t="s">
        <v>727</v>
      </c>
      <c r="G538" s="207" t="s">
        <v>2041</v>
      </c>
      <c r="H538" s="207" t="s">
        <v>2042</v>
      </c>
    </row>
    <row r="539" spans="1:8" ht="16.5">
      <c r="A539" s="207" t="str">
        <f t="shared" si="8"/>
        <v>M-STOR</v>
      </c>
      <c r="B539" s="207" t="s">
        <v>2043</v>
      </c>
      <c r="C539" s="207" t="s">
        <v>373</v>
      </c>
      <c r="D539" s="207" t="s">
        <v>373</v>
      </c>
      <c r="E539" s="207" t="s">
        <v>373</v>
      </c>
      <c r="F539" s="216" t="s">
        <v>373</v>
      </c>
      <c r="G539" s="207" t="s">
        <v>373</v>
      </c>
      <c r="H539" s="207" t="s">
        <v>373</v>
      </c>
    </row>
    <row r="540" spans="1:8" ht="16.5">
      <c r="A540" s="207" t="str">
        <f t="shared" si="8"/>
        <v>MIPF</v>
      </c>
      <c r="B540" s="207" t="s">
        <v>2044</v>
      </c>
      <c r="C540" s="207" t="s">
        <v>373</v>
      </c>
      <c r="D540" s="207" t="s">
        <v>373</v>
      </c>
      <c r="E540" s="207" t="s">
        <v>373</v>
      </c>
      <c r="F540" s="216" t="s">
        <v>373</v>
      </c>
      <c r="G540" s="207" t="s">
        <v>373</v>
      </c>
      <c r="H540" s="207" t="s">
        <v>373</v>
      </c>
    </row>
    <row r="541" spans="1:8" ht="16.5">
      <c r="A541" s="207" t="str">
        <f t="shared" si="8"/>
        <v>MIT</v>
      </c>
      <c r="B541" s="207" t="s">
        <v>2045</v>
      </c>
      <c r="C541" s="207" t="s">
        <v>1234</v>
      </c>
      <c r="D541" s="207" t="s">
        <v>1234</v>
      </c>
      <c r="E541" s="207" t="s">
        <v>1425</v>
      </c>
      <c r="F541" s="216" t="s">
        <v>2046</v>
      </c>
      <c r="G541" s="207" t="s">
        <v>915</v>
      </c>
      <c r="H541" s="207" t="s">
        <v>915</v>
      </c>
    </row>
    <row r="542" spans="1:8" ht="16.5">
      <c r="A542" s="207" t="str">
        <f t="shared" si="8"/>
        <v>MJLF</v>
      </c>
      <c r="B542" s="207" t="s">
        <v>2047</v>
      </c>
      <c r="C542" s="207" t="s">
        <v>1696</v>
      </c>
      <c r="D542" s="207" t="s">
        <v>1143</v>
      </c>
      <c r="E542" s="207" t="s">
        <v>1580</v>
      </c>
      <c r="F542" s="216" t="s">
        <v>1144</v>
      </c>
      <c r="G542" s="207" t="s">
        <v>950</v>
      </c>
      <c r="H542" s="207" t="s">
        <v>1697</v>
      </c>
    </row>
    <row r="543" spans="1:8" ht="16.5">
      <c r="A543" s="207" t="str">
        <f t="shared" si="8"/>
        <v>MNIT</v>
      </c>
      <c r="B543" s="207" t="s">
        <v>2048</v>
      </c>
      <c r="C543" s="207" t="s">
        <v>373</v>
      </c>
      <c r="D543" s="207" t="s">
        <v>373</v>
      </c>
      <c r="E543" s="207" t="s">
        <v>373</v>
      </c>
      <c r="F543" s="216" t="s">
        <v>373</v>
      </c>
      <c r="G543" s="207" t="s">
        <v>373</v>
      </c>
      <c r="H543" s="207" t="s">
        <v>373</v>
      </c>
    </row>
    <row r="544" spans="1:8" ht="16.5">
      <c r="A544" s="207" t="str">
        <f t="shared" si="8"/>
        <v>MNIT2</v>
      </c>
      <c r="B544" s="207" t="s">
        <v>2049</v>
      </c>
      <c r="C544" s="207" t="s">
        <v>1015</v>
      </c>
      <c r="D544" s="207" t="s">
        <v>1811</v>
      </c>
      <c r="E544" s="207" t="s">
        <v>1015</v>
      </c>
      <c r="F544" s="216" t="s">
        <v>1811</v>
      </c>
      <c r="G544" s="207" t="s">
        <v>906</v>
      </c>
      <c r="H544" s="207" t="s">
        <v>911</v>
      </c>
    </row>
    <row r="545" spans="1:8" ht="16.5">
      <c r="A545" s="207" t="str">
        <f t="shared" si="8"/>
        <v>MNRF</v>
      </c>
      <c r="B545" s="207" t="s">
        <v>2050</v>
      </c>
      <c r="C545" s="207" t="s">
        <v>373</v>
      </c>
      <c r="D545" s="207" t="s">
        <v>373</v>
      </c>
      <c r="E545" s="207" t="s">
        <v>373</v>
      </c>
      <c r="F545" s="216" t="s">
        <v>373</v>
      </c>
      <c r="G545" s="207" t="s">
        <v>373</v>
      </c>
      <c r="H545" s="207" t="s">
        <v>373</v>
      </c>
    </row>
    <row r="546" spans="1:8" ht="16.5">
      <c r="A546" s="207" t="str">
        <f t="shared" si="8"/>
        <v>POPF</v>
      </c>
      <c r="B546" s="207" t="s">
        <v>2051</v>
      </c>
      <c r="C546" s="207" t="s">
        <v>846</v>
      </c>
      <c r="D546" s="207" t="s">
        <v>1436</v>
      </c>
      <c r="E546" s="207" t="s">
        <v>846</v>
      </c>
      <c r="F546" s="216" t="s">
        <v>1436</v>
      </c>
      <c r="G546" s="207" t="s">
        <v>915</v>
      </c>
      <c r="H546" s="207" t="s">
        <v>915</v>
      </c>
    </row>
    <row r="547" spans="1:8" ht="16.5">
      <c r="A547" s="207" t="str">
        <f t="shared" si="8"/>
        <v>PPF</v>
      </c>
      <c r="B547" s="207" t="s">
        <v>2052</v>
      </c>
      <c r="C547" s="207" t="s">
        <v>846</v>
      </c>
      <c r="D547" s="207" t="s">
        <v>846</v>
      </c>
      <c r="E547" s="207" t="s">
        <v>846</v>
      </c>
      <c r="F547" s="216" t="s">
        <v>846</v>
      </c>
      <c r="G547" s="207" t="s">
        <v>915</v>
      </c>
      <c r="H547" s="207" t="s">
        <v>915</v>
      </c>
    </row>
    <row r="548" spans="1:8" ht="16.5">
      <c r="A548" s="207" t="str">
        <f t="shared" si="8"/>
        <v>PROSPECT</v>
      </c>
      <c r="B548" s="207" t="s">
        <v>2053</v>
      </c>
      <c r="C548" s="207" t="s">
        <v>1386</v>
      </c>
      <c r="D548" s="207" t="s">
        <v>1387</v>
      </c>
      <c r="E548" s="207" t="s">
        <v>877</v>
      </c>
      <c r="F548" s="216" t="s">
        <v>877</v>
      </c>
      <c r="G548" s="207" t="s">
        <v>915</v>
      </c>
      <c r="H548" s="207" t="s">
        <v>915</v>
      </c>
    </row>
    <row r="549" spans="1:8" ht="16.5">
      <c r="A549" s="207" t="str">
        <f t="shared" si="8"/>
        <v>QHHR</v>
      </c>
      <c r="B549" s="207" t="s">
        <v>2054</v>
      </c>
      <c r="C549" s="207" t="s">
        <v>1088</v>
      </c>
      <c r="D549" s="207" t="s">
        <v>1076</v>
      </c>
      <c r="E549" s="207" t="s">
        <v>1088</v>
      </c>
      <c r="F549" s="216" t="s">
        <v>1076</v>
      </c>
      <c r="G549" s="207" t="s">
        <v>915</v>
      </c>
      <c r="H549" s="207" t="s">
        <v>915</v>
      </c>
    </row>
    <row r="550" spans="1:8" ht="16.5">
      <c r="A550" s="207" t="str">
        <f t="shared" si="8"/>
        <v>QHOP</v>
      </c>
      <c r="B550" s="207" t="s">
        <v>2055</v>
      </c>
      <c r="C550" s="207" t="s">
        <v>373</v>
      </c>
      <c r="D550" s="207" t="s">
        <v>373</v>
      </c>
      <c r="E550" s="207" t="s">
        <v>373</v>
      </c>
      <c r="F550" s="216" t="s">
        <v>373</v>
      </c>
      <c r="G550" s="207" t="s">
        <v>373</v>
      </c>
      <c r="H550" s="207" t="s">
        <v>373</v>
      </c>
    </row>
    <row r="551" spans="1:8" ht="16.5">
      <c r="A551" s="207" t="str">
        <f t="shared" si="8"/>
        <v>QHPF</v>
      </c>
      <c r="B551" s="207" t="s">
        <v>2056</v>
      </c>
      <c r="C551" s="207" t="s">
        <v>1083</v>
      </c>
      <c r="D551" s="207" t="s">
        <v>1810</v>
      </c>
      <c r="E551" s="207" t="s">
        <v>1083</v>
      </c>
      <c r="F551" s="216" t="s">
        <v>2023</v>
      </c>
      <c r="G551" s="207" t="s">
        <v>910</v>
      </c>
      <c r="H551" s="207" t="s">
        <v>1414</v>
      </c>
    </row>
    <row r="552" spans="1:8" ht="16.5">
      <c r="A552" s="207" t="str">
        <f t="shared" si="8"/>
        <v>SHREIT</v>
      </c>
      <c r="B552" s="207" t="s">
        <v>2057</v>
      </c>
      <c r="C552" s="207" t="s">
        <v>2058</v>
      </c>
      <c r="D552" s="207" t="s">
        <v>2058</v>
      </c>
      <c r="E552" s="207" t="s">
        <v>2058</v>
      </c>
      <c r="F552" s="216" t="s">
        <v>2058</v>
      </c>
      <c r="G552" s="207" t="s">
        <v>915</v>
      </c>
      <c r="H552" s="207" t="s">
        <v>915</v>
      </c>
    </row>
    <row r="553" spans="1:8" ht="16.5">
      <c r="A553" s="207" t="str">
        <f t="shared" si="8"/>
        <v>SIRIP</v>
      </c>
      <c r="B553" s="207" t="s">
        <v>2059</v>
      </c>
      <c r="C553" s="207" t="s">
        <v>373</v>
      </c>
      <c r="D553" s="207" t="s">
        <v>373</v>
      </c>
      <c r="E553" s="207" t="s">
        <v>373</v>
      </c>
      <c r="F553" s="216" t="s">
        <v>373</v>
      </c>
      <c r="G553" s="207" t="s">
        <v>373</v>
      </c>
      <c r="H553" s="207" t="s">
        <v>373</v>
      </c>
    </row>
    <row r="554" spans="1:8" ht="16.5">
      <c r="A554" s="207" t="str">
        <f t="shared" si="8"/>
        <v>SPRIME</v>
      </c>
      <c r="B554" s="207" t="s">
        <v>2060</v>
      </c>
      <c r="C554" s="207" t="s">
        <v>1332</v>
      </c>
      <c r="D554" s="207" t="s">
        <v>930</v>
      </c>
      <c r="E554" s="207" t="s">
        <v>1332</v>
      </c>
      <c r="F554" s="216" t="s">
        <v>930</v>
      </c>
      <c r="G554" s="207" t="s">
        <v>910</v>
      </c>
      <c r="H554" s="207" t="s">
        <v>931</v>
      </c>
    </row>
    <row r="555" spans="1:8" ht="16.5">
      <c r="A555" s="207" t="str">
        <f t="shared" si="8"/>
        <v>SRIPANWA</v>
      </c>
      <c r="B555" s="207" t="s">
        <v>2061</v>
      </c>
      <c r="C555" s="207" t="s">
        <v>1285</v>
      </c>
      <c r="D555" s="207" t="s">
        <v>1309</v>
      </c>
      <c r="E555" s="207" t="s">
        <v>1143</v>
      </c>
      <c r="F555" s="216" t="s">
        <v>1286</v>
      </c>
      <c r="G555" s="207" t="s">
        <v>1187</v>
      </c>
      <c r="H555" s="207" t="s">
        <v>2062</v>
      </c>
    </row>
    <row r="556" spans="1:8" ht="16.5">
      <c r="A556" s="207" t="str">
        <f t="shared" si="8"/>
        <v>SSPF</v>
      </c>
      <c r="B556" s="207" t="s">
        <v>2063</v>
      </c>
      <c r="C556" s="207" t="s">
        <v>1581</v>
      </c>
      <c r="D556" s="207" t="s">
        <v>1582</v>
      </c>
      <c r="E556" s="207" t="s">
        <v>1093</v>
      </c>
      <c r="F556" s="216" t="s">
        <v>1582</v>
      </c>
      <c r="G556" s="207" t="s">
        <v>1003</v>
      </c>
      <c r="H556" s="207" t="s">
        <v>2534</v>
      </c>
    </row>
    <row r="557" spans="1:8" ht="16.5">
      <c r="A557" s="207" t="str">
        <f t="shared" si="8"/>
        <v>SSTRT</v>
      </c>
      <c r="B557" s="207" t="s">
        <v>2064</v>
      </c>
      <c r="C557" s="207" t="s">
        <v>948</v>
      </c>
      <c r="D557" s="207" t="s">
        <v>962</v>
      </c>
      <c r="E557" s="207" t="s">
        <v>948</v>
      </c>
      <c r="F557" s="216" t="s">
        <v>948</v>
      </c>
      <c r="G557" s="207" t="s">
        <v>915</v>
      </c>
      <c r="H557" s="207" t="s">
        <v>915</v>
      </c>
    </row>
    <row r="558" spans="1:8" ht="16.5">
      <c r="A558" s="207" t="str">
        <f t="shared" si="8"/>
        <v>TIF1</v>
      </c>
      <c r="B558" s="207" t="s">
        <v>2065</v>
      </c>
      <c r="C558" s="207" t="s">
        <v>1457</v>
      </c>
      <c r="D558" s="207" t="s">
        <v>2066</v>
      </c>
      <c r="E558" s="207" t="s">
        <v>1457</v>
      </c>
      <c r="F558" s="216" t="s">
        <v>2066</v>
      </c>
      <c r="G558" s="207" t="s">
        <v>910</v>
      </c>
      <c r="H558" s="207" t="s">
        <v>1053</v>
      </c>
    </row>
    <row r="559" spans="1:8" ht="16.5">
      <c r="A559" s="207" t="str">
        <f t="shared" si="8"/>
        <v>TLHPF</v>
      </c>
      <c r="B559" s="207" t="s">
        <v>2067</v>
      </c>
      <c r="C559" s="207" t="s">
        <v>1286</v>
      </c>
      <c r="D559" s="207" t="s">
        <v>1285</v>
      </c>
      <c r="E559" s="207" t="s">
        <v>1286</v>
      </c>
      <c r="F559" s="216" t="s">
        <v>1285</v>
      </c>
      <c r="G559" s="207" t="s">
        <v>915</v>
      </c>
      <c r="H559" s="207" t="s">
        <v>915</v>
      </c>
    </row>
    <row r="560" spans="1:8" ht="16.5">
      <c r="A560" s="207" t="str">
        <f t="shared" si="8"/>
        <v>TNPF</v>
      </c>
      <c r="B560" s="207" t="s">
        <v>2068</v>
      </c>
      <c r="C560" s="207" t="s">
        <v>373</v>
      </c>
      <c r="D560" s="207" t="s">
        <v>373</v>
      </c>
      <c r="E560" s="207" t="s">
        <v>373</v>
      </c>
      <c r="F560" s="216" t="s">
        <v>373</v>
      </c>
      <c r="G560" s="207" t="s">
        <v>373</v>
      </c>
      <c r="H560" s="207" t="s">
        <v>373</v>
      </c>
    </row>
    <row r="561" spans="1:8" ht="16.5">
      <c r="A561" s="207" t="str">
        <f t="shared" si="8"/>
        <v>TPRIME</v>
      </c>
      <c r="B561" s="207" t="s">
        <v>2069</v>
      </c>
      <c r="C561" s="207" t="s">
        <v>1286</v>
      </c>
      <c r="D561" s="207" t="s">
        <v>1285</v>
      </c>
      <c r="E561" s="207" t="s">
        <v>1286</v>
      </c>
      <c r="F561" s="216" t="s">
        <v>1285</v>
      </c>
      <c r="G561" s="207" t="s">
        <v>910</v>
      </c>
      <c r="H561" s="207" t="s">
        <v>2094</v>
      </c>
    </row>
    <row r="562" spans="1:8" ht="16.5">
      <c r="A562" s="207" t="str">
        <f t="shared" si="8"/>
        <v>TTLPF</v>
      </c>
      <c r="B562" s="207" t="s">
        <v>2070</v>
      </c>
      <c r="C562" s="207" t="s">
        <v>2071</v>
      </c>
      <c r="D562" s="207" t="s">
        <v>2071</v>
      </c>
      <c r="E562" s="207" t="s">
        <v>888</v>
      </c>
      <c r="F562" s="216" t="s">
        <v>1962</v>
      </c>
      <c r="G562" s="207" t="s">
        <v>915</v>
      </c>
      <c r="H562" s="207" t="s">
        <v>915</v>
      </c>
    </row>
    <row r="563" spans="1:8" ht="16.5">
      <c r="A563" s="207" t="str">
        <f t="shared" si="8"/>
        <v>TU-PF</v>
      </c>
      <c r="B563" s="207" t="s">
        <v>2072</v>
      </c>
      <c r="C563" s="207" t="s">
        <v>1505</v>
      </c>
      <c r="D563" s="207" t="s">
        <v>1257</v>
      </c>
      <c r="E563" s="207" t="s">
        <v>1505</v>
      </c>
      <c r="F563" s="216" t="s">
        <v>1257</v>
      </c>
      <c r="G563" s="207" t="s">
        <v>897</v>
      </c>
      <c r="H563" s="207" t="s">
        <v>1100</v>
      </c>
    </row>
    <row r="564" spans="1:8" ht="16.5">
      <c r="A564" s="207" t="str">
        <f t="shared" si="8"/>
        <v>URBNPF</v>
      </c>
      <c r="B564" s="207" t="s">
        <v>2073</v>
      </c>
      <c r="C564" s="207" t="s">
        <v>1213</v>
      </c>
      <c r="D564" s="207" t="s">
        <v>1213</v>
      </c>
      <c r="E564" s="207" t="s">
        <v>1213</v>
      </c>
      <c r="F564" s="216" t="s">
        <v>1213</v>
      </c>
      <c r="G564" s="207" t="s">
        <v>915</v>
      </c>
      <c r="H564" s="207" t="s">
        <v>915</v>
      </c>
    </row>
    <row r="565" spans="1:8" ht="16.5">
      <c r="A565" s="207" t="str">
        <f t="shared" si="8"/>
        <v>WHABT</v>
      </c>
      <c r="B565" s="207" t="s">
        <v>2074</v>
      </c>
      <c r="C565" s="207" t="s">
        <v>1102</v>
      </c>
      <c r="D565" s="207" t="s">
        <v>2033</v>
      </c>
      <c r="E565" s="207" t="s">
        <v>1102</v>
      </c>
      <c r="F565" s="216" t="s">
        <v>2033</v>
      </c>
      <c r="G565" s="207" t="s">
        <v>1003</v>
      </c>
      <c r="H565" s="207" t="s">
        <v>2075</v>
      </c>
    </row>
    <row r="566" spans="1:8" ht="16.5">
      <c r="A566" s="207" t="str">
        <f t="shared" si="8"/>
        <v>WHAIR</v>
      </c>
      <c r="B566" s="207" t="s">
        <v>2076</v>
      </c>
      <c r="C566" s="207" t="s">
        <v>1143</v>
      </c>
      <c r="D566" s="207" t="s">
        <v>1143</v>
      </c>
      <c r="E566" s="207" t="s">
        <v>1580</v>
      </c>
      <c r="F566" s="216" t="s">
        <v>1621</v>
      </c>
      <c r="G566" s="207" t="s">
        <v>1084</v>
      </c>
      <c r="H566" s="207" t="s">
        <v>2077</v>
      </c>
    </row>
    <row r="567" spans="1:8" ht="16.5">
      <c r="A567" s="207" t="str">
        <f t="shared" si="8"/>
        <v>WHART</v>
      </c>
      <c r="B567" s="207" t="s">
        <v>380</v>
      </c>
      <c r="C567" s="207" t="s">
        <v>2023</v>
      </c>
      <c r="D567" s="207" t="s">
        <v>2023</v>
      </c>
      <c r="E567" s="207" t="s">
        <v>1387</v>
      </c>
      <c r="F567" s="216" t="s">
        <v>1387</v>
      </c>
      <c r="G567" s="207" t="s">
        <v>915</v>
      </c>
      <c r="H567" s="207" t="s">
        <v>915</v>
      </c>
    </row>
    <row r="568" spans="1:8" ht="16.5">
      <c r="A568" s="207" t="str">
        <f t="shared" si="8"/>
        <v>APCS</v>
      </c>
      <c r="B568" s="207" t="s">
        <v>300</v>
      </c>
      <c r="C568" s="207" t="s">
        <v>1270</v>
      </c>
      <c r="D568" s="207" t="s">
        <v>1270</v>
      </c>
      <c r="E568" s="207" t="s">
        <v>883</v>
      </c>
      <c r="F568" s="216" t="s">
        <v>2421</v>
      </c>
      <c r="G568" s="207" t="s">
        <v>950</v>
      </c>
      <c r="H568" s="207" t="s">
        <v>1432</v>
      </c>
    </row>
    <row r="569" spans="1:8" ht="16.5">
      <c r="A569" s="207" t="str">
        <f t="shared" si="8"/>
        <v>BJCHI</v>
      </c>
      <c r="B569" s="207" t="s">
        <v>278</v>
      </c>
      <c r="C569" s="207" t="s">
        <v>1367</v>
      </c>
      <c r="D569" s="207" t="s">
        <v>2087</v>
      </c>
      <c r="E569" s="207" t="s">
        <v>1367</v>
      </c>
      <c r="F569" s="216" t="s">
        <v>2087</v>
      </c>
      <c r="G569" s="207" t="s">
        <v>926</v>
      </c>
      <c r="H569" s="207" t="s">
        <v>2535</v>
      </c>
    </row>
    <row r="570" spans="1:8" ht="16.5">
      <c r="A570" s="207" t="str">
        <f t="shared" si="8"/>
        <v>BKD</v>
      </c>
      <c r="B570" s="207" t="s">
        <v>2078</v>
      </c>
      <c r="C570" s="207" t="s">
        <v>2079</v>
      </c>
      <c r="D570" s="207" t="s">
        <v>959</v>
      </c>
      <c r="E570" s="207" t="s">
        <v>2046</v>
      </c>
      <c r="F570" s="216" t="s">
        <v>2212</v>
      </c>
      <c r="G570" s="207" t="s">
        <v>1017</v>
      </c>
      <c r="H570" s="207" t="s">
        <v>1560</v>
      </c>
    </row>
    <row r="571" spans="1:8" ht="16.5">
      <c r="A571" s="207" t="str">
        <f t="shared" si="8"/>
        <v>CIVIL</v>
      </c>
      <c r="B571" s="207" t="s">
        <v>2080</v>
      </c>
      <c r="C571" s="207" t="s">
        <v>825</v>
      </c>
      <c r="D571" s="207" t="s">
        <v>1549</v>
      </c>
      <c r="E571" s="207" t="s">
        <v>1007</v>
      </c>
      <c r="F571" s="216" t="s">
        <v>825</v>
      </c>
      <c r="G571" s="207" t="s">
        <v>1017</v>
      </c>
      <c r="H571" s="207" t="s">
        <v>951</v>
      </c>
    </row>
    <row r="572" spans="1:8" ht="16.5">
      <c r="A572" s="207" t="str">
        <f t="shared" si="8"/>
        <v>CK</v>
      </c>
      <c r="B572" s="207" t="s">
        <v>270</v>
      </c>
      <c r="C572" s="207" t="s">
        <v>2081</v>
      </c>
      <c r="D572" s="207" t="s">
        <v>1336</v>
      </c>
      <c r="E572" s="207" t="s">
        <v>1337</v>
      </c>
      <c r="F572" s="216" t="s">
        <v>1336</v>
      </c>
      <c r="G572" s="207" t="s">
        <v>1187</v>
      </c>
      <c r="H572" s="207" t="s">
        <v>973</v>
      </c>
    </row>
    <row r="573" spans="1:8" ht="16.5">
      <c r="A573" s="207" t="str">
        <f t="shared" si="8"/>
        <v>CNT</v>
      </c>
      <c r="B573" s="207" t="s">
        <v>2082</v>
      </c>
      <c r="C573" s="207" t="s">
        <v>1788</v>
      </c>
      <c r="D573" s="207" t="s">
        <v>1298</v>
      </c>
      <c r="E573" s="207" t="s">
        <v>1408</v>
      </c>
      <c r="F573" s="216" t="s">
        <v>1300</v>
      </c>
      <c r="G573" s="207" t="s">
        <v>1003</v>
      </c>
      <c r="H573" s="207" t="s">
        <v>2536</v>
      </c>
    </row>
    <row r="574" spans="1:8" ht="16.5">
      <c r="A574" s="207" t="str">
        <f t="shared" si="8"/>
        <v>EMC</v>
      </c>
      <c r="B574" s="207" t="s">
        <v>2083</v>
      </c>
      <c r="C574" s="207" t="s">
        <v>2084</v>
      </c>
      <c r="D574" s="207" t="s">
        <v>2084</v>
      </c>
      <c r="E574" s="207" t="s">
        <v>2085</v>
      </c>
      <c r="F574" s="216" t="s">
        <v>2085</v>
      </c>
      <c r="G574" s="207" t="s">
        <v>897</v>
      </c>
      <c r="H574" s="207" t="s">
        <v>1486</v>
      </c>
    </row>
    <row r="575" spans="1:8" ht="16.5">
      <c r="A575" s="207" t="str">
        <f t="shared" si="8"/>
        <v>ITD</v>
      </c>
      <c r="B575" s="207" t="s">
        <v>230</v>
      </c>
      <c r="C575" s="207" t="s">
        <v>2086</v>
      </c>
      <c r="D575" s="207" t="s">
        <v>2086</v>
      </c>
      <c r="E575" s="207" t="s">
        <v>1958</v>
      </c>
      <c r="F575" s="216" t="s">
        <v>1958</v>
      </c>
      <c r="G575" s="207" t="s">
        <v>1017</v>
      </c>
      <c r="H575" s="207" t="s">
        <v>2313</v>
      </c>
    </row>
    <row r="576" spans="1:8" ht="16.5">
      <c r="A576" s="207" t="str">
        <f t="shared" si="8"/>
        <v>NWR</v>
      </c>
      <c r="B576" s="207" t="s">
        <v>199</v>
      </c>
      <c r="C576" s="207" t="s">
        <v>1716</v>
      </c>
      <c r="D576" s="207" t="s">
        <v>2089</v>
      </c>
      <c r="E576" s="207" t="s">
        <v>1707</v>
      </c>
      <c r="F576" s="216" t="s">
        <v>2089</v>
      </c>
      <c r="G576" s="207" t="s">
        <v>915</v>
      </c>
      <c r="H576" s="207" t="s">
        <v>915</v>
      </c>
    </row>
    <row r="577" spans="1:8" ht="16.5">
      <c r="A577" s="207" t="str">
        <f t="shared" si="8"/>
        <v>PAE</v>
      </c>
      <c r="B577" s="207" t="s">
        <v>2090</v>
      </c>
      <c r="C577" s="207" t="s">
        <v>373</v>
      </c>
      <c r="D577" s="207" t="s">
        <v>373</v>
      </c>
      <c r="E577" s="207" t="s">
        <v>373</v>
      </c>
      <c r="F577" s="216" t="s">
        <v>373</v>
      </c>
      <c r="G577" s="207" t="s">
        <v>373</v>
      </c>
      <c r="H577" s="207" t="s">
        <v>373</v>
      </c>
    </row>
    <row r="578" spans="1:8" ht="16.5">
      <c r="A578" s="207" t="str">
        <f t="shared" ref="A578:A641" si="9">IFERROR(LEFT(B578,FIND("&lt;",B578)-2),TRIM(B578))</f>
        <v>PLE</v>
      </c>
      <c r="B578" s="207" t="s">
        <v>2091</v>
      </c>
      <c r="C578" s="207" t="s">
        <v>2092</v>
      </c>
      <c r="D578" s="207" t="s">
        <v>1388</v>
      </c>
      <c r="E578" s="207" t="s">
        <v>1391</v>
      </c>
      <c r="F578" s="216" t="s">
        <v>1391</v>
      </c>
      <c r="G578" s="207" t="s">
        <v>1012</v>
      </c>
      <c r="H578" s="207" t="s">
        <v>1567</v>
      </c>
    </row>
    <row r="579" spans="1:8" ht="16.5">
      <c r="A579" s="207" t="str">
        <f t="shared" si="9"/>
        <v>PREB</v>
      </c>
      <c r="B579" s="207" t="s">
        <v>2093</v>
      </c>
      <c r="C579" s="207" t="s">
        <v>1285</v>
      </c>
      <c r="D579" s="207" t="s">
        <v>1285</v>
      </c>
      <c r="E579" s="207" t="s">
        <v>1286</v>
      </c>
      <c r="F579" s="216" t="s">
        <v>1285</v>
      </c>
      <c r="G579" s="207" t="s">
        <v>910</v>
      </c>
      <c r="H579" s="207" t="s">
        <v>2094</v>
      </c>
    </row>
    <row r="580" spans="1:8" ht="16.5">
      <c r="A580" s="207" t="str">
        <f t="shared" si="9"/>
        <v>PYLON</v>
      </c>
      <c r="B580" s="207" t="s">
        <v>180</v>
      </c>
      <c r="C580" s="207" t="s">
        <v>1154</v>
      </c>
      <c r="D580" s="207" t="s">
        <v>1229</v>
      </c>
      <c r="E580" s="207" t="s">
        <v>1154</v>
      </c>
      <c r="F580" s="216" t="s">
        <v>1229</v>
      </c>
      <c r="G580" s="207" t="s">
        <v>926</v>
      </c>
      <c r="H580" s="207" t="s">
        <v>1639</v>
      </c>
    </row>
    <row r="581" spans="1:8" ht="16.5">
      <c r="A581" s="207" t="str">
        <f t="shared" si="9"/>
        <v>RT</v>
      </c>
      <c r="B581" s="207" t="s">
        <v>340</v>
      </c>
      <c r="C581" s="207" t="s">
        <v>2095</v>
      </c>
      <c r="D581" s="207" t="s">
        <v>2096</v>
      </c>
      <c r="E581" s="207" t="s">
        <v>942</v>
      </c>
      <c r="F581" s="216" t="s">
        <v>2124</v>
      </c>
      <c r="G581" s="207" t="s">
        <v>1012</v>
      </c>
      <c r="H581" s="207" t="s">
        <v>2451</v>
      </c>
    </row>
    <row r="582" spans="1:8" ht="16.5">
      <c r="A582" s="207" t="str">
        <f t="shared" si="9"/>
        <v>SEAFCO</v>
      </c>
      <c r="B582" s="207" t="s">
        <v>160</v>
      </c>
      <c r="C582" s="207" t="s">
        <v>1396</v>
      </c>
      <c r="D582" s="207" t="s">
        <v>1396</v>
      </c>
      <c r="E582" s="207" t="s">
        <v>959</v>
      </c>
      <c r="F582" s="216" t="s">
        <v>1442</v>
      </c>
      <c r="G582" s="207" t="s">
        <v>906</v>
      </c>
      <c r="H582" s="207" t="s">
        <v>1837</v>
      </c>
    </row>
    <row r="583" spans="1:8" ht="16.5">
      <c r="A583" s="207" t="str">
        <f t="shared" si="9"/>
        <v>SQ</v>
      </c>
      <c r="B583" s="207" t="s">
        <v>141</v>
      </c>
      <c r="C583" s="207" t="s">
        <v>1411</v>
      </c>
      <c r="D583" s="207" t="s">
        <v>1411</v>
      </c>
      <c r="E583" s="207" t="s">
        <v>1410</v>
      </c>
      <c r="F583" s="216" t="s">
        <v>1410</v>
      </c>
      <c r="G583" s="207" t="s">
        <v>897</v>
      </c>
      <c r="H583" s="207" t="s">
        <v>1400</v>
      </c>
    </row>
    <row r="584" spans="1:8" ht="16.5">
      <c r="A584" s="207" t="str">
        <f t="shared" si="9"/>
        <v>SRICHA</v>
      </c>
      <c r="B584" s="207" t="s">
        <v>2097</v>
      </c>
      <c r="C584" s="207" t="s">
        <v>918</v>
      </c>
      <c r="D584" s="207" t="s">
        <v>918</v>
      </c>
      <c r="E584" s="207" t="s">
        <v>1055</v>
      </c>
      <c r="F584" s="216" t="s">
        <v>920</v>
      </c>
      <c r="G584" s="207" t="s">
        <v>1066</v>
      </c>
      <c r="H584" s="207" t="s">
        <v>2537</v>
      </c>
    </row>
    <row r="585" spans="1:8" ht="16.5">
      <c r="A585" s="207" t="str">
        <f t="shared" si="9"/>
        <v>STEC</v>
      </c>
      <c r="B585" s="207" t="s">
        <v>136</v>
      </c>
      <c r="C585" s="207" t="s">
        <v>823</v>
      </c>
      <c r="D585" s="207" t="s">
        <v>823</v>
      </c>
      <c r="E585" s="207" t="s">
        <v>858</v>
      </c>
      <c r="F585" s="216" t="s">
        <v>858</v>
      </c>
      <c r="G585" s="207" t="s">
        <v>954</v>
      </c>
      <c r="H585" s="207" t="s">
        <v>1283</v>
      </c>
    </row>
    <row r="586" spans="1:8" ht="16.5">
      <c r="A586" s="207" t="str">
        <f t="shared" si="9"/>
        <v>STI</v>
      </c>
      <c r="B586" s="207" t="s">
        <v>134</v>
      </c>
      <c r="C586" s="207" t="s">
        <v>813</v>
      </c>
      <c r="D586" s="207" t="s">
        <v>1668</v>
      </c>
      <c r="E586" s="207" t="s">
        <v>813</v>
      </c>
      <c r="F586" s="216" t="s">
        <v>1444</v>
      </c>
      <c r="G586" s="207" t="s">
        <v>926</v>
      </c>
      <c r="H586" s="207" t="s">
        <v>2134</v>
      </c>
    </row>
    <row r="587" spans="1:8" ht="16.5">
      <c r="A587" s="207" t="str">
        <f t="shared" si="9"/>
        <v>STPI</v>
      </c>
      <c r="B587" s="207" t="s">
        <v>2099</v>
      </c>
      <c r="C587" s="207" t="s">
        <v>972</v>
      </c>
      <c r="D587" s="207" t="s">
        <v>972</v>
      </c>
      <c r="E587" s="207" t="s">
        <v>374</v>
      </c>
      <c r="F587" s="216" t="s">
        <v>972</v>
      </c>
      <c r="G587" s="207" t="s">
        <v>915</v>
      </c>
      <c r="H587" s="207" t="s">
        <v>915</v>
      </c>
    </row>
    <row r="588" spans="1:8" ht="16.5">
      <c r="A588" s="207" t="str">
        <f t="shared" si="9"/>
        <v>SYNTEC</v>
      </c>
      <c r="B588" s="207" t="s">
        <v>128</v>
      </c>
      <c r="C588" s="207" t="s">
        <v>2100</v>
      </c>
      <c r="D588" s="207" t="s">
        <v>1724</v>
      </c>
      <c r="E588" s="207" t="s">
        <v>2100</v>
      </c>
      <c r="F588" s="216" t="s">
        <v>1993</v>
      </c>
      <c r="G588" s="207" t="s">
        <v>1877</v>
      </c>
      <c r="H588" s="207" t="s">
        <v>2538</v>
      </c>
    </row>
    <row r="589" spans="1:8" ht="16.5">
      <c r="A589" s="207" t="str">
        <f t="shared" si="9"/>
        <v>TEAMG</v>
      </c>
      <c r="B589" s="207" t="s">
        <v>124</v>
      </c>
      <c r="C589" s="207" t="s">
        <v>853</v>
      </c>
      <c r="D589" s="207" t="s">
        <v>2101</v>
      </c>
      <c r="E589" s="207" t="s">
        <v>908</v>
      </c>
      <c r="F589" s="216" t="s">
        <v>1195</v>
      </c>
      <c r="G589" s="207" t="s">
        <v>981</v>
      </c>
      <c r="H589" s="207" t="s">
        <v>2539</v>
      </c>
    </row>
    <row r="590" spans="1:8" ht="16.5">
      <c r="A590" s="207" t="str">
        <f t="shared" si="9"/>
        <v>TEKA</v>
      </c>
      <c r="B590" s="207" t="s">
        <v>2102</v>
      </c>
      <c r="C590" s="207" t="s">
        <v>1090</v>
      </c>
      <c r="D590" s="207" t="s">
        <v>1076</v>
      </c>
      <c r="E590" s="207" t="s">
        <v>1841</v>
      </c>
      <c r="F590" s="216" t="s">
        <v>1015</v>
      </c>
      <c r="G590" s="207" t="s">
        <v>981</v>
      </c>
      <c r="H590" s="207" t="s">
        <v>2540</v>
      </c>
    </row>
    <row r="591" spans="1:8" ht="16.5">
      <c r="A591" s="207" t="str">
        <f t="shared" si="9"/>
        <v>TPOLY</v>
      </c>
      <c r="B591" s="207" t="s">
        <v>2103</v>
      </c>
      <c r="C591" s="207" t="s">
        <v>1793</v>
      </c>
      <c r="D591" s="207" t="s">
        <v>1725</v>
      </c>
      <c r="E591" s="207" t="s">
        <v>1792</v>
      </c>
      <c r="F591" s="216" t="s">
        <v>1793</v>
      </c>
      <c r="G591" s="207" t="s">
        <v>1277</v>
      </c>
      <c r="H591" s="207" t="s">
        <v>1222</v>
      </c>
    </row>
    <row r="592" spans="1:8" ht="16.5">
      <c r="A592" s="207" t="str">
        <f t="shared" si="9"/>
        <v>TRC</v>
      </c>
      <c r="B592" s="207" t="s">
        <v>2104</v>
      </c>
      <c r="C592" s="207" t="s">
        <v>1978</v>
      </c>
      <c r="D592" s="207" t="s">
        <v>2105</v>
      </c>
      <c r="E592" s="207" t="s">
        <v>2106</v>
      </c>
      <c r="F592" s="216" t="s">
        <v>1978</v>
      </c>
      <c r="G592" s="207" t="s">
        <v>897</v>
      </c>
      <c r="H592" s="207" t="s">
        <v>2107</v>
      </c>
    </row>
    <row r="593" spans="1:8" ht="16.5">
      <c r="A593" s="207" t="str">
        <f t="shared" si="9"/>
        <v>TRITN</v>
      </c>
      <c r="B593" s="207" t="s">
        <v>2108</v>
      </c>
      <c r="C593" s="207" t="s">
        <v>2084</v>
      </c>
      <c r="D593" s="207" t="s">
        <v>2084</v>
      </c>
      <c r="E593" s="207" t="s">
        <v>1885</v>
      </c>
      <c r="F593" s="216" t="s">
        <v>2085</v>
      </c>
      <c r="G593" s="207" t="s">
        <v>897</v>
      </c>
      <c r="H593" s="207" t="s">
        <v>1486</v>
      </c>
    </row>
    <row r="594" spans="1:8" ht="16.5">
      <c r="A594" s="207" t="str">
        <f t="shared" si="9"/>
        <v>TTCL</v>
      </c>
      <c r="B594" s="207" t="s">
        <v>96</v>
      </c>
      <c r="C594" s="207" t="s">
        <v>1778</v>
      </c>
      <c r="D594" s="207" t="s">
        <v>1418</v>
      </c>
      <c r="E594" s="207" t="s">
        <v>1548</v>
      </c>
      <c r="F594" s="216" t="s">
        <v>1206</v>
      </c>
      <c r="G594" s="207" t="s">
        <v>1012</v>
      </c>
      <c r="H594" s="207" t="s">
        <v>2427</v>
      </c>
    </row>
    <row r="595" spans="1:8" ht="16.5">
      <c r="A595" s="207" t="str">
        <f t="shared" si="9"/>
        <v>UNIQ</v>
      </c>
      <c r="B595" s="207" t="s">
        <v>90</v>
      </c>
      <c r="C595" s="207" t="s">
        <v>1811</v>
      </c>
      <c r="D595" s="207" t="s">
        <v>1089</v>
      </c>
      <c r="E595" s="207" t="s">
        <v>1355</v>
      </c>
      <c r="F595" s="216" t="s">
        <v>1354</v>
      </c>
      <c r="G595" s="207" t="s">
        <v>2541</v>
      </c>
      <c r="H595" s="207" t="s">
        <v>2542</v>
      </c>
    </row>
    <row r="596" spans="1:8" ht="16.5">
      <c r="A596" s="207" t="str">
        <f t="shared" si="9"/>
        <v>WGE</v>
      </c>
      <c r="B596" s="207" t="s">
        <v>2109</v>
      </c>
      <c r="C596" s="207" t="s">
        <v>942</v>
      </c>
      <c r="D596" s="207" t="s">
        <v>942</v>
      </c>
      <c r="E596" s="207" t="s">
        <v>1344</v>
      </c>
      <c r="F596" s="216" t="s">
        <v>2110</v>
      </c>
      <c r="G596" s="207" t="s">
        <v>945</v>
      </c>
      <c r="H596" s="207" t="s">
        <v>2111</v>
      </c>
    </row>
    <row r="597" spans="1:8" ht="16.5">
      <c r="A597" s="207" t="str">
        <f t="shared" si="9"/>
        <v>A</v>
      </c>
      <c r="B597" s="207" t="s">
        <v>2112</v>
      </c>
      <c r="C597" s="207" t="s">
        <v>1090</v>
      </c>
      <c r="D597" s="207" t="s">
        <v>1090</v>
      </c>
      <c r="E597" s="207" t="s">
        <v>1089</v>
      </c>
      <c r="F597" s="216" t="s">
        <v>1090</v>
      </c>
      <c r="G597" s="207" t="s">
        <v>915</v>
      </c>
      <c r="H597" s="207" t="s">
        <v>915</v>
      </c>
    </row>
    <row r="598" spans="1:8" ht="16.5">
      <c r="A598" s="207" t="str">
        <f t="shared" si="9"/>
        <v>AMATA</v>
      </c>
      <c r="B598" s="207" t="s">
        <v>304</v>
      </c>
      <c r="C598" s="207" t="s">
        <v>1692</v>
      </c>
      <c r="D598" s="207" t="s">
        <v>1735</v>
      </c>
      <c r="E598" s="207" t="s">
        <v>1569</v>
      </c>
      <c r="F598" s="216" t="s">
        <v>1569</v>
      </c>
      <c r="G598" s="207" t="s">
        <v>1341</v>
      </c>
      <c r="H598" s="207" t="s">
        <v>1041</v>
      </c>
    </row>
    <row r="599" spans="1:8" ht="16.5">
      <c r="A599" s="207" t="str">
        <f t="shared" si="9"/>
        <v>AMATAV</v>
      </c>
      <c r="B599" s="207" t="s">
        <v>2113</v>
      </c>
      <c r="C599" s="207" t="s">
        <v>1621</v>
      </c>
      <c r="D599" s="207" t="s">
        <v>1621</v>
      </c>
      <c r="E599" s="207" t="s">
        <v>1582</v>
      </c>
      <c r="F599" s="216" t="s">
        <v>934</v>
      </c>
      <c r="G599" s="207" t="s">
        <v>954</v>
      </c>
      <c r="H599" s="207" t="s">
        <v>1976</v>
      </c>
    </row>
    <row r="600" spans="1:8" ht="16.5">
      <c r="A600" s="207" t="str">
        <f t="shared" si="9"/>
        <v>ANAN</v>
      </c>
      <c r="B600" s="207" t="s">
        <v>303</v>
      </c>
      <c r="C600" s="207" t="s">
        <v>1524</v>
      </c>
      <c r="D600" s="207" t="s">
        <v>1874</v>
      </c>
      <c r="E600" s="207" t="s">
        <v>1852</v>
      </c>
      <c r="F600" s="216" t="s">
        <v>1524</v>
      </c>
      <c r="G600" s="207" t="s">
        <v>897</v>
      </c>
      <c r="H600" s="207" t="s">
        <v>1432</v>
      </c>
    </row>
    <row r="601" spans="1:8" ht="16.5">
      <c r="A601" s="207" t="str">
        <f t="shared" si="9"/>
        <v>AP</v>
      </c>
      <c r="B601" s="207" t="s">
        <v>301</v>
      </c>
      <c r="C601" s="207" t="s">
        <v>887</v>
      </c>
      <c r="D601" s="207" t="s">
        <v>1804</v>
      </c>
      <c r="E601" s="207" t="s">
        <v>1810</v>
      </c>
      <c r="F601" s="216" t="s">
        <v>887</v>
      </c>
      <c r="G601" s="207" t="s">
        <v>915</v>
      </c>
      <c r="H601" s="207" t="s">
        <v>915</v>
      </c>
    </row>
    <row r="602" spans="1:8" ht="16.5">
      <c r="A602" s="207" t="str">
        <f t="shared" si="9"/>
        <v>APEX</v>
      </c>
      <c r="B602" s="207" t="s">
        <v>2114</v>
      </c>
      <c r="C602" s="207" t="s">
        <v>373</v>
      </c>
      <c r="D602" s="207" t="s">
        <v>373</v>
      </c>
      <c r="E602" s="207" t="s">
        <v>373</v>
      </c>
      <c r="F602" s="216" t="s">
        <v>373</v>
      </c>
      <c r="G602" s="207" t="s">
        <v>373</v>
      </c>
      <c r="H602" s="207" t="s">
        <v>373</v>
      </c>
    </row>
    <row r="603" spans="1:8" ht="16.5">
      <c r="A603" s="207" t="str">
        <f t="shared" si="9"/>
        <v>AQ</v>
      </c>
      <c r="B603" s="207" t="s">
        <v>2115</v>
      </c>
      <c r="C603" s="207" t="s">
        <v>1479</v>
      </c>
      <c r="D603" s="207" t="s">
        <v>2116</v>
      </c>
      <c r="E603" s="207" t="s">
        <v>1479</v>
      </c>
      <c r="F603" s="216" t="s">
        <v>1479</v>
      </c>
      <c r="G603" s="207" t="s">
        <v>915</v>
      </c>
      <c r="H603" s="207" t="s">
        <v>915</v>
      </c>
    </row>
    <row r="604" spans="1:8" ht="16.5">
      <c r="A604" s="207" t="str">
        <f t="shared" si="9"/>
        <v>ASW</v>
      </c>
      <c r="B604" s="207" t="s">
        <v>2117</v>
      </c>
      <c r="C604" s="207" t="s">
        <v>1286</v>
      </c>
      <c r="D604" s="207" t="s">
        <v>933</v>
      </c>
      <c r="E604" s="207" t="s">
        <v>1286</v>
      </c>
      <c r="F604" s="216" t="s">
        <v>1285</v>
      </c>
      <c r="G604" s="207" t="s">
        <v>915</v>
      </c>
      <c r="H604" s="207" t="s">
        <v>915</v>
      </c>
    </row>
    <row r="605" spans="1:8" ht="16.5">
      <c r="A605" s="207" t="str">
        <f t="shared" si="9"/>
        <v>AWC</v>
      </c>
      <c r="B605" s="207" t="s">
        <v>295</v>
      </c>
      <c r="C605" s="207" t="s">
        <v>1841</v>
      </c>
      <c r="D605" s="207" t="s">
        <v>1955</v>
      </c>
      <c r="E605" s="207" t="s">
        <v>1315</v>
      </c>
      <c r="F605" s="216" t="s">
        <v>1016</v>
      </c>
      <c r="G605" s="207" t="s">
        <v>915</v>
      </c>
      <c r="H605" s="207" t="s">
        <v>915</v>
      </c>
    </row>
    <row r="606" spans="1:8" ht="16.5">
      <c r="A606" s="207" t="str">
        <f t="shared" si="9"/>
        <v>BLAND</v>
      </c>
      <c r="B606" s="207" t="s">
        <v>2118</v>
      </c>
      <c r="C606" s="207" t="s">
        <v>1257</v>
      </c>
      <c r="D606" s="207" t="s">
        <v>1255</v>
      </c>
      <c r="E606" s="207" t="s">
        <v>994</v>
      </c>
      <c r="F606" s="216" t="s">
        <v>1255</v>
      </c>
      <c r="G606" s="207" t="s">
        <v>926</v>
      </c>
      <c r="H606" s="207" t="s">
        <v>1626</v>
      </c>
    </row>
    <row r="607" spans="1:8" ht="16.5">
      <c r="A607" s="207" t="str">
        <f t="shared" si="9"/>
        <v>BRI</v>
      </c>
      <c r="B607" s="207" t="s">
        <v>740</v>
      </c>
      <c r="C607" s="207" t="s">
        <v>1615</v>
      </c>
      <c r="D607" s="207" t="s">
        <v>854</v>
      </c>
      <c r="E607" s="207" t="s">
        <v>1082</v>
      </c>
      <c r="F607" s="216" t="s">
        <v>1082</v>
      </c>
      <c r="G607" s="207" t="s">
        <v>954</v>
      </c>
      <c r="H607" s="207" t="s">
        <v>1657</v>
      </c>
    </row>
    <row r="608" spans="1:8" ht="16.5">
      <c r="A608" s="207" t="str">
        <f t="shared" si="9"/>
        <v>BROCK</v>
      </c>
      <c r="B608" s="207" t="s">
        <v>2119</v>
      </c>
      <c r="C608" s="207" t="s">
        <v>1655</v>
      </c>
      <c r="D608" s="207" t="s">
        <v>1690</v>
      </c>
      <c r="E608" s="207" t="s">
        <v>1655</v>
      </c>
      <c r="F608" s="216" t="s">
        <v>1407</v>
      </c>
      <c r="G608" s="207" t="s">
        <v>1577</v>
      </c>
      <c r="H608" s="207" t="s">
        <v>2543</v>
      </c>
    </row>
    <row r="609" spans="1:8" ht="16.5">
      <c r="A609" s="207" t="str">
        <f t="shared" si="9"/>
        <v>CGD</v>
      </c>
      <c r="B609" s="207" t="s">
        <v>2120</v>
      </c>
      <c r="C609" s="207" t="s">
        <v>1753</v>
      </c>
      <c r="D609" s="207" t="s">
        <v>1754</v>
      </c>
      <c r="E609" s="207" t="s">
        <v>1681</v>
      </c>
      <c r="F609" s="216" t="s">
        <v>1753</v>
      </c>
      <c r="G609" s="207" t="s">
        <v>915</v>
      </c>
      <c r="H609" s="207" t="s">
        <v>915</v>
      </c>
    </row>
    <row r="610" spans="1:8" ht="16.5">
      <c r="A610" s="207" t="str">
        <f t="shared" si="9"/>
        <v>CI</v>
      </c>
      <c r="B610" s="207" t="s">
        <v>2121</v>
      </c>
      <c r="C610" s="207" t="s">
        <v>1377</v>
      </c>
      <c r="D610" s="207" t="s">
        <v>2220</v>
      </c>
      <c r="E610" s="207" t="s">
        <v>896</v>
      </c>
      <c r="F610" s="216" t="s">
        <v>2220</v>
      </c>
      <c r="G610" s="207" t="s">
        <v>926</v>
      </c>
      <c r="H610" s="207" t="s">
        <v>1880</v>
      </c>
    </row>
    <row r="611" spans="1:8" ht="16.5">
      <c r="A611" s="207" t="str">
        <f t="shared" si="9"/>
        <v>CMC</v>
      </c>
      <c r="B611" s="207" t="s">
        <v>2123</v>
      </c>
      <c r="C611" s="207" t="s">
        <v>2124</v>
      </c>
      <c r="D611" s="207" t="s">
        <v>2096</v>
      </c>
      <c r="E611" s="207" t="s">
        <v>1734</v>
      </c>
      <c r="F611" s="216" t="s">
        <v>2095</v>
      </c>
      <c r="G611" s="207" t="s">
        <v>915</v>
      </c>
      <c r="H611" s="207" t="s">
        <v>915</v>
      </c>
    </row>
    <row r="612" spans="1:8" ht="16.5">
      <c r="A612" s="207" t="str">
        <f t="shared" si="9"/>
        <v>CPN</v>
      </c>
      <c r="B612" s="207" t="s">
        <v>265</v>
      </c>
      <c r="C612" s="207" t="s">
        <v>847</v>
      </c>
      <c r="D612" s="207" t="s">
        <v>1592</v>
      </c>
      <c r="E612" s="207" t="s">
        <v>2125</v>
      </c>
      <c r="F612" s="216" t="s">
        <v>2544</v>
      </c>
      <c r="G612" s="207" t="s">
        <v>1079</v>
      </c>
      <c r="H612" s="207" t="s">
        <v>2462</v>
      </c>
    </row>
    <row r="613" spans="1:8" ht="16.5">
      <c r="A613" s="207" t="str">
        <f t="shared" si="9"/>
        <v>ESTAR</v>
      </c>
      <c r="B613" s="207" t="s">
        <v>2127</v>
      </c>
      <c r="C613" s="207" t="s">
        <v>1565</v>
      </c>
      <c r="D613" s="207" t="s">
        <v>1565</v>
      </c>
      <c r="E613" s="207" t="s">
        <v>2128</v>
      </c>
      <c r="F613" s="216" t="s">
        <v>1565</v>
      </c>
      <c r="G613" s="207" t="s">
        <v>915</v>
      </c>
      <c r="H613" s="207" t="s">
        <v>915</v>
      </c>
    </row>
    <row r="614" spans="1:8" ht="16.5">
      <c r="A614" s="207" t="str">
        <f t="shared" si="9"/>
        <v>EVER</v>
      </c>
      <c r="B614" s="207" t="s">
        <v>2129</v>
      </c>
      <c r="C614" s="207" t="s">
        <v>1978</v>
      </c>
      <c r="D614" s="207" t="s">
        <v>1978</v>
      </c>
      <c r="E614" s="207" t="s">
        <v>2130</v>
      </c>
      <c r="F614" s="216" t="s">
        <v>1978</v>
      </c>
      <c r="G614" s="207" t="s">
        <v>915</v>
      </c>
      <c r="H614" s="207" t="s">
        <v>915</v>
      </c>
    </row>
    <row r="615" spans="1:8" ht="16.5">
      <c r="A615" s="207" t="str">
        <f t="shared" si="9"/>
        <v>FPT</v>
      </c>
      <c r="B615" s="207" t="s">
        <v>248</v>
      </c>
      <c r="C615" s="207" t="s">
        <v>817</v>
      </c>
      <c r="D615" s="207" t="s">
        <v>849</v>
      </c>
      <c r="E615" s="207" t="s">
        <v>787</v>
      </c>
      <c r="F615" s="216" t="s">
        <v>1595</v>
      </c>
      <c r="G615" s="207" t="s">
        <v>901</v>
      </c>
      <c r="H615" s="207" t="s">
        <v>2131</v>
      </c>
    </row>
    <row r="616" spans="1:8" ht="16.5">
      <c r="A616" s="207" t="str">
        <f t="shared" si="9"/>
        <v>GLAND</v>
      </c>
      <c r="B616" s="207" t="s">
        <v>2132</v>
      </c>
      <c r="C616" s="207" t="s">
        <v>1655</v>
      </c>
      <c r="D616" s="207" t="s">
        <v>1407</v>
      </c>
      <c r="E616" s="207" t="s">
        <v>1656</v>
      </c>
      <c r="F616" s="216" t="s">
        <v>1409</v>
      </c>
      <c r="G616" s="207" t="s">
        <v>926</v>
      </c>
      <c r="H616" s="207" t="s">
        <v>1296</v>
      </c>
    </row>
    <row r="617" spans="1:8" ht="16.5">
      <c r="A617" s="207" t="str">
        <f t="shared" si="9"/>
        <v>J</v>
      </c>
      <c r="B617" s="207" t="s">
        <v>2133</v>
      </c>
      <c r="C617" s="207" t="s">
        <v>1230</v>
      </c>
      <c r="D617" s="207" t="s">
        <v>1230</v>
      </c>
      <c r="E617" s="207" t="s">
        <v>1444</v>
      </c>
      <c r="F617" s="216" t="s">
        <v>1668</v>
      </c>
      <c r="G617" s="207" t="s">
        <v>915</v>
      </c>
      <c r="H617" s="207" t="s">
        <v>915</v>
      </c>
    </row>
    <row r="618" spans="1:8" ht="16.5">
      <c r="A618" s="207" t="str">
        <f t="shared" si="9"/>
        <v>JCK</v>
      </c>
      <c r="B618" s="207" t="s">
        <v>2135</v>
      </c>
      <c r="C618" s="207" t="s">
        <v>2136</v>
      </c>
      <c r="D618" s="207" t="s">
        <v>2136</v>
      </c>
      <c r="E618" s="207" t="s">
        <v>2137</v>
      </c>
      <c r="F618" s="216" t="s">
        <v>2136</v>
      </c>
      <c r="G618" s="207" t="s">
        <v>1277</v>
      </c>
      <c r="H618" s="207" t="s">
        <v>1087</v>
      </c>
    </row>
    <row r="619" spans="1:8" ht="16.5">
      <c r="A619" s="207" t="str">
        <f t="shared" si="9"/>
        <v>KC</v>
      </c>
      <c r="B619" s="207" t="s">
        <v>2138</v>
      </c>
      <c r="C619" s="207" t="s">
        <v>1825</v>
      </c>
      <c r="D619" s="207" t="s">
        <v>1825</v>
      </c>
      <c r="E619" s="207" t="s">
        <v>1564</v>
      </c>
      <c r="F619" s="216" t="s">
        <v>1866</v>
      </c>
      <c r="G619" s="207" t="s">
        <v>1012</v>
      </c>
      <c r="H619" s="207" t="s">
        <v>2545</v>
      </c>
    </row>
    <row r="620" spans="1:8" ht="16.5">
      <c r="A620" s="207" t="str">
        <f t="shared" si="9"/>
        <v>LALIN</v>
      </c>
      <c r="B620" s="207" t="s">
        <v>216</v>
      </c>
      <c r="C620" s="207" t="s">
        <v>2066</v>
      </c>
      <c r="D620" s="207" t="s">
        <v>2066</v>
      </c>
      <c r="E620" s="207" t="s">
        <v>1664</v>
      </c>
      <c r="F620" s="216" t="s">
        <v>2066</v>
      </c>
      <c r="G620" s="207" t="s">
        <v>950</v>
      </c>
      <c r="H620" s="207" t="s">
        <v>1369</v>
      </c>
    </row>
    <row r="621" spans="1:8" ht="16.5">
      <c r="A621" s="207" t="str">
        <f t="shared" si="9"/>
        <v>LH</v>
      </c>
      <c r="B621" s="207" t="s">
        <v>215</v>
      </c>
      <c r="C621" s="207" t="s">
        <v>870</v>
      </c>
      <c r="D621" s="207" t="s">
        <v>2139</v>
      </c>
      <c r="E621" s="207" t="s">
        <v>1310</v>
      </c>
      <c r="F621" s="216" t="s">
        <v>870</v>
      </c>
      <c r="G621" s="207" t="s">
        <v>950</v>
      </c>
      <c r="H621" s="207" t="s">
        <v>1311</v>
      </c>
    </row>
    <row r="622" spans="1:8" ht="16.5">
      <c r="A622" s="207" t="str">
        <f t="shared" si="9"/>
        <v>LPN</v>
      </c>
      <c r="B622" s="207" t="s">
        <v>213</v>
      </c>
      <c r="C622" s="207" t="s">
        <v>1229</v>
      </c>
      <c r="D622" s="207" t="s">
        <v>1006</v>
      </c>
      <c r="E622" s="207" t="s">
        <v>825</v>
      </c>
      <c r="F622" s="216" t="s">
        <v>1229</v>
      </c>
      <c r="G622" s="207" t="s">
        <v>1012</v>
      </c>
      <c r="H622" s="207" t="s">
        <v>1466</v>
      </c>
    </row>
    <row r="623" spans="1:8" ht="16.5">
      <c r="A623" s="207" t="str">
        <f t="shared" si="9"/>
        <v>MBK</v>
      </c>
      <c r="B623" s="207" t="s">
        <v>2140</v>
      </c>
      <c r="C623" s="207" t="s">
        <v>1878</v>
      </c>
      <c r="D623" s="207" t="s">
        <v>817</v>
      </c>
      <c r="E623" s="207" t="s">
        <v>811</v>
      </c>
      <c r="F623" s="216" t="s">
        <v>817</v>
      </c>
      <c r="G623" s="207" t="s">
        <v>1056</v>
      </c>
      <c r="H623" s="207" t="s">
        <v>996</v>
      </c>
    </row>
    <row r="624" spans="1:8" ht="16.5">
      <c r="A624" s="207" t="str">
        <f t="shared" si="9"/>
        <v>MJD</v>
      </c>
      <c r="B624" s="207" t="s">
        <v>2141</v>
      </c>
      <c r="C624" s="207" t="s">
        <v>2142</v>
      </c>
      <c r="D624" s="207" t="s">
        <v>1792</v>
      </c>
      <c r="E624" s="207" t="s">
        <v>2143</v>
      </c>
      <c r="F624" s="216" t="s">
        <v>1792</v>
      </c>
      <c r="G624" s="207" t="s">
        <v>915</v>
      </c>
      <c r="H624" s="207" t="s">
        <v>915</v>
      </c>
    </row>
    <row r="625" spans="1:8" ht="16.5">
      <c r="A625" s="207" t="str">
        <f t="shared" si="9"/>
        <v>MK</v>
      </c>
      <c r="B625" s="207" t="s">
        <v>2144</v>
      </c>
      <c r="C625" s="207" t="s">
        <v>1191</v>
      </c>
      <c r="D625" s="207" t="s">
        <v>1302</v>
      </c>
      <c r="E625" s="207" t="s">
        <v>1191</v>
      </c>
      <c r="F625" s="216" t="s">
        <v>1191</v>
      </c>
      <c r="G625" s="207" t="s">
        <v>915</v>
      </c>
      <c r="H625" s="207" t="s">
        <v>915</v>
      </c>
    </row>
    <row r="626" spans="1:8" ht="16.5">
      <c r="A626" s="207" t="str">
        <f t="shared" si="9"/>
        <v>NCH</v>
      </c>
      <c r="B626" s="207" t="s">
        <v>2145</v>
      </c>
      <c r="C626" s="207" t="s">
        <v>2146</v>
      </c>
      <c r="D626" s="207" t="s">
        <v>2147</v>
      </c>
      <c r="E626" s="207" t="s">
        <v>1928</v>
      </c>
      <c r="F626" s="216" t="s">
        <v>2146</v>
      </c>
      <c r="G626" s="207" t="s">
        <v>915</v>
      </c>
      <c r="H626" s="207" t="s">
        <v>915</v>
      </c>
    </row>
    <row r="627" spans="1:8" ht="16.5">
      <c r="A627" s="207" t="str">
        <f t="shared" si="9"/>
        <v>NNCL</v>
      </c>
      <c r="B627" s="207" t="s">
        <v>2148</v>
      </c>
      <c r="C627" s="207" t="s">
        <v>1690</v>
      </c>
      <c r="D627" s="207" t="s">
        <v>1787</v>
      </c>
      <c r="E627" s="207" t="s">
        <v>1690</v>
      </c>
      <c r="F627" s="216" t="s">
        <v>1787</v>
      </c>
      <c r="G627" s="207" t="s">
        <v>926</v>
      </c>
      <c r="H627" s="207" t="s">
        <v>1585</v>
      </c>
    </row>
    <row r="628" spans="1:8" ht="16.5">
      <c r="A628" s="207" t="str">
        <f t="shared" si="9"/>
        <v>NOBLE</v>
      </c>
      <c r="B628" s="207" t="s">
        <v>200</v>
      </c>
      <c r="C628" s="207" t="s">
        <v>800</v>
      </c>
      <c r="D628" s="207" t="s">
        <v>800</v>
      </c>
      <c r="E628" s="207" t="s">
        <v>1778</v>
      </c>
      <c r="F628" s="216" t="s">
        <v>1416</v>
      </c>
      <c r="G628" s="207" t="s">
        <v>2149</v>
      </c>
      <c r="H628" s="207" t="s">
        <v>1371</v>
      </c>
    </row>
    <row r="629" spans="1:8" ht="16.5">
      <c r="A629" s="207" t="str">
        <f t="shared" si="9"/>
        <v>NUSA</v>
      </c>
      <c r="B629" s="207" t="s">
        <v>2150</v>
      </c>
      <c r="C629" s="207" t="s">
        <v>1516</v>
      </c>
      <c r="D629" s="207" t="s">
        <v>2546</v>
      </c>
      <c r="E629" s="207" t="s">
        <v>1515</v>
      </c>
      <c r="F629" s="216" t="s">
        <v>1714</v>
      </c>
      <c r="G629" s="207" t="s">
        <v>906</v>
      </c>
      <c r="H629" s="207" t="s">
        <v>2151</v>
      </c>
    </row>
    <row r="630" spans="1:8" ht="16.5">
      <c r="A630" s="207" t="str">
        <f t="shared" si="9"/>
        <v>NVD</v>
      </c>
      <c r="B630" s="207" t="s">
        <v>2152</v>
      </c>
      <c r="C630" s="207" t="s">
        <v>1690</v>
      </c>
      <c r="D630" s="207" t="s">
        <v>1300</v>
      </c>
      <c r="E630" s="207" t="s">
        <v>1788</v>
      </c>
      <c r="F630" s="216" t="s">
        <v>1787</v>
      </c>
      <c r="G630" s="207" t="s">
        <v>1008</v>
      </c>
      <c r="H630" s="207" t="s">
        <v>1318</v>
      </c>
    </row>
    <row r="631" spans="1:8" ht="16.5">
      <c r="A631" s="207" t="str">
        <f t="shared" si="9"/>
        <v>ORI</v>
      </c>
      <c r="B631" s="207" t="s">
        <v>196</v>
      </c>
      <c r="C631" s="207" t="s">
        <v>1804</v>
      </c>
      <c r="D631" s="207" t="s">
        <v>854</v>
      </c>
      <c r="E631" s="207" t="s">
        <v>1804</v>
      </c>
      <c r="F631" s="216" t="s">
        <v>1082</v>
      </c>
      <c r="G631" s="207" t="s">
        <v>1003</v>
      </c>
      <c r="H631" s="207" t="s">
        <v>1122</v>
      </c>
    </row>
    <row r="632" spans="1:8" ht="16.5">
      <c r="A632" s="207" t="str">
        <f t="shared" si="9"/>
        <v>PACE</v>
      </c>
      <c r="B632" s="207" t="s">
        <v>2153</v>
      </c>
      <c r="C632" s="207" t="s">
        <v>373</v>
      </c>
      <c r="D632" s="207" t="s">
        <v>373</v>
      </c>
      <c r="E632" s="207" t="s">
        <v>373</v>
      </c>
      <c r="F632" s="216" t="s">
        <v>373</v>
      </c>
      <c r="G632" s="207" t="s">
        <v>373</v>
      </c>
      <c r="H632" s="207" t="s">
        <v>373</v>
      </c>
    </row>
    <row r="633" spans="1:8" ht="16.5">
      <c r="A633" s="207" t="str">
        <f t="shared" si="9"/>
        <v>PEACE</v>
      </c>
      <c r="B633" s="207" t="s">
        <v>2154</v>
      </c>
      <c r="C633" s="207" t="s">
        <v>869</v>
      </c>
      <c r="D633" s="207" t="s">
        <v>971</v>
      </c>
      <c r="E633" s="207" t="s">
        <v>1630</v>
      </c>
      <c r="F633" s="216" t="s">
        <v>869</v>
      </c>
      <c r="G633" s="207" t="s">
        <v>1012</v>
      </c>
      <c r="H633" s="207" t="s">
        <v>1066</v>
      </c>
    </row>
    <row r="634" spans="1:8" ht="16.5">
      <c r="A634" s="207" t="str">
        <f t="shared" si="9"/>
        <v>PF</v>
      </c>
      <c r="B634" s="207" t="s">
        <v>2155</v>
      </c>
      <c r="C634" s="207" t="s">
        <v>1826</v>
      </c>
      <c r="D634" s="207" t="s">
        <v>1826</v>
      </c>
      <c r="E634" s="207" t="s">
        <v>1564</v>
      </c>
      <c r="F634" s="216" t="s">
        <v>1866</v>
      </c>
      <c r="G634" s="207" t="s">
        <v>897</v>
      </c>
      <c r="H634" s="207" t="s">
        <v>1162</v>
      </c>
    </row>
    <row r="635" spans="1:8" ht="16.5">
      <c r="A635" s="207" t="str">
        <f t="shared" si="9"/>
        <v>PIN</v>
      </c>
      <c r="B635" s="207" t="s">
        <v>2156</v>
      </c>
      <c r="C635" s="207" t="s">
        <v>1156</v>
      </c>
      <c r="D635" s="207" t="s">
        <v>1157</v>
      </c>
      <c r="E635" s="207" t="s">
        <v>1156</v>
      </c>
      <c r="F635" s="216" t="s">
        <v>1157</v>
      </c>
      <c r="G635" s="207" t="s">
        <v>926</v>
      </c>
      <c r="H635" s="207" t="s">
        <v>1268</v>
      </c>
    </row>
    <row r="636" spans="1:8" ht="16.5">
      <c r="A636" s="207" t="str">
        <f t="shared" si="9"/>
        <v>PLAT</v>
      </c>
      <c r="B636" s="207" t="s">
        <v>2157</v>
      </c>
      <c r="C636" s="207" t="s">
        <v>2046</v>
      </c>
      <c r="D636" s="207" t="s">
        <v>1233</v>
      </c>
      <c r="E636" s="207" t="s">
        <v>1112</v>
      </c>
      <c r="F636" s="216" t="s">
        <v>1451</v>
      </c>
      <c r="G636" s="207" t="s">
        <v>926</v>
      </c>
      <c r="H636" s="207" t="s">
        <v>1859</v>
      </c>
    </row>
    <row r="637" spans="1:8" ht="16.5">
      <c r="A637" s="207" t="str">
        <f t="shared" si="9"/>
        <v>POLAR</v>
      </c>
      <c r="B637" s="207" t="s">
        <v>2159</v>
      </c>
      <c r="C637" s="207" t="s">
        <v>373</v>
      </c>
      <c r="D637" s="207" t="s">
        <v>373</v>
      </c>
      <c r="E637" s="207" t="s">
        <v>373</v>
      </c>
      <c r="F637" s="216" t="s">
        <v>373</v>
      </c>
      <c r="G637" s="207" t="s">
        <v>373</v>
      </c>
      <c r="H637" s="207" t="s">
        <v>373</v>
      </c>
    </row>
    <row r="638" spans="1:8" ht="16.5">
      <c r="A638" s="207" t="str">
        <f t="shared" si="9"/>
        <v>PRECHA</v>
      </c>
      <c r="B638" s="207" t="s">
        <v>2160</v>
      </c>
      <c r="C638" s="207" t="s">
        <v>794</v>
      </c>
      <c r="D638" s="207" t="s">
        <v>1685</v>
      </c>
      <c r="E638" s="207" t="s">
        <v>2146</v>
      </c>
      <c r="F638" s="216" t="s">
        <v>2169</v>
      </c>
      <c r="G638" s="207" t="s">
        <v>926</v>
      </c>
      <c r="H638" s="207" t="s">
        <v>2547</v>
      </c>
    </row>
    <row r="639" spans="1:8" ht="16.5">
      <c r="A639" s="207" t="str">
        <f t="shared" si="9"/>
        <v>PRIN</v>
      </c>
      <c r="B639" s="207" t="s">
        <v>2161</v>
      </c>
      <c r="C639" s="207" t="s">
        <v>2162</v>
      </c>
      <c r="D639" s="207" t="s">
        <v>1193</v>
      </c>
      <c r="E639" s="207" t="s">
        <v>1650</v>
      </c>
      <c r="F639" s="216" t="s">
        <v>2162</v>
      </c>
      <c r="G639" s="207" t="s">
        <v>926</v>
      </c>
      <c r="H639" s="207" t="s">
        <v>2163</v>
      </c>
    </row>
    <row r="640" spans="1:8" ht="16.5">
      <c r="A640" s="207" t="str">
        <f t="shared" si="9"/>
        <v>PSH</v>
      </c>
      <c r="B640" s="207" t="s">
        <v>188</v>
      </c>
      <c r="C640" s="207" t="s">
        <v>1139</v>
      </c>
      <c r="D640" s="207" t="s">
        <v>1130</v>
      </c>
      <c r="E640" s="207" t="s">
        <v>824</v>
      </c>
      <c r="F640" s="216" t="s">
        <v>1139</v>
      </c>
      <c r="G640" s="207" t="s">
        <v>954</v>
      </c>
      <c r="H640" s="207" t="s">
        <v>1040</v>
      </c>
    </row>
    <row r="641" spans="1:8" ht="16.5">
      <c r="A641" s="207" t="str">
        <f t="shared" si="9"/>
        <v>QH</v>
      </c>
      <c r="B641" s="207" t="s">
        <v>179</v>
      </c>
      <c r="C641" s="207" t="s">
        <v>1690</v>
      </c>
      <c r="D641" s="207" t="s">
        <v>1690</v>
      </c>
      <c r="E641" s="207" t="s">
        <v>1788</v>
      </c>
      <c r="F641" s="216" t="s">
        <v>1690</v>
      </c>
      <c r="G641" s="207" t="s">
        <v>1012</v>
      </c>
      <c r="H641" s="207" t="s">
        <v>1895</v>
      </c>
    </row>
    <row r="642" spans="1:8" ht="16.5">
      <c r="A642" s="207" t="str">
        <f t="shared" ref="A642:A705" si="10">IFERROR(LEFT(B642,FIND("&lt;",B642)-2),TRIM(B642))</f>
        <v>RICHY</v>
      </c>
      <c r="B642" s="207" t="s">
        <v>2164</v>
      </c>
      <c r="C642" s="207" t="s">
        <v>1404</v>
      </c>
      <c r="D642" s="207" t="s">
        <v>2398</v>
      </c>
      <c r="E642" s="207" t="s">
        <v>1703</v>
      </c>
      <c r="F642" s="216" t="s">
        <v>2398</v>
      </c>
      <c r="G642" s="207" t="s">
        <v>906</v>
      </c>
      <c r="H642" s="207" t="s">
        <v>1572</v>
      </c>
    </row>
    <row r="643" spans="1:8" ht="16.5">
      <c r="A643" s="207" t="str">
        <f t="shared" si="10"/>
        <v>RML</v>
      </c>
      <c r="B643" s="207" t="s">
        <v>2165</v>
      </c>
      <c r="C643" s="207" t="s">
        <v>895</v>
      </c>
      <c r="D643" s="207" t="s">
        <v>1506</v>
      </c>
      <c r="E643" s="207" t="s">
        <v>896</v>
      </c>
      <c r="F643" s="216" t="s">
        <v>895</v>
      </c>
      <c r="G643" s="207" t="s">
        <v>915</v>
      </c>
      <c r="H643" s="207" t="s">
        <v>915</v>
      </c>
    </row>
    <row r="644" spans="1:8" ht="16.5">
      <c r="A644" s="207" t="str">
        <f t="shared" si="10"/>
        <v>ROJNA</v>
      </c>
      <c r="B644" s="207" t="s">
        <v>174</v>
      </c>
      <c r="C644" s="207" t="s">
        <v>868</v>
      </c>
      <c r="D644" s="207" t="s">
        <v>883</v>
      </c>
      <c r="E644" s="207" t="s">
        <v>868</v>
      </c>
      <c r="F644" s="216" t="s">
        <v>883</v>
      </c>
      <c r="G644" s="207" t="s">
        <v>915</v>
      </c>
      <c r="H644" s="207" t="s">
        <v>915</v>
      </c>
    </row>
    <row r="645" spans="1:8" ht="16.5">
      <c r="A645" s="207" t="str">
        <f t="shared" si="10"/>
        <v>S</v>
      </c>
      <c r="B645" s="207" t="s">
        <v>171</v>
      </c>
      <c r="C645" s="207" t="s">
        <v>1795</v>
      </c>
      <c r="D645" s="207" t="s">
        <v>2166</v>
      </c>
      <c r="E645" s="207" t="s">
        <v>2086</v>
      </c>
      <c r="F645" s="216" t="s">
        <v>2166</v>
      </c>
      <c r="G645" s="207" t="s">
        <v>1378</v>
      </c>
      <c r="H645" s="207" t="s">
        <v>1439</v>
      </c>
    </row>
    <row r="646" spans="1:8" ht="16.5">
      <c r="A646" s="207" t="str">
        <f t="shared" si="10"/>
        <v>SA</v>
      </c>
      <c r="B646" s="207" t="s">
        <v>341</v>
      </c>
      <c r="C646" s="207" t="s">
        <v>1170</v>
      </c>
      <c r="D646" s="207" t="s">
        <v>807</v>
      </c>
      <c r="E646" s="207" t="s">
        <v>797</v>
      </c>
      <c r="F646" s="216" t="s">
        <v>1051</v>
      </c>
      <c r="G646" s="207" t="s">
        <v>1056</v>
      </c>
      <c r="H646" s="207" t="s">
        <v>2167</v>
      </c>
    </row>
    <row r="647" spans="1:8" ht="16.5">
      <c r="A647" s="207" t="str">
        <f t="shared" si="10"/>
        <v>SAMCO</v>
      </c>
      <c r="B647" s="207" t="s">
        <v>2168</v>
      </c>
      <c r="C647" s="207" t="s">
        <v>2146</v>
      </c>
      <c r="D647" s="207" t="s">
        <v>2169</v>
      </c>
      <c r="E647" s="207" t="s">
        <v>1926</v>
      </c>
      <c r="F647" s="216" t="s">
        <v>2146</v>
      </c>
      <c r="G647" s="207" t="s">
        <v>1277</v>
      </c>
      <c r="H647" s="207" t="s">
        <v>1294</v>
      </c>
    </row>
    <row r="648" spans="1:8" ht="16.5">
      <c r="A648" s="207" t="str">
        <f t="shared" si="10"/>
        <v>SC</v>
      </c>
      <c r="B648" s="207" t="s">
        <v>166</v>
      </c>
      <c r="C648" s="207" t="s">
        <v>2158</v>
      </c>
      <c r="D648" s="207" t="s">
        <v>2079</v>
      </c>
      <c r="E648" s="207" t="s">
        <v>1452</v>
      </c>
      <c r="F648" s="216" t="s">
        <v>1451</v>
      </c>
      <c r="G648" s="207" t="s">
        <v>915</v>
      </c>
      <c r="H648" s="207" t="s">
        <v>915</v>
      </c>
    </row>
    <row r="649" spans="1:8" ht="16.5">
      <c r="A649" s="207" t="str">
        <f t="shared" si="10"/>
        <v>SENA</v>
      </c>
      <c r="B649" s="207" t="s">
        <v>159</v>
      </c>
      <c r="C649" s="207" t="s">
        <v>869</v>
      </c>
      <c r="D649" s="207" t="s">
        <v>1488</v>
      </c>
      <c r="E649" s="207" t="s">
        <v>1630</v>
      </c>
      <c r="F649" s="216" t="s">
        <v>971</v>
      </c>
      <c r="G649" s="207" t="s">
        <v>926</v>
      </c>
      <c r="H649" s="207" t="s">
        <v>968</v>
      </c>
    </row>
    <row r="650" spans="1:8" ht="16.5">
      <c r="A650" s="207" t="str">
        <f t="shared" si="10"/>
        <v>SIRI</v>
      </c>
      <c r="B650" s="207" t="s">
        <v>155</v>
      </c>
      <c r="C650" s="207" t="s">
        <v>1276</v>
      </c>
      <c r="D650" s="207" t="s">
        <v>1255</v>
      </c>
      <c r="E650" s="207" t="s">
        <v>994</v>
      </c>
      <c r="F650" s="216" t="s">
        <v>1276</v>
      </c>
      <c r="G650" s="207" t="s">
        <v>1277</v>
      </c>
      <c r="H650" s="207" t="s">
        <v>1122</v>
      </c>
    </row>
    <row r="651" spans="1:8" ht="16.5">
      <c r="A651" s="207" t="str">
        <f t="shared" si="10"/>
        <v>SPALI</v>
      </c>
      <c r="B651" s="207" t="s">
        <v>145</v>
      </c>
      <c r="C651" s="207" t="s">
        <v>1691</v>
      </c>
      <c r="D651" s="207" t="s">
        <v>2170</v>
      </c>
      <c r="E651" s="207" t="s">
        <v>1693</v>
      </c>
      <c r="F651" s="216" t="s">
        <v>1571</v>
      </c>
      <c r="G651" s="207" t="s">
        <v>1003</v>
      </c>
      <c r="H651" s="207" t="s">
        <v>1414</v>
      </c>
    </row>
    <row r="652" spans="1:8" ht="16.5">
      <c r="A652" s="207" t="str">
        <f t="shared" si="10"/>
        <v>U</v>
      </c>
      <c r="B652" s="207" t="s">
        <v>2171</v>
      </c>
      <c r="C652" s="207" t="s">
        <v>1470</v>
      </c>
      <c r="D652" s="207" t="s">
        <v>1522</v>
      </c>
      <c r="E652" s="207" t="s">
        <v>1470</v>
      </c>
      <c r="F652" s="216" t="s">
        <v>1524</v>
      </c>
      <c r="G652" s="207" t="s">
        <v>1277</v>
      </c>
      <c r="H652" s="207" t="s">
        <v>1938</v>
      </c>
    </row>
    <row r="653" spans="1:8" ht="16.5">
      <c r="A653" s="207" t="str">
        <f t="shared" si="10"/>
        <v>UV</v>
      </c>
      <c r="B653" s="207" t="s">
        <v>2172</v>
      </c>
      <c r="C653" s="207" t="s">
        <v>1808</v>
      </c>
      <c r="D653" s="207" t="s">
        <v>2162</v>
      </c>
      <c r="E653" s="207" t="s">
        <v>1808</v>
      </c>
      <c r="F653" s="216" t="s">
        <v>1820</v>
      </c>
      <c r="G653" s="207" t="s">
        <v>1012</v>
      </c>
      <c r="H653" s="207" t="s">
        <v>2409</v>
      </c>
    </row>
    <row r="654" spans="1:8" ht="16.5">
      <c r="A654" s="207" t="str">
        <f t="shared" si="10"/>
        <v>WHA</v>
      </c>
      <c r="B654" s="207" t="s">
        <v>84</v>
      </c>
      <c r="C654" s="207" t="s">
        <v>1618</v>
      </c>
      <c r="D654" s="207" t="s">
        <v>1113</v>
      </c>
      <c r="E654" s="207" t="s">
        <v>2173</v>
      </c>
      <c r="F654" s="216" t="s">
        <v>1618</v>
      </c>
      <c r="G654" s="207" t="s">
        <v>915</v>
      </c>
      <c r="H654" s="207" t="s">
        <v>915</v>
      </c>
    </row>
    <row r="655" spans="1:8" ht="16.5">
      <c r="A655" s="207" t="str">
        <f t="shared" si="10"/>
        <v>WIN</v>
      </c>
      <c r="B655" s="207" t="s">
        <v>2174</v>
      </c>
      <c r="C655" s="207" t="s">
        <v>2147</v>
      </c>
      <c r="D655" s="207" t="s">
        <v>2147</v>
      </c>
      <c r="E655" s="207" t="s">
        <v>1927</v>
      </c>
      <c r="F655" s="216" t="s">
        <v>2303</v>
      </c>
      <c r="G655" s="207" t="s">
        <v>950</v>
      </c>
      <c r="H655" s="207" t="s">
        <v>2296</v>
      </c>
    </row>
    <row r="656" spans="1:8" ht="16.5">
      <c r="A656" s="207" t="str">
        <f t="shared" si="10"/>
        <v>CCP</v>
      </c>
      <c r="B656" s="207" t="s">
        <v>2175</v>
      </c>
      <c r="C656" s="207">
        <v>0.45</v>
      </c>
      <c r="D656" s="207">
        <v>0.46</v>
      </c>
      <c r="E656" s="207">
        <v>0.45</v>
      </c>
      <c r="F656" s="216">
        <v>0.45</v>
      </c>
      <c r="G656" s="207">
        <v>-0.01</v>
      </c>
      <c r="H656" s="207">
        <v>-2.17</v>
      </c>
    </row>
    <row r="657" spans="1:8" ht="16.5">
      <c r="A657" s="207" t="str">
        <f t="shared" si="10"/>
        <v>COTTO</v>
      </c>
      <c r="B657" s="207" t="s">
        <v>2176</v>
      </c>
      <c r="C657" s="207">
        <v>2.02</v>
      </c>
      <c r="D657" s="207">
        <v>2.04</v>
      </c>
      <c r="E657" s="207">
        <v>2</v>
      </c>
      <c r="F657" s="216">
        <v>2.04</v>
      </c>
      <c r="G657" s="207">
        <v>0.02</v>
      </c>
      <c r="H657" s="207">
        <v>0.99</v>
      </c>
    </row>
    <row r="658" spans="1:8" ht="16.5">
      <c r="A658" s="207" t="str">
        <f t="shared" si="10"/>
        <v>DCC</v>
      </c>
      <c r="B658" s="207" t="s">
        <v>262</v>
      </c>
      <c r="C658" s="207">
        <v>2.76</v>
      </c>
      <c r="D658" s="207">
        <v>2.76</v>
      </c>
      <c r="E658" s="207">
        <v>2.72</v>
      </c>
      <c r="F658" s="216">
        <v>2.76</v>
      </c>
      <c r="G658" s="207">
        <v>0</v>
      </c>
      <c r="H658" s="207">
        <v>0</v>
      </c>
    </row>
    <row r="659" spans="1:8" ht="16.5">
      <c r="A659" s="207" t="str">
        <f t="shared" si="10"/>
        <v>DCON</v>
      </c>
      <c r="B659" s="207" t="s">
        <v>2177</v>
      </c>
      <c r="C659" s="207">
        <v>0.43</v>
      </c>
      <c r="D659" s="207">
        <v>0.44</v>
      </c>
      <c r="E659" s="207">
        <v>0.42</v>
      </c>
      <c r="F659" s="216">
        <v>0.43</v>
      </c>
      <c r="G659" s="207">
        <v>-0.01</v>
      </c>
      <c r="H659" s="207">
        <v>-2.27</v>
      </c>
    </row>
    <row r="660" spans="1:8" ht="16.5">
      <c r="A660" s="207" t="str">
        <f t="shared" si="10"/>
        <v>DRT</v>
      </c>
      <c r="B660" s="207" t="s">
        <v>259</v>
      </c>
      <c r="C660" s="207">
        <v>7.2</v>
      </c>
      <c r="D660" s="207">
        <v>7.25</v>
      </c>
      <c r="E660" s="207">
        <v>7.15</v>
      </c>
      <c r="F660" s="216">
        <v>7.25</v>
      </c>
      <c r="G660" s="207">
        <v>0</v>
      </c>
      <c r="H660" s="207">
        <v>0</v>
      </c>
    </row>
    <row r="661" spans="1:8" ht="16.5">
      <c r="A661" s="207" t="str">
        <f t="shared" si="10"/>
        <v>EPG</v>
      </c>
      <c r="B661" s="207" t="s">
        <v>252</v>
      </c>
      <c r="C661" s="207">
        <v>9.85</v>
      </c>
      <c r="D661" s="207">
        <v>10.1</v>
      </c>
      <c r="E661" s="207">
        <v>9.85</v>
      </c>
      <c r="F661" s="216">
        <v>9.9</v>
      </c>
      <c r="G661" s="207">
        <v>0.05</v>
      </c>
      <c r="H661" s="207">
        <v>0.51</v>
      </c>
    </row>
    <row r="662" spans="1:8" ht="16.5">
      <c r="A662" s="207" t="str">
        <f t="shared" si="10"/>
        <v>GEL</v>
      </c>
      <c r="B662" s="207" t="s">
        <v>2178</v>
      </c>
      <c r="C662" s="207">
        <v>0.23</v>
      </c>
      <c r="D662" s="207">
        <v>0.23</v>
      </c>
      <c r="E662" s="207">
        <v>0.22</v>
      </c>
      <c r="F662" s="216">
        <v>0.22</v>
      </c>
      <c r="G662" s="207">
        <v>-0.02</v>
      </c>
      <c r="H662" s="207">
        <v>-8.33</v>
      </c>
    </row>
    <row r="663" spans="1:8" ht="16.5">
      <c r="A663" s="207" t="str">
        <f t="shared" si="10"/>
        <v>PPP</v>
      </c>
      <c r="B663" s="207" t="s">
        <v>2179</v>
      </c>
      <c r="C663" s="207">
        <v>2.02</v>
      </c>
      <c r="D663" s="207">
        <v>2.1</v>
      </c>
      <c r="E663" s="207">
        <v>2</v>
      </c>
      <c r="F663" s="216">
        <v>2.1</v>
      </c>
      <c r="G663" s="207">
        <v>0.08</v>
      </c>
      <c r="H663" s="207">
        <v>3.96</v>
      </c>
    </row>
    <row r="664" spans="1:8" ht="16.5">
      <c r="A664" s="207" t="str">
        <f t="shared" si="10"/>
        <v>Q-CON</v>
      </c>
      <c r="B664" s="207" t="s">
        <v>2180</v>
      </c>
      <c r="C664" s="207">
        <v>5.35</v>
      </c>
      <c r="D664" s="207">
        <v>5.35</v>
      </c>
      <c r="E664" s="207">
        <v>5.3</v>
      </c>
      <c r="F664" s="216">
        <v>5.35</v>
      </c>
      <c r="G664" s="207">
        <v>0</v>
      </c>
      <c r="H664" s="207">
        <v>0</v>
      </c>
    </row>
    <row r="665" spans="1:8" ht="16.5">
      <c r="A665" s="207" t="str">
        <f t="shared" si="10"/>
        <v>SCC</v>
      </c>
      <c r="B665" s="207" t="s">
        <v>164</v>
      </c>
      <c r="C665" s="207">
        <v>359</v>
      </c>
      <c r="D665" s="207">
        <v>362</v>
      </c>
      <c r="E665" s="207">
        <v>358</v>
      </c>
      <c r="F665" s="216">
        <v>360</v>
      </c>
      <c r="G665" s="207">
        <v>4</v>
      </c>
      <c r="H665" s="207">
        <v>1.1200000000000001</v>
      </c>
    </row>
    <row r="666" spans="1:8" ht="16.5">
      <c r="A666" s="207" t="str">
        <f t="shared" si="10"/>
        <v>SCCC</v>
      </c>
      <c r="B666" s="207" t="s">
        <v>163</v>
      </c>
      <c r="C666" s="207">
        <v>149</v>
      </c>
      <c r="D666" s="207">
        <v>149.5</v>
      </c>
      <c r="E666" s="207">
        <v>148.5</v>
      </c>
      <c r="F666" s="216">
        <v>149</v>
      </c>
      <c r="G666" s="207">
        <v>-0.5</v>
      </c>
      <c r="H666" s="207">
        <v>-0.33</v>
      </c>
    </row>
    <row r="667" spans="1:8" ht="16.5">
      <c r="A667" s="207" t="str">
        <f t="shared" si="10"/>
        <v>SCP</v>
      </c>
      <c r="B667" s="207" t="s">
        <v>161</v>
      </c>
      <c r="C667" s="207">
        <v>5.55</v>
      </c>
      <c r="D667" s="207">
        <v>5.65</v>
      </c>
      <c r="E667" s="207">
        <v>5.55</v>
      </c>
      <c r="F667" s="216">
        <v>5.55</v>
      </c>
      <c r="G667" s="207">
        <v>0</v>
      </c>
      <c r="H667" s="207">
        <v>0</v>
      </c>
    </row>
    <row r="668" spans="1:8" ht="16.5">
      <c r="A668" s="207" t="str">
        <f t="shared" si="10"/>
        <v>SKN</v>
      </c>
      <c r="B668" s="207" t="s">
        <v>152</v>
      </c>
      <c r="C668" s="207">
        <v>6.95</v>
      </c>
      <c r="D668" s="207">
        <v>6.95</v>
      </c>
      <c r="E668" s="207">
        <v>6.8</v>
      </c>
      <c r="F668" s="216">
        <v>6.85</v>
      </c>
      <c r="G668" s="207">
        <v>-0.1</v>
      </c>
      <c r="H668" s="207">
        <v>-1.44</v>
      </c>
    </row>
    <row r="669" spans="1:8" ht="16.5">
      <c r="A669" s="207" t="str">
        <f t="shared" si="10"/>
        <v>STECH</v>
      </c>
      <c r="B669" s="207" t="s">
        <v>2181</v>
      </c>
      <c r="C669" s="207">
        <v>2.1</v>
      </c>
      <c r="D669" s="207">
        <v>2.1</v>
      </c>
      <c r="E669" s="207">
        <v>2.04</v>
      </c>
      <c r="F669" s="216">
        <v>2.04</v>
      </c>
      <c r="G669" s="207">
        <v>-0.06</v>
      </c>
      <c r="H669" s="207">
        <v>-2.86</v>
      </c>
    </row>
    <row r="670" spans="1:8" ht="16.5">
      <c r="A670" s="207" t="str">
        <f t="shared" si="10"/>
        <v>TASCO</v>
      </c>
      <c r="B670" s="207" t="s">
        <v>126</v>
      </c>
      <c r="C670" s="207">
        <v>16</v>
      </c>
      <c r="D670" s="207">
        <v>17</v>
      </c>
      <c r="E670" s="207">
        <v>16</v>
      </c>
      <c r="F670" s="216">
        <v>16.899999999999999</v>
      </c>
      <c r="G670" s="207">
        <v>1</v>
      </c>
      <c r="H670" s="207">
        <v>6.29</v>
      </c>
    </row>
    <row r="671" spans="1:8" ht="16.5">
      <c r="A671" s="207" t="str">
        <f t="shared" si="10"/>
        <v>TOA</v>
      </c>
      <c r="B671" s="207" t="s">
        <v>107</v>
      </c>
      <c r="C671" s="207">
        <v>26.25</v>
      </c>
      <c r="D671" s="207">
        <v>26.25</v>
      </c>
      <c r="E671" s="207">
        <v>26</v>
      </c>
      <c r="F671" s="216">
        <v>26</v>
      </c>
      <c r="G671" s="207">
        <v>-0.25</v>
      </c>
      <c r="H671" s="207">
        <v>-0.95</v>
      </c>
    </row>
    <row r="672" spans="1:8" ht="16.5">
      <c r="A672" s="207" t="str">
        <f t="shared" si="10"/>
        <v>TPIPL</v>
      </c>
      <c r="B672" s="207" t="s">
        <v>102</v>
      </c>
      <c r="C672" s="207">
        <v>1.51</v>
      </c>
      <c r="D672" s="207">
        <v>1.51</v>
      </c>
      <c r="E672" s="207">
        <v>1.49</v>
      </c>
      <c r="F672" s="216">
        <v>1.51</v>
      </c>
      <c r="G672" s="207">
        <v>0.01</v>
      </c>
      <c r="H672" s="207">
        <v>0.67</v>
      </c>
    </row>
    <row r="673" spans="1:8" ht="16.5">
      <c r="A673" s="207" t="str">
        <f t="shared" si="10"/>
        <v>UMI</v>
      </c>
      <c r="B673" s="207" t="s">
        <v>2182</v>
      </c>
      <c r="C673" s="207">
        <v>1.45</v>
      </c>
      <c r="D673" s="207">
        <v>1.49</v>
      </c>
      <c r="E673" s="207">
        <v>1.44</v>
      </c>
      <c r="F673" s="216">
        <v>1.46</v>
      </c>
      <c r="G673" s="207">
        <v>-0.01</v>
      </c>
      <c r="H673" s="207">
        <v>-0.68</v>
      </c>
    </row>
    <row r="674" spans="1:8" ht="16.5">
      <c r="A674" s="207" t="str">
        <f t="shared" si="10"/>
        <v>VNG</v>
      </c>
      <c r="B674" s="207" t="s">
        <v>2183</v>
      </c>
      <c r="C674" s="207">
        <v>7.35</v>
      </c>
      <c r="D674" s="207">
        <v>7.35</v>
      </c>
      <c r="E674" s="207">
        <v>7.2</v>
      </c>
      <c r="F674" s="216">
        <v>7.3</v>
      </c>
      <c r="G674" s="207">
        <v>-0.05</v>
      </c>
      <c r="H674" s="207">
        <v>-0.68</v>
      </c>
    </row>
    <row r="675" spans="1:8" ht="16.5">
      <c r="A675" s="207" t="str">
        <f t="shared" si="10"/>
        <v>WIIK</v>
      </c>
      <c r="B675" s="207" t="s">
        <v>2184</v>
      </c>
      <c r="C675" s="207">
        <v>1.97</v>
      </c>
      <c r="D675" s="207">
        <v>1.97</v>
      </c>
      <c r="E675" s="207">
        <v>1.96</v>
      </c>
      <c r="F675" s="216">
        <v>1.96</v>
      </c>
      <c r="G675" s="207">
        <v>0</v>
      </c>
      <c r="H675" s="207">
        <v>0</v>
      </c>
    </row>
    <row r="676" spans="1:8" ht="16.5">
      <c r="A676" s="207" t="str">
        <f t="shared" si="10"/>
        <v>APP</v>
      </c>
      <c r="B676" s="207" t="s">
        <v>2185</v>
      </c>
      <c r="C676" s="207">
        <v>3.44</v>
      </c>
      <c r="D676" s="207">
        <v>3.7</v>
      </c>
      <c r="E676" s="207">
        <v>3.42</v>
      </c>
      <c r="F676" s="216">
        <v>3.52</v>
      </c>
      <c r="G676" s="207">
        <v>0.02</v>
      </c>
      <c r="H676" s="207">
        <v>0.56999999999999995</v>
      </c>
    </row>
    <row r="677" spans="1:8" ht="16.5">
      <c r="A677" s="207" t="str">
        <f t="shared" si="10"/>
        <v>BBIK</v>
      </c>
      <c r="B677" s="207" t="s">
        <v>2186</v>
      </c>
      <c r="C677" s="207">
        <v>66.75</v>
      </c>
      <c r="D677" s="207">
        <v>68</v>
      </c>
      <c r="E677" s="207">
        <v>65.75</v>
      </c>
      <c r="F677" s="216">
        <v>67</v>
      </c>
      <c r="G677" s="207">
        <v>0.25</v>
      </c>
      <c r="H677" s="207">
        <v>0.37</v>
      </c>
    </row>
    <row r="678" spans="1:8" ht="16.5">
      <c r="A678" s="207" t="str">
        <f t="shared" si="10"/>
        <v>BE8</v>
      </c>
      <c r="B678" s="207" t="s">
        <v>2187</v>
      </c>
      <c r="C678" s="207">
        <v>51.5</v>
      </c>
      <c r="D678" s="207">
        <v>51.75</v>
      </c>
      <c r="E678" s="207">
        <v>50.25</v>
      </c>
      <c r="F678" s="216">
        <v>51.5</v>
      </c>
      <c r="G678" s="207">
        <v>0.25</v>
      </c>
      <c r="H678" s="207">
        <v>0.49</v>
      </c>
    </row>
    <row r="679" spans="1:8" ht="16.5">
      <c r="A679" s="207" t="str">
        <f t="shared" si="10"/>
        <v>COMAN</v>
      </c>
      <c r="B679" s="207" t="s">
        <v>2188</v>
      </c>
      <c r="C679" s="207">
        <v>5.65</v>
      </c>
      <c r="D679" s="207">
        <v>5.65</v>
      </c>
      <c r="E679" s="207">
        <v>5.35</v>
      </c>
      <c r="F679" s="216">
        <v>5.5</v>
      </c>
      <c r="G679" s="207">
        <v>-0.05</v>
      </c>
      <c r="H679" s="207">
        <v>-0.9</v>
      </c>
    </row>
    <row r="680" spans="1:8" ht="16.5">
      <c r="A680" s="207" t="str">
        <f t="shared" si="10"/>
        <v>DITTO</v>
      </c>
      <c r="B680" s="207" t="s">
        <v>2189</v>
      </c>
      <c r="C680" s="207">
        <v>52.5</v>
      </c>
      <c r="D680" s="207">
        <v>55.25</v>
      </c>
      <c r="E680" s="207">
        <v>51.5</v>
      </c>
      <c r="F680" s="216">
        <v>53.75</v>
      </c>
      <c r="G680" s="207">
        <v>1</v>
      </c>
      <c r="H680" s="207">
        <v>1.9</v>
      </c>
    </row>
    <row r="681" spans="1:8" ht="16.5">
      <c r="A681" s="207" t="str">
        <f t="shared" si="10"/>
        <v>ICN</v>
      </c>
      <c r="B681" s="207" t="s">
        <v>2190</v>
      </c>
      <c r="C681" s="207">
        <v>3.64</v>
      </c>
      <c r="D681" s="207">
        <v>3.68</v>
      </c>
      <c r="E681" s="207">
        <v>3.6</v>
      </c>
      <c r="F681" s="216">
        <v>3.66</v>
      </c>
      <c r="G681" s="207">
        <v>0</v>
      </c>
      <c r="H681" s="207">
        <v>0</v>
      </c>
    </row>
    <row r="682" spans="1:8" ht="16.5">
      <c r="A682" s="207" t="str">
        <f t="shared" si="10"/>
        <v>IIG</v>
      </c>
      <c r="B682" s="207" t="s">
        <v>2191</v>
      </c>
      <c r="C682" s="207">
        <v>39</v>
      </c>
      <c r="D682" s="207">
        <v>39.25</v>
      </c>
      <c r="E682" s="207">
        <v>38</v>
      </c>
      <c r="F682" s="216">
        <v>38.5</v>
      </c>
      <c r="G682" s="207">
        <v>-0.25</v>
      </c>
      <c r="H682" s="207">
        <v>-0.65</v>
      </c>
    </row>
    <row r="683" spans="1:8" ht="16.5">
      <c r="A683" s="207" t="str">
        <f t="shared" si="10"/>
        <v>IRCP</v>
      </c>
      <c r="B683" s="207" t="s">
        <v>2192</v>
      </c>
      <c r="C683" s="207">
        <v>1.24</v>
      </c>
      <c r="D683" s="207">
        <v>1.24</v>
      </c>
      <c r="E683" s="207">
        <v>1.2</v>
      </c>
      <c r="F683" s="216">
        <v>1.24</v>
      </c>
      <c r="G683" s="207">
        <v>0</v>
      </c>
      <c r="H683" s="207">
        <v>0</v>
      </c>
    </row>
    <row r="684" spans="1:8" ht="16.5">
      <c r="A684" s="207" t="str">
        <f t="shared" si="10"/>
        <v>NETBAY</v>
      </c>
      <c r="B684" s="207" t="s">
        <v>201</v>
      </c>
      <c r="C684" s="207">
        <v>25.75</v>
      </c>
      <c r="D684" s="207">
        <v>26.25</v>
      </c>
      <c r="E684" s="207">
        <v>25</v>
      </c>
      <c r="F684" s="216">
        <v>25</v>
      </c>
      <c r="G684" s="207">
        <v>0.6</v>
      </c>
      <c r="H684" s="207">
        <v>2.46</v>
      </c>
    </row>
    <row r="685" spans="1:8" ht="16.5">
      <c r="A685" s="207" t="str">
        <f t="shared" si="10"/>
        <v>PLANET</v>
      </c>
      <c r="B685" s="207" t="s">
        <v>2193</v>
      </c>
      <c r="C685" s="207">
        <v>1.92</v>
      </c>
      <c r="D685" s="207">
        <v>1.93</v>
      </c>
      <c r="E685" s="207">
        <v>1.84</v>
      </c>
      <c r="F685" s="216">
        <v>1.84</v>
      </c>
      <c r="G685" s="207">
        <v>-0.09</v>
      </c>
      <c r="H685" s="207">
        <v>-4.66</v>
      </c>
    </row>
    <row r="686" spans="1:8" ht="16.5">
      <c r="A686" s="207" t="str">
        <f t="shared" si="10"/>
        <v>PROEN</v>
      </c>
      <c r="B686" s="207" t="s">
        <v>2194</v>
      </c>
      <c r="C686" s="207">
        <v>5.5</v>
      </c>
      <c r="D686" s="207">
        <v>5.55</v>
      </c>
      <c r="E686" s="207">
        <v>4.9800000000000004</v>
      </c>
      <c r="F686" s="216">
        <v>5.05</v>
      </c>
      <c r="G686" s="207">
        <v>-0.6</v>
      </c>
      <c r="H686" s="207">
        <v>-10.62</v>
      </c>
    </row>
    <row r="687" spans="1:8" ht="16.5">
      <c r="A687" s="207" t="str">
        <f t="shared" si="10"/>
        <v>SECURE</v>
      </c>
      <c r="B687" s="207" t="s">
        <v>2195</v>
      </c>
      <c r="C687" s="207">
        <v>17.8</v>
      </c>
      <c r="D687" s="207">
        <v>18</v>
      </c>
      <c r="E687" s="207">
        <v>17.7</v>
      </c>
      <c r="F687" s="216">
        <v>17.8</v>
      </c>
      <c r="G687" s="207">
        <v>0</v>
      </c>
      <c r="H687" s="207">
        <v>0</v>
      </c>
    </row>
    <row r="688" spans="1:8" ht="16.5">
      <c r="A688" s="207" t="str">
        <f t="shared" si="10"/>
        <v>SICT</v>
      </c>
      <c r="B688" s="207" t="s">
        <v>2196</v>
      </c>
      <c r="C688" s="207">
        <v>7.05</v>
      </c>
      <c r="D688" s="207">
        <v>7.1</v>
      </c>
      <c r="E688" s="207">
        <v>6.85</v>
      </c>
      <c r="F688" s="216">
        <v>7.05</v>
      </c>
      <c r="G688" s="207">
        <v>0</v>
      </c>
      <c r="H688" s="207">
        <v>0</v>
      </c>
    </row>
    <row r="689" spans="1:8" ht="16.5">
      <c r="A689" s="207" t="str">
        <f t="shared" si="10"/>
        <v>SIMAT</v>
      </c>
      <c r="B689" s="207" t="s">
        <v>2197</v>
      </c>
      <c r="C689" s="207">
        <v>2.2599999999999998</v>
      </c>
      <c r="D689" s="207">
        <v>2.3199999999999998</v>
      </c>
      <c r="E689" s="207">
        <v>2.2599999999999998</v>
      </c>
      <c r="F689" s="216">
        <v>2.2999999999999998</v>
      </c>
      <c r="G689" s="207">
        <v>0.04</v>
      </c>
      <c r="H689" s="207">
        <v>1.77</v>
      </c>
    </row>
    <row r="690" spans="1:8" ht="16.5">
      <c r="A690" s="207" t="str">
        <f t="shared" si="10"/>
        <v>SPVI</v>
      </c>
      <c r="B690" s="207" t="s">
        <v>142</v>
      </c>
      <c r="C690" s="207">
        <v>4.62</v>
      </c>
      <c r="D690" s="207">
        <v>4.76</v>
      </c>
      <c r="E690" s="207">
        <v>4.5999999999999996</v>
      </c>
      <c r="F690" s="216">
        <v>4.72</v>
      </c>
      <c r="G690" s="207">
        <v>0.02</v>
      </c>
      <c r="H690" s="207">
        <v>0.43</v>
      </c>
    </row>
    <row r="691" spans="1:8" ht="16.5">
      <c r="A691" s="207" t="str">
        <f t="shared" si="10"/>
        <v>TPS</v>
      </c>
      <c r="B691" s="207" t="s">
        <v>2198</v>
      </c>
      <c r="C691" s="207">
        <v>2.9</v>
      </c>
      <c r="D691" s="207">
        <v>2.9</v>
      </c>
      <c r="E691" s="207">
        <v>2.82</v>
      </c>
      <c r="F691" s="216">
        <v>2.84</v>
      </c>
      <c r="G691" s="207">
        <v>-0.06</v>
      </c>
      <c r="H691" s="207">
        <v>-2.0699999999999998</v>
      </c>
    </row>
    <row r="692" spans="1:8" ht="16.5">
      <c r="A692" s="207" t="str">
        <f t="shared" si="10"/>
        <v>VCOM</v>
      </c>
      <c r="B692" s="207" t="s">
        <v>88</v>
      </c>
      <c r="C692" s="207">
        <v>5.75</v>
      </c>
      <c r="D692" s="207">
        <v>5.85</v>
      </c>
      <c r="E692" s="207">
        <v>5.75</v>
      </c>
      <c r="F692" s="216">
        <v>5.75</v>
      </c>
      <c r="G692" s="207">
        <v>-0.05</v>
      </c>
      <c r="H692" s="207">
        <v>-0.86</v>
      </c>
    </row>
    <row r="693" spans="1:8" ht="16.5">
      <c r="A693" s="207" t="str">
        <f t="shared" si="10"/>
        <v/>
      </c>
      <c r="F693" s="216"/>
    </row>
    <row r="694" spans="1:8" ht="16.5">
      <c r="A694" s="207" t="str">
        <f t="shared" si="10"/>
        <v/>
      </c>
      <c r="F694" s="216"/>
    </row>
    <row r="695" spans="1:8" ht="16.5">
      <c r="A695" s="207" t="str">
        <f t="shared" si="10"/>
        <v/>
      </c>
      <c r="F695" s="216"/>
    </row>
    <row r="696" spans="1:8" ht="16.5">
      <c r="A696" s="207" t="str">
        <f t="shared" si="10"/>
        <v/>
      </c>
      <c r="F696" s="216"/>
    </row>
    <row r="697" spans="1:8" ht="16.5">
      <c r="A697" s="207" t="str">
        <f t="shared" si="10"/>
        <v/>
      </c>
      <c r="F697" s="216"/>
    </row>
    <row r="698" spans="1:8" ht="16.5">
      <c r="A698" s="207" t="str">
        <f t="shared" si="10"/>
        <v/>
      </c>
      <c r="F698" s="216"/>
    </row>
    <row r="699" spans="1:8" ht="16.5">
      <c r="A699" s="207" t="str">
        <f t="shared" si="10"/>
        <v/>
      </c>
      <c r="F699" s="216"/>
    </row>
    <row r="700" spans="1:8" ht="16.5">
      <c r="A700" s="207" t="str">
        <f t="shared" si="10"/>
        <v/>
      </c>
      <c r="F700" s="216"/>
    </row>
    <row r="701" spans="1:8" ht="16.5">
      <c r="A701" s="207" t="str">
        <f t="shared" si="10"/>
        <v>ABICO</v>
      </c>
      <c r="B701" s="207" t="s">
        <v>2199</v>
      </c>
      <c r="C701" s="207" t="s">
        <v>1696</v>
      </c>
      <c r="D701" s="207" t="s">
        <v>1309</v>
      </c>
      <c r="E701" s="207" t="s">
        <v>1621</v>
      </c>
      <c r="F701" s="216" t="s">
        <v>889</v>
      </c>
      <c r="G701" s="207" t="s">
        <v>1187</v>
      </c>
      <c r="H701" s="207" t="s">
        <v>2200</v>
      </c>
    </row>
    <row r="702" spans="1:8" ht="16.5">
      <c r="A702" s="207" t="str">
        <f t="shared" si="10"/>
        <v>AU</v>
      </c>
      <c r="B702" s="207" t="s">
        <v>2201</v>
      </c>
      <c r="C702" s="207" t="s">
        <v>2031</v>
      </c>
      <c r="D702" s="207" t="s">
        <v>887</v>
      </c>
      <c r="E702" s="207" t="s">
        <v>1750</v>
      </c>
      <c r="F702" s="216" t="s">
        <v>1083</v>
      </c>
      <c r="G702" s="207" t="s">
        <v>1187</v>
      </c>
      <c r="H702" s="207" t="s">
        <v>2548</v>
      </c>
    </row>
    <row r="703" spans="1:8" ht="16.5">
      <c r="A703" s="207" t="str">
        <f t="shared" si="10"/>
        <v>JCKH</v>
      </c>
      <c r="B703" s="207" t="s">
        <v>2202</v>
      </c>
      <c r="C703" s="207" t="s">
        <v>1884</v>
      </c>
      <c r="D703" s="207" t="s">
        <v>1885</v>
      </c>
      <c r="E703" s="207" t="s">
        <v>2203</v>
      </c>
      <c r="F703" s="216" t="s">
        <v>1885</v>
      </c>
      <c r="G703" s="207" t="s">
        <v>1277</v>
      </c>
      <c r="H703" s="207" t="s">
        <v>2204</v>
      </c>
    </row>
    <row r="704" spans="1:8" ht="16.5">
      <c r="A704" s="207" t="str">
        <f t="shared" si="10"/>
        <v>KASET</v>
      </c>
      <c r="B704" s="207" t="s">
        <v>2205</v>
      </c>
      <c r="C704" s="207" t="s">
        <v>1299</v>
      </c>
      <c r="D704" s="207" t="s">
        <v>2206</v>
      </c>
      <c r="E704" s="207" t="s">
        <v>1787</v>
      </c>
      <c r="F704" s="216" t="s">
        <v>1299</v>
      </c>
      <c r="G704" s="207" t="s">
        <v>915</v>
      </c>
      <c r="H704" s="207" t="s">
        <v>915</v>
      </c>
    </row>
    <row r="705" spans="1:8" ht="16.5">
      <c r="A705" s="207" t="str">
        <f t="shared" si="10"/>
        <v>MUD</v>
      </c>
      <c r="B705" s="207" t="s">
        <v>2207</v>
      </c>
      <c r="C705" s="207" t="s">
        <v>1126</v>
      </c>
      <c r="D705" s="207" t="s">
        <v>886</v>
      </c>
      <c r="E705" s="207" t="s">
        <v>1213</v>
      </c>
      <c r="F705" s="216" t="s">
        <v>924</v>
      </c>
      <c r="G705" s="207" t="s">
        <v>1003</v>
      </c>
      <c r="H705" s="207" t="s">
        <v>2414</v>
      </c>
    </row>
    <row r="706" spans="1:8" ht="16.5">
      <c r="A706" s="207" t="str">
        <f t="shared" ref="A706:A769" si="11">IFERROR(LEFT(B706,FIND("&lt;",B706)-2),TRIM(B706))</f>
        <v>TACC</v>
      </c>
      <c r="B706" s="207" t="s">
        <v>127</v>
      </c>
      <c r="C706" s="207" t="s">
        <v>1048</v>
      </c>
      <c r="D706" s="207" t="s">
        <v>1048</v>
      </c>
      <c r="E706" s="207" t="s">
        <v>1332</v>
      </c>
      <c r="F706" s="216" t="s">
        <v>1231</v>
      </c>
      <c r="G706" s="207" t="s">
        <v>950</v>
      </c>
      <c r="H706" s="207" t="s">
        <v>1674</v>
      </c>
    </row>
    <row r="707" spans="1:8" ht="16.5">
      <c r="A707" s="207" t="str">
        <f t="shared" si="11"/>
        <v>TMILL</v>
      </c>
      <c r="B707" s="207" t="s">
        <v>2208</v>
      </c>
      <c r="C707" s="207" t="s">
        <v>1011</v>
      </c>
      <c r="D707" s="207" t="s">
        <v>1930</v>
      </c>
      <c r="E707" s="207" t="s">
        <v>1011</v>
      </c>
      <c r="F707" s="216" t="s">
        <v>1155</v>
      </c>
      <c r="G707" s="207" t="s">
        <v>1008</v>
      </c>
      <c r="H707" s="207" t="s">
        <v>2549</v>
      </c>
    </row>
    <row r="708" spans="1:8" ht="16.5">
      <c r="A708" s="207" t="str">
        <f t="shared" si="11"/>
        <v>XO</v>
      </c>
      <c r="B708" s="207" t="s">
        <v>80</v>
      </c>
      <c r="C708" s="207" t="s">
        <v>2209</v>
      </c>
      <c r="D708" s="207" t="s">
        <v>2209</v>
      </c>
      <c r="E708" s="207" t="s">
        <v>786</v>
      </c>
      <c r="F708" s="216" t="s">
        <v>1383</v>
      </c>
      <c r="G708" s="207" t="s">
        <v>915</v>
      </c>
      <c r="H708" s="207" t="s">
        <v>915</v>
      </c>
    </row>
    <row r="709" spans="1:8" ht="16.5">
      <c r="A709" s="207" t="str">
        <f t="shared" si="11"/>
        <v>ALPHAX</v>
      </c>
      <c r="B709" s="207" t="s">
        <v>2210</v>
      </c>
      <c r="C709" s="207" t="s">
        <v>2124</v>
      </c>
      <c r="D709" s="207" t="s">
        <v>2124</v>
      </c>
      <c r="E709" s="207" t="s">
        <v>943</v>
      </c>
      <c r="F709" s="216" t="s">
        <v>944</v>
      </c>
      <c r="G709" s="207" t="s">
        <v>945</v>
      </c>
      <c r="H709" s="207" t="s">
        <v>946</v>
      </c>
    </row>
    <row r="710" spans="1:8" ht="16.5">
      <c r="A710" s="207" t="str">
        <f t="shared" si="11"/>
        <v>BGT</v>
      </c>
      <c r="B710" s="207" t="s">
        <v>2211</v>
      </c>
      <c r="C710" s="207" t="s">
        <v>2212</v>
      </c>
      <c r="D710" s="207" t="s">
        <v>977</v>
      </c>
      <c r="E710" s="207" t="s">
        <v>2079</v>
      </c>
      <c r="F710" s="216" t="s">
        <v>2550</v>
      </c>
      <c r="G710" s="207" t="s">
        <v>954</v>
      </c>
      <c r="H710" s="207" t="s">
        <v>2422</v>
      </c>
    </row>
    <row r="711" spans="1:8" ht="16.5">
      <c r="A711" s="207" t="str">
        <f t="shared" si="11"/>
        <v>BIZ</v>
      </c>
      <c r="B711" s="207" t="s">
        <v>2214</v>
      </c>
      <c r="C711" s="207" t="s">
        <v>825</v>
      </c>
      <c r="D711" s="207" t="s">
        <v>728</v>
      </c>
      <c r="E711" s="207" t="s">
        <v>1007</v>
      </c>
      <c r="F711" s="216" t="s">
        <v>825</v>
      </c>
      <c r="G711" s="207" t="s">
        <v>954</v>
      </c>
      <c r="H711" s="207" t="s">
        <v>1806</v>
      </c>
    </row>
    <row r="712" spans="1:8" ht="16.5">
      <c r="A712" s="207" t="str">
        <f t="shared" si="11"/>
        <v>DOD</v>
      </c>
      <c r="B712" s="207" t="s">
        <v>2215</v>
      </c>
      <c r="C712" s="207" t="s">
        <v>1270</v>
      </c>
      <c r="D712" s="207" t="s">
        <v>1096</v>
      </c>
      <c r="E712" s="207" t="s">
        <v>909</v>
      </c>
      <c r="F712" s="216" t="s">
        <v>908</v>
      </c>
      <c r="G712" s="207" t="s">
        <v>954</v>
      </c>
      <c r="H712" s="207" t="s">
        <v>1535</v>
      </c>
    </row>
    <row r="713" spans="1:8" ht="16.5">
      <c r="A713" s="207" t="str">
        <f t="shared" si="11"/>
        <v>ECF</v>
      </c>
      <c r="B713" s="207" t="s">
        <v>2216</v>
      </c>
      <c r="C713" s="207" t="s">
        <v>1366</v>
      </c>
      <c r="D713" s="207" t="s">
        <v>1724</v>
      </c>
      <c r="E713" s="207" t="s">
        <v>1725</v>
      </c>
      <c r="F713" s="216" t="s">
        <v>1495</v>
      </c>
      <c r="G713" s="207" t="s">
        <v>1012</v>
      </c>
      <c r="H713" s="207" t="s">
        <v>1726</v>
      </c>
    </row>
    <row r="714" spans="1:8" ht="16.5">
      <c r="A714" s="207" t="str">
        <f t="shared" si="11"/>
        <v>EFORL</v>
      </c>
      <c r="B714" s="207" t="s">
        <v>2217</v>
      </c>
      <c r="C714" s="207" t="s">
        <v>1708</v>
      </c>
      <c r="D714" s="207" t="s">
        <v>1707</v>
      </c>
      <c r="E714" s="207" t="s">
        <v>1783</v>
      </c>
      <c r="F714" s="216" t="s">
        <v>1783</v>
      </c>
      <c r="G714" s="207" t="s">
        <v>1017</v>
      </c>
      <c r="H714" s="207" t="s">
        <v>2218</v>
      </c>
    </row>
    <row r="715" spans="1:8" ht="16.5">
      <c r="A715" s="207" t="str">
        <f t="shared" si="11"/>
        <v>HPT</v>
      </c>
      <c r="B715" s="207" t="s">
        <v>2219</v>
      </c>
      <c r="C715" s="207" t="s">
        <v>1375</v>
      </c>
      <c r="D715" s="207" t="s">
        <v>1375</v>
      </c>
      <c r="E715" s="207" t="s">
        <v>1377</v>
      </c>
      <c r="F715" s="216" t="s">
        <v>1505</v>
      </c>
      <c r="G715" s="207" t="s">
        <v>1012</v>
      </c>
      <c r="H715" s="207" t="s">
        <v>2213</v>
      </c>
    </row>
    <row r="716" spans="1:8" ht="16.5">
      <c r="A716" s="207" t="str">
        <f t="shared" si="11"/>
        <v>IP</v>
      </c>
      <c r="B716" s="207" t="s">
        <v>2221</v>
      </c>
      <c r="C716" s="207" t="s">
        <v>1337</v>
      </c>
      <c r="D716" s="207" t="s">
        <v>2081</v>
      </c>
      <c r="E716" s="207" t="s">
        <v>1691</v>
      </c>
      <c r="F716" s="216" t="s">
        <v>1337</v>
      </c>
      <c r="G716" s="207" t="s">
        <v>1003</v>
      </c>
      <c r="H716" s="207" t="s">
        <v>1414</v>
      </c>
    </row>
    <row r="717" spans="1:8" ht="16.5">
      <c r="A717" s="207" t="str">
        <f t="shared" si="11"/>
        <v>JP</v>
      </c>
      <c r="B717" s="207" t="s">
        <v>2222</v>
      </c>
      <c r="C717" s="207" t="s">
        <v>1088</v>
      </c>
      <c r="D717" s="207" t="s">
        <v>1088</v>
      </c>
      <c r="E717" s="207" t="s">
        <v>1354</v>
      </c>
      <c r="F717" s="216" t="s">
        <v>1089</v>
      </c>
      <c r="G717" s="207" t="s">
        <v>1034</v>
      </c>
      <c r="H717" s="207" t="s">
        <v>2223</v>
      </c>
    </row>
    <row r="718" spans="1:8" ht="16.5">
      <c r="A718" s="207" t="str">
        <f t="shared" si="11"/>
        <v>JUBILE</v>
      </c>
      <c r="B718" s="207" t="s">
        <v>2224</v>
      </c>
      <c r="C718" s="207" t="s">
        <v>979</v>
      </c>
      <c r="D718" s="207" t="s">
        <v>979</v>
      </c>
      <c r="E718" s="207" t="s">
        <v>1343</v>
      </c>
      <c r="F718" s="216" t="s">
        <v>979</v>
      </c>
      <c r="G718" s="207" t="s">
        <v>1023</v>
      </c>
      <c r="H718" s="207" t="s">
        <v>1801</v>
      </c>
    </row>
    <row r="719" spans="1:8" ht="16.5">
      <c r="A719" s="207" t="str">
        <f t="shared" si="11"/>
        <v>MOONG</v>
      </c>
      <c r="B719" s="207" t="s">
        <v>2225</v>
      </c>
      <c r="C719" s="207" t="s">
        <v>1266</v>
      </c>
      <c r="D719" s="207" t="s">
        <v>1630</v>
      </c>
      <c r="E719" s="207" t="s">
        <v>1273</v>
      </c>
      <c r="F719" s="216" t="s">
        <v>1413</v>
      </c>
      <c r="G719" s="207" t="s">
        <v>2551</v>
      </c>
      <c r="H719" s="207" t="s">
        <v>2552</v>
      </c>
    </row>
    <row r="720" spans="1:8" ht="16.5">
      <c r="A720" s="207" t="str">
        <f t="shared" si="11"/>
        <v>NPK</v>
      </c>
      <c r="B720" s="207" t="s">
        <v>2227</v>
      </c>
      <c r="C720" s="207" t="s">
        <v>2228</v>
      </c>
      <c r="D720" s="207" t="s">
        <v>2228</v>
      </c>
      <c r="E720" s="207" t="s">
        <v>1512</v>
      </c>
      <c r="F720" s="216" t="s">
        <v>1512</v>
      </c>
      <c r="G720" s="207" t="s">
        <v>1084</v>
      </c>
      <c r="H720" s="207" t="s">
        <v>2229</v>
      </c>
    </row>
    <row r="721" spans="1:8" ht="16.5">
      <c r="A721" s="207" t="str">
        <f t="shared" si="11"/>
        <v>SMD</v>
      </c>
      <c r="B721" s="207" t="s">
        <v>2230</v>
      </c>
      <c r="C721" s="207" t="s">
        <v>1116</v>
      </c>
      <c r="D721" s="207" t="s">
        <v>1431</v>
      </c>
      <c r="E721" s="207" t="s">
        <v>1436</v>
      </c>
      <c r="F721" s="216" t="s">
        <v>1117</v>
      </c>
      <c r="G721" s="207" t="s">
        <v>954</v>
      </c>
      <c r="H721" s="207" t="s">
        <v>1394</v>
      </c>
    </row>
    <row r="722" spans="1:8" ht="16.5">
      <c r="A722" s="207" t="str">
        <f t="shared" si="11"/>
        <v>TM</v>
      </c>
      <c r="B722" s="207" t="s">
        <v>112</v>
      </c>
      <c r="C722" s="207" t="s">
        <v>2162</v>
      </c>
      <c r="D722" s="207" t="s">
        <v>2162</v>
      </c>
      <c r="E722" s="207" t="s">
        <v>1808</v>
      </c>
      <c r="F722" s="216" t="s">
        <v>1809</v>
      </c>
      <c r="G722" s="207" t="s">
        <v>1577</v>
      </c>
      <c r="H722" s="207" t="s">
        <v>2553</v>
      </c>
    </row>
    <row r="723" spans="1:8" ht="16.5">
      <c r="A723" s="207" t="str">
        <f t="shared" si="11"/>
        <v>WINMED</v>
      </c>
      <c r="B723" s="207" t="s">
        <v>2232</v>
      </c>
      <c r="C723" s="207" t="s">
        <v>1548</v>
      </c>
      <c r="D723" s="207" t="s">
        <v>1778</v>
      </c>
      <c r="E723" s="207" t="s">
        <v>1644</v>
      </c>
      <c r="F723" s="216" t="s">
        <v>1148</v>
      </c>
      <c r="G723" s="207" t="s">
        <v>954</v>
      </c>
      <c r="H723" s="207" t="s">
        <v>2233</v>
      </c>
    </row>
    <row r="724" spans="1:8" ht="16.5">
      <c r="A724" s="207" t="str">
        <f t="shared" si="11"/>
        <v>ACAP</v>
      </c>
      <c r="B724" s="207" t="s">
        <v>2234</v>
      </c>
      <c r="C724" s="207">
        <v>0.72</v>
      </c>
      <c r="D724" s="207">
        <v>0.73</v>
      </c>
      <c r="E724" s="207">
        <v>0.71</v>
      </c>
      <c r="F724" s="216">
        <v>0.72</v>
      </c>
      <c r="G724" s="207">
        <v>0</v>
      </c>
      <c r="H724" s="207">
        <v>0</v>
      </c>
    </row>
    <row r="725" spans="1:8" ht="16.5">
      <c r="A725" s="207" t="str">
        <f t="shared" si="11"/>
        <v>AF</v>
      </c>
      <c r="B725" s="207" t="s">
        <v>2235</v>
      </c>
      <c r="C725" s="207">
        <v>1.07</v>
      </c>
      <c r="D725" s="207">
        <v>1.08</v>
      </c>
      <c r="E725" s="207">
        <v>1.04</v>
      </c>
      <c r="F725" s="216">
        <v>1.08</v>
      </c>
      <c r="G725" s="207">
        <v>0</v>
      </c>
      <c r="H725" s="207">
        <v>0</v>
      </c>
    </row>
    <row r="726" spans="1:8" ht="16.5">
      <c r="A726" s="207" t="str">
        <f t="shared" si="11"/>
        <v>AIRA</v>
      </c>
      <c r="B726" s="207" t="s">
        <v>2236</v>
      </c>
      <c r="C726" s="207">
        <v>2.2000000000000002</v>
      </c>
      <c r="D726" s="207">
        <v>2.2000000000000002</v>
      </c>
      <c r="E726" s="207">
        <v>2.1800000000000002</v>
      </c>
      <c r="F726" s="216">
        <v>2.2000000000000002</v>
      </c>
      <c r="G726" s="207">
        <v>0</v>
      </c>
      <c r="H726" s="207">
        <v>0</v>
      </c>
    </row>
    <row r="727" spans="1:8" ht="16.5">
      <c r="A727" s="207" t="str">
        <f t="shared" si="11"/>
        <v>ASN</v>
      </c>
      <c r="B727" s="207" t="s">
        <v>2237</v>
      </c>
      <c r="C727" s="207">
        <v>3.76</v>
      </c>
      <c r="D727" s="207">
        <v>3.78</v>
      </c>
      <c r="E727" s="207">
        <v>3.64</v>
      </c>
      <c r="F727" s="216">
        <v>3.68</v>
      </c>
      <c r="G727" s="207">
        <v>-0.04</v>
      </c>
      <c r="H727" s="207">
        <v>-1.08</v>
      </c>
    </row>
    <row r="728" spans="1:8" ht="16.5">
      <c r="A728" s="207" t="str">
        <f t="shared" si="11"/>
        <v>BROOK</v>
      </c>
      <c r="B728" s="207" t="s">
        <v>2238</v>
      </c>
      <c r="C728" s="207">
        <v>0.56999999999999995</v>
      </c>
      <c r="D728" s="207">
        <v>0.57999999999999996</v>
      </c>
      <c r="E728" s="207">
        <v>0.54</v>
      </c>
      <c r="F728" s="216">
        <v>0.55000000000000004</v>
      </c>
      <c r="G728" s="207">
        <v>-0.03</v>
      </c>
      <c r="H728" s="207">
        <v>-5.17</v>
      </c>
    </row>
    <row r="729" spans="1:8" ht="16.5">
      <c r="A729" s="207" t="str">
        <f t="shared" si="11"/>
        <v>GCAP</v>
      </c>
      <c r="B729" s="207" t="s">
        <v>2239</v>
      </c>
      <c r="C729" s="207">
        <v>1.29</v>
      </c>
      <c r="D729" s="207">
        <v>1.29</v>
      </c>
      <c r="E729" s="207">
        <v>1.26</v>
      </c>
      <c r="F729" s="216">
        <v>1.27</v>
      </c>
      <c r="G729" s="207">
        <v>-0.02</v>
      </c>
      <c r="H729" s="207">
        <v>-1.55</v>
      </c>
    </row>
    <row r="730" spans="1:8" ht="16.5">
      <c r="A730" s="207" t="str">
        <f t="shared" si="11"/>
        <v>KCC</v>
      </c>
      <c r="B730" s="207" t="s">
        <v>2240</v>
      </c>
      <c r="C730" s="207">
        <v>7</v>
      </c>
      <c r="D730" s="207">
        <v>7.2</v>
      </c>
      <c r="E730" s="207">
        <v>6.9</v>
      </c>
      <c r="F730" s="216">
        <v>7.05</v>
      </c>
      <c r="G730" s="207">
        <v>0.1</v>
      </c>
      <c r="H730" s="207">
        <v>1.44</v>
      </c>
    </row>
    <row r="731" spans="1:8" ht="16.5">
      <c r="A731" s="207" t="str">
        <f t="shared" si="11"/>
        <v>LIT</v>
      </c>
      <c r="B731" s="207" t="s">
        <v>2241</v>
      </c>
      <c r="C731" s="207">
        <v>2</v>
      </c>
      <c r="D731" s="207">
        <v>2.14</v>
      </c>
      <c r="E731" s="207">
        <v>2</v>
      </c>
      <c r="F731" s="216">
        <v>2.1</v>
      </c>
      <c r="G731" s="207">
        <v>0.02</v>
      </c>
      <c r="H731" s="207">
        <v>0.96</v>
      </c>
    </row>
    <row r="732" spans="1:8" ht="16.5">
      <c r="A732" s="207" t="str">
        <f t="shared" si="11"/>
        <v>MITSIB</v>
      </c>
      <c r="B732" s="207" t="s">
        <v>2242</v>
      </c>
      <c r="C732" s="207">
        <v>1.05</v>
      </c>
      <c r="D732" s="207">
        <v>1.05</v>
      </c>
      <c r="E732" s="207">
        <v>1.03</v>
      </c>
      <c r="F732" s="216">
        <v>1.04</v>
      </c>
      <c r="G732" s="207">
        <v>-0.01</v>
      </c>
      <c r="H732" s="207">
        <v>-0.95</v>
      </c>
    </row>
    <row r="733" spans="1:8" ht="16.5">
      <c r="A733" s="207" t="str">
        <f t="shared" si="11"/>
        <v>SGF</v>
      </c>
      <c r="B733" s="207" t="s">
        <v>2243</v>
      </c>
      <c r="C733" s="207">
        <v>0.87</v>
      </c>
      <c r="D733" s="207">
        <v>0.89</v>
      </c>
      <c r="E733" s="207">
        <v>0.86</v>
      </c>
      <c r="F733" s="216">
        <v>0.88</v>
      </c>
      <c r="G733" s="207">
        <v>0</v>
      </c>
      <c r="H733" s="207">
        <v>0</v>
      </c>
    </row>
    <row r="734" spans="1:8" ht="16.5">
      <c r="A734" s="207" t="str">
        <f t="shared" si="11"/>
        <v>TQR</v>
      </c>
      <c r="B734" s="207" t="s">
        <v>2244</v>
      </c>
      <c r="C734" s="207">
        <v>14.8</v>
      </c>
      <c r="D734" s="207">
        <v>15.7</v>
      </c>
      <c r="E734" s="207">
        <v>14.8</v>
      </c>
      <c r="F734" s="216">
        <v>15.5</v>
      </c>
      <c r="G734" s="207">
        <v>0.5</v>
      </c>
      <c r="H734" s="207">
        <v>3.33</v>
      </c>
    </row>
    <row r="735" spans="1:8" ht="16.5">
      <c r="A735" s="207" t="str">
        <f t="shared" si="11"/>
        <v>ADB</v>
      </c>
      <c r="B735" s="207" t="s">
        <v>2245</v>
      </c>
      <c r="C735" s="207">
        <v>1.37</v>
      </c>
      <c r="D735" s="207">
        <v>1.38</v>
      </c>
      <c r="E735" s="207">
        <v>1.34</v>
      </c>
      <c r="F735" s="216">
        <v>1.34</v>
      </c>
      <c r="G735" s="207">
        <v>-0.04</v>
      </c>
      <c r="H735" s="207">
        <v>-2.9</v>
      </c>
    </row>
    <row r="736" spans="1:8" ht="16.5">
      <c r="A736" s="207" t="str">
        <f t="shared" si="11"/>
        <v>BM</v>
      </c>
      <c r="B736" s="207" t="s">
        <v>2246</v>
      </c>
      <c r="C736" s="207">
        <v>4.04</v>
      </c>
      <c r="D736" s="207">
        <v>4.04</v>
      </c>
      <c r="E736" s="207">
        <v>3.8</v>
      </c>
      <c r="F736" s="216">
        <v>3.8</v>
      </c>
      <c r="G736" s="207">
        <v>-0.24</v>
      </c>
      <c r="H736" s="207">
        <v>-5.94</v>
      </c>
    </row>
    <row r="737" spans="1:8" ht="16.5">
      <c r="A737" s="207" t="str">
        <f t="shared" si="11"/>
        <v>CHO</v>
      </c>
      <c r="B737" s="207" t="s">
        <v>2247</v>
      </c>
      <c r="C737" s="207">
        <v>0.6</v>
      </c>
      <c r="D737" s="207">
        <v>0.62</v>
      </c>
      <c r="E737" s="207">
        <v>0.59</v>
      </c>
      <c r="F737" s="216">
        <v>0.6</v>
      </c>
      <c r="G737" s="207">
        <v>0</v>
      </c>
      <c r="H737" s="207">
        <v>0</v>
      </c>
    </row>
    <row r="738" spans="1:8" ht="16.5">
      <c r="A738" s="207" t="str">
        <f t="shared" si="11"/>
        <v>CHOW</v>
      </c>
      <c r="B738" s="207" t="s">
        <v>2248</v>
      </c>
      <c r="C738" s="207">
        <v>4.0999999999999996</v>
      </c>
      <c r="D738" s="207">
        <v>4.1399999999999997</v>
      </c>
      <c r="E738" s="207">
        <v>4.04</v>
      </c>
      <c r="F738" s="216">
        <v>4.04</v>
      </c>
      <c r="G738" s="207">
        <v>-0.12</v>
      </c>
      <c r="H738" s="207">
        <v>-2.88</v>
      </c>
    </row>
    <row r="739" spans="1:8" ht="16.5">
      <c r="A739" s="207" t="str">
        <f t="shared" si="11"/>
        <v>CIG</v>
      </c>
      <c r="B739" s="207" t="s">
        <v>2249</v>
      </c>
      <c r="C739" s="207">
        <v>0.6</v>
      </c>
      <c r="D739" s="207">
        <v>0.6</v>
      </c>
      <c r="E739" s="207">
        <v>0.59</v>
      </c>
      <c r="F739" s="216">
        <v>0.59</v>
      </c>
      <c r="G739" s="207">
        <v>0</v>
      </c>
      <c r="H739" s="207">
        <v>0</v>
      </c>
    </row>
    <row r="740" spans="1:8" ht="16.5">
      <c r="A740" s="207" t="str">
        <f t="shared" si="11"/>
        <v>COLOR</v>
      </c>
      <c r="B740" s="207" t="s">
        <v>2250</v>
      </c>
      <c r="C740" s="207">
        <v>1.77</v>
      </c>
      <c r="D740" s="207">
        <v>1.81</v>
      </c>
      <c r="E740" s="207">
        <v>1.77</v>
      </c>
      <c r="F740" s="216">
        <v>1.77</v>
      </c>
      <c r="G740" s="207">
        <v>0.01</v>
      </c>
      <c r="H740" s="207">
        <v>0.56999999999999995</v>
      </c>
    </row>
    <row r="741" spans="1:8" ht="16.5">
      <c r="A741" s="207" t="str">
        <f t="shared" si="11"/>
        <v>CPR</v>
      </c>
      <c r="B741" s="207" t="s">
        <v>2251</v>
      </c>
      <c r="C741" s="207">
        <v>9.85</v>
      </c>
      <c r="D741" s="207">
        <v>9.85</v>
      </c>
      <c r="E741" s="207">
        <v>8.4</v>
      </c>
      <c r="F741" s="216">
        <v>8.4499999999999993</v>
      </c>
      <c r="G741" s="207">
        <v>-1.4</v>
      </c>
      <c r="H741" s="207">
        <v>-14.21</v>
      </c>
    </row>
    <row r="742" spans="1:8" ht="16.5">
      <c r="A742" s="207" t="str">
        <f t="shared" si="11"/>
        <v>FPI</v>
      </c>
      <c r="B742" s="207" t="s">
        <v>2252</v>
      </c>
      <c r="C742" s="207">
        <v>3.26</v>
      </c>
      <c r="D742" s="207">
        <v>3.3</v>
      </c>
      <c r="E742" s="207">
        <v>3.2</v>
      </c>
      <c r="F742" s="216">
        <v>3.22</v>
      </c>
      <c r="G742" s="207">
        <v>-0.04</v>
      </c>
      <c r="H742" s="207">
        <v>-1.23</v>
      </c>
    </row>
    <row r="743" spans="1:8" ht="16.5">
      <c r="A743" s="207" t="str">
        <f t="shared" si="11"/>
        <v>GTB</v>
      </c>
      <c r="B743" s="207" t="s">
        <v>2253</v>
      </c>
      <c r="C743" s="207">
        <v>0.79</v>
      </c>
      <c r="D743" s="207">
        <v>0.81</v>
      </c>
      <c r="E743" s="207">
        <v>0.79</v>
      </c>
      <c r="F743" s="216">
        <v>0.81</v>
      </c>
      <c r="G743" s="207">
        <v>0.02</v>
      </c>
      <c r="H743" s="207">
        <v>2.5299999999999998</v>
      </c>
    </row>
    <row r="744" spans="1:8" ht="16.5">
      <c r="A744" s="207" t="str">
        <f t="shared" si="11"/>
        <v>KCM</v>
      </c>
      <c r="B744" s="207" t="s">
        <v>2254</v>
      </c>
      <c r="C744" s="207">
        <v>0.76</v>
      </c>
      <c r="D744" s="207">
        <v>0.76</v>
      </c>
      <c r="E744" s="207">
        <v>0.74</v>
      </c>
      <c r="F744" s="216">
        <v>0.75</v>
      </c>
      <c r="G744" s="207">
        <v>-0.02</v>
      </c>
      <c r="H744" s="207">
        <v>-2.6</v>
      </c>
    </row>
    <row r="745" spans="1:8" ht="16.5">
      <c r="A745" s="207" t="str">
        <f t="shared" si="11"/>
        <v>KUMWEL</v>
      </c>
      <c r="B745" s="207" t="s">
        <v>2255</v>
      </c>
      <c r="C745" s="207">
        <v>2.48</v>
      </c>
      <c r="D745" s="207">
        <v>2.48</v>
      </c>
      <c r="E745" s="207">
        <v>2.34</v>
      </c>
      <c r="F745" s="216">
        <v>2.38</v>
      </c>
      <c r="G745" s="207">
        <v>-0.02</v>
      </c>
      <c r="H745" s="207">
        <v>-0.83</v>
      </c>
    </row>
    <row r="746" spans="1:8" ht="16.5">
      <c r="A746" s="207" t="str">
        <f t="shared" si="11"/>
        <v>KWM</v>
      </c>
      <c r="B746" s="207" t="s">
        <v>2256</v>
      </c>
      <c r="C746" s="207">
        <v>2.74</v>
      </c>
      <c r="D746" s="207">
        <v>2.78</v>
      </c>
      <c r="E746" s="207">
        <v>2.72</v>
      </c>
      <c r="F746" s="216">
        <v>2.74</v>
      </c>
      <c r="G746" s="207">
        <v>0.04</v>
      </c>
      <c r="H746" s="207">
        <v>1.48</v>
      </c>
    </row>
    <row r="747" spans="1:8" ht="16.5">
      <c r="A747" s="207" t="str">
        <f t="shared" si="11"/>
        <v>MBAX</v>
      </c>
      <c r="B747" s="207" t="s">
        <v>2257</v>
      </c>
      <c r="C747" s="207">
        <v>5.45</v>
      </c>
      <c r="D747" s="207">
        <v>5.55</v>
      </c>
      <c r="E747" s="207">
        <v>5.4</v>
      </c>
      <c r="F747" s="216">
        <v>5.4</v>
      </c>
      <c r="G747" s="207">
        <v>0</v>
      </c>
      <c r="H747" s="207">
        <v>0</v>
      </c>
    </row>
    <row r="748" spans="1:8" ht="16.5">
      <c r="A748" s="207" t="str">
        <f t="shared" si="11"/>
        <v>MGT</v>
      </c>
      <c r="B748" s="207" t="s">
        <v>206</v>
      </c>
      <c r="C748" s="207">
        <v>5.05</v>
      </c>
      <c r="D748" s="207">
        <v>5.15</v>
      </c>
      <c r="E748" s="207">
        <v>4.96</v>
      </c>
      <c r="F748" s="216">
        <v>5</v>
      </c>
      <c r="G748" s="207">
        <v>0.1</v>
      </c>
      <c r="H748" s="207">
        <v>2.04</v>
      </c>
    </row>
    <row r="749" spans="1:8" ht="16.5">
      <c r="A749" s="207" t="str">
        <f t="shared" si="11"/>
        <v>NDR</v>
      </c>
      <c r="B749" s="207" t="s">
        <v>2258</v>
      </c>
      <c r="C749" s="207">
        <v>2.72</v>
      </c>
      <c r="D749" s="207">
        <v>2.74</v>
      </c>
      <c r="E749" s="207">
        <v>2.7</v>
      </c>
      <c r="F749" s="216">
        <v>2.7</v>
      </c>
      <c r="G749" s="207">
        <v>0</v>
      </c>
      <c r="H749" s="207">
        <v>0</v>
      </c>
    </row>
    <row r="750" spans="1:8" ht="16.5">
      <c r="A750" s="207" t="str">
        <f t="shared" si="11"/>
        <v>PACO</v>
      </c>
      <c r="B750" s="207" t="s">
        <v>2259</v>
      </c>
      <c r="C750" s="207">
        <v>2.54</v>
      </c>
      <c r="D750" s="207">
        <v>2.56</v>
      </c>
      <c r="E750" s="207">
        <v>2.52</v>
      </c>
      <c r="F750" s="216">
        <v>2.56</v>
      </c>
      <c r="G750" s="207">
        <v>0</v>
      </c>
      <c r="H750" s="207">
        <v>0</v>
      </c>
    </row>
    <row r="751" spans="1:8" ht="16.5">
      <c r="A751" s="207" t="str">
        <f t="shared" si="11"/>
        <v>PDG</v>
      </c>
      <c r="B751" s="207" t="s">
        <v>2260</v>
      </c>
      <c r="C751" s="207">
        <v>3.46</v>
      </c>
      <c r="D751" s="207">
        <v>3.5</v>
      </c>
      <c r="E751" s="207">
        <v>3.46</v>
      </c>
      <c r="F751" s="216">
        <v>3.46</v>
      </c>
      <c r="G751" s="207">
        <v>-0.04</v>
      </c>
      <c r="H751" s="207">
        <v>-1.1399999999999999</v>
      </c>
    </row>
    <row r="752" spans="1:8" ht="16.5">
      <c r="A752" s="207" t="str">
        <f t="shared" si="11"/>
        <v>PIMO</v>
      </c>
      <c r="B752" s="207" t="s">
        <v>2261</v>
      </c>
      <c r="C752" s="207">
        <v>3.68</v>
      </c>
      <c r="D752" s="207">
        <v>3.8</v>
      </c>
      <c r="E752" s="207">
        <v>3.66</v>
      </c>
      <c r="F752" s="216">
        <v>3.8</v>
      </c>
      <c r="G752" s="207">
        <v>0.18</v>
      </c>
      <c r="H752" s="207">
        <v>4.97</v>
      </c>
    </row>
    <row r="753" spans="1:8" ht="16.5">
      <c r="A753" s="207" t="str">
        <f t="shared" si="11"/>
        <v>PJW</v>
      </c>
      <c r="B753" s="207" t="s">
        <v>2262</v>
      </c>
      <c r="C753" s="207">
        <v>3.78</v>
      </c>
      <c r="D753" s="207">
        <v>3.9</v>
      </c>
      <c r="E753" s="207">
        <v>3.76</v>
      </c>
      <c r="F753" s="216">
        <v>3.84</v>
      </c>
      <c r="G753" s="207">
        <v>0.06</v>
      </c>
      <c r="H753" s="207">
        <v>1.59</v>
      </c>
    </row>
    <row r="754" spans="1:8" ht="16.5">
      <c r="A754" s="207" t="str">
        <f t="shared" si="11"/>
        <v>PPM</v>
      </c>
      <c r="B754" s="207" t="s">
        <v>2263</v>
      </c>
      <c r="C754" s="207">
        <v>2.8</v>
      </c>
      <c r="D754" s="207">
        <v>2.88</v>
      </c>
      <c r="E754" s="207">
        <v>2.72</v>
      </c>
      <c r="F754" s="216">
        <v>2.86</v>
      </c>
      <c r="G754" s="207">
        <v>0.18</v>
      </c>
      <c r="H754" s="207">
        <v>6.72</v>
      </c>
    </row>
    <row r="755" spans="1:8" ht="16.5">
      <c r="A755" s="207" t="str">
        <f t="shared" si="11"/>
        <v>PRAPAT</v>
      </c>
      <c r="B755" s="207" t="s">
        <v>2264</v>
      </c>
      <c r="C755" s="207">
        <v>1.33</v>
      </c>
      <c r="D755" s="207">
        <v>1.37</v>
      </c>
      <c r="E755" s="207">
        <v>1.33</v>
      </c>
      <c r="F755" s="216">
        <v>1.35</v>
      </c>
      <c r="G755" s="207">
        <v>0.02</v>
      </c>
      <c r="H755" s="207">
        <v>1.5</v>
      </c>
    </row>
    <row r="756" spans="1:8" ht="16.5">
      <c r="A756" s="207" t="str">
        <f t="shared" si="11"/>
        <v>RWI</v>
      </c>
      <c r="B756" s="207" t="s">
        <v>2265</v>
      </c>
      <c r="C756" s="207">
        <v>1.2</v>
      </c>
      <c r="D756" s="207">
        <v>1.2</v>
      </c>
      <c r="E756" s="207">
        <v>1.1599999999999999</v>
      </c>
      <c r="F756" s="216">
        <v>1.17</v>
      </c>
      <c r="G756" s="207">
        <v>-0.04</v>
      </c>
      <c r="H756" s="207">
        <v>-3.31</v>
      </c>
    </row>
    <row r="757" spans="1:8" ht="16.5">
      <c r="A757" s="207" t="str">
        <f t="shared" si="11"/>
        <v>SALEE</v>
      </c>
      <c r="B757" s="207" t="s">
        <v>2266</v>
      </c>
      <c r="C757" s="207">
        <v>1.2</v>
      </c>
      <c r="D757" s="207">
        <v>1.2</v>
      </c>
      <c r="E757" s="207">
        <v>1.1599999999999999</v>
      </c>
      <c r="F757" s="216">
        <v>1.17</v>
      </c>
      <c r="G757" s="207">
        <v>-0.01</v>
      </c>
      <c r="H757" s="207">
        <v>-0.85</v>
      </c>
    </row>
    <row r="758" spans="1:8" ht="16.5">
      <c r="A758" s="207" t="str">
        <f t="shared" si="11"/>
        <v>SANKO</v>
      </c>
      <c r="B758" s="207" t="s">
        <v>2267</v>
      </c>
      <c r="C758" s="207">
        <v>1.39</v>
      </c>
      <c r="D758" s="207">
        <v>1.42</v>
      </c>
      <c r="E758" s="207">
        <v>1.37</v>
      </c>
      <c r="F758" s="216">
        <v>1.37</v>
      </c>
      <c r="G758" s="207">
        <v>-0.02</v>
      </c>
      <c r="H758" s="207">
        <v>-1.44</v>
      </c>
    </row>
    <row r="759" spans="1:8" ht="16.5">
      <c r="A759" s="207" t="str">
        <f t="shared" si="11"/>
        <v>SELIC</v>
      </c>
      <c r="B759" s="207" t="s">
        <v>2268</v>
      </c>
      <c r="C759" s="207">
        <v>2.44</v>
      </c>
      <c r="D759" s="207">
        <v>2.48</v>
      </c>
      <c r="E759" s="207">
        <v>2.42</v>
      </c>
      <c r="F759" s="216">
        <v>2.48</v>
      </c>
      <c r="G759" s="207">
        <v>0.04</v>
      </c>
      <c r="H759" s="207">
        <v>1.64</v>
      </c>
    </row>
    <row r="760" spans="1:8" ht="16.5">
      <c r="A760" s="207" t="str">
        <f t="shared" si="11"/>
        <v>SFT</v>
      </c>
      <c r="B760" s="207" t="s">
        <v>345</v>
      </c>
      <c r="C760" s="207">
        <v>5</v>
      </c>
      <c r="D760" s="207">
        <v>5</v>
      </c>
      <c r="E760" s="207">
        <v>4.9400000000000004</v>
      </c>
      <c r="F760" s="216">
        <v>5</v>
      </c>
      <c r="G760" s="207">
        <v>0.02</v>
      </c>
      <c r="H760" s="207">
        <v>0.4</v>
      </c>
    </row>
    <row r="761" spans="1:8" ht="16.5">
      <c r="A761" s="207" t="str">
        <f t="shared" si="11"/>
        <v>STP</v>
      </c>
      <c r="B761" s="207" t="s">
        <v>2269</v>
      </c>
      <c r="C761" s="207">
        <v>17.5</v>
      </c>
      <c r="D761" s="207">
        <v>18.100000000000001</v>
      </c>
      <c r="E761" s="207">
        <v>16.899999999999999</v>
      </c>
      <c r="F761" s="216">
        <v>17.100000000000001</v>
      </c>
      <c r="G761" s="207">
        <v>-0.6</v>
      </c>
      <c r="H761" s="207">
        <v>-3.39</v>
      </c>
    </row>
    <row r="762" spans="1:8" ht="16.5">
      <c r="A762" s="207" t="str">
        <f t="shared" si="11"/>
        <v>SWC</v>
      </c>
      <c r="B762" s="207" t="s">
        <v>2270</v>
      </c>
      <c r="C762" s="207">
        <v>6.3</v>
      </c>
      <c r="D762" s="207">
        <v>6.7</v>
      </c>
      <c r="E762" s="207">
        <v>6.3</v>
      </c>
      <c r="F762" s="216">
        <v>6.4</v>
      </c>
      <c r="G762" s="207">
        <v>0.05</v>
      </c>
      <c r="H762" s="207">
        <v>0.79</v>
      </c>
    </row>
    <row r="763" spans="1:8" ht="16.5">
      <c r="A763" s="207" t="str">
        <f t="shared" si="11"/>
        <v>TMC</v>
      </c>
      <c r="B763" s="207" t="s">
        <v>2271</v>
      </c>
      <c r="C763" s="207">
        <v>1.1299999999999999</v>
      </c>
      <c r="D763" s="207">
        <v>1.1499999999999999</v>
      </c>
      <c r="E763" s="207">
        <v>1.1299999999999999</v>
      </c>
      <c r="F763" s="216">
        <v>1.1399999999999999</v>
      </c>
      <c r="G763" s="207">
        <v>-0.02</v>
      </c>
      <c r="H763" s="207">
        <v>-1.72</v>
      </c>
    </row>
    <row r="764" spans="1:8" ht="16.5">
      <c r="A764" s="207" t="str">
        <f t="shared" si="11"/>
        <v>TMI</v>
      </c>
      <c r="B764" s="207" t="s">
        <v>2272</v>
      </c>
      <c r="C764" s="207">
        <v>1.76</v>
      </c>
      <c r="D764" s="207">
        <v>1.78</v>
      </c>
      <c r="E764" s="207">
        <v>1.68</v>
      </c>
      <c r="F764" s="216">
        <v>1.76</v>
      </c>
      <c r="G764" s="207">
        <v>0</v>
      </c>
      <c r="H764" s="207">
        <v>0</v>
      </c>
    </row>
    <row r="765" spans="1:8" ht="16.5">
      <c r="A765" s="207" t="str">
        <f t="shared" si="11"/>
        <v>TMW</v>
      </c>
      <c r="B765" s="207" t="s">
        <v>2273</v>
      </c>
      <c r="C765" s="207">
        <v>33.75</v>
      </c>
      <c r="D765" s="207">
        <v>34.25</v>
      </c>
      <c r="E765" s="207">
        <v>33.75</v>
      </c>
      <c r="F765" s="216">
        <v>34.25</v>
      </c>
      <c r="G765" s="207">
        <v>-0.25</v>
      </c>
      <c r="H765" s="207">
        <v>-0.72</v>
      </c>
    </row>
    <row r="766" spans="1:8" ht="16.5">
      <c r="A766" s="207" t="str">
        <f t="shared" si="11"/>
        <v>TPLAS</v>
      </c>
      <c r="B766" s="207" t="s">
        <v>2274</v>
      </c>
      <c r="C766" s="207">
        <v>3.06</v>
      </c>
      <c r="D766" s="207">
        <v>3.08</v>
      </c>
      <c r="E766" s="207">
        <v>2.96</v>
      </c>
      <c r="F766" s="216">
        <v>2.96</v>
      </c>
      <c r="G766" s="207">
        <v>-0.08</v>
      </c>
      <c r="H766" s="207">
        <v>-2.63</v>
      </c>
    </row>
    <row r="767" spans="1:8" ht="16.5">
      <c r="A767" s="207" t="str">
        <f t="shared" si="11"/>
        <v>TRV</v>
      </c>
      <c r="B767" s="207" t="s">
        <v>2275</v>
      </c>
      <c r="C767" s="207">
        <v>2.7</v>
      </c>
      <c r="D767" s="207">
        <v>2.74</v>
      </c>
      <c r="E767" s="207">
        <v>2.68</v>
      </c>
      <c r="F767" s="216">
        <v>2.7</v>
      </c>
      <c r="G767" s="207">
        <v>0</v>
      </c>
      <c r="H767" s="207">
        <v>0</v>
      </c>
    </row>
    <row r="768" spans="1:8" ht="16.5">
      <c r="A768" s="207" t="str">
        <f t="shared" si="11"/>
        <v>UBIS</v>
      </c>
      <c r="B768" s="207" t="s">
        <v>2276</v>
      </c>
      <c r="C768" s="207">
        <v>4.4400000000000004</v>
      </c>
      <c r="D768" s="207">
        <v>4.46</v>
      </c>
      <c r="E768" s="207">
        <v>4.42</v>
      </c>
      <c r="F768" s="216">
        <v>4.42</v>
      </c>
      <c r="G768" s="207">
        <v>-0.04</v>
      </c>
      <c r="H768" s="207">
        <v>-0.9</v>
      </c>
    </row>
    <row r="769" spans="1:8" ht="16.5">
      <c r="A769" s="207" t="str">
        <f t="shared" si="11"/>
        <v>UEC</v>
      </c>
      <c r="B769" s="207" t="s">
        <v>2277</v>
      </c>
      <c r="C769" s="207">
        <v>1.95</v>
      </c>
      <c r="D769" s="207">
        <v>1.96</v>
      </c>
      <c r="E769" s="207">
        <v>1.92</v>
      </c>
      <c r="F769" s="216">
        <v>1.93</v>
      </c>
      <c r="G769" s="207">
        <v>-0.02</v>
      </c>
      <c r="H769" s="207">
        <v>-1.03</v>
      </c>
    </row>
    <row r="770" spans="1:8" ht="16.5">
      <c r="A770" s="207" t="str">
        <f t="shared" ref="A770:A833" si="12">IFERROR(LEFT(B770,FIND("&lt;",B770)-2),TRIM(B770))</f>
        <v>UKEM</v>
      </c>
      <c r="B770" s="207" t="s">
        <v>2278</v>
      </c>
      <c r="C770" s="207">
        <v>1.89</v>
      </c>
      <c r="D770" s="207">
        <v>1.91</v>
      </c>
      <c r="E770" s="207">
        <v>1.86</v>
      </c>
      <c r="F770" s="216">
        <v>1.87</v>
      </c>
      <c r="G770" s="207">
        <v>-0.03</v>
      </c>
      <c r="H770" s="207">
        <v>-1.58</v>
      </c>
    </row>
    <row r="771" spans="1:8" ht="16.5">
      <c r="A771" s="207" t="str">
        <f t="shared" si="12"/>
        <v>UREKA</v>
      </c>
      <c r="B771" s="207" t="s">
        <v>2279</v>
      </c>
      <c r="C771" s="207">
        <v>1.64</v>
      </c>
      <c r="D771" s="207">
        <v>1.64</v>
      </c>
      <c r="E771" s="207">
        <v>1.58</v>
      </c>
      <c r="F771" s="216">
        <v>1.6</v>
      </c>
      <c r="G771" s="207">
        <v>-0.02</v>
      </c>
      <c r="H771" s="207">
        <v>-1.23</v>
      </c>
    </row>
    <row r="772" spans="1:8" ht="16.5">
      <c r="A772" s="207" t="str">
        <f t="shared" si="12"/>
        <v>YUASA</v>
      </c>
      <c r="B772" s="207" t="s">
        <v>2280</v>
      </c>
      <c r="C772" s="207">
        <v>18.5</v>
      </c>
      <c r="D772" s="207">
        <v>18.7</v>
      </c>
      <c r="E772" s="207">
        <v>17.8</v>
      </c>
      <c r="F772" s="216">
        <v>17.8</v>
      </c>
      <c r="G772" s="207">
        <v>-0.6</v>
      </c>
      <c r="H772" s="207">
        <v>-3.26</v>
      </c>
    </row>
    <row r="773" spans="1:8" ht="16.5">
      <c r="A773" s="207" t="str">
        <f t="shared" si="12"/>
        <v>ZIGA</v>
      </c>
      <c r="B773" s="207" t="s">
        <v>2281</v>
      </c>
      <c r="C773" s="207">
        <v>6.75</v>
      </c>
      <c r="D773" s="207">
        <v>6.8</v>
      </c>
      <c r="E773" s="207">
        <v>5.25</v>
      </c>
      <c r="F773" s="216">
        <v>5.35</v>
      </c>
      <c r="G773" s="207">
        <v>-1.55</v>
      </c>
      <c r="H773" s="207">
        <v>-22.46</v>
      </c>
    </row>
    <row r="774" spans="1:8" ht="16.5">
      <c r="A774" s="207" t="str">
        <f t="shared" si="12"/>
        <v>A5</v>
      </c>
      <c r="B774" s="207" t="s">
        <v>2282</v>
      </c>
      <c r="C774" s="207" t="s">
        <v>1612</v>
      </c>
      <c r="D774" s="207" t="s">
        <v>1612</v>
      </c>
      <c r="E774" s="207" t="s">
        <v>1787</v>
      </c>
      <c r="F774" s="216" t="s">
        <v>1787</v>
      </c>
      <c r="G774" s="207" t="s">
        <v>2149</v>
      </c>
      <c r="H774" s="207" t="s">
        <v>2098</v>
      </c>
    </row>
    <row r="775" spans="1:8" ht="16.5">
      <c r="A775" s="207" t="str">
        <f t="shared" si="12"/>
        <v>ALL</v>
      </c>
      <c r="B775" s="207" t="s">
        <v>2283</v>
      </c>
      <c r="C775" s="207" t="s">
        <v>1362</v>
      </c>
      <c r="D775" s="207" t="s">
        <v>1362</v>
      </c>
      <c r="E775" s="207" t="s">
        <v>2284</v>
      </c>
      <c r="F775" s="216" t="s">
        <v>2284</v>
      </c>
      <c r="G775" s="207" t="s">
        <v>2541</v>
      </c>
      <c r="H775" s="207" t="s">
        <v>2554</v>
      </c>
    </row>
    <row r="776" spans="1:8" ht="16.5">
      <c r="A776" s="207" t="str">
        <f t="shared" si="12"/>
        <v>ARIN</v>
      </c>
      <c r="B776" s="207" t="s">
        <v>2285</v>
      </c>
      <c r="C776" s="207" t="s">
        <v>1270</v>
      </c>
      <c r="D776" s="207" t="s">
        <v>1270</v>
      </c>
      <c r="E776" s="207" t="s">
        <v>1468</v>
      </c>
      <c r="F776" s="216" t="s">
        <v>1033</v>
      </c>
      <c r="G776" s="207" t="s">
        <v>1341</v>
      </c>
      <c r="H776" s="207" t="s">
        <v>2555</v>
      </c>
    </row>
    <row r="777" spans="1:8" ht="16.5">
      <c r="A777" s="207" t="str">
        <f t="shared" si="12"/>
        <v>ARROW</v>
      </c>
      <c r="B777" s="207" t="s">
        <v>2286</v>
      </c>
      <c r="C777" s="207" t="s">
        <v>1144</v>
      </c>
      <c r="D777" s="207" t="s">
        <v>2352</v>
      </c>
      <c r="E777" s="207" t="s">
        <v>1144</v>
      </c>
      <c r="F777" s="216" t="s">
        <v>2352</v>
      </c>
      <c r="G777" s="207" t="s">
        <v>910</v>
      </c>
      <c r="H777" s="207" t="s">
        <v>2465</v>
      </c>
    </row>
    <row r="778" spans="1:8" ht="16.5">
      <c r="A778" s="207" t="str">
        <f t="shared" si="12"/>
        <v>BC</v>
      </c>
      <c r="B778" s="207" t="s">
        <v>2287</v>
      </c>
      <c r="C778" s="207" t="s">
        <v>1725</v>
      </c>
      <c r="D778" s="207" t="s">
        <v>1366</v>
      </c>
      <c r="E778" s="207" t="s">
        <v>1497</v>
      </c>
      <c r="F778" s="216" t="s">
        <v>1495</v>
      </c>
      <c r="G778" s="207" t="s">
        <v>915</v>
      </c>
      <c r="H778" s="207" t="s">
        <v>915</v>
      </c>
    </row>
    <row r="779" spans="1:8" ht="16.5">
      <c r="A779" s="207" t="str">
        <f t="shared" si="12"/>
        <v>BSM</v>
      </c>
      <c r="B779" s="207" t="s">
        <v>2288</v>
      </c>
      <c r="C779" s="207" t="s">
        <v>2128</v>
      </c>
      <c r="D779" s="207" t="s">
        <v>2128</v>
      </c>
      <c r="E779" s="207" t="s">
        <v>1182</v>
      </c>
      <c r="F779" s="216" t="s">
        <v>1182</v>
      </c>
      <c r="G779" s="207" t="s">
        <v>1012</v>
      </c>
      <c r="H779" s="207" t="s">
        <v>2289</v>
      </c>
    </row>
    <row r="780" spans="1:8" ht="16.5">
      <c r="A780" s="207" t="str">
        <f t="shared" si="12"/>
        <v>BTW</v>
      </c>
      <c r="B780" s="207" t="s">
        <v>2290</v>
      </c>
      <c r="C780" s="207" t="s">
        <v>1403</v>
      </c>
      <c r="D780" s="207" t="s">
        <v>1703</v>
      </c>
      <c r="E780" s="207" t="s">
        <v>2291</v>
      </c>
      <c r="F780" s="216" t="s">
        <v>1403</v>
      </c>
      <c r="G780" s="207" t="s">
        <v>915</v>
      </c>
      <c r="H780" s="207" t="s">
        <v>915</v>
      </c>
    </row>
    <row r="781" spans="1:8" ht="16.5">
      <c r="A781" s="207" t="str">
        <f t="shared" si="12"/>
        <v>CAZ</v>
      </c>
      <c r="B781" s="207" t="s">
        <v>2292</v>
      </c>
      <c r="C781" s="207" t="s">
        <v>1075</v>
      </c>
      <c r="D781" s="207" t="s">
        <v>874</v>
      </c>
      <c r="E781" s="207" t="s">
        <v>1088</v>
      </c>
      <c r="F781" s="216" t="s">
        <v>984</v>
      </c>
      <c r="G781" s="207" t="s">
        <v>910</v>
      </c>
      <c r="H781" s="207" t="s">
        <v>2453</v>
      </c>
    </row>
    <row r="782" spans="1:8" ht="16.5">
      <c r="A782" s="207" t="str">
        <f t="shared" si="12"/>
        <v>CHEWA</v>
      </c>
      <c r="B782" s="207" t="s">
        <v>2293</v>
      </c>
      <c r="C782" s="207" t="s">
        <v>895</v>
      </c>
      <c r="D782" s="207" t="s">
        <v>895</v>
      </c>
      <c r="E782" s="207" t="s">
        <v>1376</v>
      </c>
      <c r="F782" s="216" t="s">
        <v>1376</v>
      </c>
      <c r="G782" s="207" t="s">
        <v>1012</v>
      </c>
      <c r="H782" s="207" t="s">
        <v>1162</v>
      </c>
    </row>
    <row r="783" spans="1:8" ht="16.5">
      <c r="A783" s="207" t="str">
        <f t="shared" si="12"/>
        <v>CPANEL</v>
      </c>
      <c r="B783" s="207" t="s">
        <v>2294</v>
      </c>
      <c r="C783" s="207" t="s">
        <v>1094</v>
      </c>
      <c r="D783" s="207" t="s">
        <v>929</v>
      </c>
      <c r="E783" s="207" t="s">
        <v>1094</v>
      </c>
      <c r="F783" s="216" t="s">
        <v>1095</v>
      </c>
      <c r="G783" s="207" t="s">
        <v>954</v>
      </c>
      <c r="H783" s="207" t="s">
        <v>1178</v>
      </c>
    </row>
    <row r="784" spans="1:8" ht="16.5">
      <c r="A784" s="207" t="str">
        <f t="shared" si="12"/>
        <v>CRD</v>
      </c>
      <c r="B784" s="207" t="s">
        <v>2295</v>
      </c>
      <c r="C784" s="207" t="s">
        <v>1404</v>
      </c>
      <c r="D784" s="207" t="s">
        <v>1404</v>
      </c>
      <c r="E784" s="207" t="s">
        <v>1876</v>
      </c>
      <c r="F784" s="216" t="s">
        <v>1932</v>
      </c>
      <c r="G784" s="207" t="s">
        <v>1012</v>
      </c>
      <c r="H784" s="207" t="s">
        <v>1806</v>
      </c>
    </row>
    <row r="785" spans="1:8" ht="16.5">
      <c r="A785" s="207" t="str">
        <f t="shared" si="12"/>
        <v>DHOUSE</v>
      </c>
      <c r="B785" s="207" t="s">
        <v>2297</v>
      </c>
      <c r="C785" s="207" t="s">
        <v>1388</v>
      </c>
      <c r="D785" s="207" t="s">
        <v>1389</v>
      </c>
      <c r="E785" s="207" t="s">
        <v>1391</v>
      </c>
      <c r="F785" s="216" t="s">
        <v>1388</v>
      </c>
      <c r="G785" s="207" t="s">
        <v>915</v>
      </c>
      <c r="H785" s="207" t="s">
        <v>915</v>
      </c>
    </row>
    <row r="786" spans="1:8" ht="16.5">
      <c r="A786" s="207" t="str">
        <f t="shared" si="12"/>
        <v>DIMET</v>
      </c>
      <c r="B786" s="207" t="s">
        <v>2299</v>
      </c>
      <c r="C786" s="207" t="s">
        <v>2300</v>
      </c>
      <c r="D786" s="207" t="s">
        <v>2300</v>
      </c>
      <c r="E786" s="207" t="s">
        <v>1659</v>
      </c>
      <c r="F786" s="216" t="s">
        <v>2300</v>
      </c>
      <c r="G786" s="207" t="s">
        <v>915</v>
      </c>
      <c r="H786" s="207" t="s">
        <v>915</v>
      </c>
    </row>
    <row r="787" spans="1:8" ht="16.5">
      <c r="A787" s="207" t="str">
        <f t="shared" si="12"/>
        <v>DPAINT</v>
      </c>
      <c r="B787" s="207" t="s">
        <v>2301</v>
      </c>
      <c r="C787" s="207" t="s">
        <v>1286</v>
      </c>
      <c r="D787" s="207" t="s">
        <v>1285</v>
      </c>
      <c r="E787" s="207" t="s">
        <v>1143</v>
      </c>
      <c r="F787" s="216" t="s">
        <v>2352</v>
      </c>
      <c r="G787" s="207" t="s">
        <v>910</v>
      </c>
      <c r="H787" s="207" t="s">
        <v>2465</v>
      </c>
    </row>
    <row r="788" spans="1:8" ht="16.5">
      <c r="A788" s="207" t="str">
        <f t="shared" si="12"/>
        <v>FLOYD</v>
      </c>
      <c r="B788" s="207" t="s">
        <v>2302</v>
      </c>
      <c r="C788" s="207" t="s">
        <v>2303</v>
      </c>
      <c r="D788" s="207" t="s">
        <v>2124</v>
      </c>
      <c r="E788" s="207" t="s">
        <v>1927</v>
      </c>
      <c r="F788" s="216" t="s">
        <v>2147</v>
      </c>
      <c r="G788" s="207" t="s">
        <v>1877</v>
      </c>
      <c r="H788" s="207" t="s">
        <v>2556</v>
      </c>
    </row>
    <row r="789" spans="1:8" ht="16.5">
      <c r="A789" s="207" t="str">
        <f t="shared" si="12"/>
        <v>HYDRO</v>
      </c>
      <c r="B789" s="207" t="s">
        <v>2304</v>
      </c>
      <c r="C789" s="207" t="s">
        <v>1716</v>
      </c>
      <c r="D789" s="207" t="s">
        <v>1716</v>
      </c>
      <c r="E789" s="207" t="s">
        <v>1783</v>
      </c>
      <c r="F789" s="216" t="s">
        <v>1708</v>
      </c>
      <c r="G789" s="207" t="s">
        <v>945</v>
      </c>
      <c r="H789" s="207" t="s">
        <v>2557</v>
      </c>
    </row>
    <row r="790" spans="1:8" ht="16.5">
      <c r="A790" s="207" t="str">
        <f t="shared" si="12"/>
        <v>IND</v>
      </c>
      <c r="B790" s="207" t="s">
        <v>2305</v>
      </c>
      <c r="C790" s="207" t="s">
        <v>1942</v>
      </c>
      <c r="D790" s="207" t="s">
        <v>2206</v>
      </c>
      <c r="E790" s="207" t="s">
        <v>1690</v>
      </c>
      <c r="F790" s="216" t="s">
        <v>1787</v>
      </c>
      <c r="G790" s="207" t="s">
        <v>915</v>
      </c>
      <c r="H790" s="207" t="s">
        <v>915</v>
      </c>
    </row>
    <row r="791" spans="1:8" ht="16.5">
      <c r="A791" s="207" t="str">
        <f t="shared" si="12"/>
        <v>JAK</v>
      </c>
      <c r="B791" s="207" t="s">
        <v>2307</v>
      </c>
      <c r="C791" s="207" t="s">
        <v>2308</v>
      </c>
      <c r="D791" s="207" t="s">
        <v>2308</v>
      </c>
      <c r="E791" s="207" t="s">
        <v>2124</v>
      </c>
      <c r="F791" s="216" t="s">
        <v>2095</v>
      </c>
      <c r="G791" s="207" t="s">
        <v>897</v>
      </c>
      <c r="H791" s="207" t="s">
        <v>1385</v>
      </c>
    </row>
    <row r="792" spans="1:8" ht="16.5">
      <c r="A792" s="207" t="str">
        <f t="shared" si="12"/>
        <v>K</v>
      </c>
      <c r="B792" s="207" t="s">
        <v>2309</v>
      </c>
      <c r="C792" s="207" t="s">
        <v>1734</v>
      </c>
      <c r="D792" s="207" t="s">
        <v>2308</v>
      </c>
      <c r="E792" s="207" t="s">
        <v>1734</v>
      </c>
      <c r="F792" s="216" t="s">
        <v>1734</v>
      </c>
      <c r="G792" s="207" t="s">
        <v>897</v>
      </c>
      <c r="H792" s="207" t="s">
        <v>1287</v>
      </c>
    </row>
    <row r="793" spans="1:8" ht="16.5">
      <c r="A793" s="207" t="str">
        <f t="shared" si="12"/>
        <v>KUN</v>
      </c>
      <c r="B793" s="207" t="s">
        <v>2310</v>
      </c>
      <c r="C793" s="207" t="s">
        <v>1214</v>
      </c>
      <c r="D793" s="207" t="s">
        <v>1126</v>
      </c>
      <c r="E793" s="207" t="s">
        <v>1214</v>
      </c>
      <c r="F793" s="216" t="s">
        <v>1213</v>
      </c>
      <c r="G793" s="207" t="s">
        <v>1012</v>
      </c>
      <c r="H793" s="207" t="s">
        <v>1317</v>
      </c>
    </row>
    <row r="794" spans="1:8" ht="16.5">
      <c r="A794" s="207" t="str">
        <f t="shared" si="12"/>
        <v>META</v>
      </c>
      <c r="B794" s="207" t="s">
        <v>2311</v>
      </c>
      <c r="C794" s="207" t="s">
        <v>1754</v>
      </c>
      <c r="D794" s="207" t="s">
        <v>2312</v>
      </c>
      <c r="E794" s="207" t="s">
        <v>1753</v>
      </c>
      <c r="F794" s="216" t="s">
        <v>1754</v>
      </c>
      <c r="G794" s="207" t="s">
        <v>897</v>
      </c>
      <c r="H794" s="207" t="s">
        <v>2313</v>
      </c>
    </row>
    <row r="795" spans="1:8" ht="16.5">
      <c r="A795" s="207" t="str">
        <f t="shared" si="12"/>
        <v>PPS</v>
      </c>
      <c r="B795" s="207" t="s">
        <v>2314</v>
      </c>
      <c r="C795" s="207" t="s">
        <v>1708</v>
      </c>
      <c r="D795" s="207" t="s">
        <v>1706</v>
      </c>
      <c r="E795" s="207" t="s">
        <v>1782</v>
      </c>
      <c r="F795" s="216" t="s">
        <v>2315</v>
      </c>
      <c r="G795" s="207" t="s">
        <v>897</v>
      </c>
      <c r="H795" s="207" t="s">
        <v>1987</v>
      </c>
    </row>
    <row r="796" spans="1:8" ht="16.5">
      <c r="A796" s="207" t="str">
        <f t="shared" si="12"/>
        <v>PROS</v>
      </c>
      <c r="B796" s="207" t="s">
        <v>2316</v>
      </c>
      <c r="C796" s="207" t="s">
        <v>1995</v>
      </c>
      <c r="D796" s="207" t="s">
        <v>1995</v>
      </c>
      <c r="E796" s="207" t="s">
        <v>1656</v>
      </c>
      <c r="F796" s="216" t="s">
        <v>1656</v>
      </c>
      <c r="G796" s="207" t="s">
        <v>1017</v>
      </c>
      <c r="H796" s="207" t="s">
        <v>2558</v>
      </c>
    </row>
    <row r="797" spans="1:8" ht="16.5">
      <c r="A797" s="207" t="str">
        <f t="shared" si="12"/>
        <v>PROUD</v>
      </c>
      <c r="B797" s="207" t="s">
        <v>2317</v>
      </c>
      <c r="C797" s="207" t="s">
        <v>2143</v>
      </c>
      <c r="D797" s="207" t="s">
        <v>2100</v>
      </c>
      <c r="E797" s="207" t="s">
        <v>2308</v>
      </c>
      <c r="F797" s="216" t="s">
        <v>2142</v>
      </c>
      <c r="G797" s="207" t="s">
        <v>915</v>
      </c>
      <c r="H797" s="207" t="s">
        <v>915</v>
      </c>
    </row>
    <row r="798" spans="1:8" ht="16.5">
      <c r="A798" s="207" t="str">
        <f t="shared" si="12"/>
        <v>PSG</v>
      </c>
      <c r="B798" s="207" t="s">
        <v>2318</v>
      </c>
      <c r="C798" s="207" t="s">
        <v>1276</v>
      </c>
      <c r="D798" s="207" t="s">
        <v>1255</v>
      </c>
      <c r="E798" s="207" t="s">
        <v>994</v>
      </c>
      <c r="F798" s="216" t="s">
        <v>1276</v>
      </c>
      <c r="G798" s="207" t="s">
        <v>897</v>
      </c>
      <c r="H798" s="207" t="s">
        <v>1657</v>
      </c>
    </row>
    <row r="799" spans="1:8" ht="16.5">
      <c r="A799" s="207" t="str">
        <f t="shared" si="12"/>
        <v>SENAJ</v>
      </c>
      <c r="B799" s="207" t="s">
        <v>2319</v>
      </c>
      <c r="C799" s="207" t="s">
        <v>1363</v>
      </c>
      <c r="D799" s="207" t="s">
        <v>1471</v>
      </c>
      <c r="E799" s="207" t="s">
        <v>1447</v>
      </c>
      <c r="F799" s="216" t="s">
        <v>1361</v>
      </c>
      <c r="G799" s="207" t="s">
        <v>897</v>
      </c>
      <c r="H799" s="207" t="s">
        <v>1829</v>
      </c>
    </row>
    <row r="800" spans="1:8" ht="16.5">
      <c r="A800" s="207" t="str">
        <f t="shared" si="12"/>
        <v>SK</v>
      </c>
      <c r="B800" s="207" t="s">
        <v>2320</v>
      </c>
      <c r="C800" s="207" t="s">
        <v>1256</v>
      </c>
      <c r="D800" s="207" t="s">
        <v>2321</v>
      </c>
      <c r="E800" s="207" t="s">
        <v>994</v>
      </c>
      <c r="F800" s="216" t="s">
        <v>1276</v>
      </c>
      <c r="G800" s="207" t="s">
        <v>1277</v>
      </c>
      <c r="H800" s="207" t="s">
        <v>1122</v>
      </c>
    </row>
    <row r="801" spans="1:8" ht="16.5">
      <c r="A801" s="207" t="str">
        <f t="shared" si="12"/>
        <v>SMART</v>
      </c>
      <c r="B801" s="207" t="s">
        <v>2322</v>
      </c>
      <c r="C801" s="207" t="s">
        <v>1506</v>
      </c>
      <c r="D801" s="207" t="s">
        <v>1377</v>
      </c>
      <c r="E801" s="207" t="s">
        <v>1506</v>
      </c>
      <c r="F801" s="216" t="s">
        <v>1506</v>
      </c>
      <c r="G801" s="207" t="s">
        <v>897</v>
      </c>
      <c r="H801" s="207" t="s">
        <v>2122</v>
      </c>
    </row>
    <row r="802" spans="1:8" ht="16.5">
      <c r="A802" s="207" t="str">
        <f t="shared" si="12"/>
        <v>SSS</v>
      </c>
      <c r="B802" s="207" t="s">
        <v>2323</v>
      </c>
      <c r="C802" s="207" t="s">
        <v>373</v>
      </c>
      <c r="D802" s="207" t="s">
        <v>373</v>
      </c>
      <c r="E802" s="207" t="s">
        <v>373</v>
      </c>
      <c r="F802" s="216" t="s">
        <v>373</v>
      </c>
      <c r="G802" s="207" t="s">
        <v>373</v>
      </c>
      <c r="H802" s="207" t="s">
        <v>373</v>
      </c>
    </row>
    <row r="803" spans="1:8" ht="16.5">
      <c r="A803" s="207" t="str">
        <f t="shared" si="12"/>
        <v>STC</v>
      </c>
      <c r="B803" s="207" t="s">
        <v>2324</v>
      </c>
      <c r="C803" s="207" t="s">
        <v>2220</v>
      </c>
      <c r="D803" s="207" t="s">
        <v>1375</v>
      </c>
      <c r="E803" s="207" t="s">
        <v>1377</v>
      </c>
      <c r="F803" s="216" t="s">
        <v>1377</v>
      </c>
      <c r="G803" s="207" t="s">
        <v>1012</v>
      </c>
      <c r="H803" s="207" t="s">
        <v>2436</v>
      </c>
    </row>
    <row r="804" spans="1:8" ht="16.5">
      <c r="A804" s="207" t="str">
        <f t="shared" si="12"/>
        <v>TAPAC</v>
      </c>
      <c r="B804" s="207" t="s">
        <v>2325</v>
      </c>
      <c r="C804" s="207" t="s">
        <v>1233</v>
      </c>
      <c r="D804" s="207" t="s">
        <v>1273</v>
      </c>
      <c r="E804" s="207" t="s">
        <v>1233</v>
      </c>
      <c r="F804" s="216" t="s">
        <v>1273</v>
      </c>
      <c r="G804" s="207" t="s">
        <v>2462</v>
      </c>
      <c r="H804" s="207" t="s">
        <v>2559</v>
      </c>
    </row>
    <row r="805" spans="1:8" ht="16.5">
      <c r="A805" s="207" t="str">
        <f t="shared" si="12"/>
        <v>THANA</v>
      </c>
      <c r="B805" s="207" t="s">
        <v>2327</v>
      </c>
      <c r="C805" s="207" t="s">
        <v>1649</v>
      </c>
      <c r="D805" s="207" t="s">
        <v>2231</v>
      </c>
      <c r="E805" s="207" t="s">
        <v>1649</v>
      </c>
      <c r="F805" s="216" t="s">
        <v>1757</v>
      </c>
      <c r="G805" s="207" t="s">
        <v>906</v>
      </c>
      <c r="H805" s="207" t="s">
        <v>2328</v>
      </c>
    </row>
    <row r="806" spans="1:8" ht="16.5">
      <c r="A806" s="207" t="str">
        <f t="shared" si="12"/>
        <v>TIGER</v>
      </c>
      <c r="B806" s="207" t="s">
        <v>2329</v>
      </c>
      <c r="C806" s="207" t="s">
        <v>1298</v>
      </c>
      <c r="D806" s="207" t="s">
        <v>1214</v>
      </c>
      <c r="E806" s="207" t="s">
        <v>1300</v>
      </c>
      <c r="F806" s="216" t="s">
        <v>1612</v>
      </c>
      <c r="G806" s="207" t="s">
        <v>915</v>
      </c>
      <c r="H806" s="207" t="s">
        <v>915</v>
      </c>
    </row>
    <row r="807" spans="1:8" ht="16.5">
      <c r="A807" s="207" t="str">
        <f t="shared" si="12"/>
        <v>TITLE</v>
      </c>
      <c r="B807" s="207" t="s">
        <v>2330</v>
      </c>
      <c r="C807" s="207" t="s">
        <v>1299</v>
      </c>
      <c r="D807" s="207" t="s">
        <v>1214</v>
      </c>
      <c r="E807" s="207" t="s">
        <v>1942</v>
      </c>
      <c r="F807" s="216" t="s">
        <v>1214</v>
      </c>
      <c r="G807" s="207" t="s">
        <v>1577</v>
      </c>
      <c r="H807" s="207" t="s">
        <v>2560</v>
      </c>
    </row>
    <row r="808" spans="1:8" ht="16.5">
      <c r="A808" s="207" t="str">
        <f t="shared" si="12"/>
        <v>ABM</v>
      </c>
      <c r="B808" s="207" t="s">
        <v>2332</v>
      </c>
      <c r="C808" s="207">
        <v>2.58</v>
      </c>
      <c r="D808" s="207">
        <v>2.58</v>
      </c>
      <c r="E808" s="207">
        <v>2.5</v>
      </c>
      <c r="F808" s="216">
        <v>2.56</v>
      </c>
      <c r="G808" s="207">
        <v>0</v>
      </c>
      <c r="H808" s="207">
        <v>0</v>
      </c>
    </row>
    <row r="809" spans="1:8" ht="16.5">
      <c r="A809" s="207" t="str">
        <f t="shared" si="12"/>
        <v>PSTC</v>
      </c>
      <c r="B809" s="207" t="s">
        <v>2333</v>
      </c>
      <c r="C809" s="207">
        <v>1.99</v>
      </c>
      <c r="D809" s="207">
        <v>2</v>
      </c>
      <c r="E809" s="207">
        <v>1.97</v>
      </c>
      <c r="F809" s="216">
        <v>1.98</v>
      </c>
      <c r="G809" s="207">
        <v>-0.01</v>
      </c>
      <c r="H809" s="207">
        <v>-0.5</v>
      </c>
    </row>
    <row r="810" spans="1:8" ht="16.5">
      <c r="A810" s="207" t="str">
        <f t="shared" si="12"/>
        <v>PTC</v>
      </c>
      <c r="B810" s="207" t="s">
        <v>2334</v>
      </c>
      <c r="C810" s="207">
        <v>3.48</v>
      </c>
      <c r="D810" s="207">
        <v>3.5</v>
      </c>
      <c r="E810" s="207">
        <v>3.4</v>
      </c>
      <c r="F810" s="216">
        <v>3.4</v>
      </c>
      <c r="G810" s="207">
        <v>-0.08</v>
      </c>
      <c r="H810" s="207">
        <v>-2.2999999999999998</v>
      </c>
    </row>
    <row r="811" spans="1:8" ht="16.5">
      <c r="A811" s="207" t="str">
        <f t="shared" si="12"/>
        <v>SAAM</v>
      </c>
      <c r="B811" s="207" t="s">
        <v>2335</v>
      </c>
      <c r="C811" s="207">
        <v>8.1999999999999993</v>
      </c>
      <c r="D811" s="207">
        <v>8.3000000000000007</v>
      </c>
      <c r="E811" s="207">
        <v>8.15</v>
      </c>
      <c r="F811" s="216">
        <v>8.25</v>
      </c>
      <c r="G811" s="207">
        <v>0.05</v>
      </c>
      <c r="H811" s="207">
        <v>0.61</v>
      </c>
    </row>
    <row r="812" spans="1:8" ht="16.5">
      <c r="A812" s="207" t="str">
        <f t="shared" si="12"/>
        <v>SEAOIL</v>
      </c>
      <c r="B812" s="207" t="s">
        <v>2336</v>
      </c>
      <c r="C812" s="207">
        <v>4.0599999999999996</v>
      </c>
      <c r="D812" s="207">
        <v>4.0999999999999996</v>
      </c>
      <c r="E812" s="207">
        <v>3.94</v>
      </c>
      <c r="F812" s="216">
        <v>4</v>
      </c>
      <c r="G812" s="207">
        <v>-0.16</v>
      </c>
      <c r="H812" s="207">
        <v>-3.85</v>
      </c>
    </row>
    <row r="813" spans="1:8" ht="16.5">
      <c r="A813" s="207" t="str">
        <f t="shared" si="12"/>
        <v>SR</v>
      </c>
      <c r="B813" s="207" t="s">
        <v>2337</v>
      </c>
      <c r="C813" s="207">
        <v>1.63</v>
      </c>
      <c r="D813" s="207">
        <v>1.63</v>
      </c>
      <c r="E813" s="207">
        <v>1.56</v>
      </c>
      <c r="F813" s="216">
        <v>1.61</v>
      </c>
      <c r="G813" s="207">
        <v>-0.02</v>
      </c>
      <c r="H813" s="207">
        <v>-1.23</v>
      </c>
    </row>
    <row r="814" spans="1:8" ht="16.5">
      <c r="A814" s="207" t="str">
        <f t="shared" si="12"/>
        <v>STOWER</v>
      </c>
      <c r="B814" s="207" t="s">
        <v>2338</v>
      </c>
      <c r="C814" s="207">
        <v>0.05</v>
      </c>
      <c r="D814" s="207">
        <v>0.05</v>
      </c>
      <c r="E814" s="207">
        <v>0.04</v>
      </c>
      <c r="F814" s="216">
        <v>0.05</v>
      </c>
      <c r="G814" s="207">
        <v>0</v>
      </c>
      <c r="H814" s="207">
        <v>0</v>
      </c>
    </row>
    <row r="815" spans="1:8" ht="16.5">
      <c r="A815" s="207" t="str">
        <f t="shared" si="12"/>
        <v>TAKUNI</v>
      </c>
      <c r="B815" s="207" t="s">
        <v>2339</v>
      </c>
      <c r="C815" s="207">
        <v>1.78</v>
      </c>
      <c r="D815" s="207">
        <v>1.83</v>
      </c>
      <c r="E815" s="207">
        <v>1.78</v>
      </c>
      <c r="F815" s="216">
        <v>1.82</v>
      </c>
      <c r="G815" s="207">
        <v>0.04</v>
      </c>
      <c r="H815" s="207">
        <v>2.25</v>
      </c>
    </row>
    <row r="816" spans="1:8" ht="16.5">
      <c r="A816" s="207" t="str">
        <f t="shared" si="12"/>
        <v>TPCH</v>
      </c>
      <c r="B816" s="207" t="s">
        <v>103</v>
      </c>
      <c r="C816" s="207">
        <v>8.3000000000000007</v>
      </c>
      <c r="D816" s="207">
        <v>8.4499999999999993</v>
      </c>
      <c r="E816" s="207">
        <v>8.3000000000000007</v>
      </c>
      <c r="F816" s="216">
        <v>8.4499999999999993</v>
      </c>
      <c r="G816" s="207">
        <v>0.15</v>
      </c>
      <c r="H816" s="207">
        <v>1.81</v>
      </c>
    </row>
    <row r="817" spans="1:8" ht="16.5">
      <c r="A817" s="207" t="str">
        <f t="shared" si="12"/>
        <v>TRT</v>
      </c>
      <c r="B817" s="207" t="s">
        <v>2340</v>
      </c>
      <c r="C817" s="207">
        <v>3.7</v>
      </c>
      <c r="D817" s="207">
        <v>3.74</v>
      </c>
      <c r="E817" s="207">
        <v>3.64</v>
      </c>
      <c r="F817" s="216">
        <v>3.74</v>
      </c>
      <c r="G817" s="207">
        <v>0</v>
      </c>
      <c r="H817" s="207">
        <v>0</v>
      </c>
    </row>
    <row r="818" spans="1:8" ht="16.5">
      <c r="A818" s="207" t="str">
        <f t="shared" si="12"/>
        <v>UMS</v>
      </c>
      <c r="B818" s="207" t="s">
        <v>2341</v>
      </c>
      <c r="C818" s="207">
        <v>2.88</v>
      </c>
      <c r="D818" s="207">
        <v>2.9</v>
      </c>
      <c r="E818" s="207">
        <v>2.88</v>
      </c>
      <c r="F818" s="216">
        <v>2.9</v>
      </c>
      <c r="G818" s="207">
        <v>0.02</v>
      </c>
      <c r="H818" s="207">
        <v>0.69</v>
      </c>
    </row>
    <row r="819" spans="1:8" ht="16.5">
      <c r="A819" s="207" t="str">
        <f t="shared" si="12"/>
        <v>UPA</v>
      </c>
      <c r="B819" s="207" t="s">
        <v>2342</v>
      </c>
      <c r="C819" s="207">
        <v>0.28000000000000003</v>
      </c>
      <c r="D819" s="207">
        <v>0.28999999999999998</v>
      </c>
      <c r="E819" s="207">
        <v>0.25</v>
      </c>
      <c r="F819" s="216">
        <v>0.27</v>
      </c>
      <c r="G819" s="207">
        <v>-0.03</v>
      </c>
      <c r="H819" s="207">
        <v>-10</v>
      </c>
    </row>
    <row r="820" spans="1:8" ht="16.5">
      <c r="A820" s="207" t="str">
        <f t="shared" si="12"/>
        <v>ADD</v>
      </c>
      <c r="B820" s="207" t="s">
        <v>2343</v>
      </c>
      <c r="C820" s="207" t="s">
        <v>1909</v>
      </c>
      <c r="D820" s="207" t="s">
        <v>1909</v>
      </c>
      <c r="E820" s="207" t="s">
        <v>979</v>
      </c>
      <c r="F820" s="216" t="s">
        <v>979</v>
      </c>
      <c r="G820" s="207" t="s">
        <v>1066</v>
      </c>
      <c r="H820" s="207" t="s">
        <v>1943</v>
      </c>
    </row>
    <row r="821" spans="1:8" ht="16.5">
      <c r="A821" s="207" t="str">
        <f t="shared" si="12"/>
        <v>AKP</v>
      </c>
      <c r="B821" s="207" t="s">
        <v>2344</v>
      </c>
      <c r="C821" s="207" t="s">
        <v>925</v>
      </c>
      <c r="D821" s="207" t="s">
        <v>925</v>
      </c>
      <c r="E821" s="207" t="s">
        <v>1612</v>
      </c>
      <c r="F821" s="216" t="s">
        <v>1370</v>
      </c>
      <c r="G821" s="207" t="s">
        <v>1731</v>
      </c>
      <c r="H821" s="207" t="s">
        <v>2545</v>
      </c>
    </row>
    <row r="822" spans="1:8" ht="16.5">
      <c r="A822" s="207" t="str">
        <f t="shared" si="12"/>
        <v>AMA</v>
      </c>
      <c r="B822" s="207" t="s">
        <v>2345</v>
      </c>
      <c r="C822" s="207" t="s">
        <v>1229</v>
      </c>
      <c r="D822" s="207" t="s">
        <v>1644</v>
      </c>
      <c r="E822" s="207" t="s">
        <v>1229</v>
      </c>
      <c r="F822" s="216" t="s">
        <v>1149</v>
      </c>
      <c r="G822" s="207" t="s">
        <v>906</v>
      </c>
      <c r="H822" s="207" t="s">
        <v>1448</v>
      </c>
    </row>
    <row r="823" spans="1:8" ht="16.5">
      <c r="A823" s="207" t="str">
        <f t="shared" si="12"/>
        <v>ARIP</v>
      </c>
      <c r="B823" s="207" t="s">
        <v>2346</v>
      </c>
      <c r="C823" s="207" t="s">
        <v>1703</v>
      </c>
      <c r="D823" s="207" t="s">
        <v>1703</v>
      </c>
      <c r="E823" s="207" t="s">
        <v>1876</v>
      </c>
      <c r="F823" s="216" t="s">
        <v>1876</v>
      </c>
      <c r="G823" s="207" t="s">
        <v>945</v>
      </c>
      <c r="H823" s="207" t="s">
        <v>2561</v>
      </c>
    </row>
    <row r="824" spans="1:8" ht="16.5">
      <c r="A824" s="207" t="str">
        <f t="shared" si="12"/>
        <v>ATP30</v>
      </c>
      <c r="B824" s="207" t="s">
        <v>2347</v>
      </c>
      <c r="C824" s="207" t="s">
        <v>2348</v>
      </c>
      <c r="D824" s="207" t="s">
        <v>2349</v>
      </c>
      <c r="E824" s="207" t="s">
        <v>2350</v>
      </c>
      <c r="F824" s="216" t="s">
        <v>2086</v>
      </c>
      <c r="G824" s="207" t="s">
        <v>1012</v>
      </c>
      <c r="H824" s="207" t="s">
        <v>1737</v>
      </c>
    </row>
    <row r="825" spans="1:8" ht="16.5">
      <c r="A825" s="207" t="str">
        <f t="shared" si="12"/>
        <v>AUCT</v>
      </c>
      <c r="B825" s="207" t="s">
        <v>2351</v>
      </c>
      <c r="C825" s="207" t="s">
        <v>2352</v>
      </c>
      <c r="D825" s="207" t="s">
        <v>2352</v>
      </c>
      <c r="E825" s="207" t="s">
        <v>1580</v>
      </c>
      <c r="F825" s="216" t="s">
        <v>1621</v>
      </c>
      <c r="G825" s="207" t="s">
        <v>981</v>
      </c>
      <c r="H825" s="207" t="s">
        <v>2562</v>
      </c>
    </row>
    <row r="826" spans="1:8" ht="16.5">
      <c r="A826" s="207" t="str">
        <f t="shared" si="12"/>
        <v>BIS</v>
      </c>
      <c r="B826" s="207" t="s">
        <v>2353</v>
      </c>
      <c r="C826" s="207" t="s">
        <v>860</v>
      </c>
      <c r="D826" s="207" t="s">
        <v>1052</v>
      </c>
      <c r="E826" s="207" t="s">
        <v>797</v>
      </c>
      <c r="F826" s="216" t="s">
        <v>1664</v>
      </c>
      <c r="G826" s="207" t="s">
        <v>1648</v>
      </c>
      <c r="H826" s="207" t="s">
        <v>2563</v>
      </c>
    </row>
    <row r="827" spans="1:8" ht="16.5">
      <c r="A827" s="207" t="str">
        <f t="shared" si="12"/>
        <v>BOL</v>
      </c>
      <c r="B827" s="207" t="s">
        <v>2354</v>
      </c>
      <c r="C827" s="207" t="s">
        <v>854</v>
      </c>
      <c r="D827" s="207" t="s">
        <v>737</v>
      </c>
      <c r="E827" s="207" t="s">
        <v>1615</v>
      </c>
      <c r="F827" s="216" t="s">
        <v>919</v>
      </c>
      <c r="G827" s="207" t="s">
        <v>1003</v>
      </c>
      <c r="H827" s="207" t="s">
        <v>1296</v>
      </c>
    </row>
    <row r="828" spans="1:8" ht="16.5">
      <c r="A828" s="207" t="str">
        <f t="shared" si="12"/>
        <v>CEYE</v>
      </c>
      <c r="B828" s="207" t="s">
        <v>2355</v>
      </c>
      <c r="C828" s="207" t="s">
        <v>1148</v>
      </c>
      <c r="D828" s="207" t="s">
        <v>1088</v>
      </c>
      <c r="E828" s="207" t="s">
        <v>1644</v>
      </c>
      <c r="F828" s="216" t="s">
        <v>985</v>
      </c>
      <c r="G828" s="207" t="s">
        <v>2493</v>
      </c>
      <c r="H828" s="207" t="s">
        <v>2564</v>
      </c>
    </row>
    <row r="829" spans="1:8" ht="16.5">
      <c r="A829" s="207" t="str">
        <f t="shared" si="12"/>
        <v>CMO</v>
      </c>
      <c r="B829" s="207" t="s">
        <v>2356</v>
      </c>
      <c r="C829" s="207" t="s">
        <v>853</v>
      </c>
      <c r="D829" s="207" t="s">
        <v>853</v>
      </c>
      <c r="E829" s="207" t="s">
        <v>1270</v>
      </c>
      <c r="F829" s="216" t="s">
        <v>1195</v>
      </c>
      <c r="G829" s="207" t="s">
        <v>954</v>
      </c>
      <c r="H829" s="207" t="s">
        <v>2565</v>
      </c>
    </row>
    <row r="830" spans="1:8" ht="16.5">
      <c r="A830" s="207" t="str">
        <f t="shared" si="12"/>
        <v>D</v>
      </c>
      <c r="B830" s="207" t="s">
        <v>2357</v>
      </c>
      <c r="C830" s="207" t="s">
        <v>985</v>
      </c>
      <c r="D830" s="207" t="s">
        <v>948</v>
      </c>
      <c r="E830" s="207" t="s">
        <v>985</v>
      </c>
      <c r="F830" s="216" t="s">
        <v>874</v>
      </c>
      <c r="G830" s="207" t="s">
        <v>921</v>
      </c>
      <c r="H830" s="207" t="s">
        <v>2358</v>
      </c>
    </row>
    <row r="831" spans="1:8" ht="16.5">
      <c r="A831" s="207" t="str">
        <f t="shared" si="12"/>
        <v>DV8</v>
      </c>
      <c r="B831" s="207" t="s">
        <v>2359</v>
      </c>
      <c r="C831" s="207" t="s">
        <v>1782</v>
      </c>
      <c r="D831" s="207" t="s">
        <v>2315</v>
      </c>
      <c r="E831" s="207" t="s">
        <v>1783</v>
      </c>
      <c r="F831" s="216" t="s">
        <v>2315</v>
      </c>
      <c r="G831" s="207" t="s">
        <v>926</v>
      </c>
      <c r="H831" s="207" t="s">
        <v>2360</v>
      </c>
    </row>
    <row r="832" spans="1:8" ht="16.5">
      <c r="A832" s="207" t="str">
        <f t="shared" si="12"/>
        <v>ETE</v>
      </c>
      <c r="B832" s="207" t="s">
        <v>2361</v>
      </c>
      <c r="C832" s="207" t="s">
        <v>2362</v>
      </c>
      <c r="D832" s="207" t="s">
        <v>2363</v>
      </c>
      <c r="E832" s="207" t="s">
        <v>2364</v>
      </c>
      <c r="F832" s="216" t="s">
        <v>2362</v>
      </c>
      <c r="G832" s="207" t="s">
        <v>1017</v>
      </c>
      <c r="H832" s="207" t="s">
        <v>2365</v>
      </c>
    </row>
    <row r="833" spans="1:8" ht="16.5">
      <c r="A833" s="207" t="str">
        <f t="shared" si="12"/>
        <v>FSMART</v>
      </c>
      <c r="B833" s="207" t="s">
        <v>2366</v>
      </c>
      <c r="C833" s="207" t="s">
        <v>2367</v>
      </c>
      <c r="D833" s="207" t="s">
        <v>2170</v>
      </c>
      <c r="E833" s="207" t="s">
        <v>1196</v>
      </c>
      <c r="F833" s="216" t="s">
        <v>1735</v>
      </c>
      <c r="G833" s="207" t="s">
        <v>1222</v>
      </c>
      <c r="H833" s="207" t="s">
        <v>2368</v>
      </c>
    </row>
    <row r="834" spans="1:8" ht="16.5">
      <c r="A834" s="207" t="str">
        <f t="shared" ref="A834:A869" si="13">IFERROR(LEFT(B834,FIND("&lt;",B834)-2),TRIM(B834))</f>
        <v>FVC</v>
      </c>
      <c r="B834" s="207" t="s">
        <v>2369</v>
      </c>
      <c r="C834" s="207" t="s">
        <v>2350</v>
      </c>
      <c r="D834" s="207" t="s">
        <v>2349</v>
      </c>
      <c r="E834" s="207" t="s">
        <v>1367</v>
      </c>
      <c r="F834" s="216" t="s">
        <v>2350</v>
      </c>
      <c r="G834" s="207" t="s">
        <v>915</v>
      </c>
      <c r="H834" s="207" t="s">
        <v>915</v>
      </c>
    </row>
    <row r="835" spans="1:8" ht="16.5">
      <c r="A835" s="207" t="str">
        <f t="shared" si="13"/>
        <v>GLORY</v>
      </c>
      <c r="B835" s="207" t="s">
        <v>2370</v>
      </c>
      <c r="C835" s="207" t="s">
        <v>1835</v>
      </c>
      <c r="D835" s="207" t="s">
        <v>1230</v>
      </c>
      <c r="E835" s="207" t="s">
        <v>374</v>
      </c>
      <c r="F835" s="216" t="s">
        <v>869</v>
      </c>
      <c r="G835" s="207" t="s">
        <v>1900</v>
      </c>
      <c r="H835" s="207" t="s">
        <v>1602</v>
      </c>
    </row>
    <row r="836" spans="1:8" ht="16.5">
      <c r="A836" s="207" t="str">
        <f t="shared" si="13"/>
        <v>GSC</v>
      </c>
      <c r="B836" s="207" t="s">
        <v>2371</v>
      </c>
      <c r="C836" s="207" t="s">
        <v>1330</v>
      </c>
      <c r="D836" s="207" t="s">
        <v>1114</v>
      </c>
      <c r="E836" s="207" t="s">
        <v>1113</v>
      </c>
      <c r="F836" s="216" t="s">
        <v>1113</v>
      </c>
      <c r="G836" s="207" t="s">
        <v>1012</v>
      </c>
      <c r="H836" s="207" t="s">
        <v>1697</v>
      </c>
    </row>
    <row r="837" spans="1:8" ht="16.5">
      <c r="A837" s="207" t="str">
        <f t="shared" si="13"/>
        <v>HARN</v>
      </c>
      <c r="B837" s="207" t="s">
        <v>2372</v>
      </c>
      <c r="C837" s="207" t="s">
        <v>2206</v>
      </c>
      <c r="D837" s="207" t="s">
        <v>2206</v>
      </c>
      <c r="E837" s="207" t="s">
        <v>1787</v>
      </c>
      <c r="F837" s="216" t="s">
        <v>1787</v>
      </c>
      <c r="G837" s="207" t="s">
        <v>1017</v>
      </c>
      <c r="H837" s="207" t="s">
        <v>2566</v>
      </c>
    </row>
    <row r="838" spans="1:8" ht="16.5">
      <c r="A838" s="207" t="str">
        <f t="shared" si="13"/>
        <v>HEMP</v>
      </c>
      <c r="B838" s="207" t="s">
        <v>2373</v>
      </c>
      <c r="C838" s="207" t="s">
        <v>1286</v>
      </c>
      <c r="D838" s="207" t="s">
        <v>1286</v>
      </c>
      <c r="E838" s="207" t="s">
        <v>1144</v>
      </c>
      <c r="F838" s="216" t="s">
        <v>2352</v>
      </c>
      <c r="G838" s="207" t="s">
        <v>915</v>
      </c>
      <c r="H838" s="207" t="s">
        <v>915</v>
      </c>
    </row>
    <row r="839" spans="1:8" ht="16.5">
      <c r="A839" s="207" t="str">
        <f t="shared" si="13"/>
        <v>HL</v>
      </c>
      <c r="B839" s="207" t="s">
        <v>2374</v>
      </c>
      <c r="C839" s="207" t="s">
        <v>1676</v>
      </c>
      <c r="D839" s="207" t="s">
        <v>878</v>
      </c>
      <c r="E839" s="207" t="s">
        <v>1676</v>
      </c>
      <c r="F839" s="216" t="s">
        <v>745</v>
      </c>
      <c r="G839" s="207" t="s">
        <v>981</v>
      </c>
      <c r="H839" s="207" t="s">
        <v>1100</v>
      </c>
    </row>
    <row r="840" spans="1:8" ht="16.5">
      <c r="A840" s="207" t="str">
        <f t="shared" si="13"/>
        <v>IMH</v>
      </c>
      <c r="B840" s="207" t="s">
        <v>2375</v>
      </c>
      <c r="C840" s="207" t="s">
        <v>849</v>
      </c>
      <c r="D840" s="207" t="s">
        <v>1069</v>
      </c>
      <c r="E840" s="207" t="s">
        <v>891</v>
      </c>
      <c r="F840" s="216" t="s">
        <v>2027</v>
      </c>
      <c r="G840" s="207" t="s">
        <v>954</v>
      </c>
      <c r="H840" s="207" t="s">
        <v>1583</v>
      </c>
    </row>
    <row r="841" spans="1:8" ht="16.5">
      <c r="A841" s="207" t="str">
        <f t="shared" si="13"/>
        <v>KK</v>
      </c>
      <c r="B841" s="207" t="s">
        <v>2376</v>
      </c>
      <c r="C841" s="207" t="s">
        <v>1264</v>
      </c>
      <c r="D841" s="207" t="s">
        <v>1758</v>
      </c>
      <c r="E841" s="207" t="s">
        <v>1483</v>
      </c>
      <c r="F841" s="216" t="s">
        <v>1758</v>
      </c>
      <c r="G841" s="207" t="s">
        <v>926</v>
      </c>
      <c r="H841" s="207" t="s">
        <v>2567</v>
      </c>
    </row>
    <row r="842" spans="1:8" ht="16.5">
      <c r="A842" s="207" t="str">
        <f t="shared" si="13"/>
        <v>KOOL</v>
      </c>
      <c r="B842" s="207" t="s">
        <v>2377</v>
      </c>
      <c r="C842" s="207" t="s">
        <v>1815</v>
      </c>
      <c r="D842" s="207" t="s">
        <v>2315</v>
      </c>
      <c r="E842" s="207" t="s">
        <v>1770</v>
      </c>
      <c r="F842" s="216" t="s">
        <v>1781</v>
      </c>
      <c r="G842" s="207" t="s">
        <v>926</v>
      </c>
      <c r="H842" s="207" t="s">
        <v>1847</v>
      </c>
    </row>
    <row r="843" spans="1:8" ht="16.5">
      <c r="A843" s="207" t="str">
        <f t="shared" si="13"/>
        <v>LDC</v>
      </c>
      <c r="B843" s="207" t="s">
        <v>2378</v>
      </c>
      <c r="C843" s="207" t="s">
        <v>2363</v>
      </c>
      <c r="D843" s="207" t="s">
        <v>1926</v>
      </c>
      <c r="E843" s="207" t="s">
        <v>2363</v>
      </c>
      <c r="F843" s="216" t="s">
        <v>1927</v>
      </c>
      <c r="G843" s="207" t="s">
        <v>906</v>
      </c>
      <c r="H843" s="207" t="s">
        <v>987</v>
      </c>
    </row>
    <row r="844" spans="1:8" ht="16.5">
      <c r="A844" s="207" t="str">
        <f t="shared" si="13"/>
        <v>LEO</v>
      </c>
      <c r="B844" s="207" t="s">
        <v>2379</v>
      </c>
      <c r="C844" s="207" t="s">
        <v>1334</v>
      </c>
      <c r="D844" s="207" t="s">
        <v>1117</v>
      </c>
      <c r="E844" s="207" t="s">
        <v>1436</v>
      </c>
      <c r="F844" s="216" t="s">
        <v>1334</v>
      </c>
      <c r="G844" s="207" t="s">
        <v>915</v>
      </c>
      <c r="H844" s="207" t="s">
        <v>915</v>
      </c>
    </row>
    <row r="845" spans="1:8" ht="16.5">
      <c r="A845" s="207" t="str">
        <f t="shared" si="13"/>
        <v>MORE</v>
      </c>
      <c r="B845" s="207" t="s">
        <v>2380</v>
      </c>
      <c r="C845" s="207" t="s">
        <v>1398</v>
      </c>
      <c r="D845" s="207" t="s">
        <v>2381</v>
      </c>
      <c r="E845" s="207" t="s">
        <v>2349</v>
      </c>
      <c r="F845" s="216" t="s">
        <v>1410</v>
      </c>
      <c r="G845" s="207" t="s">
        <v>897</v>
      </c>
      <c r="H845" s="207" t="s">
        <v>1400</v>
      </c>
    </row>
    <row r="846" spans="1:8" ht="16.5">
      <c r="A846" s="207" t="str">
        <f t="shared" si="13"/>
        <v>MVP</v>
      </c>
      <c r="B846" s="207" t="s">
        <v>2382</v>
      </c>
      <c r="C846" s="207" t="s">
        <v>972</v>
      </c>
      <c r="D846" s="207" t="s">
        <v>1630</v>
      </c>
      <c r="E846" s="207" t="s">
        <v>1266</v>
      </c>
      <c r="F846" s="216" t="s">
        <v>1266</v>
      </c>
      <c r="G846" s="207" t="s">
        <v>1550</v>
      </c>
      <c r="H846" s="207" t="s">
        <v>2568</v>
      </c>
    </row>
    <row r="847" spans="1:8" ht="16.5">
      <c r="A847" s="207" t="str">
        <f t="shared" si="13"/>
        <v>NBC</v>
      </c>
      <c r="B847" s="207" t="s">
        <v>2383</v>
      </c>
      <c r="C847" s="207" t="s">
        <v>904</v>
      </c>
      <c r="D847" s="207" t="s">
        <v>1483</v>
      </c>
      <c r="E847" s="207" t="s">
        <v>923</v>
      </c>
      <c r="F847" s="216" t="s">
        <v>1483</v>
      </c>
      <c r="G847" s="207" t="s">
        <v>1631</v>
      </c>
      <c r="H847" s="207" t="s">
        <v>2569</v>
      </c>
    </row>
    <row r="848" spans="1:8" ht="16.5">
      <c r="A848" s="207" t="str">
        <f t="shared" si="13"/>
        <v>NCL</v>
      </c>
      <c r="B848" s="207" t="s">
        <v>2384</v>
      </c>
      <c r="C848" s="207" t="s">
        <v>1809</v>
      </c>
      <c r="D848" s="207" t="s">
        <v>1192</v>
      </c>
      <c r="E848" s="207" t="s">
        <v>1808</v>
      </c>
      <c r="F848" s="216" t="s">
        <v>2162</v>
      </c>
      <c r="G848" s="207" t="s">
        <v>1577</v>
      </c>
      <c r="H848" s="207" t="s">
        <v>987</v>
      </c>
    </row>
    <row r="849" spans="1:8" ht="16.5">
      <c r="A849" s="207" t="str">
        <f t="shared" si="13"/>
        <v>NEWS</v>
      </c>
      <c r="B849" s="207" t="s">
        <v>2385</v>
      </c>
      <c r="C849" s="207" t="s">
        <v>2116</v>
      </c>
      <c r="D849" s="207" t="s">
        <v>2386</v>
      </c>
      <c r="E849" s="207" t="s">
        <v>2116</v>
      </c>
      <c r="F849" s="216" t="s">
        <v>2116</v>
      </c>
      <c r="G849" s="207" t="s">
        <v>897</v>
      </c>
      <c r="H849" s="207" t="s">
        <v>2570</v>
      </c>
    </row>
    <row r="850" spans="1:8" ht="16.5">
      <c r="A850" s="207" t="str">
        <f t="shared" si="13"/>
        <v>NINE</v>
      </c>
      <c r="B850" s="207" t="s">
        <v>2387</v>
      </c>
      <c r="C850" s="207" t="s">
        <v>1094</v>
      </c>
      <c r="D850" s="207" t="s">
        <v>930</v>
      </c>
      <c r="E850" s="207" t="s">
        <v>1195</v>
      </c>
      <c r="F850" s="216" t="s">
        <v>930</v>
      </c>
      <c r="G850" s="207" t="s">
        <v>921</v>
      </c>
      <c r="H850" s="207" t="s">
        <v>2571</v>
      </c>
    </row>
    <row r="851" spans="1:8" ht="16.5">
      <c r="A851" s="207" t="str">
        <f t="shared" si="13"/>
        <v>OTO</v>
      </c>
      <c r="B851" s="207" t="s">
        <v>2388</v>
      </c>
      <c r="C851" s="207" t="s">
        <v>1129</v>
      </c>
      <c r="D851" s="207" t="s">
        <v>1672</v>
      </c>
      <c r="E851" s="207" t="s">
        <v>1130</v>
      </c>
      <c r="F851" s="216" t="s">
        <v>1129</v>
      </c>
      <c r="G851" s="207" t="s">
        <v>954</v>
      </c>
      <c r="H851" s="207" t="s">
        <v>1131</v>
      </c>
    </row>
    <row r="852" spans="1:8" ht="16.5">
      <c r="A852" s="207" t="str">
        <f t="shared" si="13"/>
        <v>PHOL</v>
      </c>
      <c r="B852" s="207" t="s">
        <v>2389</v>
      </c>
      <c r="C852" s="207" t="s">
        <v>959</v>
      </c>
      <c r="D852" s="207" t="s">
        <v>959</v>
      </c>
      <c r="E852" s="207" t="s">
        <v>848</v>
      </c>
      <c r="F852" s="216" t="s">
        <v>959</v>
      </c>
      <c r="G852" s="207" t="s">
        <v>906</v>
      </c>
      <c r="H852" s="207" t="s">
        <v>2572</v>
      </c>
    </row>
    <row r="853" spans="1:8" ht="16.5">
      <c r="A853" s="207" t="str">
        <f t="shared" si="13"/>
        <v>PICO</v>
      </c>
      <c r="B853" s="207" t="s">
        <v>2390</v>
      </c>
      <c r="C853" s="207" t="s">
        <v>962</v>
      </c>
      <c r="D853" s="207" t="s">
        <v>1096</v>
      </c>
      <c r="E853" s="207" t="s">
        <v>949</v>
      </c>
      <c r="F853" s="216" t="s">
        <v>1467</v>
      </c>
      <c r="G853" s="207" t="s">
        <v>1187</v>
      </c>
      <c r="H853" s="207" t="s">
        <v>2573</v>
      </c>
    </row>
    <row r="854" spans="1:8" ht="16.5">
      <c r="A854" s="207" t="str">
        <f t="shared" si="13"/>
        <v>QLT</v>
      </c>
      <c r="B854" s="207" t="s">
        <v>2391</v>
      </c>
      <c r="C854" s="207" t="s">
        <v>1143</v>
      </c>
      <c r="D854" s="207" t="s">
        <v>1309</v>
      </c>
      <c r="E854" s="207" t="s">
        <v>1143</v>
      </c>
      <c r="F854" s="216" t="s">
        <v>1285</v>
      </c>
      <c r="G854" s="207" t="s">
        <v>910</v>
      </c>
      <c r="H854" s="207" t="s">
        <v>2094</v>
      </c>
    </row>
    <row r="855" spans="1:8" ht="16.5">
      <c r="A855" s="207" t="str">
        <f t="shared" si="13"/>
        <v>RP</v>
      </c>
      <c r="B855" s="207" t="s">
        <v>2392</v>
      </c>
      <c r="C855" s="207" t="s">
        <v>2158</v>
      </c>
      <c r="D855" s="207" t="s">
        <v>958</v>
      </c>
      <c r="E855" s="207" t="s">
        <v>1112</v>
      </c>
      <c r="F855" s="216" t="s">
        <v>2550</v>
      </c>
      <c r="G855" s="207" t="s">
        <v>2462</v>
      </c>
      <c r="H855" s="207" t="s">
        <v>2574</v>
      </c>
    </row>
    <row r="856" spans="1:8" ht="16.5">
      <c r="A856" s="207" t="str">
        <f t="shared" si="13"/>
        <v>SE</v>
      </c>
      <c r="B856" s="207" t="s">
        <v>2393</v>
      </c>
      <c r="C856" s="207" t="s">
        <v>1255</v>
      </c>
      <c r="D856" s="207" t="s">
        <v>2321</v>
      </c>
      <c r="E856" s="207" t="s">
        <v>1255</v>
      </c>
      <c r="F856" s="216" t="s">
        <v>1256</v>
      </c>
      <c r="G856" s="207" t="s">
        <v>915</v>
      </c>
      <c r="H856" s="207" t="s">
        <v>915</v>
      </c>
    </row>
    <row r="857" spans="1:8" ht="16.5">
      <c r="A857" s="207" t="str">
        <f t="shared" si="13"/>
        <v>SLM</v>
      </c>
      <c r="B857" s="207" t="s">
        <v>2394</v>
      </c>
      <c r="C857" s="207" t="s">
        <v>373</v>
      </c>
      <c r="D857" s="207" t="s">
        <v>373</v>
      </c>
      <c r="E857" s="207" t="s">
        <v>373</v>
      </c>
      <c r="F857" s="216" t="s">
        <v>373</v>
      </c>
      <c r="G857" s="207" t="s">
        <v>373</v>
      </c>
      <c r="H857" s="207" t="s">
        <v>373</v>
      </c>
    </row>
    <row r="858" spans="1:8" ht="16.5">
      <c r="A858" s="207" t="str">
        <f t="shared" si="13"/>
        <v>SONIC</v>
      </c>
      <c r="B858" s="207" t="s">
        <v>147</v>
      </c>
      <c r="C858" s="207" t="s">
        <v>977</v>
      </c>
      <c r="D858" s="207" t="s">
        <v>957</v>
      </c>
      <c r="E858" s="207" t="s">
        <v>848</v>
      </c>
      <c r="F858" s="216" t="s">
        <v>1442</v>
      </c>
      <c r="G858" s="207" t="s">
        <v>926</v>
      </c>
      <c r="H858" s="207" t="s">
        <v>1172</v>
      </c>
    </row>
    <row r="859" spans="1:8" ht="16.5">
      <c r="A859" s="207" t="str">
        <f t="shared" si="13"/>
        <v>SPA</v>
      </c>
      <c r="B859" s="207" t="s">
        <v>146</v>
      </c>
      <c r="C859" s="207" t="s">
        <v>933</v>
      </c>
      <c r="D859" s="207" t="s">
        <v>939</v>
      </c>
      <c r="E859" s="207" t="s">
        <v>933</v>
      </c>
      <c r="F859" s="216" t="s">
        <v>939</v>
      </c>
      <c r="G859" s="207" t="s">
        <v>986</v>
      </c>
      <c r="H859" s="207" t="s">
        <v>2395</v>
      </c>
    </row>
    <row r="860" spans="1:8" ht="16.5">
      <c r="A860" s="207" t="str">
        <f t="shared" si="13"/>
        <v>THMUI</v>
      </c>
      <c r="B860" s="207" t="s">
        <v>2396</v>
      </c>
      <c r="C860" s="207" t="s">
        <v>1363</v>
      </c>
      <c r="D860" s="207" t="s">
        <v>1363</v>
      </c>
      <c r="E860" s="207" t="s">
        <v>881</v>
      </c>
      <c r="F860" s="216" t="s">
        <v>881</v>
      </c>
      <c r="G860" s="207" t="s">
        <v>897</v>
      </c>
      <c r="H860" s="207" t="s">
        <v>1146</v>
      </c>
    </row>
    <row r="861" spans="1:8" ht="16.5">
      <c r="A861" s="207" t="str">
        <f t="shared" si="13"/>
        <v>TNDT</v>
      </c>
      <c r="B861" s="207" t="s">
        <v>2397</v>
      </c>
      <c r="C861" s="207" t="s">
        <v>1402</v>
      </c>
      <c r="D861" s="207" t="s">
        <v>994</v>
      </c>
      <c r="E861" s="207" t="s">
        <v>2398</v>
      </c>
      <c r="F861" s="216" t="s">
        <v>995</v>
      </c>
      <c r="G861" s="207" t="s">
        <v>897</v>
      </c>
      <c r="H861" s="207" t="s">
        <v>2575</v>
      </c>
    </row>
    <row r="862" spans="1:8" ht="16.5">
      <c r="A862" s="207" t="str">
        <f t="shared" si="13"/>
        <v>TNH</v>
      </c>
      <c r="B862" s="207" t="s">
        <v>110</v>
      </c>
      <c r="C862" s="207" t="s">
        <v>2399</v>
      </c>
      <c r="D862" s="207" t="s">
        <v>2576</v>
      </c>
      <c r="E862" s="207" t="s">
        <v>2399</v>
      </c>
      <c r="F862" s="216" t="s">
        <v>2576</v>
      </c>
      <c r="G862" s="207" t="s">
        <v>1079</v>
      </c>
      <c r="H862" s="207" t="s">
        <v>2163</v>
      </c>
    </row>
    <row r="863" spans="1:8" ht="16.5">
      <c r="A863" s="207" t="str">
        <f t="shared" si="13"/>
        <v>TNP</v>
      </c>
      <c r="B863" s="207" t="s">
        <v>109</v>
      </c>
      <c r="C863" s="207" t="s">
        <v>727</v>
      </c>
      <c r="D863" s="207" t="s">
        <v>727</v>
      </c>
      <c r="E863" s="207" t="s">
        <v>869</v>
      </c>
      <c r="F863" s="216" t="s">
        <v>971</v>
      </c>
      <c r="G863" s="207" t="s">
        <v>1012</v>
      </c>
      <c r="H863" s="207" t="s">
        <v>1489</v>
      </c>
    </row>
    <row r="864" spans="1:8" ht="16.5">
      <c r="A864" s="207" t="str">
        <f t="shared" si="13"/>
        <v>TSF</v>
      </c>
      <c r="B864" s="207" t="s">
        <v>2400</v>
      </c>
      <c r="C864" s="207" t="s">
        <v>373</v>
      </c>
      <c r="D864" s="207" t="s">
        <v>373</v>
      </c>
      <c r="E864" s="207" t="s">
        <v>373</v>
      </c>
      <c r="F864" s="216" t="s">
        <v>373</v>
      </c>
      <c r="G864" s="207" t="s">
        <v>373</v>
      </c>
      <c r="H864" s="207" t="s">
        <v>373</v>
      </c>
    </row>
    <row r="865" spans="1:8" ht="16.5">
      <c r="A865" s="207" t="str">
        <f t="shared" si="13"/>
        <v>TVD</v>
      </c>
      <c r="B865" s="207" t="s">
        <v>2401</v>
      </c>
      <c r="C865" s="207" t="s">
        <v>1516</v>
      </c>
      <c r="D865" s="207" t="s">
        <v>372</v>
      </c>
      <c r="E865" s="207" t="s">
        <v>1524</v>
      </c>
      <c r="F865" s="216" t="s">
        <v>1874</v>
      </c>
      <c r="G865" s="207" t="s">
        <v>1720</v>
      </c>
      <c r="H865" s="207" t="s">
        <v>2402</v>
      </c>
    </row>
    <row r="866" spans="1:8" ht="16.5">
      <c r="A866" s="207" t="str">
        <f t="shared" si="13"/>
        <v>TVT</v>
      </c>
      <c r="B866" s="207" t="s">
        <v>2403</v>
      </c>
      <c r="C866" s="207" t="s">
        <v>1832</v>
      </c>
      <c r="D866" s="207" t="s">
        <v>993</v>
      </c>
      <c r="E866" s="207" t="s">
        <v>1832</v>
      </c>
      <c r="F866" s="216" t="s">
        <v>1832</v>
      </c>
      <c r="G866" s="207" t="s">
        <v>897</v>
      </c>
      <c r="H866" s="207" t="s">
        <v>2088</v>
      </c>
    </row>
    <row r="867" spans="1:8" ht="16.5">
      <c r="A867" s="207" t="str">
        <f t="shared" si="13"/>
        <v>VL</v>
      </c>
      <c r="B867" s="207" t="s">
        <v>2404</v>
      </c>
      <c r="C867" s="207" t="s">
        <v>1853</v>
      </c>
      <c r="D867" s="207" t="s">
        <v>1524</v>
      </c>
      <c r="E867" s="207" t="s">
        <v>1362</v>
      </c>
      <c r="F867" s="216" t="s">
        <v>1471</v>
      </c>
      <c r="G867" s="207" t="s">
        <v>950</v>
      </c>
      <c r="H867" s="207" t="s">
        <v>1711</v>
      </c>
    </row>
    <row r="868" spans="1:8" ht="16.5">
      <c r="A868" s="207" t="str">
        <f t="shared" si="13"/>
        <v>WINNER</v>
      </c>
      <c r="B868" s="207" t="s">
        <v>2405</v>
      </c>
      <c r="C868" s="207" t="s">
        <v>1212</v>
      </c>
      <c r="D868" s="207" t="s">
        <v>1126</v>
      </c>
      <c r="E868" s="207" t="s">
        <v>1212</v>
      </c>
      <c r="F868" s="216" t="s">
        <v>1126</v>
      </c>
      <c r="G868" s="207" t="s">
        <v>926</v>
      </c>
      <c r="H868" s="207" t="s">
        <v>1174</v>
      </c>
    </row>
    <row r="869" spans="1:8" ht="16.5">
      <c r="A869" s="207" t="str">
        <f t="shared" si="13"/>
        <v>YGG</v>
      </c>
      <c r="B869" s="207" t="s">
        <v>79</v>
      </c>
      <c r="C869" s="207" t="s">
        <v>937</v>
      </c>
      <c r="D869" s="207" t="s">
        <v>937</v>
      </c>
      <c r="E869" s="207" t="s">
        <v>933</v>
      </c>
      <c r="F869" s="216" t="s">
        <v>870</v>
      </c>
      <c r="G869" s="207" t="s">
        <v>1466</v>
      </c>
      <c r="H869" s="207" t="s">
        <v>2577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652" zoomScaleNormal="100" workbookViewId="0">
      <selection activeCell="O664" sqref="O664"/>
    </sheetView>
  </sheetViews>
  <sheetFormatPr defaultColWidth="12.625" defaultRowHeight="16.5"/>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383</v>
      </c>
      <c r="Q347" s="134" t="s">
        <v>384</v>
      </c>
    </row>
    <row r="348" spans="1:53"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27" t="s">
        <v>11</v>
      </c>
      <c r="C349" s="227"/>
      <c r="D349" s="227"/>
      <c r="E349" s="227"/>
      <c r="F349" s="227"/>
      <c r="G349" s="227"/>
      <c r="H349" s="227"/>
      <c r="I349" s="227"/>
      <c r="J349" s="227"/>
      <c r="K349" s="227"/>
      <c r="L349" s="227"/>
      <c r="M349" s="227"/>
      <c r="N349" s="227"/>
      <c r="O349" s="115"/>
      <c r="P349" s="6"/>
      <c r="Q349" s="3"/>
    </row>
    <row r="350" spans="1:53">
      <c r="B350" s="248" t="s">
        <v>313</v>
      </c>
      <c r="C350" s="248"/>
      <c r="D350" s="248"/>
      <c r="E350" s="248"/>
      <c r="F350" s="248"/>
      <c r="G350" s="248"/>
      <c r="H350" s="248"/>
      <c r="I350" s="248"/>
      <c r="J350" s="248"/>
      <c r="K350" s="248"/>
      <c r="L350" s="248"/>
      <c r="M350" s="248"/>
      <c r="N350" s="248"/>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392</v>
      </c>
    </row>
    <row r="356" spans="2:17">
      <c r="B356" s="248" t="s">
        <v>314</v>
      </c>
      <c r="C356" s="248"/>
      <c r="D356" s="248"/>
      <c r="E356" s="248"/>
      <c r="F356" s="248"/>
      <c r="G356" s="248"/>
      <c r="H356" s="248"/>
      <c r="I356" s="248"/>
      <c r="J356" s="248"/>
      <c r="K356" s="248"/>
      <c r="L356" s="248"/>
      <c r="M356" s="248"/>
      <c r="N356" s="248"/>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392</v>
      </c>
    </row>
    <row r="362" spans="2:17">
      <c r="B362" s="248" t="s">
        <v>315</v>
      </c>
      <c r="C362" s="248"/>
      <c r="D362" s="248"/>
      <c r="E362" s="248"/>
      <c r="F362" s="248"/>
      <c r="G362" s="248"/>
      <c r="H362" s="248"/>
      <c r="I362" s="248"/>
      <c r="J362" s="248"/>
      <c r="K362" s="248"/>
      <c r="L362" s="248"/>
      <c r="M362" s="248"/>
      <c r="N362" s="248"/>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392</v>
      </c>
    </row>
    <row r="368" spans="2:17">
      <c r="B368" s="248" t="s">
        <v>316</v>
      </c>
      <c r="C368" s="248"/>
      <c r="D368" s="248"/>
      <c r="E368" s="248"/>
      <c r="F368" s="248"/>
      <c r="G368" s="248"/>
      <c r="H368" s="248"/>
      <c r="I368" s="248"/>
      <c r="J368" s="248"/>
      <c r="K368" s="248"/>
      <c r="L368" s="248"/>
      <c r="M368" s="248"/>
      <c r="N368" s="248"/>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392</v>
      </c>
    </row>
    <row r="374" spans="1:17">
      <c r="A374" s="84"/>
      <c r="B374" s="249" t="s">
        <v>317</v>
      </c>
      <c r="C374" s="249"/>
      <c r="D374" s="249"/>
      <c r="E374" s="249"/>
      <c r="F374" s="249"/>
      <c r="G374" s="249"/>
      <c r="H374" s="249"/>
      <c r="I374" s="249"/>
      <c r="J374" s="249"/>
      <c r="K374" s="249"/>
      <c r="L374" s="249"/>
      <c r="M374" s="249"/>
      <c r="N374" s="249"/>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392</v>
      </c>
    </row>
    <row r="380" spans="1:17">
      <c r="B380" s="248" t="s">
        <v>318</v>
      </c>
      <c r="C380" s="248"/>
      <c r="D380" s="248"/>
      <c r="E380" s="248"/>
      <c r="F380" s="248"/>
      <c r="G380" s="248"/>
      <c r="H380" s="248"/>
      <c r="I380" s="248"/>
      <c r="J380" s="248"/>
      <c r="K380" s="248"/>
      <c r="L380" s="248"/>
      <c r="M380" s="248"/>
      <c r="N380" s="248"/>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392</v>
      </c>
    </row>
    <row r="386" spans="1:17">
      <c r="B386" s="248" t="s">
        <v>319</v>
      </c>
      <c r="C386" s="248"/>
      <c r="D386" s="248"/>
      <c r="E386" s="248"/>
      <c r="F386" s="248"/>
      <c r="G386" s="248"/>
      <c r="H386" s="248"/>
      <c r="I386" s="248"/>
      <c r="J386" s="248"/>
      <c r="K386" s="248"/>
      <c r="L386" s="248"/>
      <c r="M386" s="248"/>
      <c r="N386" s="248"/>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392</v>
      </c>
    </row>
    <row r="392" spans="1:17">
      <c r="A392" s="84"/>
      <c r="B392" s="249" t="s">
        <v>320</v>
      </c>
      <c r="C392" s="249"/>
      <c r="D392" s="249"/>
      <c r="E392" s="249"/>
      <c r="F392" s="249"/>
      <c r="G392" s="249"/>
      <c r="H392" s="249"/>
      <c r="I392" s="249"/>
      <c r="J392" s="249"/>
      <c r="K392" s="249"/>
      <c r="L392" s="249"/>
      <c r="M392" s="249"/>
      <c r="N392" s="249"/>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392</v>
      </c>
    </row>
    <row r="398" spans="1:17">
      <c r="B398" s="227" t="s">
        <v>321</v>
      </c>
      <c r="C398" s="227"/>
      <c r="D398" s="227"/>
      <c r="E398" s="227"/>
      <c r="F398" s="227"/>
      <c r="G398" s="227"/>
      <c r="H398" s="227"/>
      <c r="I398" s="227"/>
      <c r="J398" s="227"/>
      <c r="K398" s="227"/>
      <c r="L398" s="227"/>
      <c r="M398" s="227"/>
      <c r="N398" s="227"/>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44" t="s">
        <v>1</v>
      </c>
      <c r="C403" s="244"/>
      <c r="D403" s="244"/>
      <c r="E403" s="244"/>
      <c r="F403" s="244"/>
      <c r="G403" s="244"/>
      <c r="H403" s="244"/>
      <c r="I403" s="244"/>
      <c r="J403" s="244"/>
      <c r="K403" s="244"/>
      <c r="L403" s="244"/>
      <c r="M403" s="244"/>
      <c r="N403" s="244"/>
      <c r="O403" s="117"/>
    </row>
    <row r="404" spans="1:17">
      <c r="B404" s="245" t="s">
        <v>323</v>
      </c>
      <c r="C404" s="245"/>
      <c r="D404" s="245"/>
      <c r="E404" s="245"/>
      <c r="F404" s="245"/>
      <c r="G404" s="245"/>
      <c r="H404" s="245"/>
      <c r="I404" s="245"/>
      <c r="J404" s="245"/>
      <c r="K404" s="245"/>
      <c r="L404" s="245"/>
      <c r="M404" s="245"/>
      <c r="N404" s="245"/>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392</v>
      </c>
    </row>
    <row r="410" spans="1:17">
      <c r="A410" s="84"/>
      <c r="B410" s="245" t="s">
        <v>326</v>
      </c>
      <c r="C410" s="245"/>
      <c r="D410" s="245"/>
      <c r="E410" s="245"/>
      <c r="F410" s="245"/>
      <c r="G410" s="245"/>
      <c r="H410" s="245"/>
      <c r="I410" s="245"/>
      <c r="J410" s="245"/>
      <c r="K410" s="245"/>
      <c r="L410" s="245"/>
      <c r="M410" s="245"/>
      <c r="N410" s="245"/>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392</v>
      </c>
    </row>
    <row r="416" spans="1:17">
      <c r="B416" s="250" t="s">
        <v>2</v>
      </c>
      <c r="C416" s="250"/>
      <c r="D416" s="250"/>
      <c r="E416" s="250"/>
      <c r="F416" s="250"/>
      <c r="G416" s="250"/>
      <c r="H416" s="250"/>
      <c r="I416" s="250"/>
      <c r="J416" s="250"/>
      <c r="K416" s="250"/>
      <c r="L416" s="250"/>
      <c r="M416" s="250"/>
      <c r="N416" s="250"/>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392</v>
      </c>
    </row>
    <row r="422" spans="2:17">
      <c r="B422" s="245" t="s">
        <v>3</v>
      </c>
      <c r="C422" s="245"/>
      <c r="D422" s="245"/>
      <c r="E422" s="245"/>
      <c r="F422" s="245"/>
      <c r="G422" s="245"/>
      <c r="H422" s="245"/>
      <c r="I422" s="245"/>
      <c r="J422" s="245"/>
      <c r="K422" s="245"/>
      <c r="L422" s="245"/>
      <c r="M422" s="245"/>
      <c r="N422" s="245"/>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392</v>
      </c>
    </row>
    <row r="428" spans="2:17">
      <c r="B428" s="245" t="s">
        <v>4</v>
      </c>
      <c r="C428" s="245"/>
      <c r="D428" s="245"/>
      <c r="E428" s="245"/>
      <c r="F428" s="245"/>
      <c r="G428" s="245"/>
      <c r="H428" s="245"/>
      <c r="I428" s="245"/>
      <c r="J428" s="245"/>
      <c r="K428" s="245"/>
      <c r="L428" s="245"/>
      <c r="M428" s="245"/>
      <c r="N428" s="245"/>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45" t="s">
        <v>328</v>
      </c>
      <c r="C434" s="245"/>
      <c r="D434" s="245"/>
      <c r="E434" s="245"/>
      <c r="F434" s="245"/>
      <c r="G434" s="245"/>
      <c r="H434" s="245"/>
      <c r="I434" s="245"/>
      <c r="J434" s="245"/>
      <c r="K434" s="245"/>
      <c r="L434" s="245"/>
      <c r="M434" s="245"/>
      <c r="N434" s="245"/>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392</v>
      </c>
    </row>
    <row r="440" spans="1:17">
      <c r="B440" s="244" t="s">
        <v>329</v>
      </c>
      <c r="C440" s="244"/>
      <c r="D440" s="244"/>
      <c r="E440" s="244"/>
      <c r="F440" s="244"/>
      <c r="G440" s="244"/>
      <c r="H440" s="244"/>
      <c r="I440" s="244"/>
      <c r="J440" s="244"/>
      <c r="K440" s="244"/>
      <c r="L440" s="244"/>
      <c r="M440" s="244"/>
      <c r="N440" s="244"/>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392</v>
      </c>
    </row>
    <row r="446" spans="1:17">
      <c r="B446" s="243" t="s">
        <v>17</v>
      </c>
      <c r="C446" s="243"/>
      <c r="D446" s="243"/>
      <c r="E446" s="243"/>
      <c r="F446" s="243"/>
      <c r="G446" s="243"/>
      <c r="H446" s="243"/>
      <c r="I446" s="243"/>
      <c r="J446" s="243"/>
      <c r="K446" s="243"/>
      <c r="L446" s="243"/>
      <c r="M446" s="243"/>
      <c r="N446" s="243"/>
      <c r="O446" s="120"/>
      <c r="P446" s="6"/>
      <c r="Q446" s="11"/>
    </row>
    <row r="447" spans="1:17">
      <c r="B447" s="247" t="s">
        <v>330</v>
      </c>
      <c r="C447" s="247"/>
      <c r="D447" s="247"/>
      <c r="E447" s="247"/>
      <c r="F447" s="247"/>
      <c r="G447" s="247"/>
      <c r="H447" s="247"/>
      <c r="I447" s="247"/>
      <c r="J447" s="247"/>
      <c r="K447" s="247"/>
      <c r="L447" s="247"/>
      <c r="M447" s="247"/>
      <c r="N447" s="247"/>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392</v>
      </c>
    </row>
    <row r="453" spans="1:18">
      <c r="B453" s="243" t="s">
        <v>331</v>
      </c>
      <c r="C453" s="243"/>
      <c r="D453" s="243"/>
      <c r="E453" s="243"/>
      <c r="F453" s="243"/>
      <c r="G453" s="243"/>
      <c r="H453" s="243"/>
      <c r="I453" s="243"/>
      <c r="J453" s="243"/>
      <c r="K453" s="243"/>
      <c r="L453" s="243"/>
      <c r="M453" s="243"/>
      <c r="N453" s="243"/>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392</v>
      </c>
    </row>
    <row r="459" spans="1:18">
      <c r="B459" s="227" t="s">
        <v>18</v>
      </c>
      <c r="C459" s="227"/>
      <c r="D459" s="227"/>
      <c r="E459" s="227"/>
      <c r="F459" s="227"/>
      <c r="G459" s="227"/>
      <c r="H459" s="227"/>
      <c r="I459" s="227"/>
      <c r="J459" s="227"/>
      <c r="K459" s="227"/>
      <c r="L459" s="227"/>
      <c r="M459" s="227"/>
      <c r="N459" s="227"/>
      <c r="O459" s="115"/>
      <c r="P459" s="6"/>
      <c r="Q459" s="15"/>
    </row>
    <row r="460" spans="1:18">
      <c r="B460" s="227" t="s">
        <v>349</v>
      </c>
      <c r="C460" s="227"/>
      <c r="D460" s="227"/>
      <c r="E460" s="227"/>
      <c r="F460" s="227"/>
      <c r="G460" s="227"/>
      <c r="H460" s="227"/>
      <c r="I460" s="227"/>
      <c r="J460" s="227"/>
      <c r="K460" s="227"/>
      <c r="L460" s="227"/>
      <c r="M460" s="227"/>
      <c r="N460" s="227"/>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27" t="s">
        <v>312</v>
      </c>
      <c r="C467" s="227"/>
      <c r="D467" s="227"/>
      <c r="E467" s="227"/>
      <c r="F467" s="227"/>
      <c r="G467" s="227"/>
      <c r="H467" s="227"/>
      <c r="I467" s="227"/>
      <c r="J467" s="227"/>
      <c r="K467" s="227"/>
      <c r="L467" s="227"/>
      <c r="M467" s="227"/>
      <c r="N467" s="227"/>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27" t="s">
        <v>350</v>
      </c>
      <c r="C473" s="227"/>
      <c r="D473" s="227"/>
      <c r="E473" s="227"/>
      <c r="F473" s="227"/>
      <c r="G473" s="227"/>
      <c r="H473" s="227"/>
      <c r="I473" s="227"/>
      <c r="J473" s="227"/>
      <c r="K473" s="227"/>
      <c r="L473" s="227"/>
      <c r="M473" s="227"/>
      <c r="N473" s="227"/>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27" t="s">
        <v>358</v>
      </c>
      <c r="C479" s="227"/>
      <c r="D479" s="227"/>
      <c r="E479" s="227"/>
      <c r="F479" s="227"/>
      <c r="G479" s="227"/>
      <c r="H479" s="227"/>
      <c r="I479" s="227"/>
      <c r="J479" s="227"/>
      <c r="K479" s="227"/>
      <c r="L479" s="227"/>
      <c r="M479" s="227"/>
      <c r="N479" s="227"/>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27" t="s">
        <v>359</v>
      </c>
      <c r="C485" s="227"/>
      <c r="D485" s="227"/>
      <c r="E485" s="227"/>
      <c r="F485" s="227"/>
      <c r="G485" s="227"/>
      <c r="H485" s="227"/>
      <c r="I485" s="227"/>
      <c r="J485" s="227"/>
      <c r="K485" s="227"/>
      <c r="L485" s="227"/>
      <c r="M485" s="227"/>
      <c r="N485" s="227"/>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27" t="s">
        <v>352</v>
      </c>
      <c r="C491" s="227"/>
      <c r="D491" s="227"/>
      <c r="E491" s="227"/>
      <c r="F491" s="227"/>
      <c r="G491" s="227"/>
      <c r="H491" s="227"/>
      <c r="I491" s="227"/>
      <c r="J491" s="227"/>
      <c r="K491" s="227"/>
      <c r="L491" s="227"/>
      <c r="M491" s="227"/>
      <c r="N491" s="227"/>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44" t="s">
        <v>21</v>
      </c>
      <c r="C497" s="244"/>
      <c r="D497" s="244"/>
      <c r="E497" s="244"/>
      <c r="F497" s="244"/>
      <c r="G497" s="244"/>
      <c r="H497" s="244"/>
      <c r="I497" s="244"/>
      <c r="J497" s="244"/>
      <c r="K497" s="244"/>
      <c r="L497" s="244"/>
      <c r="M497" s="244"/>
      <c r="N497" s="244"/>
      <c r="O497" s="117"/>
      <c r="P497" s="6"/>
      <c r="Q497" s="9"/>
    </row>
    <row r="498" spans="1:17">
      <c r="B498" s="245" t="s">
        <v>353</v>
      </c>
      <c r="C498" s="245"/>
      <c r="D498" s="245"/>
      <c r="E498" s="245"/>
      <c r="F498" s="245"/>
      <c r="G498" s="245"/>
      <c r="H498" s="245"/>
      <c r="I498" s="245"/>
      <c r="J498" s="245"/>
      <c r="K498" s="245"/>
      <c r="L498" s="245"/>
      <c r="M498" s="245"/>
      <c r="N498" s="245"/>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392</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43" t="s">
        <v>22</v>
      </c>
      <c r="C506" s="243"/>
      <c r="D506" s="243"/>
      <c r="E506" s="243"/>
      <c r="F506" s="243"/>
      <c r="G506" s="243"/>
      <c r="H506" s="243"/>
      <c r="I506" s="243"/>
      <c r="J506" s="243"/>
      <c r="K506" s="243"/>
      <c r="L506" s="243"/>
      <c r="M506" s="243"/>
      <c r="N506" s="243"/>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44" t="s">
        <v>24</v>
      </c>
      <c r="C514" s="244"/>
      <c r="D514" s="244"/>
      <c r="E514" s="244"/>
      <c r="F514" s="244"/>
      <c r="G514" s="244"/>
      <c r="H514" s="244"/>
      <c r="I514" s="244"/>
      <c r="J514" s="244"/>
      <c r="K514" s="244"/>
      <c r="L514" s="244"/>
      <c r="M514" s="244"/>
      <c r="N514" s="244"/>
      <c r="O514" s="117"/>
      <c r="P514" s="6"/>
      <c r="Q514" s="3"/>
    </row>
    <row r="515" spans="1:17">
      <c r="B515" s="245" t="s">
        <v>355</v>
      </c>
      <c r="C515" s="245"/>
      <c r="D515" s="245"/>
      <c r="E515" s="245"/>
      <c r="F515" s="245"/>
      <c r="G515" s="245"/>
      <c r="H515" s="245"/>
      <c r="I515" s="245"/>
      <c r="J515" s="245"/>
      <c r="K515" s="245"/>
      <c r="L515" s="245"/>
      <c r="M515" s="245"/>
      <c r="N515" s="245"/>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392</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45" t="s">
        <v>356</v>
      </c>
      <c r="C523" s="245"/>
      <c r="D523" s="245"/>
      <c r="E523" s="245"/>
      <c r="F523" s="245"/>
      <c r="G523" s="245"/>
      <c r="H523" s="245"/>
      <c r="I523" s="245"/>
      <c r="J523" s="245"/>
      <c r="K523" s="245"/>
      <c r="L523" s="245"/>
      <c r="M523" s="245"/>
      <c r="N523" s="245"/>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392</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44" t="s">
        <v>354</v>
      </c>
      <c r="C531" s="244"/>
      <c r="D531" s="244"/>
      <c r="E531" s="244"/>
      <c r="F531" s="244"/>
      <c r="G531" s="244"/>
      <c r="H531" s="244"/>
      <c r="I531" s="244"/>
      <c r="J531" s="244"/>
      <c r="K531" s="244"/>
      <c r="L531" s="244"/>
      <c r="M531" s="244"/>
      <c r="N531" s="244"/>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392</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45" t="s">
        <v>7</v>
      </c>
      <c r="C539" s="245"/>
      <c r="D539" s="245"/>
      <c r="E539" s="245"/>
      <c r="F539" s="245"/>
      <c r="G539" s="245"/>
      <c r="H539" s="245"/>
      <c r="I539" s="245"/>
      <c r="J539" s="245"/>
      <c r="K539" s="245"/>
      <c r="L539" s="245"/>
      <c r="M539" s="245"/>
      <c r="N539" s="245"/>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392</v>
      </c>
    </row>
    <row r="546" spans="1:17">
      <c r="B546" s="243" t="s">
        <v>25</v>
      </c>
      <c r="C546" s="243"/>
      <c r="D546" s="243"/>
      <c r="E546" s="243"/>
      <c r="F546" s="243"/>
      <c r="G546" s="243"/>
      <c r="H546" s="243"/>
      <c r="I546" s="243"/>
      <c r="J546" s="243"/>
      <c r="K546" s="243"/>
      <c r="L546" s="243"/>
      <c r="M546" s="243"/>
      <c r="N546" s="243"/>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43" t="s">
        <v>27</v>
      </c>
      <c r="C554" s="243"/>
      <c r="D554" s="243"/>
      <c r="E554" s="243"/>
      <c r="F554" s="243"/>
      <c r="G554" s="243"/>
      <c r="H554" s="243"/>
      <c r="I554" s="243"/>
      <c r="J554" s="243"/>
      <c r="K554" s="243"/>
      <c r="L554" s="243"/>
      <c r="M554" s="243"/>
      <c r="N554" s="243"/>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45" t="s">
        <v>360</v>
      </c>
      <c r="C562" s="245"/>
      <c r="D562" s="245"/>
      <c r="E562" s="245"/>
      <c r="F562" s="245"/>
      <c r="G562" s="245"/>
      <c r="H562" s="245"/>
      <c r="I562" s="245"/>
      <c r="J562" s="245"/>
      <c r="K562" s="245"/>
      <c r="L562" s="245"/>
      <c r="M562" s="245"/>
      <c r="N562" s="245"/>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392</v>
      </c>
    </row>
    <row r="569" spans="1:17">
      <c r="B569" s="243" t="s">
        <v>29</v>
      </c>
      <c r="C569" s="243"/>
      <c r="D569" s="243"/>
      <c r="E569" s="243"/>
      <c r="F569" s="243"/>
      <c r="G569" s="243"/>
      <c r="H569" s="243"/>
      <c r="I569" s="243"/>
      <c r="J569" s="243"/>
      <c r="K569" s="243"/>
      <c r="L569" s="243"/>
      <c r="M569" s="243"/>
      <c r="N569" s="243"/>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46" t="s">
        <v>361</v>
      </c>
      <c r="C576" s="246"/>
      <c r="D576" s="246"/>
      <c r="E576" s="246"/>
      <c r="F576" s="246"/>
      <c r="G576" s="246"/>
      <c r="H576" s="246"/>
      <c r="I576" s="246"/>
      <c r="J576" s="246"/>
      <c r="K576" s="246"/>
      <c r="L576" s="246"/>
      <c r="M576" s="246"/>
      <c r="N576" s="246"/>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43" t="s">
        <v>730</v>
      </c>
      <c r="C583" s="243"/>
      <c r="D583" s="243"/>
      <c r="E583" s="243"/>
      <c r="F583" s="243"/>
      <c r="G583" s="243"/>
      <c r="H583" s="243"/>
      <c r="I583" s="243"/>
      <c r="J583" s="243"/>
      <c r="K583" s="243"/>
      <c r="L583" s="243"/>
      <c r="M583" s="243"/>
      <c r="N583" s="243"/>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27" t="s">
        <v>9</v>
      </c>
      <c r="C591" s="227"/>
      <c r="D591" s="227"/>
      <c r="E591" s="227"/>
      <c r="F591" s="227"/>
      <c r="G591" s="227"/>
      <c r="H591" s="227"/>
      <c r="I591" s="227"/>
      <c r="J591" s="227"/>
      <c r="K591" s="227"/>
      <c r="L591" s="227"/>
      <c r="M591" s="227"/>
      <c r="N591" s="227"/>
      <c r="O591" s="115"/>
    </row>
    <row r="592" spans="1:17">
      <c r="B592" s="228" t="s">
        <v>362</v>
      </c>
      <c r="C592" s="228"/>
      <c r="D592" s="228"/>
      <c r="E592" s="228"/>
      <c r="F592" s="228"/>
      <c r="G592" s="228"/>
      <c r="H592" s="228"/>
      <c r="I592" s="228"/>
      <c r="J592" s="228"/>
      <c r="K592" s="228"/>
      <c r="L592" s="228"/>
      <c r="M592" s="228"/>
      <c r="N592" s="22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392</v>
      </c>
    </row>
    <row r="598" spans="2:17">
      <c r="B598" s="229" t="s">
        <v>364</v>
      </c>
      <c r="C598" s="230"/>
      <c r="D598" s="230"/>
      <c r="E598" s="230"/>
      <c r="F598" s="230"/>
      <c r="G598" s="230"/>
      <c r="H598" s="230"/>
      <c r="I598" s="230"/>
      <c r="J598" s="230"/>
      <c r="K598" s="230"/>
      <c r="L598" s="230"/>
      <c r="M598" s="230"/>
      <c r="N598" s="230"/>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1" t="s">
        <v>34</v>
      </c>
      <c r="C604" s="232"/>
      <c r="D604" s="232"/>
      <c r="E604" s="232"/>
      <c r="F604" s="232"/>
      <c r="G604" s="232"/>
      <c r="H604" s="232"/>
      <c r="I604" s="232"/>
      <c r="J604" s="232"/>
      <c r="K604" s="232"/>
      <c r="L604" s="232"/>
      <c r="M604" s="232"/>
      <c r="N604" s="232"/>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33" t="s">
        <v>10</v>
      </c>
      <c r="C609" s="234"/>
      <c r="D609" s="234"/>
      <c r="E609" s="234"/>
      <c r="F609" s="234"/>
      <c r="G609" s="234"/>
      <c r="H609" s="234"/>
      <c r="I609" s="234"/>
      <c r="J609" s="234"/>
      <c r="K609" s="234"/>
      <c r="L609" s="234"/>
      <c r="M609" s="234"/>
      <c r="N609" s="234"/>
      <c r="O609" s="124"/>
      <c r="P609" s="6"/>
      <c r="Q609" s="9"/>
    </row>
    <row r="610" spans="2:17">
      <c r="B610" s="235" t="s">
        <v>365</v>
      </c>
      <c r="C610" s="236"/>
      <c r="D610" s="236"/>
      <c r="E610" s="236"/>
      <c r="F610" s="236"/>
      <c r="G610" s="236"/>
      <c r="H610" s="236"/>
      <c r="I610" s="236"/>
      <c r="J610" s="236"/>
      <c r="K610" s="236"/>
      <c r="L610" s="236"/>
      <c r="M610" s="236"/>
      <c r="N610" s="236"/>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7" t="s">
        <v>366</v>
      </c>
      <c r="C615" s="238"/>
      <c r="D615" s="238"/>
      <c r="E615" s="238"/>
      <c r="F615" s="238"/>
      <c r="G615" s="238"/>
      <c r="H615" s="238"/>
      <c r="I615" s="238"/>
      <c r="J615" s="238"/>
      <c r="K615" s="238"/>
      <c r="L615" s="238"/>
      <c r="M615" s="238"/>
      <c r="N615" s="238"/>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1" t="s">
        <v>367</v>
      </c>
      <c r="C620" s="232"/>
      <c r="D620" s="232"/>
      <c r="E620" s="232"/>
      <c r="F620" s="232"/>
      <c r="G620" s="232"/>
      <c r="H620" s="232"/>
      <c r="I620" s="232"/>
      <c r="J620" s="232"/>
      <c r="K620" s="232"/>
      <c r="L620" s="232"/>
      <c r="M620" s="232"/>
      <c r="N620" s="232"/>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9" t="s">
        <v>368</v>
      </c>
      <c r="C625" s="240"/>
      <c r="D625" s="240"/>
      <c r="E625" s="240"/>
      <c r="F625" s="240"/>
      <c r="G625" s="240"/>
      <c r="H625" s="240"/>
      <c r="I625" s="240"/>
      <c r="J625" s="240"/>
      <c r="K625" s="240"/>
      <c r="L625" s="240"/>
      <c r="M625" s="240"/>
      <c r="N625" s="240"/>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1" t="s">
        <v>35</v>
      </c>
      <c r="C630" s="242"/>
      <c r="D630" s="242"/>
      <c r="E630" s="242"/>
      <c r="F630" s="242"/>
      <c r="G630" s="242"/>
      <c r="H630" s="242"/>
      <c r="I630" s="242"/>
      <c r="J630" s="242"/>
      <c r="K630" s="242"/>
      <c r="L630" s="242"/>
      <c r="M630" s="242"/>
      <c r="N630" s="242"/>
      <c r="O630" s="125"/>
      <c r="P630" s="28"/>
      <c r="Q630" s="89"/>
    </row>
    <row r="631" spans="2:17">
      <c r="B631" s="217" t="s">
        <v>36</v>
      </c>
      <c r="C631" s="218"/>
      <c r="D631" s="218"/>
      <c r="E631" s="218"/>
      <c r="F631" s="218"/>
      <c r="G631" s="218"/>
      <c r="H631" s="218"/>
      <c r="I631" s="218"/>
      <c r="J631" s="218"/>
      <c r="K631" s="218"/>
      <c r="L631" s="218"/>
      <c r="M631" s="218"/>
      <c r="N631" s="218"/>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17" t="s">
        <v>59</v>
      </c>
      <c r="C635" s="218"/>
      <c r="D635" s="218"/>
      <c r="E635" s="218"/>
      <c r="F635" s="218"/>
      <c r="G635" s="218"/>
      <c r="H635" s="218"/>
      <c r="I635" s="218"/>
      <c r="J635" s="218"/>
      <c r="K635" s="218"/>
      <c r="L635" s="218"/>
      <c r="M635" s="218"/>
      <c r="N635" s="218"/>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394</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395</v>
      </c>
    </row>
    <row r="638" spans="2:17">
      <c r="B638" s="217" t="s">
        <v>369</v>
      </c>
      <c r="C638" s="218"/>
      <c r="D638" s="218"/>
      <c r="E638" s="218"/>
      <c r="F638" s="218"/>
      <c r="G638" s="218"/>
      <c r="H638" s="218"/>
      <c r="I638" s="218"/>
      <c r="J638" s="218"/>
      <c r="K638" s="218"/>
      <c r="L638" s="218"/>
      <c r="M638" s="218"/>
      <c r="N638" s="218"/>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1" t="s">
        <v>393</v>
      </c>
      <c r="C641" s="222"/>
      <c r="D641" s="222"/>
      <c r="E641" s="222"/>
      <c r="F641" s="222"/>
      <c r="G641" s="222"/>
      <c r="H641" s="222"/>
      <c r="I641" s="222"/>
      <c r="J641" s="222"/>
      <c r="K641" s="222"/>
      <c r="L641" s="222"/>
      <c r="M641" s="222"/>
      <c r="N641" s="222"/>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19" t="s">
        <v>42</v>
      </c>
      <c r="C646" s="220"/>
      <c r="D646" s="220"/>
      <c r="E646" s="220"/>
      <c r="F646" s="220"/>
      <c r="G646" s="220"/>
      <c r="H646" s="220"/>
      <c r="I646" s="220"/>
      <c r="J646" s="220"/>
      <c r="K646" s="220"/>
      <c r="L646" s="220"/>
      <c r="M646" s="220"/>
      <c r="N646" s="220"/>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c r="A659" s="99"/>
      <c r="B659" s="138"/>
      <c r="C659" s="138"/>
      <c r="D659" s="138"/>
      <c r="E659" s="138"/>
      <c r="F659" s="138"/>
      <c r="G659" s="138"/>
      <c r="H659" s="138"/>
      <c r="I659" s="138"/>
      <c r="J659" s="138"/>
      <c r="K659" s="138"/>
      <c r="L659" s="138"/>
      <c r="M659" s="138"/>
      <c r="N659" s="145"/>
      <c r="O659" s="145"/>
      <c r="P659" s="31"/>
      <c r="Q659" s="37" t="s">
        <v>55</v>
      </c>
    </row>
    <row r="660" spans="1:17" s="71" customFormat="1" ht="14.25">
      <c r="A660" s="100"/>
      <c r="B660" s="138"/>
      <c r="C660" s="138"/>
      <c r="D660" s="138"/>
      <c r="E660" s="138"/>
      <c r="F660" s="138"/>
      <c r="G660" s="138"/>
      <c r="H660" s="138"/>
      <c r="I660" s="138"/>
      <c r="J660" s="138"/>
      <c r="K660" s="138"/>
      <c r="L660" s="138"/>
      <c r="M660" s="138"/>
      <c r="N660" s="145"/>
      <c r="O660" s="145"/>
      <c r="P660" s="38"/>
      <c r="Q660" s="39" t="s">
        <v>56</v>
      </c>
    </row>
    <row r="661" spans="1:17" s="3" customFormat="1" ht="14.25">
      <c r="A661" s="101"/>
      <c r="B661" s="146"/>
      <c r="C661" s="146"/>
      <c r="D661" s="146"/>
      <c r="E661" s="146"/>
      <c r="F661" s="146"/>
      <c r="G661" s="146"/>
      <c r="H661" s="146"/>
      <c r="I661" s="146"/>
      <c r="J661" s="146"/>
      <c r="K661" s="146"/>
      <c r="L661" s="146"/>
      <c r="M661" s="146"/>
      <c r="N661" s="147"/>
      <c r="O661" s="149" t="e">
        <f>VLOOKUP($P661,Price!$A$1:$F$1200,6,FALSE)</f>
        <v>#N/A</v>
      </c>
      <c r="P661" s="148" t="s">
        <v>396</v>
      </c>
      <c r="Q661" s="36" t="s">
        <v>57</v>
      </c>
    </row>
    <row r="662" spans="1:17">
      <c r="B662" s="223" t="s">
        <v>64</v>
      </c>
      <c r="C662" s="224"/>
      <c r="D662" s="224"/>
      <c r="E662" s="224"/>
      <c r="F662" s="224"/>
      <c r="G662" s="224"/>
      <c r="H662" s="224"/>
      <c r="I662" s="224"/>
      <c r="J662" s="224"/>
      <c r="K662" s="224"/>
      <c r="L662" s="224"/>
      <c r="M662" s="224"/>
      <c r="N662" s="224"/>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25" t="s">
        <v>73</v>
      </c>
      <c r="C671" s="226"/>
      <c r="D671" s="226"/>
      <c r="E671" s="226"/>
      <c r="F671" s="226"/>
      <c r="G671" s="226"/>
      <c r="H671" s="226"/>
      <c r="I671" s="226"/>
      <c r="J671" s="226"/>
      <c r="K671" s="226"/>
      <c r="L671" s="226"/>
      <c r="M671" s="226"/>
      <c r="N671" s="226"/>
      <c r="O671" s="129"/>
      <c r="P671" s="28"/>
      <c r="Q671" s="89"/>
    </row>
    <row r="672" spans="1:17" s="3" customFormat="1" ht="14.25">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c r="B674" s="72"/>
      <c r="I674" s="61"/>
      <c r="J674" s="61"/>
      <c r="K674" s="61"/>
      <c r="L674" s="61"/>
      <c r="M674" s="61"/>
      <c r="N674" s="62"/>
      <c r="O674" s="62" t="e">
        <f>+O673/B673-1</f>
        <v>#N/A</v>
      </c>
      <c r="P674" s="31"/>
      <c r="Q674" s="63" t="s">
        <v>76</v>
      </c>
    </row>
    <row r="675" spans="1:17" s="70" customFormat="1" ht="14.25">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c r="B678" s="72"/>
      <c r="I678" s="61"/>
      <c r="J678" s="61"/>
      <c r="K678" s="61"/>
      <c r="L678" s="61"/>
      <c r="M678" s="61"/>
      <c r="N678" s="62"/>
      <c r="O678" s="62" t="e">
        <f>+O677/C677-1</f>
        <v>#N/A</v>
      </c>
      <c r="P678" s="31"/>
      <c r="Q678" s="63" t="s">
        <v>76</v>
      </c>
    </row>
    <row r="679" spans="1:17" s="70" customFormat="1" ht="14.25">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c r="B682" s="72"/>
      <c r="I682" s="61"/>
      <c r="J682" s="61"/>
      <c r="K682" s="61"/>
      <c r="L682" s="61"/>
      <c r="M682" s="61"/>
      <c r="N682" s="62"/>
      <c r="O682" s="62" t="e">
        <f>+O681/D681-1</f>
        <v>#N/A</v>
      </c>
      <c r="P682" s="31"/>
      <c r="Q682" s="63" t="s">
        <v>76</v>
      </c>
    </row>
    <row r="683" spans="1:17" s="70" customFormat="1" ht="14.25">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c r="B686" s="72"/>
      <c r="I686" s="61"/>
      <c r="J686" s="61"/>
      <c r="K686" s="61"/>
      <c r="L686" s="61"/>
      <c r="M686" s="61"/>
      <c r="N686" s="62"/>
      <c r="O686" s="62" t="e">
        <f>+O685/E685-1</f>
        <v>#N/A</v>
      </c>
      <c r="P686" s="31"/>
      <c r="Q686" s="63" t="s">
        <v>76</v>
      </c>
    </row>
    <row r="687" spans="1:17" s="70" customFormat="1" ht="14.25">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c r="B690" s="72"/>
      <c r="I690" s="61"/>
      <c r="J690" s="61"/>
      <c r="K690" s="61"/>
      <c r="L690" s="61"/>
      <c r="M690" s="61"/>
      <c r="N690" s="62"/>
      <c r="O690" s="62" t="e">
        <f>+O689/F689-1</f>
        <v>#N/A</v>
      </c>
      <c r="P690" s="31"/>
      <c r="Q690" s="63" t="s">
        <v>76</v>
      </c>
    </row>
    <row r="691" spans="1:17" s="70" customFormat="1" ht="14.25">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c r="B694" s="72"/>
      <c r="I694" s="61"/>
      <c r="J694" s="61"/>
      <c r="K694" s="61"/>
      <c r="L694" s="61"/>
      <c r="M694" s="61"/>
      <c r="N694" s="62"/>
      <c r="O694" s="62" t="e">
        <f>+O693/G693-1</f>
        <v>#N/A</v>
      </c>
      <c r="P694" s="31"/>
      <c r="Q694" s="63" t="s">
        <v>76</v>
      </c>
    </row>
    <row r="695" spans="1:17" s="70" customFormat="1" ht="14.25">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c r="B698" s="72"/>
      <c r="I698" s="61"/>
      <c r="J698" s="61"/>
      <c r="K698" s="61"/>
      <c r="L698" s="61"/>
      <c r="M698" s="61"/>
      <c r="N698" s="62"/>
      <c r="O698" s="62" t="e">
        <f>+O697/H697-1</f>
        <v>#N/A</v>
      </c>
      <c r="P698" s="31"/>
      <c r="Q698" s="63" t="s">
        <v>76</v>
      </c>
    </row>
    <row r="699" spans="1:17" s="70" customFormat="1" ht="14.25">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c r="B702" s="72"/>
      <c r="I702" s="61"/>
      <c r="J702" s="61"/>
      <c r="K702" s="61"/>
      <c r="L702" s="61"/>
      <c r="M702" s="61"/>
      <c r="N702" s="62"/>
      <c r="O702" s="62" t="e">
        <f>+O701/I701-1</f>
        <v>#N/A</v>
      </c>
      <c r="P702" s="31"/>
      <c r="Q702" s="63" t="s">
        <v>76</v>
      </c>
    </row>
    <row r="703" spans="1:17" s="70" customFormat="1" ht="14.25">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c r="B706" s="72"/>
      <c r="I706" s="61"/>
      <c r="J706" s="61"/>
      <c r="K706" s="61"/>
      <c r="L706" s="61"/>
      <c r="M706" s="61"/>
      <c r="N706" s="62"/>
      <c r="O706" s="62" t="e">
        <f>+O705/J705-1</f>
        <v>#N/A</v>
      </c>
      <c r="P706" s="31"/>
      <c r="Q706" s="63" t="s">
        <v>76</v>
      </c>
    </row>
    <row r="707" spans="1:17" s="70" customFormat="1" ht="14.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c r="B710" s="72"/>
      <c r="I710" s="61"/>
      <c r="J710" s="61"/>
      <c r="K710" s="61"/>
      <c r="L710" s="61"/>
      <c r="M710" s="61"/>
      <c r="N710" s="62"/>
      <c r="O710" s="62" t="e">
        <f>+O709/K709-1</f>
        <v>#N/A</v>
      </c>
      <c r="P710" s="31"/>
      <c r="Q710" s="63" t="s">
        <v>76</v>
      </c>
    </row>
    <row r="711" spans="1:17" s="70" customFormat="1" ht="14.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c r="B714" s="72"/>
      <c r="I714" s="61"/>
      <c r="J714" s="61"/>
      <c r="K714" s="61"/>
      <c r="L714" s="61"/>
      <c r="M714" s="61"/>
      <c r="N714" s="62"/>
      <c r="O714" s="62" t="e">
        <f>+O713/L713-1</f>
        <v>#N/A</v>
      </c>
      <c r="P714" s="31"/>
      <c r="Q714" s="63" t="s">
        <v>76</v>
      </c>
    </row>
    <row r="715" spans="1:17" s="70" customFormat="1" ht="14.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c r="B718" s="72"/>
      <c r="I718" s="61"/>
      <c r="J718" s="61"/>
      <c r="K718" s="61"/>
      <c r="L718" s="61"/>
      <c r="M718" s="61"/>
      <c r="N718" s="62"/>
      <c r="O718" s="62" t="e">
        <f>+O717/M717-1</f>
        <v>#N/A</v>
      </c>
      <c r="P718" s="31"/>
      <c r="Q718" s="63" t="s">
        <v>76</v>
      </c>
    </row>
    <row r="719" spans="1:17" s="70" customFormat="1" ht="14.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c r="B720" s="73"/>
      <c r="C720" s="74"/>
      <c r="D720" s="74"/>
      <c r="E720" s="74"/>
      <c r="F720" s="74"/>
      <c r="G720" s="74"/>
      <c r="H720" s="74"/>
      <c r="I720" s="74"/>
      <c r="J720" s="74"/>
      <c r="K720" s="74"/>
      <c r="L720" s="74"/>
      <c r="M720" s="74"/>
      <c r="N720" s="75"/>
      <c r="O720" s="75">
        <f>+N$651+N720</f>
        <v>0</v>
      </c>
      <c r="P720" s="31"/>
      <c r="Q720" s="36" t="s">
        <v>74</v>
      </c>
    </row>
    <row r="721" spans="1:17" s="3" customFormat="1" ht="14.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c r="B722" s="72"/>
      <c r="I722" s="61"/>
      <c r="J722" s="61"/>
      <c r="K722" s="61"/>
      <c r="L722" s="61"/>
      <c r="M722" s="61"/>
      <c r="N722" s="62"/>
      <c r="O722" s="62" t="e">
        <f>+O721/N721-1</f>
        <v>#N/A</v>
      </c>
      <c r="P722" s="31"/>
      <c r="Q722" s="63" t="s">
        <v>76</v>
      </c>
    </row>
    <row r="723" spans="1:17" s="70" customFormat="1" ht="14.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039" priority="1217" operator="lessThan">
      <formula>0</formula>
    </cfRule>
  </conditionalFormatting>
  <conditionalFormatting sqref="P583">
    <cfRule type="cellIs" dxfId="9038" priority="1212" operator="lessThan">
      <formula>0</formula>
    </cfRule>
  </conditionalFormatting>
  <conditionalFormatting sqref="B348:N348">
    <cfRule type="cellIs" dxfId="9037" priority="1211" operator="lessThan">
      <formula>0</formula>
    </cfRule>
  </conditionalFormatting>
  <conditionalFormatting sqref="P514:P515">
    <cfRule type="cellIs" dxfId="9036" priority="1213" operator="lessThan">
      <formula>0</formula>
    </cfRule>
  </conditionalFormatting>
  <conditionalFormatting sqref="P523 Q529 Q539:Q545">
    <cfRule type="cellIs" dxfId="9035" priority="1214" operator="lessThan">
      <formula>0</formula>
    </cfRule>
  </conditionalFormatting>
  <conditionalFormatting sqref="P531">
    <cfRule type="cellIs" dxfId="9034" priority="1215" operator="lessThan">
      <formula>0</formula>
    </cfRule>
  </conditionalFormatting>
  <conditionalFormatting sqref="P562">
    <cfRule type="cellIs" dxfId="9033" priority="1216" operator="lessThan">
      <formula>0</formula>
    </cfRule>
  </conditionalFormatting>
  <conditionalFormatting sqref="B348:N348">
    <cfRule type="cellIs" dxfId="9032" priority="1210" operator="lessThan">
      <formula>0</formula>
    </cfRule>
  </conditionalFormatting>
  <conditionalFormatting sqref="Q588">
    <cfRule type="cellIs" dxfId="9031" priority="1195" operator="lessThan">
      <formula>0</formula>
    </cfRule>
  </conditionalFormatting>
  <conditionalFormatting sqref="Q499:Q502">
    <cfRule type="cellIs" dxfId="9030" priority="1209" operator="lessThan">
      <formula>0</formula>
    </cfRule>
  </conditionalFormatting>
  <conditionalFormatting sqref="Q503">
    <cfRule type="cellIs" dxfId="9029" priority="1208" operator="lessThan">
      <formula>0</formula>
    </cfRule>
  </conditionalFormatting>
  <conditionalFormatting sqref="Q503">
    <cfRule type="cellIs" dxfId="9028" priority="1207" operator="lessThan">
      <formula>0</formula>
    </cfRule>
  </conditionalFormatting>
  <conditionalFormatting sqref="B514">
    <cfRule type="cellIs" dxfId="9027" priority="1205" operator="lessThan">
      <formula>0</formula>
    </cfRule>
  </conditionalFormatting>
  <conditionalFormatting sqref="B531">
    <cfRule type="cellIs" dxfId="9026" priority="1204" operator="lessThan">
      <formula>0</formula>
    </cfRule>
  </conditionalFormatting>
  <conditionalFormatting sqref="Q520">
    <cfRule type="cellIs" dxfId="9025" priority="1203" operator="lessThan">
      <formula>0</formula>
    </cfRule>
  </conditionalFormatting>
  <conditionalFormatting sqref="Q520">
    <cfRule type="cellIs" dxfId="9024" priority="1202" operator="lessThan">
      <formula>0</formula>
    </cfRule>
  </conditionalFormatting>
  <conditionalFormatting sqref="Q567">
    <cfRule type="cellIs" dxfId="9023" priority="1197" operator="lessThan">
      <formula>0</formula>
    </cfRule>
  </conditionalFormatting>
  <conditionalFormatting sqref="B523 B515">
    <cfRule type="cellIs" dxfId="9022" priority="1206" operator="lessThan">
      <formula>0</formula>
    </cfRule>
  </conditionalFormatting>
  <conditionalFormatting sqref="Q528">
    <cfRule type="cellIs" dxfId="9021" priority="1200" operator="lessThan">
      <formula>0</formula>
    </cfRule>
  </conditionalFormatting>
  <conditionalFormatting sqref="Q536">
    <cfRule type="cellIs" dxfId="9020" priority="1199" operator="lessThan">
      <formula>0</formula>
    </cfRule>
  </conditionalFormatting>
  <conditionalFormatting sqref="Q536">
    <cfRule type="cellIs" dxfId="9019" priority="1198" operator="lessThan">
      <formula>0</formula>
    </cfRule>
  </conditionalFormatting>
  <conditionalFormatting sqref="P539">
    <cfRule type="cellIs" dxfId="9018" priority="1186" operator="lessThan">
      <formula>0</formula>
    </cfRule>
  </conditionalFormatting>
  <conditionalFormatting sqref="Q528">
    <cfRule type="cellIs" dxfId="9017" priority="1201" operator="lessThan">
      <formula>0</formula>
    </cfRule>
  </conditionalFormatting>
  <conditionalFormatting sqref="Q567">
    <cfRule type="cellIs" dxfId="9016" priority="1196" operator="lessThan">
      <formula>0</formula>
    </cfRule>
  </conditionalFormatting>
  <conditionalFormatting sqref="P584:P587">
    <cfRule type="cellIs" dxfId="9015" priority="1188" operator="lessThan">
      <formula>0</formula>
    </cfRule>
  </conditionalFormatting>
  <conditionalFormatting sqref="P563:P566">
    <cfRule type="cellIs" dxfId="9014" priority="1189" operator="lessThan">
      <formula>0</formula>
    </cfRule>
  </conditionalFormatting>
  <conditionalFormatting sqref="Q366">
    <cfRule type="cellIs" dxfId="9013" priority="1147" operator="lessThan">
      <formula>0</formula>
    </cfRule>
  </conditionalFormatting>
  <conditionalFormatting sqref="Q588">
    <cfRule type="cellIs" dxfId="9012" priority="1194" operator="lessThan">
      <formula>0</formula>
    </cfRule>
  </conditionalFormatting>
  <conditionalFormatting sqref="Q544">
    <cfRule type="cellIs" dxfId="9011" priority="1185" operator="lessThan">
      <formula>0</formula>
    </cfRule>
  </conditionalFormatting>
  <conditionalFormatting sqref="J353:N354 K351:N352">
    <cfRule type="cellIs" dxfId="9010" priority="1174" operator="lessThan">
      <formula>0</formula>
    </cfRule>
  </conditionalFormatting>
  <conditionalFormatting sqref="P516:P519">
    <cfRule type="cellIs" dxfId="9009" priority="1193" operator="lessThan">
      <formula>0</formula>
    </cfRule>
  </conditionalFormatting>
  <conditionalFormatting sqref="P524:P527">
    <cfRule type="cellIs" dxfId="9008" priority="1192" operator="lessThan">
      <formula>0</formula>
    </cfRule>
  </conditionalFormatting>
  <conditionalFormatting sqref="P539:P543">
    <cfRule type="cellIs" dxfId="9007" priority="1191" operator="lessThan">
      <formula>0</formula>
    </cfRule>
  </conditionalFormatting>
  <conditionalFormatting sqref="P532:P535">
    <cfRule type="cellIs" dxfId="9006" priority="1190" operator="lessThan">
      <formula>0</formula>
    </cfRule>
  </conditionalFormatting>
  <conditionalFormatting sqref="Q544">
    <cfRule type="cellIs" dxfId="9005" priority="1184" operator="lessThan">
      <formula>0</formula>
    </cfRule>
  </conditionalFormatting>
  <conditionalFormatting sqref="Q354">
    <cfRule type="cellIs" dxfId="9004" priority="1167" operator="lessThan">
      <formula>0</formula>
    </cfRule>
  </conditionalFormatting>
  <conditionalFormatting sqref="Q540:Q543 B539">
    <cfRule type="cellIs" dxfId="9003" priority="1187" operator="lessThan">
      <formula>0</formula>
    </cfRule>
  </conditionalFormatting>
  <conditionalFormatting sqref="P555:P558">
    <cfRule type="cellIs" dxfId="9002" priority="1179" operator="lessThan">
      <formula>0</formula>
    </cfRule>
  </conditionalFormatting>
  <conditionalFormatting sqref="Q555:Q558 Q560">
    <cfRule type="cellIs" dxfId="9001" priority="1182" operator="lessThan">
      <formula>0</formula>
    </cfRule>
  </conditionalFormatting>
  <conditionalFormatting sqref="Q559">
    <cfRule type="cellIs" dxfId="9000" priority="1181" operator="lessThan">
      <formula>0</formula>
    </cfRule>
  </conditionalFormatting>
  <conditionalFormatting sqref="Q468:Q472">
    <cfRule type="cellIs" dxfId="8999" priority="1178" operator="lessThan">
      <formula>0</formula>
    </cfRule>
  </conditionalFormatting>
  <conditionalFormatting sqref="Q559">
    <cfRule type="cellIs" dxfId="8998" priority="1180" operator="lessThan">
      <formula>0</formula>
    </cfRule>
  </conditionalFormatting>
  <conditionalFormatting sqref="J351">
    <cfRule type="cellIs" dxfId="8997" priority="1173" operator="lessThan">
      <formula>0</formula>
    </cfRule>
  </conditionalFormatting>
  <conditionalFormatting sqref="P540:P543">
    <cfRule type="cellIs" dxfId="8996" priority="1183" operator="lessThan">
      <formula>0</formula>
    </cfRule>
  </conditionalFormatting>
  <conditionalFormatting sqref="P349:Q350 Q351:Q353">
    <cfRule type="cellIs" dxfId="8995" priority="1177" operator="lessThan">
      <formula>0</formula>
    </cfRule>
  </conditionalFormatting>
  <conditionalFormatting sqref="Q396">
    <cfRule type="cellIs" dxfId="8994" priority="1100" operator="lessThan">
      <formula>0</formula>
    </cfRule>
  </conditionalFormatting>
  <conditionalFormatting sqref="B349">
    <cfRule type="cellIs" dxfId="8993" priority="1172" operator="lessThan">
      <formula>0</formula>
    </cfRule>
  </conditionalFormatting>
  <conditionalFormatting sqref="P393:P395">
    <cfRule type="cellIs" dxfId="8992" priority="1104" operator="lessThan">
      <formula>0</formula>
    </cfRule>
  </conditionalFormatting>
  <conditionalFormatting sqref="Q397">
    <cfRule type="cellIs" dxfId="8991" priority="1102" operator="lessThan">
      <formula>0</formula>
    </cfRule>
  </conditionalFormatting>
  <conditionalFormatting sqref="P349:P350">
    <cfRule type="cellIs" dxfId="8990" priority="1176" operator="lessThan">
      <formula>0</formula>
    </cfRule>
  </conditionalFormatting>
  <conditionalFormatting sqref="P351:P354">
    <cfRule type="cellIs" dxfId="8989" priority="1175" operator="lessThan">
      <formula>0</formula>
    </cfRule>
  </conditionalFormatting>
  <conditionalFormatting sqref="C397:M397">
    <cfRule type="cellIs" dxfId="8988" priority="1099" operator="lessThan">
      <formula>0</formula>
    </cfRule>
  </conditionalFormatting>
  <conditionalFormatting sqref="Q355">
    <cfRule type="cellIs" dxfId="8987" priority="1170" operator="lessThan">
      <formula>0</formula>
    </cfRule>
  </conditionalFormatting>
  <conditionalFormatting sqref="P398:Q398 Q399:Q401">
    <cfRule type="cellIs" dxfId="8986" priority="1098" operator="lessThan">
      <formula>0</formula>
    </cfRule>
  </conditionalFormatting>
  <conditionalFormatting sqref="P399:P401">
    <cfRule type="cellIs" dxfId="8985" priority="1096" operator="lessThan">
      <formula>0</formula>
    </cfRule>
  </conditionalFormatting>
  <conditionalFormatting sqref="H385">
    <cfRule type="cellIs" dxfId="8984" priority="1061" operator="lessThan">
      <formula>0</formula>
    </cfRule>
  </conditionalFormatting>
  <conditionalFormatting sqref="Q402">
    <cfRule type="cellIs" dxfId="8983" priority="1094" operator="lessThan">
      <formula>0</formula>
    </cfRule>
  </conditionalFormatting>
  <conditionalFormatting sqref="B350">
    <cfRule type="cellIs" dxfId="8982" priority="1171" operator="lessThan">
      <formula>0</formula>
    </cfRule>
  </conditionalFormatting>
  <conditionalFormatting sqref="J352">
    <cfRule type="cellIs" dxfId="8981" priority="1168" operator="lessThan">
      <formula>0</formula>
    </cfRule>
  </conditionalFormatting>
  <conditionalFormatting sqref="P355">
    <cfRule type="cellIs" dxfId="8980" priority="1169" operator="lessThan">
      <formula>0</formula>
    </cfRule>
  </conditionalFormatting>
  <conditionalFormatting sqref="P440">
    <cfRule type="cellIs" dxfId="8979" priority="1047" operator="lessThan">
      <formula>0</formula>
    </cfRule>
  </conditionalFormatting>
  <conditionalFormatting sqref="Q354">
    <cfRule type="cellIs" dxfId="8978" priority="1166" operator="lessThan">
      <formula>0</formula>
    </cfRule>
  </conditionalFormatting>
  <conditionalFormatting sqref="P356:Q356 Q357:Q359">
    <cfRule type="cellIs" dxfId="8977" priority="1165" operator="lessThan">
      <formula>0</formula>
    </cfRule>
  </conditionalFormatting>
  <conditionalFormatting sqref="P356">
    <cfRule type="cellIs" dxfId="8976" priority="1164" operator="lessThan">
      <formula>0</formula>
    </cfRule>
  </conditionalFormatting>
  <conditionalFormatting sqref="P357:P360">
    <cfRule type="cellIs" dxfId="8975" priority="1163" operator="lessThan">
      <formula>0</formula>
    </cfRule>
  </conditionalFormatting>
  <conditionalFormatting sqref="B356">
    <cfRule type="cellIs" dxfId="8974" priority="1159" operator="lessThan">
      <formula>0</formula>
    </cfRule>
  </conditionalFormatting>
  <conditionalFormatting sqref="Q361">
    <cfRule type="cellIs" dxfId="8973" priority="1158" operator="lessThan">
      <formula>0</formula>
    </cfRule>
  </conditionalFormatting>
  <conditionalFormatting sqref="Q360">
    <cfRule type="cellIs" dxfId="8972" priority="1156" operator="lessThan">
      <formula>0</formula>
    </cfRule>
  </conditionalFormatting>
  <conditionalFormatting sqref="Q360">
    <cfRule type="cellIs" dxfId="8971" priority="1155" operator="lessThan">
      <formula>0</formula>
    </cfRule>
  </conditionalFormatting>
  <conditionalFormatting sqref="P362:Q362 Q363:Q365">
    <cfRule type="cellIs" dxfId="8970" priority="1154" operator="lessThan">
      <formula>0</formula>
    </cfRule>
  </conditionalFormatting>
  <conditionalFormatting sqref="P362">
    <cfRule type="cellIs" dxfId="8969" priority="1153" operator="lessThan">
      <formula>0</formula>
    </cfRule>
  </conditionalFormatting>
  <conditionalFormatting sqref="J363">
    <cfRule type="cellIs" dxfId="8968" priority="1151" operator="lessThan">
      <formula>0</formula>
    </cfRule>
  </conditionalFormatting>
  <conditionalFormatting sqref="K363:N364 J365:M366">
    <cfRule type="cellIs" dxfId="8967" priority="1152" operator="lessThan">
      <formula>0</formula>
    </cfRule>
  </conditionalFormatting>
  <conditionalFormatting sqref="P368">
    <cfRule type="cellIs" dxfId="8966" priority="1144" operator="lessThan">
      <formula>0</formula>
    </cfRule>
  </conditionalFormatting>
  <conditionalFormatting sqref="Q367">
    <cfRule type="cellIs" dxfId="8965" priority="1149" operator="lessThan">
      <formula>0</formula>
    </cfRule>
  </conditionalFormatting>
  <conditionalFormatting sqref="B362">
    <cfRule type="cellIs" dxfId="8964" priority="1150" operator="lessThan">
      <formula>0</formula>
    </cfRule>
  </conditionalFormatting>
  <conditionalFormatting sqref="P405:P407">
    <cfRule type="cellIs" dxfId="8963" priority="1082" operator="lessThan">
      <formula>0</formula>
    </cfRule>
  </conditionalFormatting>
  <conditionalFormatting sqref="J364">
    <cfRule type="cellIs" dxfId="8962" priority="1148" operator="lessThan">
      <formula>0</formula>
    </cfRule>
  </conditionalFormatting>
  <conditionalFormatting sqref="Q366">
    <cfRule type="cellIs" dxfId="8961" priority="1146" operator="lessThan">
      <formula>0</formula>
    </cfRule>
  </conditionalFormatting>
  <conditionalFormatting sqref="P368:Q368 Q369:Q371">
    <cfRule type="cellIs" dxfId="8960" priority="1145" operator="lessThan">
      <formula>0</formula>
    </cfRule>
  </conditionalFormatting>
  <conditionalFormatting sqref="Q372">
    <cfRule type="cellIs" dxfId="8959" priority="1136" operator="lessThan">
      <formula>0</formula>
    </cfRule>
  </conditionalFormatting>
  <conditionalFormatting sqref="I370 K369:N370 C371:M372">
    <cfRule type="cellIs" dxfId="8958" priority="1143" operator="lessThan">
      <formula>0</formula>
    </cfRule>
  </conditionalFormatting>
  <conditionalFormatting sqref="I369">
    <cfRule type="cellIs" dxfId="8957" priority="1141" operator="lessThan">
      <formula>0</formula>
    </cfRule>
  </conditionalFormatting>
  <conditionalFormatting sqref="C369:J369">
    <cfRule type="cellIs" dxfId="8956" priority="1142" operator="lessThan">
      <formula>0</formula>
    </cfRule>
  </conditionalFormatting>
  <conditionalFormatting sqref="B368">
    <cfRule type="cellIs" dxfId="8955" priority="1140" operator="lessThan">
      <formula>0</formula>
    </cfRule>
  </conditionalFormatting>
  <conditionalFormatting sqref="Q373">
    <cfRule type="cellIs" dxfId="8954" priority="1139" operator="lessThan">
      <formula>0</formula>
    </cfRule>
  </conditionalFormatting>
  <conditionalFormatting sqref="P411:P413">
    <cfRule type="cellIs" dxfId="8953" priority="1075" operator="lessThan">
      <formula>0</formula>
    </cfRule>
  </conditionalFormatting>
  <conditionalFormatting sqref="C370:J370">
    <cfRule type="cellIs" dxfId="8952" priority="1138" operator="lessThan">
      <formula>0</formula>
    </cfRule>
  </conditionalFormatting>
  <conditionalFormatting sqref="Q372">
    <cfRule type="cellIs" dxfId="8951" priority="1137" operator="lessThan">
      <formula>0</formula>
    </cfRule>
  </conditionalFormatting>
  <conditionalFormatting sqref="P374:Q374 Q375:Q377">
    <cfRule type="cellIs" dxfId="8950" priority="1135" operator="lessThan">
      <formula>0</formula>
    </cfRule>
  </conditionalFormatting>
  <conditionalFormatting sqref="P374">
    <cfRule type="cellIs" dxfId="8949" priority="1134" operator="lessThan">
      <formula>0</formula>
    </cfRule>
  </conditionalFormatting>
  <conditionalFormatting sqref="P375:P377">
    <cfRule type="cellIs" dxfId="8948" priority="1133" operator="lessThan">
      <formula>0</formula>
    </cfRule>
  </conditionalFormatting>
  <conditionalFormatting sqref="I376 K375:N376 C377:M378">
    <cfRule type="cellIs" dxfId="8947" priority="1132" operator="lessThan">
      <formula>0</formula>
    </cfRule>
  </conditionalFormatting>
  <conditionalFormatting sqref="I375">
    <cfRule type="cellIs" dxfId="8946" priority="1130" operator="lessThan">
      <formula>0</formula>
    </cfRule>
  </conditionalFormatting>
  <conditionalFormatting sqref="C375:J375">
    <cfRule type="cellIs" dxfId="8945" priority="1131" operator="lessThan">
      <formula>0</formula>
    </cfRule>
  </conditionalFormatting>
  <conditionalFormatting sqref="B374">
    <cfRule type="cellIs" dxfId="8944" priority="1129" operator="lessThan">
      <formula>0</formula>
    </cfRule>
  </conditionalFormatting>
  <conditionalFormatting sqref="Q379">
    <cfRule type="cellIs" dxfId="8943" priority="1128" operator="lessThan">
      <formula>0</formula>
    </cfRule>
  </conditionalFormatting>
  <conditionalFormatting sqref="C376:J376">
    <cfRule type="cellIs" dxfId="8942" priority="1127" operator="lessThan">
      <formula>0</formula>
    </cfRule>
  </conditionalFormatting>
  <conditionalFormatting sqref="Q378">
    <cfRule type="cellIs" dxfId="8941" priority="1126" operator="lessThan">
      <formula>0</formula>
    </cfRule>
  </conditionalFormatting>
  <conditionalFormatting sqref="Q378">
    <cfRule type="cellIs" dxfId="8940" priority="1125" operator="lessThan">
      <formula>0</formula>
    </cfRule>
  </conditionalFormatting>
  <conditionalFormatting sqref="P380:Q380 Q381:Q383">
    <cfRule type="cellIs" dxfId="8939" priority="1124" operator="lessThan">
      <formula>0</formula>
    </cfRule>
  </conditionalFormatting>
  <conditionalFormatting sqref="P380">
    <cfRule type="cellIs" dxfId="8938" priority="1123" operator="lessThan">
      <formula>0</formula>
    </cfRule>
  </conditionalFormatting>
  <conditionalFormatting sqref="P381:P383">
    <cfRule type="cellIs" dxfId="8937" priority="1122" operator="lessThan">
      <formula>0</formula>
    </cfRule>
  </conditionalFormatting>
  <conditionalFormatting sqref="I382 K381:N382 C383:N383 C384:M384">
    <cfRule type="cellIs" dxfId="8936" priority="1121" operator="lessThan">
      <formula>0</formula>
    </cfRule>
  </conditionalFormatting>
  <conditionalFormatting sqref="I381">
    <cfRule type="cellIs" dxfId="8935" priority="1119" operator="lessThan">
      <formula>0</formula>
    </cfRule>
  </conditionalFormatting>
  <conditionalFormatting sqref="C381:J381">
    <cfRule type="cellIs" dxfId="8934" priority="1120" operator="lessThan">
      <formula>0</formula>
    </cfRule>
  </conditionalFormatting>
  <conditionalFormatting sqref="B380">
    <cfRule type="cellIs" dxfId="8933" priority="1118" operator="lessThan">
      <formula>0</formula>
    </cfRule>
  </conditionalFormatting>
  <conditionalFormatting sqref="Q385">
    <cfRule type="cellIs" dxfId="8932" priority="1117" operator="lessThan">
      <formula>0</formula>
    </cfRule>
  </conditionalFormatting>
  <conditionalFormatting sqref="C382:J382">
    <cfRule type="cellIs" dxfId="8931" priority="1116" operator="lessThan">
      <formula>0</formula>
    </cfRule>
  </conditionalFormatting>
  <conditionalFormatting sqref="Q384">
    <cfRule type="cellIs" dxfId="8930" priority="1115" operator="lessThan">
      <formula>0</formula>
    </cfRule>
  </conditionalFormatting>
  <conditionalFormatting sqref="Q384">
    <cfRule type="cellIs" dxfId="8929" priority="1114" operator="lessThan">
      <formula>0</formula>
    </cfRule>
  </conditionalFormatting>
  <conditionalFormatting sqref="P386:Q386 Q387:Q389">
    <cfRule type="cellIs" dxfId="8928" priority="1113" operator="lessThan">
      <formula>0</formula>
    </cfRule>
  </conditionalFormatting>
  <conditionalFormatting sqref="P386">
    <cfRule type="cellIs" dxfId="8927" priority="1112" operator="lessThan">
      <formula>0</formula>
    </cfRule>
  </conditionalFormatting>
  <conditionalFormatting sqref="P387:P389">
    <cfRule type="cellIs" dxfId="8926" priority="1111" operator="lessThan">
      <formula>0</formula>
    </cfRule>
  </conditionalFormatting>
  <conditionalFormatting sqref="B386">
    <cfRule type="cellIs" dxfId="8925" priority="1110" operator="lessThan">
      <formula>0</formula>
    </cfRule>
  </conditionalFormatting>
  <conditionalFormatting sqref="Q391">
    <cfRule type="cellIs" dxfId="8924" priority="1109" operator="lessThan">
      <formula>0</formula>
    </cfRule>
  </conditionalFormatting>
  <conditionalFormatting sqref="Q390">
    <cfRule type="cellIs" dxfId="8923" priority="1108" operator="lessThan">
      <formula>0</formula>
    </cfRule>
  </conditionalFormatting>
  <conditionalFormatting sqref="Q390">
    <cfRule type="cellIs" dxfId="8922" priority="1107" operator="lessThan">
      <formula>0</formula>
    </cfRule>
  </conditionalFormatting>
  <conditionalFormatting sqref="P392:Q392 Q393:Q395">
    <cfRule type="cellIs" dxfId="8921" priority="1106" operator="lessThan">
      <formula>0</formula>
    </cfRule>
  </conditionalFormatting>
  <conditionalFormatting sqref="P392">
    <cfRule type="cellIs" dxfId="8920" priority="1105" operator="lessThan">
      <formula>0</formula>
    </cfRule>
  </conditionalFormatting>
  <conditionalFormatting sqref="H397">
    <cfRule type="cellIs" dxfId="8919" priority="1064" operator="lessThan">
      <formula>0</formula>
    </cfRule>
  </conditionalFormatting>
  <conditionalFormatting sqref="B392">
    <cfRule type="cellIs" dxfId="8918" priority="1103" operator="lessThan">
      <formula>0</formula>
    </cfRule>
  </conditionalFormatting>
  <conditionalFormatting sqref="H378">
    <cfRule type="cellIs" dxfId="8917" priority="1060" operator="lessThan">
      <formula>0</formula>
    </cfRule>
  </conditionalFormatting>
  <conditionalFormatting sqref="Q396">
    <cfRule type="cellIs" dxfId="8916" priority="1101" operator="lessThan">
      <formula>0</formula>
    </cfRule>
  </conditionalFormatting>
  <conditionalFormatting sqref="H361">
    <cfRule type="cellIs" dxfId="8915" priority="1057" operator="lessThan">
      <formula>0</formula>
    </cfRule>
  </conditionalFormatting>
  <conditionalFormatting sqref="P398">
    <cfRule type="cellIs" dxfId="8914" priority="1097" operator="lessThan">
      <formula>0</formula>
    </cfRule>
  </conditionalFormatting>
  <conditionalFormatting sqref="Q438">
    <cfRule type="cellIs" dxfId="8913" priority="1050" operator="lessThan">
      <formula>0</formula>
    </cfRule>
  </conditionalFormatting>
  <conditionalFormatting sqref="H372">
    <cfRule type="cellIs" dxfId="8912" priority="1056" operator="lessThan">
      <formula>0</formula>
    </cfRule>
  </conditionalFormatting>
  <conditionalFormatting sqref="Q402">
    <cfRule type="cellIs" dxfId="8911" priority="1095" operator="lessThan">
      <formula>0</formula>
    </cfRule>
  </conditionalFormatting>
  <conditionalFormatting sqref="P440:Q440 Q441:Q443">
    <cfRule type="cellIs" dxfId="8910" priority="1048" operator="lessThan">
      <formula>0</formula>
    </cfRule>
  </conditionalFormatting>
  <conditionalFormatting sqref="C391:M391">
    <cfRule type="cellIs" dxfId="8909" priority="1093" operator="lessThan">
      <formula>0</formula>
    </cfRule>
  </conditionalFormatting>
  <conditionalFormatting sqref="C385:M385">
    <cfRule type="cellIs" dxfId="8908" priority="1092" operator="lessThan">
      <formula>0</formula>
    </cfRule>
  </conditionalFormatting>
  <conditionalFormatting sqref="C379:M379">
    <cfRule type="cellIs" dxfId="8907" priority="1091" operator="lessThan">
      <formula>0</formula>
    </cfRule>
  </conditionalFormatting>
  <conditionalFormatting sqref="C373:M373">
    <cfRule type="cellIs" dxfId="8906" priority="1090" operator="lessThan">
      <formula>0</formula>
    </cfRule>
  </conditionalFormatting>
  <conditionalFormatting sqref="J367:M367">
    <cfRule type="cellIs" dxfId="8905" priority="1089" operator="lessThan">
      <formula>0</formula>
    </cfRule>
  </conditionalFormatting>
  <conditionalFormatting sqref="C361:M361">
    <cfRule type="cellIs" dxfId="8904" priority="1088" operator="lessThan">
      <formula>0</formula>
    </cfRule>
  </conditionalFormatting>
  <conditionalFormatting sqref="J355:N355">
    <cfRule type="cellIs" dxfId="8903" priority="1087" operator="lessThan">
      <formula>0</formula>
    </cfRule>
  </conditionalFormatting>
  <conditionalFormatting sqref="B398">
    <cfRule type="cellIs" dxfId="8902" priority="1086" operator="lessThan">
      <formula>0</formula>
    </cfRule>
  </conditionalFormatting>
  <conditionalFormatting sqref="B403">
    <cfRule type="cellIs" dxfId="8901" priority="1085" operator="lessThan">
      <formula>0</formula>
    </cfRule>
  </conditionalFormatting>
  <conditionalFormatting sqref="Q408">
    <cfRule type="cellIs" dxfId="8900" priority="1079" operator="lessThan">
      <formula>0</formula>
    </cfRule>
  </conditionalFormatting>
  <conditionalFormatting sqref="Q409">
    <cfRule type="cellIs" dxfId="8899" priority="1081" operator="lessThan">
      <formula>0</formula>
    </cfRule>
  </conditionalFormatting>
  <conditionalFormatting sqref="P404:Q404 Q405:Q407">
    <cfRule type="cellIs" dxfId="8898" priority="1084" operator="lessThan">
      <formula>0</formula>
    </cfRule>
  </conditionalFormatting>
  <conditionalFormatting sqref="P404">
    <cfRule type="cellIs" dxfId="8897" priority="1083" operator="lessThan">
      <formula>0</formula>
    </cfRule>
  </conditionalFormatting>
  <conditionalFormatting sqref="Q408">
    <cfRule type="cellIs" dxfId="8896" priority="1080" operator="lessThan">
      <formula>0</formula>
    </cfRule>
  </conditionalFormatting>
  <conditionalFormatting sqref="B404">
    <cfRule type="cellIs" dxfId="8895" priority="1078" operator="lessThan">
      <formula>0</formula>
    </cfRule>
  </conditionalFormatting>
  <conditionalFormatting sqref="Q414">
    <cfRule type="cellIs" dxfId="8894" priority="1072" operator="lessThan">
      <formula>0</formula>
    </cfRule>
  </conditionalFormatting>
  <conditionalFormatting sqref="Q415">
    <cfRule type="cellIs" dxfId="8893" priority="1074" operator="lessThan">
      <formula>0</formula>
    </cfRule>
  </conditionalFormatting>
  <conditionalFormatting sqref="P410:Q410 Q411:Q413">
    <cfRule type="cellIs" dxfId="8892" priority="1077" operator="lessThan">
      <formula>0</formula>
    </cfRule>
  </conditionalFormatting>
  <conditionalFormatting sqref="P410">
    <cfRule type="cellIs" dxfId="8891" priority="1076" operator="lessThan">
      <formula>0</formula>
    </cfRule>
  </conditionalFormatting>
  <conditionalFormatting sqref="Q414">
    <cfRule type="cellIs" dxfId="8890" priority="1073" operator="lessThan">
      <formula>0</formula>
    </cfRule>
  </conditionalFormatting>
  <conditionalFormatting sqref="B410">
    <cfRule type="cellIs" dxfId="8889" priority="1071" operator="lessThan">
      <formula>0</formula>
    </cfRule>
  </conditionalFormatting>
  <conditionalFormatting sqref="Q432">
    <cfRule type="cellIs" dxfId="8888" priority="1065" operator="lessThan">
      <formula>0</formula>
    </cfRule>
  </conditionalFormatting>
  <conditionalFormatting sqref="P429:P431">
    <cfRule type="cellIs" dxfId="8887" priority="1068" operator="lessThan">
      <formula>0</formula>
    </cfRule>
  </conditionalFormatting>
  <conditionalFormatting sqref="Q433">
    <cfRule type="cellIs" dxfId="8886" priority="1067" operator="lessThan">
      <formula>0</formula>
    </cfRule>
  </conditionalFormatting>
  <conditionalFormatting sqref="P428:Q428 Q429:Q431">
    <cfRule type="cellIs" dxfId="8885" priority="1070" operator="lessThan">
      <formula>0</formula>
    </cfRule>
  </conditionalFormatting>
  <conditionalFormatting sqref="P428">
    <cfRule type="cellIs" dxfId="8884" priority="1069" operator="lessThan">
      <formula>0</formula>
    </cfRule>
  </conditionalFormatting>
  <conditionalFormatting sqref="Q432">
    <cfRule type="cellIs" dxfId="8883" priority="1066" operator="lessThan">
      <formula>0</formula>
    </cfRule>
  </conditionalFormatting>
  <conditionalFormatting sqref="H391">
    <cfRule type="cellIs" dxfId="8882" priority="1063" operator="lessThan">
      <formula>0</formula>
    </cfRule>
  </conditionalFormatting>
  <conditionalFormatting sqref="P435:P437">
    <cfRule type="cellIs" dxfId="8881" priority="1052" operator="lessThan">
      <formula>0</formula>
    </cfRule>
  </conditionalFormatting>
  <conditionalFormatting sqref="Q444">
    <cfRule type="cellIs" dxfId="8880" priority="1044" operator="lessThan">
      <formula>0</formula>
    </cfRule>
  </conditionalFormatting>
  <conditionalFormatting sqref="H384">
    <cfRule type="cellIs" dxfId="8879" priority="1062" operator="lessThan">
      <formula>0</formula>
    </cfRule>
  </conditionalFormatting>
  <conditionalFormatting sqref="H379">
    <cfRule type="cellIs" dxfId="8878" priority="1059" operator="lessThan">
      <formula>0</formula>
    </cfRule>
  </conditionalFormatting>
  <conditionalFormatting sqref="Q438">
    <cfRule type="cellIs" dxfId="8877" priority="1051" operator="lessThan">
      <formula>0</formula>
    </cfRule>
  </conditionalFormatting>
  <conditionalFormatting sqref="H373">
    <cfRule type="cellIs" dxfId="8876" priority="1055" operator="lessThan">
      <formula>0</formula>
    </cfRule>
  </conditionalFormatting>
  <conditionalFormatting sqref="P441:P443">
    <cfRule type="cellIs" dxfId="8875" priority="1046" operator="lessThan">
      <formula>0</formula>
    </cfRule>
  </conditionalFormatting>
  <conditionalFormatting sqref="P434:Q434 Q435:Q437">
    <cfRule type="cellIs" dxfId="8874" priority="1054" operator="lessThan">
      <formula>0</formula>
    </cfRule>
  </conditionalFormatting>
  <conditionalFormatting sqref="P434">
    <cfRule type="cellIs" dxfId="8873" priority="1053" operator="lessThan">
      <formula>0</formula>
    </cfRule>
  </conditionalFormatting>
  <conditionalFormatting sqref="B434">
    <cfRule type="cellIs" dxfId="8872" priority="1049" operator="lessThan">
      <formula>0</formula>
    </cfRule>
  </conditionalFormatting>
  <conditionalFormatting sqref="Q445:Q446">
    <cfRule type="cellIs" dxfId="8871" priority="1040" operator="lessThan">
      <formula>0</formula>
    </cfRule>
  </conditionalFormatting>
  <conditionalFormatting sqref="Q444">
    <cfRule type="cellIs" dxfId="8870" priority="1043" operator="lessThan">
      <formula>0</formula>
    </cfRule>
  </conditionalFormatting>
  <conditionalFormatting sqref="B446">
    <cfRule type="cellIs" dxfId="8869" priority="1039" operator="lessThan">
      <formula>0</formula>
    </cfRule>
  </conditionalFormatting>
  <conditionalFormatting sqref="B440">
    <cfRule type="cellIs" dxfId="8868" priority="1042" operator="lessThan">
      <formula>0</formula>
    </cfRule>
  </conditionalFormatting>
  <conditionalFormatting sqref="P446">
    <cfRule type="cellIs" dxfId="8867" priority="1045" operator="lessThan">
      <formula>0</formula>
    </cfRule>
  </conditionalFormatting>
  <conditionalFormatting sqref="B447">
    <cfRule type="cellIs" dxfId="8866" priority="1038" operator="lessThan">
      <formula>0</formula>
    </cfRule>
  </conditionalFormatting>
  <conditionalFormatting sqref="Q439">
    <cfRule type="cellIs" dxfId="8865" priority="1041" operator="lessThan">
      <formula>0</formula>
    </cfRule>
  </conditionalFormatting>
  <conditionalFormatting sqref="Q448:Q450">
    <cfRule type="cellIs" dxfId="8864" priority="1037" operator="lessThan">
      <formula>0</formula>
    </cfRule>
  </conditionalFormatting>
  <conditionalFormatting sqref="P448:P450">
    <cfRule type="cellIs" dxfId="8863" priority="1036" operator="lessThan">
      <formula>0</formula>
    </cfRule>
  </conditionalFormatting>
  <conditionalFormatting sqref="Q603">
    <cfRule type="cellIs" dxfId="8862" priority="1011" operator="lessThan">
      <formula>0</formula>
    </cfRule>
  </conditionalFormatting>
  <conditionalFormatting sqref="B625">
    <cfRule type="cellIs" dxfId="8861" priority="975" operator="lessThan">
      <formula>0</formula>
    </cfRule>
  </conditionalFormatting>
  <conditionalFormatting sqref="P454:P456">
    <cfRule type="cellIs" dxfId="8860" priority="1032" operator="lessThan">
      <formula>0</formula>
    </cfRule>
  </conditionalFormatting>
  <conditionalFormatting sqref="Q457">
    <cfRule type="cellIs" dxfId="8859" priority="1031" operator="lessThan">
      <formula>0</formula>
    </cfRule>
  </conditionalFormatting>
  <conditionalFormatting sqref="Q597">
    <cfRule type="cellIs" dxfId="8858" priority="1020" operator="lessThan">
      <formula>0</formula>
    </cfRule>
  </conditionalFormatting>
  <conditionalFormatting sqref="Q451">
    <cfRule type="cellIs" dxfId="8857" priority="1035" operator="lessThan">
      <formula>0</formula>
    </cfRule>
  </conditionalFormatting>
  <conditionalFormatting sqref="Q451">
    <cfRule type="cellIs" dxfId="8856" priority="1034" operator="lessThan">
      <formula>0</formula>
    </cfRule>
  </conditionalFormatting>
  <conditionalFormatting sqref="Q457">
    <cfRule type="cellIs" dxfId="8855" priority="1030" operator="lessThan">
      <formula>0</formula>
    </cfRule>
  </conditionalFormatting>
  <conditionalFormatting sqref="J593:N595 J596:M596">
    <cfRule type="cellIs" dxfId="8854" priority="1024" operator="lessThan">
      <formula>0</formula>
    </cfRule>
  </conditionalFormatting>
  <conditionalFormatting sqref="B453">
    <cfRule type="cellIs" dxfId="8853" priority="1028" operator="lessThan">
      <formula>0</formula>
    </cfRule>
  </conditionalFormatting>
  <conditionalFormatting sqref="P599:P602">
    <cfRule type="cellIs" dxfId="8852" priority="1017" operator="lessThan">
      <formula>0</formula>
    </cfRule>
  </conditionalFormatting>
  <conditionalFormatting sqref="Q454:Q456">
    <cfRule type="cellIs" dxfId="8851" priority="1033" operator="lessThan">
      <formula>0</formula>
    </cfRule>
  </conditionalFormatting>
  <conditionalFormatting sqref="Q593:Q595">
    <cfRule type="cellIs" dxfId="8850" priority="1027" operator="lessThan">
      <formula>0</formula>
    </cfRule>
  </conditionalFormatting>
  <conditionalFormatting sqref="Q596">
    <cfRule type="cellIs" dxfId="8849" priority="1022" operator="lessThan">
      <formula>0</formula>
    </cfRule>
  </conditionalFormatting>
  <conditionalFormatting sqref="Q452">
    <cfRule type="cellIs" dxfId="8848" priority="1029" operator="lessThan">
      <formula>0</formula>
    </cfRule>
  </conditionalFormatting>
  <conditionalFormatting sqref="B592">
    <cfRule type="cellIs" dxfId="8847" priority="1019" operator="lessThan">
      <formula>0</formula>
    </cfRule>
  </conditionalFormatting>
  <conditionalFormatting sqref="P593:P595">
    <cfRule type="cellIs" dxfId="8846" priority="1026" operator="lessThan">
      <formula>0</formula>
    </cfRule>
  </conditionalFormatting>
  <conditionalFormatting sqref="J594">
    <cfRule type="cellIs" dxfId="8845" priority="1023" operator="lessThan">
      <formula>0</formula>
    </cfRule>
  </conditionalFormatting>
  <conditionalFormatting sqref="Q602">
    <cfRule type="cellIs" dxfId="8844" priority="1012" operator="lessThan">
      <formula>0</formula>
    </cfRule>
  </conditionalFormatting>
  <conditionalFormatting sqref="J595:N595 K593:N594 J596:M596">
    <cfRule type="cellIs" dxfId="8843" priority="1025" operator="lessThan">
      <formula>0</formula>
    </cfRule>
  </conditionalFormatting>
  <conditionalFormatting sqref="Q596">
    <cfRule type="cellIs" dxfId="8842" priority="1021" operator="lessThan">
      <formula>0</formula>
    </cfRule>
  </conditionalFormatting>
  <conditionalFormatting sqref="J599:N599 J601:N602 J600:M600">
    <cfRule type="cellIs" dxfId="8841" priority="1015" operator="lessThan">
      <formula>0</formula>
    </cfRule>
  </conditionalFormatting>
  <conditionalFormatting sqref="P616:P619">
    <cfRule type="cellIs" dxfId="8840" priority="1009" operator="lessThan">
      <formula>0</formula>
    </cfRule>
  </conditionalFormatting>
  <conditionalFormatting sqref="Q602">
    <cfRule type="cellIs" dxfId="8839" priority="1013" operator="lessThan">
      <formula>0</formula>
    </cfRule>
  </conditionalFormatting>
  <conditionalFormatting sqref="J600">
    <cfRule type="cellIs" dxfId="8838" priority="1014" operator="lessThan">
      <formula>0</formula>
    </cfRule>
  </conditionalFormatting>
  <conditionalFormatting sqref="J601:N602 K599:N599 K600:M600">
    <cfRule type="cellIs" dxfId="8837" priority="1016" operator="lessThan">
      <formula>0</formula>
    </cfRule>
  </conditionalFormatting>
  <conditionalFormatting sqref="Q599:Q601">
    <cfRule type="cellIs" dxfId="8836" priority="1018" operator="lessThan">
      <formula>0</formula>
    </cfRule>
  </conditionalFormatting>
  <conditionalFormatting sqref="Q629">
    <cfRule type="cellIs" dxfId="8835" priority="979" operator="lessThan">
      <formula>0</formula>
    </cfRule>
  </conditionalFormatting>
  <conditionalFormatting sqref="I626">
    <cfRule type="cellIs" dxfId="8834" priority="982" operator="lessThan">
      <formula>0</formula>
    </cfRule>
  </conditionalFormatting>
  <conditionalFormatting sqref="C616:N619">
    <cfRule type="cellIs" dxfId="8833" priority="1007" operator="lessThan">
      <formula>0</formula>
    </cfRule>
  </conditionalFormatting>
  <conditionalFormatting sqref="Q619">
    <cfRule type="cellIs" dxfId="8832" priority="1003" operator="lessThan">
      <formula>0</formula>
    </cfRule>
  </conditionalFormatting>
  <conditionalFormatting sqref="I616">
    <cfRule type="cellIs" dxfId="8831" priority="1006" operator="lessThan">
      <formula>0</formula>
    </cfRule>
  </conditionalFormatting>
  <conditionalFormatting sqref="H621:H624">
    <cfRule type="cellIs" dxfId="8830" priority="989" operator="lessThan">
      <formula>0</formula>
    </cfRule>
  </conditionalFormatting>
  <conditionalFormatting sqref="Q619">
    <cfRule type="cellIs" dxfId="8829" priority="1004" operator="lessThan">
      <formula>0</formula>
    </cfRule>
  </conditionalFormatting>
  <conditionalFormatting sqref="H616">
    <cfRule type="cellIs" dxfId="8828" priority="1000" operator="lessThan">
      <formula>0</formula>
    </cfRule>
  </conditionalFormatting>
  <conditionalFormatting sqref="H616:H619">
    <cfRule type="cellIs" dxfId="8827" priority="1001" operator="lessThan">
      <formula>0</formula>
    </cfRule>
  </conditionalFormatting>
  <conditionalFormatting sqref="C617:J617">
    <cfRule type="cellIs" dxfId="8826" priority="1005" operator="lessThan">
      <formula>0</formula>
    </cfRule>
  </conditionalFormatting>
  <conditionalFormatting sqref="H617:H619">
    <cfRule type="cellIs" dxfId="8825" priority="1002" operator="lessThan">
      <formula>0</formula>
    </cfRule>
  </conditionalFormatting>
  <conditionalFormatting sqref="I617 K616:N617 C618:N619">
    <cfRule type="cellIs" dxfId="8824" priority="1008" operator="lessThan">
      <formula>0</formula>
    </cfRule>
  </conditionalFormatting>
  <conditionalFormatting sqref="Q616:Q618">
    <cfRule type="cellIs" dxfId="8823" priority="1010" operator="lessThan">
      <formula>0</formula>
    </cfRule>
  </conditionalFormatting>
  <conditionalFormatting sqref="B615">
    <cfRule type="cellIs" dxfId="8822" priority="999" operator="lessThan">
      <formula>0</formula>
    </cfRule>
  </conditionalFormatting>
  <conditionalFormatting sqref="Q624">
    <cfRule type="cellIs" dxfId="8821" priority="991" operator="lessThan">
      <formula>0</formula>
    </cfRule>
  </conditionalFormatting>
  <conditionalFormatting sqref="I621">
    <cfRule type="cellIs" dxfId="8820" priority="994" operator="lessThan">
      <formula>0</formula>
    </cfRule>
  </conditionalFormatting>
  <conditionalFormatting sqref="C621:N624">
    <cfRule type="cellIs" dxfId="8819" priority="995" operator="lessThan">
      <formula>0</formula>
    </cfRule>
  </conditionalFormatting>
  <conditionalFormatting sqref="Q624">
    <cfRule type="cellIs" dxfId="8818" priority="992" operator="lessThan">
      <formula>0</formula>
    </cfRule>
  </conditionalFormatting>
  <conditionalFormatting sqref="H621">
    <cfRule type="cellIs" dxfId="8817" priority="988" operator="lessThan">
      <formula>0</formula>
    </cfRule>
  </conditionalFormatting>
  <conditionalFormatting sqref="P621:P624">
    <cfRule type="cellIs" dxfId="8816" priority="997" operator="lessThan">
      <formula>0</formula>
    </cfRule>
  </conditionalFormatting>
  <conditionalFormatting sqref="C622:J622">
    <cfRule type="cellIs" dxfId="8815" priority="993" operator="lessThan">
      <formula>0</formula>
    </cfRule>
  </conditionalFormatting>
  <conditionalFormatting sqref="H622:H624">
    <cfRule type="cellIs" dxfId="8814" priority="990" operator="lessThan">
      <formula>0</formula>
    </cfRule>
  </conditionalFormatting>
  <conditionalFormatting sqref="I622 K621:N622 C623:N624">
    <cfRule type="cellIs" dxfId="8813" priority="996" operator="lessThan">
      <formula>0</formula>
    </cfRule>
  </conditionalFormatting>
  <conditionalFormatting sqref="Q621:Q623">
    <cfRule type="cellIs" dxfId="8812" priority="998" operator="lessThan">
      <formula>0</formula>
    </cfRule>
  </conditionalFormatting>
  <conditionalFormatting sqref="B620">
    <cfRule type="cellIs" dxfId="8811" priority="987" operator="lessThan">
      <formula>0</formula>
    </cfRule>
  </conditionalFormatting>
  <conditionalFormatting sqref="C626:N629">
    <cfRule type="cellIs" dxfId="8810" priority="983" operator="lessThan">
      <formula>0</formula>
    </cfRule>
  </conditionalFormatting>
  <conditionalFormatting sqref="Q629">
    <cfRule type="cellIs" dxfId="8809" priority="980" operator="lessThan">
      <formula>0</formula>
    </cfRule>
  </conditionalFormatting>
  <conditionalFormatting sqref="H626">
    <cfRule type="cellIs" dxfId="8808" priority="976" operator="lessThan">
      <formula>0</formula>
    </cfRule>
  </conditionalFormatting>
  <conditionalFormatting sqref="H626:H629">
    <cfRule type="cellIs" dxfId="8807" priority="977" operator="lessThan">
      <formula>0</formula>
    </cfRule>
  </conditionalFormatting>
  <conditionalFormatting sqref="P626:P629">
    <cfRule type="cellIs" dxfId="8806" priority="985" operator="lessThan">
      <formula>0</formula>
    </cfRule>
  </conditionalFormatting>
  <conditionalFormatting sqref="C627:J627">
    <cfRule type="cellIs" dxfId="8805" priority="981" operator="lessThan">
      <formula>0</formula>
    </cfRule>
  </conditionalFormatting>
  <conditionalFormatting sqref="H627:H629">
    <cfRule type="cellIs" dxfId="8804" priority="978" operator="lessThan">
      <formula>0</formula>
    </cfRule>
  </conditionalFormatting>
  <conditionalFormatting sqref="I627 K626:N627 C628:N629">
    <cfRule type="cellIs" dxfId="8803" priority="984" operator="lessThan">
      <formula>0</formula>
    </cfRule>
  </conditionalFormatting>
  <conditionalFormatting sqref="Q626:Q628">
    <cfRule type="cellIs" dxfId="8802" priority="986" operator="lessThan">
      <formula>0</formula>
    </cfRule>
  </conditionalFormatting>
  <conditionalFormatting sqref="C351:I351">
    <cfRule type="cellIs" dxfId="8801" priority="972" operator="lessThan">
      <formula>0</formula>
    </cfRule>
  </conditionalFormatting>
  <conditionalFormatting sqref="C353:I354">
    <cfRule type="cellIs" dxfId="8800" priority="973" operator="lessThan">
      <formula>0</formula>
    </cfRule>
  </conditionalFormatting>
  <conditionalFormatting sqref="P506:Q506">
    <cfRule type="cellIs" dxfId="8799" priority="956" operator="lessThan">
      <formula>0</formula>
    </cfRule>
  </conditionalFormatting>
  <conditionalFormatting sqref="P499:P502">
    <cfRule type="cellIs" dxfId="8798" priority="957" operator="lessThan">
      <formula>0</formula>
    </cfRule>
  </conditionalFormatting>
  <conditionalFormatting sqref="Q611:Q613">
    <cfRule type="cellIs" dxfId="8797" priority="919" operator="lessThan">
      <formula>0</formula>
    </cfRule>
  </conditionalFormatting>
  <conditionalFormatting sqref="B498">
    <cfRule type="cellIs" dxfId="8796" priority="974" operator="lessThan">
      <formula>0</formula>
    </cfRule>
  </conditionalFormatting>
  <conditionalFormatting sqref="N427">
    <cfRule type="cellIs" dxfId="8795" priority="693" operator="lessThan">
      <formula>0</formula>
    </cfRule>
  </conditionalFormatting>
  <conditionalFormatting sqref="C352:I352">
    <cfRule type="cellIs" dxfId="8794" priority="971" operator="lessThan">
      <formula>0</formula>
    </cfRule>
  </conditionalFormatting>
  <conditionalFormatting sqref="C355:I355">
    <cfRule type="cellIs" dxfId="8793" priority="970" operator="lessThan">
      <formula>0</formula>
    </cfRule>
  </conditionalFormatting>
  <conditionalFormatting sqref="C365:I366">
    <cfRule type="cellIs" dxfId="8792" priority="969" operator="lessThan">
      <formula>0</formula>
    </cfRule>
  </conditionalFormatting>
  <conditionalFormatting sqref="C363:I363">
    <cfRule type="cellIs" dxfId="8791" priority="968" operator="lessThan">
      <formula>0</formula>
    </cfRule>
  </conditionalFormatting>
  <conditionalFormatting sqref="C364:I364">
    <cfRule type="cellIs" dxfId="8790" priority="967" operator="lessThan">
      <formula>0</formula>
    </cfRule>
  </conditionalFormatting>
  <conditionalFormatting sqref="C367:I367">
    <cfRule type="cellIs" dxfId="8789" priority="966" operator="lessThan">
      <formula>0</formula>
    </cfRule>
  </conditionalFormatting>
  <conditionalFormatting sqref="C593:I596">
    <cfRule type="cellIs" dxfId="8788" priority="964" operator="lessThan">
      <formula>0</formula>
    </cfRule>
  </conditionalFormatting>
  <conditionalFormatting sqref="C594:I594">
    <cfRule type="cellIs" dxfId="8787" priority="963" operator="lessThan">
      <formula>0</formula>
    </cfRule>
  </conditionalFormatting>
  <conditionalFormatting sqref="C595:I596">
    <cfRule type="cellIs" dxfId="8786" priority="965" operator="lessThan">
      <formula>0</formula>
    </cfRule>
  </conditionalFormatting>
  <conditionalFormatting sqref="Q551">
    <cfRule type="cellIs" dxfId="8785" priority="945" operator="lessThan">
      <formula>0</formula>
    </cfRule>
  </conditionalFormatting>
  <conditionalFormatting sqref="Q551">
    <cfRule type="cellIs" dxfId="8784" priority="946" operator="lessThan">
      <formula>0</formula>
    </cfRule>
  </conditionalFormatting>
  <conditionalFormatting sqref="C599:I602">
    <cfRule type="cellIs" dxfId="8783" priority="961" operator="lessThan">
      <formula>0</formula>
    </cfRule>
  </conditionalFormatting>
  <conditionalFormatting sqref="C600:I600">
    <cfRule type="cellIs" dxfId="8782" priority="960" operator="lessThan">
      <formula>0</formula>
    </cfRule>
  </conditionalFormatting>
  <conditionalFormatting sqref="C601:I602">
    <cfRule type="cellIs" dxfId="8781" priority="962" operator="lessThan">
      <formula>0</formula>
    </cfRule>
  </conditionalFormatting>
  <conditionalFormatting sqref="C461:C464">
    <cfRule type="cellIs" dxfId="8780" priority="959" operator="lessThan">
      <formula>0</formula>
    </cfRule>
  </conditionalFormatting>
  <conditionalFormatting sqref="P468:P471">
    <cfRule type="cellIs" dxfId="8779" priority="958" operator="lessThan">
      <formula>0</formula>
    </cfRule>
  </conditionalFormatting>
  <conditionalFormatting sqref="Q507:Q510">
    <cfRule type="cellIs" dxfId="8778" priority="955" operator="lessThan">
      <formula>0</formula>
    </cfRule>
  </conditionalFormatting>
  <conditionalFormatting sqref="Q511:Q512">
    <cfRule type="cellIs" dxfId="8777" priority="954" operator="lessThan">
      <formula>0</formula>
    </cfRule>
  </conditionalFormatting>
  <conditionalFormatting sqref="Q512">
    <cfRule type="cellIs" dxfId="8776" priority="953" operator="lessThan">
      <formula>0</formula>
    </cfRule>
  </conditionalFormatting>
  <conditionalFormatting sqref="Q511">
    <cfRule type="cellIs" dxfId="8775" priority="952" operator="lessThan">
      <formula>0</formula>
    </cfRule>
  </conditionalFormatting>
  <conditionalFormatting sqref="P507:P510">
    <cfRule type="cellIs" dxfId="8774" priority="951" operator="lessThan">
      <formula>0</formula>
    </cfRule>
  </conditionalFormatting>
  <conditionalFormatting sqref="B506">
    <cfRule type="cellIs" dxfId="8773" priority="950" operator="lessThan">
      <formula>0</formula>
    </cfRule>
  </conditionalFormatting>
  <conditionalFormatting sqref="C611:N614">
    <cfRule type="cellIs" dxfId="8772" priority="916" operator="lessThan">
      <formula>0</formula>
    </cfRule>
  </conditionalFormatting>
  <conditionalFormatting sqref="Q614">
    <cfRule type="cellIs" dxfId="8771" priority="913" operator="lessThan">
      <formula>0</formula>
    </cfRule>
  </conditionalFormatting>
  <conditionalFormatting sqref="P547:P550">
    <cfRule type="cellIs" dxfId="8770" priority="944" operator="lessThan">
      <formula>0</formula>
    </cfRule>
  </conditionalFormatting>
  <conditionalFormatting sqref="H611:H614">
    <cfRule type="cellIs" dxfId="8769" priority="910" operator="lessThan">
      <formula>0</formula>
    </cfRule>
  </conditionalFormatting>
  <conditionalFormatting sqref="Q504">
    <cfRule type="cellIs" dxfId="8768" priority="949" operator="lessThan">
      <formula>0</formula>
    </cfRule>
  </conditionalFormatting>
  <conditionalFormatting sqref="Q547:Q550 Q552 Q554:Q560">
    <cfRule type="cellIs" dxfId="8767" priority="948" operator="lessThan">
      <formula>0</formula>
    </cfRule>
  </conditionalFormatting>
  <conditionalFormatting sqref="P546">
    <cfRule type="cellIs" dxfId="8766" priority="947" operator="lessThan">
      <formula>0</formula>
    </cfRule>
  </conditionalFormatting>
  <conditionalFormatting sqref="P554:P558">
    <cfRule type="cellIs" dxfId="8765" priority="943" operator="lessThan">
      <formula>0</formula>
    </cfRule>
  </conditionalFormatting>
  <conditionalFormatting sqref="Q570:Q573 Q575">
    <cfRule type="cellIs" dxfId="8764" priority="941" operator="lessThan">
      <formula>0</formula>
    </cfRule>
  </conditionalFormatting>
  <conditionalFormatting sqref="B546">
    <cfRule type="cellIs" dxfId="8763" priority="942" operator="lessThan">
      <formula>0</formula>
    </cfRule>
  </conditionalFormatting>
  <conditionalFormatting sqref="P569">
    <cfRule type="cellIs" dxfId="8762" priority="940" operator="lessThan">
      <formula>0</formula>
    </cfRule>
  </conditionalFormatting>
  <conditionalFormatting sqref="Q574">
    <cfRule type="cellIs" dxfId="8761" priority="939" operator="lessThan">
      <formula>0</formula>
    </cfRule>
  </conditionalFormatting>
  <conditionalFormatting sqref="Q574">
    <cfRule type="cellIs" dxfId="8760" priority="938" operator="lessThan">
      <formula>0</formula>
    </cfRule>
  </conditionalFormatting>
  <conditionalFormatting sqref="P570:P573">
    <cfRule type="cellIs" dxfId="8759" priority="937" operator="lessThan">
      <formula>0</formula>
    </cfRule>
  </conditionalFormatting>
  <conditionalFormatting sqref="Q582 Q577:Q580">
    <cfRule type="cellIs" dxfId="8758" priority="935" operator="lessThan">
      <formula>0</formula>
    </cfRule>
  </conditionalFormatting>
  <conditionalFormatting sqref="Q581">
    <cfRule type="cellIs" dxfId="8757" priority="933" operator="lessThan">
      <formula>0</formula>
    </cfRule>
  </conditionalFormatting>
  <conditionalFormatting sqref="B569">
    <cfRule type="cellIs" dxfId="8756" priority="936" operator="lessThan">
      <formula>0</formula>
    </cfRule>
  </conditionalFormatting>
  <conditionalFormatting sqref="P576">
    <cfRule type="cellIs" dxfId="8755" priority="934" operator="lessThan">
      <formula>0</formula>
    </cfRule>
  </conditionalFormatting>
  <conditionalFormatting sqref="P577:P580">
    <cfRule type="cellIs" dxfId="8754" priority="931" operator="lessThan">
      <formula>0</formula>
    </cfRule>
  </conditionalFormatting>
  <conditionalFormatting sqref="Q581">
    <cfRule type="cellIs" dxfId="8753" priority="932" operator="lessThan">
      <formula>0</formula>
    </cfRule>
  </conditionalFormatting>
  <conditionalFormatting sqref="P605:P607 P609">
    <cfRule type="cellIs" dxfId="8752" priority="929" operator="lessThan">
      <formula>0</formula>
    </cfRule>
  </conditionalFormatting>
  <conditionalFormatting sqref="Q605:Q607">
    <cfRule type="cellIs" dxfId="8751" priority="930" operator="lessThan">
      <formula>0</formula>
    </cfRule>
  </conditionalFormatting>
  <conditionalFormatting sqref="C607:I607">
    <cfRule type="cellIs" dxfId="8750" priority="922" operator="lessThan">
      <formula>0</formula>
    </cfRule>
  </conditionalFormatting>
  <conditionalFormatting sqref="C605:I607">
    <cfRule type="cellIs" dxfId="8749" priority="921" operator="lessThan">
      <formula>0</formula>
    </cfRule>
  </conditionalFormatting>
  <conditionalFormatting sqref="B604">
    <cfRule type="cellIs" dxfId="8748" priority="923" operator="lessThan">
      <formula>0</formula>
    </cfRule>
  </conditionalFormatting>
  <conditionalFormatting sqref="J605:N607">
    <cfRule type="cellIs" dxfId="8747" priority="927" operator="lessThan">
      <formula>0</formula>
    </cfRule>
  </conditionalFormatting>
  <conditionalFormatting sqref="P611:P614">
    <cfRule type="cellIs" dxfId="8746" priority="918" operator="lessThan">
      <formula>0</formula>
    </cfRule>
  </conditionalFormatting>
  <conditionalFormatting sqref="Q608:Q609">
    <cfRule type="cellIs" dxfId="8745" priority="924" operator="lessThan">
      <formula>0</formula>
    </cfRule>
  </conditionalFormatting>
  <conditionalFormatting sqref="C433:M433">
    <cfRule type="cellIs" dxfId="8744" priority="691" operator="lessThan">
      <formula>0</formula>
    </cfRule>
  </conditionalFormatting>
  <conditionalFormatting sqref="Q608:Q609">
    <cfRule type="cellIs" dxfId="8743" priority="925" operator="lessThan">
      <formula>0</formula>
    </cfRule>
  </conditionalFormatting>
  <conditionalFormatting sqref="J606">
    <cfRule type="cellIs" dxfId="8742" priority="926" operator="lessThan">
      <formula>0</formula>
    </cfRule>
  </conditionalFormatting>
  <conditionalFormatting sqref="J607:N607 K605:N606">
    <cfRule type="cellIs" dxfId="8741" priority="928" operator="lessThan">
      <formula>0</formula>
    </cfRule>
  </conditionalFormatting>
  <conditionalFormatting sqref="I612 K611:N612 C613:N614">
    <cfRule type="cellIs" dxfId="8740" priority="917" operator="lessThan">
      <formula>0</formula>
    </cfRule>
  </conditionalFormatting>
  <conditionalFormatting sqref="N427">
    <cfRule type="cellIs" dxfId="8739" priority="694" operator="lessThan">
      <formula>0</formula>
    </cfRule>
  </conditionalFormatting>
  <conditionalFormatting sqref="B429:N429">
    <cfRule type="cellIs" dxfId="8738" priority="686" operator="lessThan">
      <formula>0</formula>
    </cfRule>
  </conditionalFormatting>
  <conditionalFormatting sqref="C606:I606">
    <cfRule type="cellIs" dxfId="8737" priority="920" operator="lessThan">
      <formula>0</formula>
    </cfRule>
  </conditionalFormatting>
  <conditionalFormatting sqref="B429:N429">
    <cfRule type="cellIs" dxfId="8736" priority="687" operator="lessThan">
      <formula>0</formula>
    </cfRule>
  </conditionalFormatting>
  <conditionalFormatting sqref="H433">
    <cfRule type="cellIs" dxfId="8735" priority="690" operator="lessThan">
      <formula>0</formula>
    </cfRule>
  </conditionalFormatting>
  <conditionalFormatting sqref="B433">
    <cfRule type="cellIs" dxfId="8734" priority="689" operator="lessThan">
      <formula>0</formula>
    </cfRule>
  </conditionalFormatting>
  <conditionalFormatting sqref="B433">
    <cfRule type="cellIs" dxfId="8733" priority="688" operator="lessThan">
      <formula>0</formula>
    </cfRule>
  </conditionalFormatting>
  <conditionalFormatting sqref="B429:N429">
    <cfRule type="cellIs" dxfId="8732" priority="684" operator="lessThan">
      <formula>0</formula>
    </cfRule>
  </conditionalFormatting>
  <conditionalFormatting sqref="B429:N429">
    <cfRule type="cellIs" dxfId="8731" priority="685" operator="lessThan">
      <formula>0</formula>
    </cfRule>
  </conditionalFormatting>
  <conditionalFormatting sqref="B435:N435">
    <cfRule type="cellIs" dxfId="8730" priority="671" operator="lessThan">
      <formula>0</formula>
    </cfRule>
  </conditionalFormatting>
  <conditionalFormatting sqref="H611">
    <cfRule type="cellIs" dxfId="8729" priority="909" operator="lessThan">
      <formula>0</formula>
    </cfRule>
  </conditionalFormatting>
  <conditionalFormatting sqref="C433:M433">
    <cfRule type="cellIs" dxfId="8728" priority="692" operator="lessThan">
      <formula>0</formula>
    </cfRule>
  </conditionalFormatting>
  <conditionalFormatting sqref="H612:H614">
    <cfRule type="cellIs" dxfId="8727" priority="911" operator="lessThan">
      <formula>0</formula>
    </cfRule>
  </conditionalFormatting>
  <conditionalFormatting sqref="Q614">
    <cfRule type="cellIs" dxfId="8726" priority="912" operator="lessThan">
      <formula>0</formula>
    </cfRule>
  </conditionalFormatting>
  <conditionalFormatting sqref="I611">
    <cfRule type="cellIs" dxfId="8725" priority="915" operator="lessThan">
      <formula>0</formula>
    </cfRule>
  </conditionalFormatting>
  <conditionalFormatting sqref="N439">
    <cfRule type="cellIs" dxfId="8724" priority="664" operator="lessThan">
      <formula>0</formula>
    </cfRule>
  </conditionalFormatting>
  <conditionalFormatting sqref="C612:J612">
    <cfRule type="cellIs" dxfId="8723" priority="914" operator="lessThan">
      <formula>0</formula>
    </cfRule>
  </conditionalFormatting>
  <conditionalFormatting sqref="B610">
    <cfRule type="cellIs" dxfId="8722" priority="908" operator="lessThan">
      <formula>0</formula>
    </cfRule>
  </conditionalFormatting>
  <conditionalFormatting sqref="B435:N435">
    <cfRule type="cellIs" dxfId="8721" priority="670" operator="lessThan">
      <formula>0</formula>
    </cfRule>
  </conditionalFormatting>
  <conditionalFormatting sqref="C445:M445">
    <cfRule type="cellIs" dxfId="8720" priority="661" operator="lessThan">
      <formula>0</formula>
    </cfRule>
  </conditionalFormatting>
  <conditionalFormatting sqref="C445:M445">
    <cfRule type="cellIs" dxfId="8719" priority="662" operator="lessThan">
      <formula>0</formula>
    </cfRule>
  </conditionalFormatting>
  <conditionalFormatting sqref="B435:N435">
    <cfRule type="cellIs" dxfId="8718" priority="669" operator="lessThan">
      <formula>0</formula>
    </cfRule>
  </conditionalFormatting>
  <conditionalFormatting sqref="N438">
    <cfRule type="cellIs" dxfId="8717" priority="665" operator="lessThan">
      <formula>0</formula>
    </cfRule>
  </conditionalFormatting>
  <conditionalFormatting sqref="B435:N435">
    <cfRule type="cellIs" dxfId="8716" priority="668" operator="lessThan">
      <formula>0</formula>
    </cfRule>
  </conditionalFormatting>
  <conditionalFormatting sqref="B435:N435">
    <cfRule type="cellIs" dxfId="8715" priority="666" operator="lessThan">
      <formula>0</formula>
    </cfRule>
  </conditionalFormatting>
  <conditionalFormatting sqref="B598">
    <cfRule type="cellIs" dxfId="8714" priority="907" operator="lessThan">
      <formula>0</formula>
    </cfRule>
  </conditionalFormatting>
  <conditionalFormatting sqref="N439">
    <cfRule type="cellIs" dxfId="8713" priority="663" operator="lessThan">
      <formula>0</formula>
    </cfRule>
  </conditionalFormatting>
  <conditionalFormatting sqref="B435:N435">
    <cfRule type="cellIs" dxfId="8712" priority="667" operator="lessThan">
      <formula>0</formula>
    </cfRule>
  </conditionalFormatting>
  <conditionalFormatting sqref="B598">
    <cfRule type="cellIs" dxfId="8711" priority="906" operator="lessThan">
      <formula>0</formula>
    </cfRule>
  </conditionalFormatting>
  <conditionalFormatting sqref="B641">
    <cfRule type="cellIs" dxfId="8710" priority="894" operator="lessThan">
      <formula>0</formula>
    </cfRule>
  </conditionalFormatting>
  <conditionalFormatting sqref="B591">
    <cfRule type="cellIs" dxfId="8709" priority="904" operator="lessThan">
      <formula>0</formula>
    </cfRule>
  </conditionalFormatting>
  <conditionalFormatting sqref="B591">
    <cfRule type="cellIs" dxfId="8708" priority="905" operator="lessThan">
      <formula>0</formula>
    </cfRule>
  </conditionalFormatting>
  <conditionalFormatting sqref="B609">
    <cfRule type="cellIs" dxfId="8707" priority="902" operator="lessThan">
      <formula>0</formula>
    </cfRule>
  </conditionalFormatting>
  <conditionalFormatting sqref="B609">
    <cfRule type="cellIs" dxfId="8706"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705" priority="901" operator="lessThan">
      <formula>0</formula>
    </cfRule>
  </conditionalFormatting>
  <conditionalFormatting sqref="B646">
    <cfRule type="cellIs" dxfId="8704" priority="898" operator="lessThan">
      <formula>0</formula>
    </cfRule>
  </conditionalFormatting>
  <conditionalFormatting sqref="B631">
    <cfRule type="cellIs" dxfId="8703" priority="900" operator="lessThan">
      <formula>0</formula>
    </cfRule>
  </conditionalFormatting>
  <conditionalFormatting sqref="B635">
    <cfRule type="cellIs" dxfId="8702" priority="899" operator="lessThan">
      <formula>0</formula>
    </cfRule>
  </conditionalFormatting>
  <conditionalFormatting sqref="B662">
    <cfRule type="cellIs" dxfId="8701" priority="897" operator="lessThan">
      <formula>0</formula>
    </cfRule>
  </conditionalFormatting>
  <conditionalFormatting sqref="B671">
    <cfRule type="cellIs" dxfId="8700" priority="896" operator="lessThan">
      <formula>0</formula>
    </cfRule>
  </conditionalFormatting>
  <conditionalFormatting sqref="I674:N674 P672:Q675">
    <cfRule type="cellIs" dxfId="8699" priority="895" operator="lessThan">
      <formula>0</formula>
    </cfRule>
  </conditionalFormatting>
  <conditionalFormatting sqref="P641">
    <cfRule type="cellIs" dxfId="8698" priority="892" operator="lessThan">
      <formula>0</formula>
    </cfRule>
  </conditionalFormatting>
  <conditionalFormatting sqref="P641">
    <cfRule type="cellIs" dxfId="8697" priority="893" operator="lessThan">
      <formula>0</formula>
    </cfRule>
  </conditionalFormatting>
  <conditionalFormatting sqref="P422:Q422 Q423:Q425">
    <cfRule type="cellIs" dxfId="8696" priority="879" operator="lessThan">
      <formula>0</formula>
    </cfRule>
  </conditionalFormatting>
  <conditionalFormatting sqref="B416">
    <cfRule type="cellIs" dxfId="8695" priority="880" operator="lessThan">
      <formula>0</formula>
    </cfRule>
  </conditionalFormatting>
  <conditionalFormatting sqref="P423:P425">
    <cfRule type="cellIs" dxfId="8694" priority="877" operator="lessThan">
      <formula>0</formula>
    </cfRule>
  </conditionalFormatting>
  <conditionalFormatting sqref="P422">
    <cfRule type="cellIs" dxfId="8693" priority="878" operator="lessThan">
      <formula>0</formula>
    </cfRule>
  </conditionalFormatting>
  <conditionalFormatting sqref="Q426">
    <cfRule type="cellIs" dxfId="8692" priority="875" operator="lessThan">
      <formula>0</formula>
    </cfRule>
  </conditionalFormatting>
  <conditionalFormatting sqref="Q427">
    <cfRule type="cellIs" dxfId="8691" priority="876" operator="lessThan">
      <formula>0</formula>
    </cfRule>
  </conditionalFormatting>
  <conditionalFormatting sqref="B422">
    <cfRule type="cellIs" dxfId="8690" priority="873" operator="lessThan">
      <formula>0</formula>
    </cfRule>
  </conditionalFormatting>
  <conditionalFormatting sqref="Q426">
    <cfRule type="cellIs" dxfId="8689" priority="874" operator="lessThan">
      <formula>0</formula>
    </cfRule>
  </conditionalFormatting>
  <conditionalFormatting sqref="B454:N454">
    <cfRule type="cellIs" dxfId="8688" priority="624" operator="lessThan">
      <formula>0</formula>
    </cfRule>
  </conditionalFormatting>
  <conditionalFormatting sqref="B454:N454">
    <cfRule type="cellIs" dxfId="8687" priority="625" operator="lessThan">
      <formula>0</formula>
    </cfRule>
  </conditionalFormatting>
  <conditionalFormatting sqref="C652:I652">
    <cfRule type="cellIs" dxfId="8686" priority="891" operator="lessThan">
      <formula>0</formula>
    </cfRule>
  </conditionalFormatting>
  <conditionalFormatting sqref="C653:I653">
    <cfRule type="cellIs" dxfId="8685" priority="890" operator="lessThan">
      <formula>0</formula>
    </cfRule>
  </conditionalFormatting>
  <conditionalFormatting sqref="C658:M658">
    <cfRule type="cellIs" dxfId="8684" priority="889" operator="lessThan">
      <formula>0</formula>
    </cfRule>
  </conditionalFormatting>
  <conditionalFormatting sqref="C647:N647">
    <cfRule type="cellIs" dxfId="8683" priority="888" operator="lessThan">
      <formula>0</formula>
    </cfRule>
  </conditionalFormatting>
  <conditionalFormatting sqref="P650">
    <cfRule type="cellIs" dxfId="8682" priority="887" operator="lessThan">
      <formula>0</formula>
    </cfRule>
  </conditionalFormatting>
  <conditionalFormatting sqref="P417:P419">
    <cfRule type="cellIs" dxfId="8681" priority="884" operator="lessThan">
      <formula>0</formula>
    </cfRule>
  </conditionalFormatting>
  <conditionalFormatting sqref="Q420">
    <cfRule type="cellIs" dxfId="8680" priority="881" operator="lessThan">
      <formula>0</formula>
    </cfRule>
  </conditionalFormatting>
  <conditionalFormatting sqref="Q421">
    <cfRule type="cellIs" dxfId="8679" priority="883" operator="lessThan">
      <formula>0</formula>
    </cfRule>
  </conditionalFormatting>
  <conditionalFormatting sqref="P416:Q416 Q417:Q419">
    <cfRule type="cellIs" dxfId="8678" priority="886" operator="lessThan">
      <formula>0</formula>
    </cfRule>
  </conditionalFormatting>
  <conditionalFormatting sqref="P416">
    <cfRule type="cellIs" dxfId="8677" priority="885" operator="lessThan">
      <formula>0</formula>
    </cfRule>
  </conditionalFormatting>
  <conditionalFormatting sqref="Q420">
    <cfRule type="cellIs" dxfId="8676" priority="882" operator="lessThan">
      <formula>0</formula>
    </cfRule>
  </conditionalFormatting>
  <conditionalFormatting sqref="B454:N454">
    <cfRule type="cellIs" dxfId="8675" priority="623" operator="lessThan">
      <formula>0</formula>
    </cfRule>
  </conditionalFormatting>
  <conditionalFormatting sqref="B454:N454">
    <cfRule type="cellIs" dxfId="8674" priority="622" operator="lessThan">
      <formula>0</formula>
    </cfRule>
  </conditionalFormatting>
  <conditionalFormatting sqref="B454:N454">
    <cfRule type="cellIs" dxfId="8673" priority="621" operator="lessThan">
      <formula>0</formula>
    </cfRule>
  </conditionalFormatting>
  <conditionalFormatting sqref="B454:N454">
    <cfRule type="cellIs" dxfId="8672" priority="619" operator="lessThan">
      <formula>0</formula>
    </cfRule>
  </conditionalFormatting>
  <conditionalFormatting sqref="B454:N454">
    <cfRule type="cellIs" dxfId="8671" priority="620" operator="lessThan">
      <formula>0</formula>
    </cfRule>
  </conditionalFormatting>
  <conditionalFormatting sqref="N457">
    <cfRule type="cellIs" dxfId="8670" priority="617" operator="lessThan">
      <formula>0</formula>
    </cfRule>
  </conditionalFormatting>
  <conditionalFormatting sqref="B454:N454">
    <cfRule type="cellIs" dxfId="8669" priority="618" operator="lessThan">
      <formula>0</formula>
    </cfRule>
  </conditionalFormatting>
  <conditionalFormatting sqref="N458">
    <cfRule type="cellIs" dxfId="8668" priority="616" operator="lessThan">
      <formula>0</formula>
    </cfRule>
  </conditionalFormatting>
  <conditionalFormatting sqref="P530">
    <cfRule type="cellIs" dxfId="8667" priority="336" operator="lessThan">
      <formula>0</formula>
    </cfRule>
  </conditionalFormatting>
  <conditionalFormatting sqref="N458">
    <cfRule type="cellIs" dxfId="8666" priority="615" operator="lessThan">
      <formula>0</formula>
    </cfRule>
  </conditionalFormatting>
  <conditionalFormatting sqref="D461:N464">
    <cfRule type="cellIs" dxfId="8665" priority="612" operator="lessThan">
      <formula>0</formula>
    </cfRule>
  </conditionalFormatting>
  <conditionalFormatting sqref="P538">
    <cfRule type="cellIs" dxfId="8664" priority="333" operator="lessThan">
      <formula>0</formula>
    </cfRule>
  </conditionalFormatting>
  <conditionalFormatting sqref="B461:B464">
    <cfRule type="cellIs" dxfId="8663" priority="609" operator="lessThan">
      <formula>0</formula>
    </cfRule>
  </conditionalFormatting>
  <conditionalFormatting sqref="P553">
    <cfRule type="cellIs" dxfId="8662" priority="330" operator="lessThan">
      <formula>0</formula>
    </cfRule>
  </conditionalFormatting>
  <conditionalFormatting sqref="B512">
    <cfRule type="cellIs" dxfId="8661" priority="606" operator="lessThan">
      <formula>0</formula>
    </cfRule>
  </conditionalFormatting>
  <conditionalFormatting sqref="C512">
    <cfRule type="cellIs" dxfId="8660" priority="603" operator="lessThan">
      <formula>0</formula>
    </cfRule>
  </conditionalFormatting>
  <conditionalFormatting sqref="P561">
    <cfRule type="cellIs" dxfId="8659" priority="327" operator="lessThan">
      <formula>0</formula>
    </cfRule>
  </conditionalFormatting>
  <conditionalFormatting sqref="P590">
    <cfRule type="cellIs" dxfId="8658" priority="324" operator="lessThan">
      <formula>0</formula>
    </cfRule>
  </conditionalFormatting>
  <conditionalFormatting sqref="N365">
    <cfRule type="cellIs" dxfId="8657" priority="872" operator="lessThan">
      <formula>0</formula>
    </cfRule>
  </conditionalFormatting>
  <conditionalFormatting sqref="N371">
    <cfRule type="cellIs" dxfId="8656" priority="871" operator="lessThan">
      <formula>0</formula>
    </cfRule>
  </conditionalFormatting>
  <conditionalFormatting sqref="N377">
    <cfRule type="cellIs" dxfId="8655" priority="870" operator="lessThan">
      <formula>0</formula>
    </cfRule>
  </conditionalFormatting>
  <conditionalFormatting sqref="B376">
    <cfRule type="cellIs" dxfId="8654" priority="853" operator="lessThan">
      <formula>0</formula>
    </cfRule>
  </conditionalFormatting>
  <conditionalFormatting sqref="B588">
    <cfRule type="cellIs" dxfId="8653" priority="863" operator="lessThan">
      <formula>0</formula>
    </cfRule>
  </conditionalFormatting>
  <conditionalFormatting sqref="B371:B372">
    <cfRule type="cellIs" dxfId="8652" priority="858" operator="lessThan">
      <formula>0</formula>
    </cfRule>
  </conditionalFormatting>
  <conditionalFormatting sqref="B377:B378">
    <cfRule type="cellIs" dxfId="8651" priority="855" operator="lessThan">
      <formula>0</formula>
    </cfRule>
  </conditionalFormatting>
  <conditionalFormatting sqref="C351:M354">
    <cfRule type="cellIs" dxfId="8650" priority="868" operator="lessThan">
      <formula>0</formula>
    </cfRule>
  </conditionalFormatting>
  <conditionalFormatting sqref="B428">
    <cfRule type="cellIs" dxfId="8649" priority="867" operator="lessThan">
      <formula>0</formula>
    </cfRule>
  </conditionalFormatting>
  <conditionalFormatting sqref="B428">
    <cfRule type="cellIs" dxfId="8648" priority="866" operator="lessThan">
      <formula>0</formula>
    </cfRule>
  </conditionalFormatting>
  <conditionalFormatting sqref="B391 B397 B381:B385 B375:B379 B369:B373 B363:B367 B361 B351:B355">
    <cfRule type="cellIs" dxfId="8647" priority="865" operator="lessThan">
      <formula>0</formula>
    </cfRule>
  </conditionalFormatting>
  <conditionalFormatting sqref="B585:B587">
    <cfRule type="cellIs" dxfId="8646" priority="864" operator="lessThan">
      <formula>0</formula>
    </cfRule>
  </conditionalFormatting>
  <conditionalFormatting sqref="B584">
    <cfRule type="cellIs" dxfId="8645" priority="862" operator="lessThan">
      <formula>0</formula>
    </cfRule>
  </conditionalFormatting>
  <conditionalFormatting sqref="B397">
    <cfRule type="cellIs" dxfId="8644" priority="849" operator="lessThan">
      <formula>0</formula>
    </cfRule>
  </conditionalFormatting>
  <conditionalFormatting sqref="B369">
    <cfRule type="cellIs" dxfId="8643" priority="857" operator="lessThan">
      <formula>0</formula>
    </cfRule>
  </conditionalFormatting>
  <conditionalFormatting sqref="B370">
    <cfRule type="cellIs" dxfId="8642" priority="856" operator="lessThan">
      <formula>0</formula>
    </cfRule>
  </conditionalFormatting>
  <conditionalFormatting sqref="B375">
    <cfRule type="cellIs" dxfId="8641" priority="854" operator="lessThan">
      <formula>0</formula>
    </cfRule>
  </conditionalFormatting>
  <conditionalFormatting sqref="B383:B384">
    <cfRule type="cellIs" dxfId="8640" priority="852" operator="lessThan">
      <formula>0</formula>
    </cfRule>
  </conditionalFormatting>
  <conditionalFormatting sqref="B381">
    <cfRule type="cellIs" dxfId="8639" priority="851" operator="lessThan">
      <formula>0</formula>
    </cfRule>
  </conditionalFormatting>
  <conditionalFormatting sqref="B382">
    <cfRule type="cellIs" dxfId="8638" priority="850" operator="lessThan">
      <formula>0</formula>
    </cfRule>
  </conditionalFormatting>
  <conditionalFormatting sqref="B391">
    <cfRule type="cellIs" dxfId="8637" priority="848" operator="lessThan">
      <formula>0</formula>
    </cfRule>
  </conditionalFormatting>
  <conditionalFormatting sqref="B385">
    <cfRule type="cellIs" dxfId="8636" priority="847" operator="lessThan">
      <formula>0</formula>
    </cfRule>
  </conditionalFormatting>
  <conditionalFormatting sqref="B379">
    <cfRule type="cellIs" dxfId="8635" priority="846" operator="lessThan">
      <formula>0</formula>
    </cfRule>
  </conditionalFormatting>
  <conditionalFormatting sqref="B373">
    <cfRule type="cellIs" dxfId="8634" priority="845" operator="lessThan">
      <formula>0</formula>
    </cfRule>
  </conditionalFormatting>
  <conditionalFormatting sqref="B361">
    <cfRule type="cellIs" dxfId="8633" priority="844" operator="lessThan">
      <formula>0</formula>
    </cfRule>
  </conditionalFormatting>
  <conditionalFormatting sqref="B621:B624">
    <cfRule type="cellIs" dxfId="8632" priority="839" operator="lessThan">
      <formula>0</formula>
    </cfRule>
  </conditionalFormatting>
  <conditionalFormatting sqref="B616:B619">
    <cfRule type="cellIs" dxfId="8631" priority="842" operator="lessThan">
      <formula>0</formula>
    </cfRule>
  </conditionalFormatting>
  <conditionalFormatting sqref="B617">
    <cfRule type="cellIs" dxfId="8630" priority="841" operator="lessThan">
      <formula>0</formula>
    </cfRule>
  </conditionalFormatting>
  <conditionalFormatting sqref="B618:B619">
    <cfRule type="cellIs" dxfId="8629" priority="843" operator="lessThan">
      <formula>0</formula>
    </cfRule>
  </conditionalFormatting>
  <conditionalFormatting sqref="B628:B629">
    <cfRule type="cellIs" dxfId="8628" priority="837" operator="lessThan">
      <formula>0</formula>
    </cfRule>
  </conditionalFormatting>
  <conditionalFormatting sqref="B622">
    <cfRule type="cellIs" dxfId="8627" priority="838" operator="lessThan">
      <formula>0</formula>
    </cfRule>
  </conditionalFormatting>
  <conditionalFormatting sqref="B623:B624">
    <cfRule type="cellIs" dxfId="8626" priority="840" operator="lessThan">
      <formula>0</formula>
    </cfRule>
  </conditionalFormatting>
  <conditionalFormatting sqref="B626:B629">
    <cfRule type="cellIs" dxfId="8625" priority="836" operator="lessThan">
      <formula>0</formula>
    </cfRule>
  </conditionalFormatting>
  <conditionalFormatting sqref="B627">
    <cfRule type="cellIs" dxfId="8624" priority="835" operator="lessThan">
      <formula>0</formula>
    </cfRule>
  </conditionalFormatting>
  <conditionalFormatting sqref="B365:B366">
    <cfRule type="cellIs" dxfId="8623" priority="830" operator="lessThan">
      <formula>0</formula>
    </cfRule>
  </conditionalFormatting>
  <conditionalFormatting sqref="B355">
    <cfRule type="cellIs" dxfId="8622" priority="831" operator="lessThan">
      <formula>0</formula>
    </cfRule>
  </conditionalFormatting>
  <conditionalFormatting sqref="B393:N393">
    <cfRule type="cellIs" dxfId="8621" priority="785" operator="lessThan">
      <formula>0</formula>
    </cfRule>
  </conditionalFormatting>
  <conditionalFormatting sqref="B387:N387">
    <cfRule type="cellIs" dxfId="8620" priority="796" operator="lessThan">
      <formula>0</formula>
    </cfRule>
  </conditionalFormatting>
  <conditionalFormatting sqref="B387:N387">
    <cfRule type="cellIs" dxfId="8619" priority="795" operator="lessThan">
      <formula>0</formula>
    </cfRule>
  </conditionalFormatting>
  <conditionalFormatting sqref="B353:B354">
    <cfRule type="cellIs" dxfId="8618" priority="834" operator="lessThan">
      <formula>0</formula>
    </cfRule>
  </conditionalFormatting>
  <conditionalFormatting sqref="B351">
    <cfRule type="cellIs" dxfId="8617" priority="833" operator="lessThan">
      <formula>0</formula>
    </cfRule>
  </conditionalFormatting>
  <conditionalFormatting sqref="B352">
    <cfRule type="cellIs" dxfId="8616" priority="832" operator="lessThan">
      <formula>0</formula>
    </cfRule>
  </conditionalFormatting>
  <conditionalFormatting sqref="B363">
    <cfRule type="cellIs" dxfId="8615" priority="829" operator="lessThan">
      <formula>0</formula>
    </cfRule>
  </conditionalFormatting>
  <conditionalFormatting sqref="B364">
    <cfRule type="cellIs" dxfId="8614" priority="828" operator="lessThan">
      <formula>0</formula>
    </cfRule>
  </conditionalFormatting>
  <conditionalFormatting sqref="B367">
    <cfRule type="cellIs" dxfId="8613" priority="827" operator="lessThan">
      <formula>0</formula>
    </cfRule>
  </conditionalFormatting>
  <conditionalFormatting sqref="B593:B596">
    <cfRule type="cellIs" dxfId="8612" priority="825" operator="lessThan">
      <formula>0</formula>
    </cfRule>
  </conditionalFormatting>
  <conditionalFormatting sqref="B594">
    <cfRule type="cellIs" dxfId="8611" priority="824" operator="lessThan">
      <formula>0</formula>
    </cfRule>
  </conditionalFormatting>
  <conditionalFormatting sqref="B595:B596">
    <cfRule type="cellIs" dxfId="8610" priority="826" operator="lessThan">
      <formula>0</formula>
    </cfRule>
  </conditionalFormatting>
  <conditionalFormatting sqref="B603">
    <cfRule type="cellIs" dxfId="8609" priority="819" operator="lessThan">
      <formula>0</formula>
    </cfRule>
  </conditionalFormatting>
  <conditionalFormatting sqref="B603">
    <cfRule type="cellIs" dxfId="8608" priority="820" operator="lessThan">
      <formula>0</formula>
    </cfRule>
  </conditionalFormatting>
  <conditionalFormatting sqref="B599:B602">
    <cfRule type="cellIs" dxfId="8607" priority="822" operator="lessThan">
      <formula>0</formula>
    </cfRule>
  </conditionalFormatting>
  <conditionalFormatting sqref="B600">
    <cfRule type="cellIs" dxfId="8606" priority="821" operator="lessThan">
      <formula>0</formula>
    </cfRule>
  </conditionalFormatting>
  <conditionalFormatting sqref="B601:B602">
    <cfRule type="cellIs" dxfId="8605" priority="823" operator="lessThan">
      <formula>0</formula>
    </cfRule>
  </conditionalFormatting>
  <conditionalFormatting sqref="N390">
    <cfRule type="cellIs" dxfId="8604" priority="790" operator="lessThan">
      <formula>0</formula>
    </cfRule>
  </conditionalFormatting>
  <conditionalFormatting sqref="B393:N393">
    <cfRule type="cellIs" dxfId="8603" priority="788" operator="lessThan">
      <formula>0</formula>
    </cfRule>
  </conditionalFormatting>
  <conditionalFormatting sqref="B571:B573">
    <cfRule type="cellIs" dxfId="8602" priority="818" operator="lessThan">
      <formula>0</formula>
    </cfRule>
  </conditionalFormatting>
  <conditionalFormatting sqref="B574">
    <cfRule type="cellIs" dxfId="8601" priority="817" operator="lessThan">
      <formula>0</formula>
    </cfRule>
  </conditionalFormatting>
  <conditionalFormatting sqref="B570">
    <cfRule type="cellIs" dxfId="8600" priority="816" operator="lessThan">
      <formula>0</formula>
    </cfRule>
  </conditionalFormatting>
  <conditionalFormatting sqref="B607:B608">
    <cfRule type="cellIs" dxfId="8599" priority="815" operator="lessThan">
      <formula>0</formula>
    </cfRule>
  </conditionalFormatting>
  <conditionalFormatting sqref="B605:B608">
    <cfRule type="cellIs" dxfId="8598" priority="814" operator="lessThan">
      <formula>0</formula>
    </cfRule>
  </conditionalFormatting>
  <conditionalFormatting sqref="B589">
    <cfRule type="cellIs" dxfId="8597" priority="540" operator="lessThan">
      <formula>0</formula>
    </cfRule>
  </conditionalFormatting>
  <conditionalFormatting sqref="B613:B614">
    <cfRule type="cellIs" dxfId="8596" priority="812" operator="lessThan">
      <formula>0</formula>
    </cfRule>
  </conditionalFormatting>
  <conditionalFormatting sqref="B606">
    <cfRule type="cellIs" dxfId="8595" priority="813" operator="lessThan">
      <formula>0</formula>
    </cfRule>
  </conditionalFormatting>
  <conditionalFormatting sqref="B611:B614">
    <cfRule type="cellIs" dxfId="8594" priority="811" operator="lessThan">
      <formula>0</formula>
    </cfRule>
  </conditionalFormatting>
  <conditionalFormatting sqref="O616:O619">
    <cfRule type="cellIs" dxfId="8593" priority="286" operator="lessThan">
      <formula>0</formula>
    </cfRule>
  </conditionalFormatting>
  <conditionalFormatting sqref="O599 O601:O602">
    <cfRule type="cellIs" dxfId="8592" priority="288" operator="lessThan">
      <formula>0</formula>
    </cfRule>
  </conditionalFormatting>
  <conditionalFormatting sqref="B612">
    <cfRule type="cellIs" dxfId="8591" priority="810" operator="lessThan">
      <formula>0</formula>
    </cfRule>
  </conditionalFormatting>
  <conditionalFormatting sqref="D589">
    <cfRule type="cellIs" dxfId="8590" priority="534" operator="lessThan">
      <formula>0</formula>
    </cfRule>
  </conditionalFormatting>
  <conditionalFormatting sqref="O605:O607">
    <cfRule type="cellIs" dxfId="8589" priority="280" operator="lessThan">
      <formula>0</formula>
    </cfRule>
  </conditionalFormatting>
  <conditionalFormatting sqref="O626:O629">
    <cfRule type="cellIs" dxfId="8588" priority="282" operator="lessThan">
      <formula>0</formula>
    </cfRule>
  </conditionalFormatting>
  <conditionalFormatting sqref="B650 B655:B657 B663 B665:B668 B642:B645 B670">
    <cfRule type="cellIs" dxfId="8587" priority="809" operator="lessThan">
      <formula>0</formula>
    </cfRule>
  </conditionalFormatting>
  <conditionalFormatting sqref="N378">
    <cfRule type="cellIs" dxfId="8586" priority="800" operator="lessThan">
      <formula>0</formula>
    </cfRule>
  </conditionalFormatting>
  <conditionalFormatting sqref="N372">
    <cfRule type="cellIs" dxfId="8585" priority="801" operator="lessThan">
      <formula>0</formula>
    </cfRule>
  </conditionalFormatting>
  <conditionalFormatting sqref="B387:N387">
    <cfRule type="cellIs" dxfId="8584" priority="798" operator="lessThan">
      <formula>0</formula>
    </cfRule>
  </conditionalFormatting>
  <conditionalFormatting sqref="N384">
    <cfRule type="cellIs" dxfId="8583" priority="799" operator="lessThan">
      <formula>0</formula>
    </cfRule>
  </conditionalFormatting>
  <conditionalFormatting sqref="B387:N387">
    <cfRule type="cellIs" dxfId="8582" priority="797" operator="lessThan">
      <formula>0</formula>
    </cfRule>
  </conditionalFormatting>
  <conditionalFormatting sqref="B387:N387">
    <cfRule type="cellIs" dxfId="8581" priority="794" operator="lessThan">
      <formula>0</formula>
    </cfRule>
  </conditionalFormatting>
  <conditionalFormatting sqref="B652">
    <cfRule type="cellIs" dxfId="8580" priority="808" operator="lessThan">
      <formula>0</formula>
    </cfRule>
  </conditionalFormatting>
  <conditionalFormatting sqref="B653">
    <cfRule type="cellIs" dxfId="8579" priority="807" operator="lessThan">
      <formula>0</formula>
    </cfRule>
  </conditionalFormatting>
  <conditionalFormatting sqref="B658">
    <cfRule type="cellIs" dxfId="8578" priority="806" operator="lessThan">
      <formula>0</formula>
    </cfRule>
  </conditionalFormatting>
  <conditionalFormatting sqref="B647">
    <cfRule type="cellIs" dxfId="8577" priority="805" operator="lessThan">
      <formula>0</formula>
    </cfRule>
  </conditionalFormatting>
  <conditionalFormatting sqref="O365">
    <cfRule type="cellIs" dxfId="8576" priority="274" operator="lessThan">
      <formula>0</formula>
    </cfRule>
  </conditionalFormatting>
  <conditionalFormatting sqref="O371">
    <cfRule type="cellIs" dxfId="8575" priority="273" operator="lessThan">
      <formula>0</formula>
    </cfRule>
  </conditionalFormatting>
  <conditionalFormatting sqref="G589">
    <cfRule type="cellIs" dxfId="8574" priority="525" operator="lessThan">
      <formula>0</formula>
    </cfRule>
  </conditionalFormatting>
  <conditionalFormatting sqref="H589">
    <cfRule type="cellIs" dxfId="8573" priority="522" operator="lessThan">
      <formula>0</formula>
    </cfRule>
  </conditionalFormatting>
  <conditionalFormatting sqref="B351:B354">
    <cfRule type="cellIs" dxfId="8572" priority="804" operator="lessThan">
      <formula>0</formula>
    </cfRule>
  </conditionalFormatting>
  <conditionalFormatting sqref="N366">
    <cfRule type="cellIs" dxfId="8571" priority="802" operator="lessThan">
      <formula>0</formula>
    </cfRule>
  </conditionalFormatting>
  <conditionalFormatting sqref="B387:N387">
    <cfRule type="cellIs" dxfId="8570" priority="793" operator="lessThan">
      <formula>0</formula>
    </cfRule>
  </conditionalFormatting>
  <conditionalFormatting sqref="B387:N387">
    <cfRule type="cellIs" dxfId="8569" priority="792" operator="lessThan">
      <formula>0</formula>
    </cfRule>
  </conditionalFormatting>
  <conditionalFormatting sqref="B387:N387">
    <cfRule type="cellIs" dxfId="8568" priority="791" operator="lessThan">
      <formula>0</formula>
    </cfRule>
  </conditionalFormatting>
  <conditionalFormatting sqref="B393:N393">
    <cfRule type="cellIs" dxfId="8567" priority="786" operator="lessThan">
      <formula>0</formula>
    </cfRule>
  </conditionalFormatting>
  <conditionalFormatting sqref="B393:N393">
    <cfRule type="cellIs" dxfId="8566" priority="789" operator="lessThan">
      <formula>0</formula>
    </cfRule>
  </conditionalFormatting>
  <conditionalFormatting sqref="B393:N393">
    <cfRule type="cellIs" dxfId="8565" priority="784" operator="lessThan">
      <formula>0</formula>
    </cfRule>
  </conditionalFormatting>
  <conditionalFormatting sqref="B393:N393">
    <cfRule type="cellIs" dxfId="8564" priority="787" operator="lessThan">
      <formula>0</formula>
    </cfRule>
  </conditionalFormatting>
  <conditionalFormatting sqref="B393:N393">
    <cfRule type="cellIs" dxfId="8563" priority="782" operator="lessThan">
      <formula>0</formula>
    </cfRule>
  </conditionalFormatting>
  <conditionalFormatting sqref="B393:N393">
    <cfRule type="cellIs" dxfId="8562" priority="783" operator="lessThan">
      <formula>0</formula>
    </cfRule>
  </conditionalFormatting>
  <conditionalFormatting sqref="B399:N399">
    <cfRule type="cellIs" dxfId="8561" priority="780" operator="lessThan">
      <formula>0</formula>
    </cfRule>
  </conditionalFormatting>
  <conditionalFormatting sqref="N396">
    <cfRule type="cellIs" dxfId="8560" priority="781" operator="lessThan">
      <formula>0</formula>
    </cfRule>
  </conditionalFormatting>
  <conditionalFormatting sqref="B399:N399">
    <cfRule type="cellIs" dxfId="8559" priority="779" operator="lessThan">
      <formula>0</formula>
    </cfRule>
  </conditionalFormatting>
  <conditionalFormatting sqref="B399:N399">
    <cfRule type="cellIs" dxfId="8558" priority="778" operator="lessThan">
      <formula>0</formula>
    </cfRule>
  </conditionalFormatting>
  <conditionalFormatting sqref="B399:N399">
    <cfRule type="cellIs" dxfId="8557" priority="777" operator="lessThan">
      <formula>0</formula>
    </cfRule>
  </conditionalFormatting>
  <conditionalFormatting sqref="B399:N399">
    <cfRule type="cellIs" dxfId="8556" priority="776" operator="lessThan">
      <formula>0</formula>
    </cfRule>
  </conditionalFormatting>
  <conditionalFormatting sqref="B399:N399">
    <cfRule type="cellIs" dxfId="8555" priority="775" operator="lessThan">
      <formula>0</formula>
    </cfRule>
  </conditionalFormatting>
  <conditionalFormatting sqref="B399:N399">
    <cfRule type="cellIs" dxfId="8554" priority="774" operator="lessThan">
      <formula>0</formula>
    </cfRule>
  </conditionalFormatting>
  <conditionalFormatting sqref="B399:N399">
    <cfRule type="cellIs" dxfId="8553" priority="773" operator="lessThan">
      <formula>0</formula>
    </cfRule>
  </conditionalFormatting>
  <conditionalFormatting sqref="N402">
    <cfRule type="cellIs" dxfId="8552" priority="772" operator="lessThan">
      <formula>0</formula>
    </cfRule>
  </conditionalFormatting>
  <conditionalFormatting sqref="N355">
    <cfRule type="cellIs" dxfId="8551" priority="771" operator="lessThan">
      <formula>0</formula>
    </cfRule>
  </conditionalFormatting>
  <conditionalFormatting sqref="N361">
    <cfRule type="cellIs" dxfId="8550" priority="770" operator="lessThan">
      <formula>0</formula>
    </cfRule>
  </conditionalFormatting>
  <conditionalFormatting sqref="N361">
    <cfRule type="cellIs" dxfId="8549" priority="769" operator="lessThan">
      <formula>0</formula>
    </cfRule>
  </conditionalFormatting>
  <conditionalFormatting sqref="N367">
    <cfRule type="cellIs" dxfId="8548" priority="768" operator="lessThan">
      <formula>0</formula>
    </cfRule>
  </conditionalFormatting>
  <conditionalFormatting sqref="N367">
    <cfRule type="cellIs" dxfId="8547" priority="767" operator="lessThan">
      <formula>0</formula>
    </cfRule>
  </conditionalFormatting>
  <conditionalFormatting sqref="N373">
    <cfRule type="cellIs" dxfId="8546" priority="766" operator="lessThan">
      <formula>0</formula>
    </cfRule>
  </conditionalFormatting>
  <conditionalFormatting sqref="N373">
    <cfRule type="cellIs" dxfId="8545" priority="765" operator="lessThan">
      <formula>0</formula>
    </cfRule>
  </conditionalFormatting>
  <conditionalFormatting sqref="N379">
    <cfRule type="cellIs" dxfId="8544" priority="764" operator="lessThan">
      <formula>0</formula>
    </cfRule>
  </conditionalFormatting>
  <conditionalFormatting sqref="N379">
    <cfRule type="cellIs" dxfId="8543" priority="763" operator="lessThan">
      <formula>0</formula>
    </cfRule>
  </conditionalFormatting>
  <conditionalFormatting sqref="N385">
    <cfRule type="cellIs" dxfId="8542" priority="762" operator="lessThan">
      <formula>0</formula>
    </cfRule>
  </conditionalFormatting>
  <conditionalFormatting sqref="N385">
    <cfRule type="cellIs" dxfId="8541" priority="761" operator="lessThan">
      <formula>0</formula>
    </cfRule>
  </conditionalFormatting>
  <conditionalFormatting sqref="N391">
    <cfRule type="cellIs" dxfId="8540" priority="760" operator="lessThan">
      <formula>0</formula>
    </cfRule>
  </conditionalFormatting>
  <conditionalFormatting sqref="N391">
    <cfRule type="cellIs" dxfId="8539" priority="759" operator="lessThan">
      <formula>0</formula>
    </cfRule>
  </conditionalFormatting>
  <conditionalFormatting sqref="N397">
    <cfRule type="cellIs" dxfId="8538" priority="758" operator="lessThan">
      <formula>0</formula>
    </cfRule>
  </conditionalFormatting>
  <conditionalFormatting sqref="N397">
    <cfRule type="cellIs" dxfId="8537" priority="757" operator="lessThan">
      <formula>0</formula>
    </cfRule>
  </conditionalFormatting>
  <conditionalFormatting sqref="C409:M409">
    <cfRule type="cellIs" dxfId="8536" priority="756" operator="lessThan">
      <formula>0</formula>
    </cfRule>
  </conditionalFormatting>
  <conditionalFormatting sqref="C409:M409">
    <cfRule type="cellIs" dxfId="8535" priority="755" operator="lessThan">
      <formula>0</formula>
    </cfRule>
  </conditionalFormatting>
  <conditionalFormatting sqref="H409">
    <cfRule type="cellIs" dxfId="8534" priority="754" operator="lessThan">
      <formula>0</formula>
    </cfRule>
  </conditionalFormatting>
  <conditionalFormatting sqref="B409">
    <cfRule type="cellIs" dxfId="8533" priority="753" operator="lessThan">
      <formula>0</formula>
    </cfRule>
  </conditionalFormatting>
  <conditionalFormatting sqref="B409">
    <cfRule type="cellIs" dxfId="8532" priority="752" operator="lessThan">
      <formula>0</formula>
    </cfRule>
  </conditionalFormatting>
  <conditionalFormatting sqref="B405:N405">
    <cfRule type="cellIs" dxfId="8531" priority="751" operator="lessThan">
      <formula>0</formula>
    </cfRule>
  </conditionalFormatting>
  <conditionalFormatting sqref="B405:N405">
    <cfRule type="cellIs" dxfId="8530" priority="750" operator="lessThan">
      <formula>0</formula>
    </cfRule>
  </conditionalFormatting>
  <conditionalFormatting sqref="B405:N405">
    <cfRule type="cellIs" dxfId="8529" priority="749" operator="lessThan">
      <formula>0</formula>
    </cfRule>
  </conditionalFormatting>
  <conditionalFormatting sqref="B405:N405">
    <cfRule type="cellIs" dxfId="8528" priority="748" operator="lessThan">
      <formula>0</formula>
    </cfRule>
  </conditionalFormatting>
  <conditionalFormatting sqref="B405:N405">
    <cfRule type="cellIs" dxfId="8527" priority="747" operator="lessThan">
      <formula>0</formula>
    </cfRule>
  </conditionalFormatting>
  <conditionalFormatting sqref="B405:N405">
    <cfRule type="cellIs" dxfId="8526" priority="746" operator="lessThan">
      <formula>0</formula>
    </cfRule>
  </conditionalFormatting>
  <conditionalFormatting sqref="B405:N405">
    <cfRule type="cellIs" dxfId="8525" priority="745" operator="lessThan">
      <formula>0</formula>
    </cfRule>
  </conditionalFormatting>
  <conditionalFormatting sqref="B405:N405">
    <cfRule type="cellIs" dxfId="8524" priority="744" operator="lessThan">
      <formula>0</formula>
    </cfRule>
  </conditionalFormatting>
  <conditionalFormatting sqref="N408">
    <cfRule type="cellIs" dxfId="8523" priority="743" operator="lessThan">
      <formula>0</formula>
    </cfRule>
  </conditionalFormatting>
  <conditionalFormatting sqref="N409">
    <cfRule type="cellIs" dxfId="8522" priority="742" operator="lessThan">
      <formula>0</formula>
    </cfRule>
  </conditionalFormatting>
  <conditionalFormatting sqref="N409">
    <cfRule type="cellIs" dxfId="8521" priority="741" operator="lessThan">
      <formula>0</formula>
    </cfRule>
  </conditionalFormatting>
  <conditionalFormatting sqref="C415:M415">
    <cfRule type="cellIs" dxfId="8520" priority="740" operator="lessThan">
      <formula>0</formula>
    </cfRule>
  </conditionalFormatting>
  <conditionalFormatting sqref="C415:M415">
    <cfRule type="cellIs" dxfId="8519" priority="739" operator="lessThan">
      <formula>0</formula>
    </cfRule>
  </conditionalFormatting>
  <conditionalFormatting sqref="H415">
    <cfRule type="cellIs" dxfId="8518" priority="738" operator="lessThan">
      <formula>0</formula>
    </cfRule>
  </conditionalFormatting>
  <conditionalFormatting sqref="B415">
    <cfRule type="cellIs" dxfId="8517" priority="737" operator="lessThan">
      <formula>0</formula>
    </cfRule>
  </conditionalFormatting>
  <conditionalFormatting sqref="B415">
    <cfRule type="cellIs" dxfId="8516" priority="736" operator="lessThan">
      <formula>0</formula>
    </cfRule>
  </conditionalFormatting>
  <conditionalFormatting sqref="B411:N411">
    <cfRule type="cellIs" dxfId="8515" priority="735" operator="lessThan">
      <formula>0</formula>
    </cfRule>
  </conditionalFormatting>
  <conditionalFormatting sqref="B411:N411">
    <cfRule type="cellIs" dxfId="8514" priority="734" operator="lessThan">
      <formula>0</formula>
    </cfRule>
  </conditionalFormatting>
  <conditionalFormatting sqref="B411:N411">
    <cfRule type="cellIs" dxfId="8513" priority="733" operator="lessThan">
      <formula>0</formula>
    </cfRule>
  </conditionalFormatting>
  <conditionalFormatting sqref="B411:N411">
    <cfRule type="cellIs" dxfId="8512" priority="732" operator="lessThan">
      <formula>0</formula>
    </cfRule>
  </conditionalFormatting>
  <conditionalFormatting sqref="B411:N411">
    <cfRule type="cellIs" dxfId="8511" priority="731" operator="lessThan">
      <formula>0</formula>
    </cfRule>
  </conditionalFormatting>
  <conditionalFormatting sqref="B411:N411">
    <cfRule type="cellIs" dxfId="8510" priority="730" operator="lessThan">
      <formula>0</formula>
    </cfRule>
  </conditionalFormatting>
  <conditionalFormatting sqref="B411:N411">
    <cfRule type="cellIs" dxfId="8509" priority="729" operator="lessThan">
      <formula>0</formula>
    </cfRule>
  </conditionalFormatting>
  <conditionalFormatting sqref="B411:N411">
    <cfRule type="cellIs" dxfId="8508" priority="728" operator="lessThan">
      <formula>0</formula>
    </cfRule>
  </conditionalFormatting>
  <conditionalFormatting sqref="N414">
    <cfRule type="cellIs" dxfId="8507" priority="727" operator="lessThan">
      <formula>0</formula>
    </cfRule>
  </conditionalFormatting>
  <conditionalFormatting sqref="N415">
    <cfRule type="cellIs" dxfId="8506" priority="726" operator="lessThan">
      <formula>0</formula>
    </cfRule>
  </conditionalFormatting>
  <conditionalFormatting sqref="N415">
    <cfRule type="cellIs" dxfId="8505" priority="725" operator="lessThan">
      <formula>0</formula>
    </cfRule>
  </conditionalFormatting>
  <conditionalFormatting sqref="C421:M421">
    <cfRule type="cellIs" dxfId="8504" priority="724" operator="lessThan">
      <formula>0</formula>
    </cfRule>
  </conditionalFormatting>
  <conditionalFormatting sqref="C421:M421">
    <cfRule type="cellIs" dxfId="8503" priority="723" operator="lessThan">
      <formula>0</formula>
    </cfRule>
  </conditionalFormatting>
  <conditionalFormatting sqref="H421">
    <cfRule type="cellIs" dxfId="8502" priority="722" operator="lessThan">
      <formula>0</formula>
    </cfRule>
  </conditionalFormatting>
  <conditionalFormatting sqref="B421">
    <cfRule type="cellIs" dxfId="8501" priority="721" operator="lessThan">
      <formula>0</formula>
    </cfRule>
  </conditionalFormatting>
  <conditionalFormatting sqref="B421">
    <cfRule type="cellIs" dxfId="8500" priority="720" operator="lessThan">
      <formula>0</formula>
    </cfRule>
  </conditionalFormatting>
  <conditionalFormatting sqref="B417:N417">
    <cfRule type="cellIs" dxfId="8499" priority="719" operator="lessThan">
      <formula>0</formula>
    </cfRule>
  </conditionalFormatting>
  <conditionalFormatting sqref="B417:N417">
    <cfRule type="cellIs" dxfId="8498" priority="718" operator="lessThan">
      <formula>0</formula>
    </cfRule>
  </conditionalFormatting>
  <conditionalFormatting sqref="B417:N417">
    <cfRule type="cellIs" dxfId="8497" priority="717" operator="lessThan">
      <formula>0</formula>
    </cfRule>
  </conditionalFormatting>
  <conditionalFormatting sqref="B417:N417">
    <cfRule type="cellIs" dxfId="8496" priority="716" operator="lessThan">
      <formula>0</formula>
    </cfRule>
  </conditionalFormatting>
  <conditionalFormatting sqref="B417:N417">
    <cfRule type="cellIs" dxfId="8495" priority="715" operator="lessThan">
      <formula>0</formula>
    </cfRule>
  </conditionalFormatting>
  <conditionalFormatting sqref="B417:N417">
    <cfRule type="cellIs" dxfId="8494" priority="714" operator="lessThan">
      <formula>0</formula>
    </cfRule>
  </conditionalFormatting>
  <conditionalFormatting sqref="B417:N417">
    <cfRule type="cellIs" dxfId="8493" priority="713" operator="lessThan">
      <formula>0</formula>
    </cfRule>
  </conditionalFormatting>
  <conditionalFormatting sqref="B417:N417">
    <cfRule type="cellIs" dxfId="8492" priority="712" operator="lessThan">
      <formula>0</formula>
    </cfRule>
  </conditionalFormatting>
  <conditionalFormatting sqref="N420">
    <cfRule type="cellIs" dxfId="8491" priority="711" operator="lessThan">
      <formula>0</formula>
    </cfRule>
  </conditionalFormatting>
  <conditionalFormatting sqref="N421">
    <cfRule type="cellIs" dxfId="8490" priority="710" operator="lessThan">
      <formula>0</formula>
    </cfRule>
  </conditionalFormatting>
  <conditionalFormatting sqref="N421">
    <cfRule type="cellIs" dxfId="8489" priority="709" operator="lessThan">
      <formula>0</formula>
    </cfRule>
  </conditionalFormatting>
  <conditionalFormatting sqref="C427:M427">
    <cfRule type="cellIs" dxfId="8488" priority="708" operator="lessThan">
      <formula>0</formula>
    </cfRule>
  </conditionalFormatting>
  <conditionalFormatting sqref="C427:M427">
    <cfRule type="cellIs" dxfId="8487" priority="707" operator="lessThan">
      <formula>0</formula>
    </cfRule>
  </conditionalFormatting>
  <conditionalFormatting sqref="H427">
    <cfRule type="cellIs" dxfId="8486" priority="706" operator="lessThan">
      <formula>0</formula>
    </cfRule>
  </conditionalFormatting>
  <conditionalFormatting sqref="B427">
    <cfRule type="cellIs" dxfId="8485" priority="705" operator="lessThan">
      <formula>0</formula>
    </cfRule>
  </conditionalFormatting>
  <conditionalFormatting sqref="B427">
    <cfRule type="cellIs" dxfId="8484" priority="704" operator="lessThan">
      <formula>0</formula>
    </cfRule>
  </conditionalFormatting>
  <conditionalFormatting sqref="B423:N423">
    <cfRule type="cellIs" dxfId="8483" priority="703" operator="lessThan">
      <formula>0</formula>
    </cfRule>
  </conditionalFormatting>
  <conditionalFormatting sqref="B423:N423">
    <cfRule type="cellIs" dxfId="8482" priority="702" operator="lessThan">
      <formula>0</formula>
    </cfRule>
  </conditionalFormatting>
  <conditionalFormatting sqref="B423:N423">
    <cfRule type="cellIs" dxfId="8481" priority="701" operator="lessThan">
      <formula>0</formula>
    </cfRule>
  </conditionalFormatting>
  <conditionalFormatting sqref="B423:N423">
    <cfRule type="cellIs" dxfId="8480" priority="700" operator="lessThan">
      <formula>0</formula>
    </cfRule>
  </conditionalFormatting>
  <conditionalFormatting sqref="B423:N423">
    <cfRule type="cellIs" dxfId="8479" priority="699" operator="lessThan">
      <formula>0</formula>
    </cfRule>
  </conditionalFormatting>
  <conditionalFormatting sqref="B423:N423">
    <cfRule type="cellIs" dxfId="8478" priority="698" operator="lessThan">
      <formula>0</formula>
    </cfRule>
  </conditionalFormatting>
  <conditionalFormatting sqref="B423:N423">
    <cfRule type="cellIs" dxfId="8477" priority="697" operator="lessThan">
      <formula>0</formula>
    </cfRule>
  </conditionalFormatting>
  <conditionalFormatting sqref="B423:N423">
    <cfRule type="cellIs" dxfId="8476" priority="696" operator="lessThan">
      <formula>0</formula>
    </cfRule>
  </conditionalFormatting>
  <conditionalFormatting sqref="N426">
    <cfRule type="cellIs" dxfId="8475" priority="695" operator="lessThan">
      <formula>0</formula>
    </cfRule>
  </conditionalFormatting>
  <conditionalFormatting sqref="C537:N537">
    <cfRule type="cellIs" dxfId="8474" priority="415" operator="lessThan">
      <formula>0</formula>
    </cfRule>
  </conditionalFormatting>
  <conditionalFormatting sqref="C568:N568">
    <cfRule type="cellIs" dxfId="8473" priority="412" operator="lessThan">
      <formula>0</formula>
    </cfRule>
  </conditionalFormatting>
  <conditionalFormatting sqref="I552:N552">
    <cfRule type="cellIs" dxfId="8472" priority="409" operator="lessThan">
      <formula>0</formula>
    </cfRule>
  </conditionalFormatting>
  <conditionalFormatting sqref="I560:N560">
    <cfRule type="cellIs" dxfId="8471" priority="406" operator="lessThan">
      <formula>0</formula>
    </cfRule>
  </conditionalFormatting>
  <conditionalFormatting sqref="B429:N429">
    <cfRule type="cellIs" dxfId="8470" priority="683" operator="lessThan">
      <formula>0</formula>
    </cfRule>
  </conditionalFormatting>
  <conditionalFormatting sqref="B429:N429">
    <cfRule type="cellIs" dxfId="8469" priority="682" operator="lessThan">
      <formula>0</formula>
    </cfRule>
  </conditionalFormatting>
  <conditionalFormatting sqref="B429:N429">
    <cfRule type="cellIs" dxfId="8468" priority="681" operator="lessThan">
      <formula>0</formula>
    </cfRule>
  </conditionalFormatting>
  <conditionalFormatting sqref="B429:N429">
    <cfRule type="cellIs" dxfId="8467" priority="680" operator="lessThan">
      <formula>0</formula>
    </cfRule>
  </conditionalFormatting>
  <conditionalFormatting sqref="N432">
    <cfRule type="cellIs" dxfId="8466" priority="679" operator="lessThan">
      <formula>0</formula>
    </cfRule>
  </conditionalFormatting>
  <conditionalFormatting sqref="C439:M439">
    <cfRule type="cellIs" dxfId="8465" priority="678" operator="lessThan">
      <formula>0</formula>
    </cfRule>
  </conditionalFormatting>
  <conditionalFormatting sqref="C439:M439">
    <cfRule type="cellIs" dxfId="8464" priority="677" operator="lessThan">
      <formula>0</formula>
    </cfRule>
  </conditionalFormatting>
  <conditionalFormatting sqref="H439">
    <cfRule type="cellIs" dxfId="8463" priority="676" operator="lessThan">
      <formula>0</formula>
    </cfRule>
  </conditionalFormatting>
  <conditionalFormatting sqref="B439">
    <cfRule type="cellIs" dxfId="8462" priority="675" operator="lessThan">
      <formula>0</formula>
    </cfRule>
  </conditionalFormatting>
  <conditionalFormatting sqref="B439">
    <cfRule type="cellIs" dxfId="8461" priority="674" operator="lessThan">
      <formula>0</formula>
    </cfRule>
  </conditionalFormatting>
  <conditionalFormatting sqref="B435:N435">
    <cfRule type="cellIs" dxfId="8460" priority="673" operator="lessThan">
      <formula>0</formula>
    </cfRule>
  </conditionalFormatting>
  <conditionalFormatting sqref="B435:N435">
    <cfRule type="cellIs" dxfId="8459" priority="672" operator="lessThan">
      <formula>0</formula>
    </cfRule>
  </conditionalFormatting>
  <conditionalFormatting sqref="C641:N645">
    <cfRule type="cellIs" dxfId="8458" priority="391" operator="lessThan">
      <formula>0</formula>
    </cfRule>
  </conditionalFormatting>
  <conditionalFormatting sqref="C597:N597">
    <cfRule type="cellIs" dxfId="8457" priority="388" operator="lessThan">
      <formula>0</formula>
    </cfRule>
  </conditionalFormatting>
  <conditionalFormatting sqref="C603:N603">
    <cfRule type="cellIs" dxfId="8456" priority="385" operator="lessThan">
      <formula>0</formula>
    </cfRule>
  </conditionalFormatting>
  <conditionalFormatting sqref="C603:N603">
    <cfRule type="cellIs" dxfId="8455" priority="384" operator="lessThan">
      <formula>0</formula>
    </cfRule>
  </conditionalFormatting>
  <conditionalFormatting sqref="C603:N603">
    <cfRule type="cellIs" dxfId="8454" priority="383" operator="lessThan">
      <formula>0</formula>
    </cfRule>
  </conditionalFormatting>
  <conditionalFormatting sqref="H445">
    <cfRule type="cellIs" dxfId="8453" priority="660" operator="lessThan">
      <formula>0</formula>
    </cfRule>
  </conditionalFormatting>
  <conditionalFormatting sqref="B445">
    <cfRule type="cellIs" dxfId="8452" priority="659" operator="lessThan">
      <formula>0</formula>
    </cfRule>
  </conditionalFormatting>
  <conditionalFormatting sqref="B445">
    <cfRule type="cellIs" dxfId="8451" priority="658" operator="lessThan">
      <formula>0</formula>
    </cfRule>
  </conditionalFormatting>
  <conditionalFormatting sqref="B441:N441">
    <cfRule type="cellIs" dxfId="8450" priority="657" operator="lessThan">
      <formula>0</formula>
    </cfRule>
  </conditionalFormatting>
  <conditionalFormatting sqref="B441:N441">
    <cfRule type="cellIs" dxfId="8449" priority="656" operator="lessThan">
      <formula>0</formula>
    </cfRule>
  </conditionalFormatting>
  <conditionalFormatting sqref="B441:N441">
    <cfRule type="cellIs" dxfId="8448" priority="655" operator="lessThan">
      <formula>0</formula>
    </cfRule>
  </conditionalFormatting>
  <conditionalFormatting sqref="B441:N441">
    <cfRule type="cellIs" dxfId="8447" priority="654" operator="lessThan">
      <formula>0</formula>
    </cfRule>
  </conditionalFormatting>
  <conditionalFormatting sqref="B441:N441">
    <cfRule type="cellIs" dxfId="8446" priority="653" operator="lessThan">
      <formula>0</formula>
    </cfRule>
  </conditionalFormatting>
  <conditionalFormatting sqref="B441:N441">
    <cfRule type="cellIs" dxfId="8445" priority="652" operator="lessThan">
      <formula>0</formula>
    </cfRule>
  </conditionalFormatting>
  <conditionalFormatting sqref="B441:N441">
    <cfRule type="cellIs" dxfId="8444" priority="651" operator="lessThan">
      <formula>0</formula>
    </cfRule>
  </conditionalFormatting>
  <conditionalFormatting sqref="B441:N441">
    <cfRule type="cellIs" dxfId="8443" priority="650" operator="lessThan">
      <formula>0</formula>
    </cfRule>
  </conditionalFormatting>
  <conditionalFormatting sqref="N444">
    <cfRule type="cellIs" dxfId="8442" priority="649" operator="lessThan">
      <formula>0</formula>
    </cfRule>
  </conditionalFormatting>
  <conditionalFormatting sqref="N445">
    <cfRule type="cellIs" dxfId="8441" priority="648" operator="lessThan">
      <formula>0</formula>
    </cfRule>
  </conditionalFormatting>
  <conditionalFormatting sqref="N445">
    <cfRule type="cellIs" dxfId="8440" priority="647" operator="lessThan">
      <formula>0</formula>
    </cfRule>
  </conditionalFormatting>
  <conditionalFormatting sqref="C452:M452">
    <cfRule type="cellIs" dxfId="8439" priority="646" operator="lessThan">
      <formula>0</formula>
    </cfRule>
  </conditionalFormatting>
  <conditionalFormatting sqref="C452:M452">
    <cfRule type="cellIs" dxfId="8438" priority="645" operator="lessThan">
      <formula>0</formula>
    </cfRule>
  </conditionalFormatting>
  <conditionalFormatting sqref="H452">
    <cfRule type="cellIs" dxfId="8437" priority="644" operator="lessThan">
      <formula>0</formula>
    </cfRule>
  </conditionalFormatting>
  <conditionalFormatting sqref="B452">
    <cfRule type="cellIs" dxfId="8436" priority="643" operator="lessThan">
      <formula>0</formula>
    </cfRule>
  </conditionalFormatting>
  <conditionalFormatting sqref="B452">
    <cfRule type="cellIs" dxfId="8435" priority="642" operator="lessThan">
      <formula>0</formula>
    </cfRule>
  </conditionalFormatting>
  <conditionalFormatting sqref="B448:N448">
    <cfRule type="cellIs" dxfId="8434" priority="641" operator="lessThan">
      <formula>0</formula>
    </cfRule>
  </conditionalFormatting>
  <conditionalFormatting sqref="B448:N448">
    <cfRule type="cellIs" dxfId="8433" priority="640" operator="lessThan">
      <formula>0</formula>
    </cfRule>
  </conditionalFormatting>
  <conditionalFormatting sqref="B448:N448">
    <cfRule type="cellIs" dxfId="8432" priority="639" operator="lessThan">
      <formula>0</formula>
    </cfRule>
  </conditionalFormatting>
  <conditionalFormatting sqref="B448:N448">
    <cfRule type="cellIs" dxfId="8431" priority="638" operator="lessThan">
      <formula>0</formula>
    </cfRule>
  </conditionalFormatting>
  <conditionalFormatting sqref="B448:N448">
    <cfRule type="cellIs" dxfId="8430" priority="637" operator="lessThan">
      <formula>0</formula>
    </cfRule>
  </conditionalFormatting>
  <conditionalFormatting sqref="B448:N448">
    <cfRule type="cellIs" dxfId="8429" priority="636" operator="lessThan">
      <formula>0</formula>
    </cfRule>
  </conditionalFormatting>
  <conditionalFormatting sqref="B448:N448">
    <cfRule type="cellIs" dxfId="8428" priority="635" operator="lessThan">
      <formula>0</formula>
    </cfRule>
  </conditionalFormatting>
  <conditionalFormatting sqref="B448:N448">
    <cfRule type="cellIs" dxfId="8427" priority="634" operator="lessThan">
      <formula>0</formula>
    </cfRule>
  </conditionalFormatting>
  <conditionalFormatting sqref="N451">
    <cfRule type="cellIs" dxfId="8426" priority="633" operator="lessThan">
      <formula>0</formula>
    </cfRule>
  </conditionalFormatting>
  <conditionalFormatting sqref="N452">
    <cfRule type="cellIs" dxfId="8425" priority="632" operator="lessThan">
      <formula>0</formula>
    </cfRule>
  </conditionalFormatting>
  <conditionalFormatting sqref="N452">
    <cfRule type="cellIs" dxfId="8424" priority="631" operator="lessThan">
      <formula>0</formula>
    </cfRule>
  </conditionalFormatting>
  <conditionalFormatting sqref="C458:M458">
    <cfRule type="cellIs" dxfId="8423" priority="630" operator="lessThan">
      <formula>0</formula>
    </cfRule>
  </conditionalFormatting>
  <conditionalFormatting sqref="C458:M458">
    <cfRule type="cellIs" dxfId="8422" priority="629" operator="lessThan">
      <formula>0</formula>
    </cfRule>
  </conditionalFormatting>
  <conditionalFormatting sqref="H458">
    <cfRule type="cellIs" dxfId="8421" priority="628" operator="lessThan">
      <formula>0</formula>
    </cfRule>
  </conditionalFormatting>
  <conditionalFormatting sqref="B458">
    <cfRule type="cellIs" dxfId="8420" priority="627" operator="lessThan">
      <formula>0</formula>
    </cfRule>
  </conditionalFormatting>
  <conditionalFormatting sqref="B458">
    <cfRule type="cellIs" dxfId="8419" priority="626" operator="lessThan">
      <formula>0</formula>
    </cfRule>
  </conditionalFormatting>
  <conditionalFormatting sqref="Q505">
    <cfRule type="cellIs" dxfId="8418" priority="346" operator="lessThan">
      <formula>0</formula>
    </cfRule>
  </conditionalFormatting>
  <conditionalFormatting sqref="P505">
    <cfRule type="cellIs" dxfId="8417" priority="345" operator="lessThan">
      <formula>0</formula>
    </cfRule>
  </conditionalFormatting>
  <conditionalFormatting sqref="Q513">
    <cfRule type="cellIs" dxfId="8416" priority="343" operator="lessThan">
      <formula>0</formula>
    </cfRule>
  </conditionalFormatting>
  <conditionalFormatting sqref="P513">
    <cfRule type="cellIs" dxfId="8415" priority="342" operator="lessThan">
      <formula>0</formula>
    </cfRule>
  </conditionalFormatting>
  <conditionalFormatting sqref="Q522">
    <cfRule type="cellIs" dxfId="8414" priority="340" operator="lessThan">
      <formula>0</formula>
    </cfRule>
  </conditionalFormatting>
  <conditionalFormatting sqref="P522">
    <cfRule type="cellIs" dxfId="8413" priority="339" operator="lessThan">
      <formula>0</formula>
    </cfRule>
  </conditionalFormatting>
  <conditionalFormatting sqref="Q530">
    <cfRule type="cellIs" dxfId="8412" priority="337" operator="lessThan">
      <formula>0</formula>
    </cfRule>
  </conditionalFormatting>
  <conditionalFormatting sqref="C461:C464">
    <cfRule type="expression" dxfId="8411" priority="613">
      <formula>C461/B461&gt;1</formula>
    </cfRule>
    <cfRule type="expression" dxfId="8410" priority="614">
      <formula>C461/B461&lt;1</formula>
    </cfRule>
  </conditionalFormatting>
  <conditionalFormatting sqref="Q538">
    <cfRule type="cellIs" dxfId="8409" priority="334" operator="lessThan">
      <formula>0</formula>
    </cfRule>
  </conditionalFormatting>
  <conditionalFormatting sqref="D461:N464">
    <cfRule type="expression" dxfId="8408" priority="610">
      <formula>D461/C461&gt;1</formula>
    </cfRule>
    <cfRule type="expression" dxfId="8407" priority="611">
      <formula>D461/C461&lt;1</formula>
    </cfRule>
  </conditionalFormatting>
  <conditionalFormatting sqref="Q553">
    <cfRule type="cellIs" dxfId="8406" priority="331" operator="lessThan">
      <formula>0</formula>
    </cfRule>
  </conditionalFormatting>
  <conditionalFormatting sqref="B461:B464 B552:N552 B560:N560 B575:N575 B589:N589">
    <cfRule type="expression" dxfId="8405" priority="607">
      <formula>B461/#REF!&gt;1</formula>
    </cfRule>
    <cfRule type="expression" dxfId="8404" priority="608">
      <formula>B461/#REF!&lt;1</formula>
    </cfRule>
  </conditionalFormatting>
  <conditionalFormatting sqref="Q561">
    <cfRule type="cellIs" dxfId="8403" priority="328" operator="lessThan">
      <formula>0</formula>
    </cfRule>
  </conditionalFormatting>
  <conditionalFormatting sqref="B512">
    <cfRule type="expression" dxfId="8402" priority="604">
      <formula>B512/#REF!&gt;1</formula>
    </cfRule>
    <cfRule type="expression" dxfId="8401" priority="605">
      <formula>B512/#REF!&lt;1</formula>
    </cfRule>
  </conditionalFormatting>
  <conditionalFormatting sqref="Q590">
    <cfRule type="cellIs" dxfId="8400" priority="325" operator="lessThan">
      <formula>0</formula>
    </cfRule>
  </conditionalFormatting>
  <conditionalFormatting sqref="C512">
    <cfRule type="expression" dxfId="8399" priority="601">
      <formula>C512/B512&gt;1</formula>
    </cfRule>
    <cfRule type="expression" dxfId="8398" priority="602">
      <formula>C512/B512&lt;1</formula>
    </cfRule>
  </conditionalFormatting>
  <conditionalFormatting sqref="D512">
    <cfRule type="cellIs" dxfId="8397" priority="600" operator="lessThan">
      <formula>0</formula>
    </cfRule>
  </conditionalFormatting>
  <conditionalFormatting sqref="D512">
    <cfRule type="expression" dxfId="8396" priority="598">
      <formula>D512/C512&gt;1</formula>
    </cfRule>
    <cfRule type="expression" dxfId="8395" priority="599">
      <formula>D512/C512&lt;1</formula>
    </cfRule>
  </conditionalFormatting>
  <conditionalFormatting sqref="E512">
    <cfRule type="cellIs" dxfId="8394" priority="597" operator="lessThan">
      <formula>0</formula>
    </cfRule>
  </conditionalFormatting>
  <conditionalFormatting sqref="E512">
    <cfRule type="expression" dxfId="8393" priority="595">
      <formula>E512/D512&gt;1</formula>
    </cfRule>
    <cfRule type="expression" dxfId="8392" priority="596">
      <formula>E512/D512&lt;1</formula>
    </cfRule>
  </conditionalFormatting>
  <conditionalFormatting sqref="F512">
    <cfRule type="cellIs" dxfId="8391" priority="594" operator="lessThan">
      <formula>0</formula>
    </cfRule>
  </conditionalFormatting>
  <conditionalFormatting sqref="F512">
    <cfRule type="expression" dxfId="8390" priority="592">
      <formula>F512/E512&gt;1</formula>
    </cfRule>
    <cfRule type="expression" dxfId="8389" priority="593">
      <formula>F512/E512&lt;1</formula>
    </cfRule>
  </conditionalFormatting>
  <conditionalFormatting sqref="G512">
    <cfRule type="cellIs" dxfId="8388" priority="591" operator="lessThan">
      <formula>0</formula>
    </cfRule>
  </conditionalFormatting>
  <conditionalFormatting sqref="G512">
    <cfRule type="expression" dxfId="8387" priority="589">
      <formula>G512/F512&gt;1</formula>
    </cfRule>
    <cfRule type="expression" dxfId="8386" priority="590">
      <formula>G512/F512&lt;1</formula>
    </cfRule>
  </conditionalFormatting>
  <conditionalFormatting sqref="H512">
    <cfRule type="cellIs" dxfId="8385" priority="588" operator="lessThan">
      <formula>0</formula>
    </cfRule>
  </conditionalFormatting>
  <conditionalFormatting sqref="H512">
    <cfRule type="expression" dxfId="8384" priority="586">
      <formula>H512/G512&gt;1</formula>
    </cfRule>
    <cfRule type="expression" dxfId="8383" priority="587">
      <formula>H512/G512&lt;1</formula>
    </cfRule>
  </conditionalFormatting>
  <conditionalFormatting sqref="I512:N512">
    <cfRule type="cellIs" dxfId="8382" priority="585" operator="lessThan">
      <formula>0</formula>
    </cfRule>
  </conditionalFormatting>
  <conditionalFormatting sqref="I512:N512">
    <cfRule type="expression" dxfId="8381" priority="583">
      <formula>I512/H512&gt;1</formula>
    </cfRule>
    <cfRule type="expression" dxfId="8380" priority="584">
      <formula>I512/H512&lt;1</formula>
    </cfRule>
  </conditionalFormatting>
  <conditionalFormatting sqref="B552">
    <cfRule type="cellIs" dxfId="8379" priority="582" operator="lessThan">
      <formula>0</formula>
    </cfRule>
  </conditionalFormatting>
  <conditionalFormatting sqref="B552">
    <cfRule type="expression" dxfId="8378" priority="580">
      <formula>B552/#REF!&gt;1</formula>
    </cfRule>
    <cfRule type="expression" dxfId="8377" priority="581">
      <formula>B552/#REF!&lt;1</formula>
    </cfRule>
  </conditionalFormatting>
  <conditionalFormatting sqref="C552">
    <cfRule type="cellIs" dxfId="8376" priority="579" operator="lessThan">
      <formula>0</formula>
    </cfRule>
  </conditionalFormatting>
  <conditionalFormatting sqref="C552">
    <cfRule type="expression" dxfId="8375" priority="577">
      <formula>C552/B552&gt;1</formula>
    </cfRule>
    <cfRule type="expression" dxfId="8374" priority="578">
      <formula>C552/B552&lt;1</formula>
    </cfRule>
  </conditionalFormatting>
  <conditionalFormatting sqref="D552">
    <cfRule type="cellIs" dxfId="8373" priority="576" operator="lessThan">
      <formula>0</formula>
    </cfRule>
  </conditionalFormatting>
  <conditionalFormatting sqref="D552">
    <cfRule type="expression" dxfId="8372" priority="574">
      <formula>D552/C552&gt;1</formula>
    </cfRule>
    <cfRule type="expression" dxfId="8371" priority="575">
      <formula>D552/C552&lt;1</formula>
    </cfRule>
  </conditionalFormatting>
  <conditionalFormatting sqref="E552">
    <cfRule type="cellIs" dxfId="8370" priority="573" operator="lessThan">
      <formula>0</formula>
    </cfRule>
  </conditionalFormatting>
  <conditionalFormatting sqref="E552">
    <cfRule type="expression" dxfId="8369" priority="571">
      <formula>E552/D552&gt;1</formula>
    </cfRule>
    <cfRule type="expression" dxfId="8368" priority="572">
      <formula>E552/D552&lt;1</formula>
    </cfRule>
  </conditionalFormatting>
  <conditionalFormatting sqref="F552">
    <cfRule type="cellIs" dxfId="8367" priority="570" operator="lessThan">
      <formula>0</formula>
    </cfRule>
  </conditionalFormatting>
  <conditionalFormatting sqref="F552">
    <cfRule type="expression" dxfId="8366" priority="568">
      <formula>F552/E552&gt;1</formula>
    </cfRule>
    <cfRule type="expression" dxfId="8365" priority="569">
      <formula>F552/E552&lt;1</formula>
    </cfRule>
  </conditionalFormatting>
  <conditionalFormatting sqref="G552">
    <cfRule type="cellIs" dxfId="8364" priority="567" operator="lessThan">
      <formula>0</formula>
    </cfRule>
  </conditionalFormatting>
  <conditionalFormatting sqref="G552">
    <cfRule type="expression" dxfId="8363" priority="565">
      <formula>G552/F552&gt;1</formula>
    </cfRule>
    <cfRule type="expression" dxfId="8362" priority="566">
      <formula>G552/F552&lt;1</formula>
    </cfRule>
  </conditionalFormatting>
  <conditionalFormatting sqref="H552">
    <cfRule type="cellIs" dxfId="8361" priority="564" operator="lessThan">
      <formula>0</formula>
    </cfRule>
  </conditionalFormatting>
  <conditionalFormatting sqref="H552">
    <cfRule type="expression" dxfId="8360" priority="562">
      <formula>H552/G552&gt;1</formula>
    </cfRule>
    <cfRule type="expression" dxfId="8359" priority="563">
      <formula>H552/G552&lt;1</formula>
    </cfRule>
  </conditionalFormatting>
  <conditionalFormatting sqref="B560">
    <cfRule type="cellIs" dxfId="8358" priority="561" operator="lessThan">
      <formula>0</formula>
    </cfRule>
  </conditionalFormatting>
  <conditionalFormatting sqref="B560">
    <cfRule type="expression" dxfId="8357" priority="559">
      <formula>B560/#REF!&gt;1</formula>
    </cfRule>
    <cfRule type="expression" dxfId="8356" priority="560">
      <formula>B560/#REF!&lt;1</formula>
    </cfRule>
  </conditionalFormatting>
  <conditionalFormatting sqref="C560">
    <cfRule type="cellIs" dxfId="8355" priority="558" operator="lessThan">
      <formula>0</formula>
    </cfRule>
  </conditionalFormatting>
  <conditionalFormatting sqref="C560">
    <cfRule type="expression" dxfId="8354" priority="556">
      <formula>C560/B560&gt;1</formula>
    </cfRule>
    <cfRule type="expression" dxfId="8353" priority="557">
      <formula>C560/B560&lt;1</formula>
    </cfRule>
  </conditionalFormatting>
  <conditionalFormatting sqref="D560">
    <cfRule type="cellIs" dxfId="8352" priority="555" operator="lessThan">
      <formula>0</formula>
    </cfRule>
  </conditionalFormatting>
  <conditionalFormatting sqref="D560">
    <cfRule type="expression" dxfId="8351" priority="553">
      <formula>D560/C560&gt;1</formula>
    </cfRule>
    <cfRule type="expression" dxfId="8350" priority="554">
      <formula>D560/C560&lt;1</formula>
    </cfRule>
  </conditionalFormatting>
  <conditionalFormatting sqref="E560">
    <cfRule type="cellIs" dxfId="8349" priority="552" operator="lessThan">
      <formula>0</formula>
    </cfRule>
  </conditionalFormatting>
  <conditionalFormatting sqref="E560">
    <cfRule type="expression" dxfId="8348" priority="550">
      <formula>E560/D560&gt;1</formula>
    </cfRule>
    <cfRule type="expression" dxfId="8347" priority="551">
      <formula>E560/D560&lt;1</formula>
    </cfRule>
  </conditionalFormatting>
  <conditionalFormatting sqref="F560">
    <cfRule type="cellIs" dxfId="8346" priority="549" operator="lessThan">
      <formula>0</formula>
    </cfRule>
  </conditionalFormatting>
  <conditionalFormatting sqref="F560">
    <cfRule type="expression" dxfId="8345" priority="547">
      <formula>F560/E560&gt;1</formula>
    </cfRule>
    <cfRule type="expression" dxfId="8344" priority="548">
      <formula>F560/E560&lt;1</formula>
    </cfRule>
  </conditionalFormatting>
  <conditionalFormatting sqref="G560">
    <cfRule type="cellIs" dxfId="8343" priority="546" operator="lessThan">
      <formula>0</formula>
    </cfRule>
  </conditionalFormatting>
  <conditionalFormatting sqref="G560">
    <cfRule type="expression" dxfId="8342" priority="544">
      <formula>G560/F560&gt;1</formula>
    </cfRule>
    <cfRule type="expression" dxfId="8341" priority="545">
      <formula>G560/F560&lt;1</formula>
    </cfRule>
  </conditionalFormatting>
  <conditionalFormatting sqref="H560">
    <cfRule type="cellIs" dxfId="8340" priority="543" operator="lessThan">
      <formula>0</formula>
    </cfRule>
  </conditionalFormatting>
  <conditionalFormatting sqref="H560">
    <cfRule type="expression" dxfId="8339" priority="541">
      <formula>H560/G560&gt;1</formula>
    </cfRule>
    <cfRule type="expression" dxfId="8338" priority="542">
      <formula>H560/G560&lt;1</formula>
    </cfRule>
  </conditionalFormatting>
  <conditionalFormatting sqref="O616:O619">
    <cfRule type="cellIs" dxfId="8337" priority="287" operator="lessThan">
      <formula>0</formula>
    </cfRule>
  </conditionalFormatting>
  <conditionalFormatting sqref="B589">
    <cfRule type="expression" dxfId="8336" priority="538">
      <formula>B589/#REF!&gt;1</formula>
    </cfRule>
    <cfRule type="expression" dxfId="8335" priority="539">
      <formula>B589/#REF!&lt;1</formula>
    </cfRule>
  </conditionalFormatting>
  <conditionalFormatting sqref="C589">
    <cfRule type="cellIs" dxfId="8334" priority="537" operator="lessThan">
      <formula>0</formula>
    </cfRule>
  </conditionalFormatting>
  <conditionalFormatting sqref="C589">
    <cfRule type="expression" dxfId="8333" priority="535">
      <formula>C589/B589&gt;1</formula>
    </cfRule>
    <cfRule type="expression" dxfId="8332" priority="536">
      <formula>C589/B589&lt;1</formula>
    </cfRule>
  </conditionalFormatting>
  <conditionalFormatting sqref="O605:O607">
    <cfRule type="cellIs" dxfId="8331" priority="281" operator="lessThan">
      <formula>0</formula>
    </cfRule>
  </conditionalFormatting>
  <conditionalFormatting sqref="D589">
    <cfRule type="expression" dxfId="8330" priority="532">
      <formula>D589/C589&gt;1</formula>
    </cfRule>
    <cfRule type="expression" dxfId="8329" priority="533">
      <formula>D589/C589&lt;1</formula>
    </cfRule>
  </conditionalFormatting>
  <conditionalFormatting sqref="E589">
    <cfRule type="cellIs" dxfId="8328" priority="531" operator="lessThan">
      <formula>0</formula>
    </cfRule>
  </conditionalFormatting>
  <conditionalFormatting sqref="E589">
    <cfRule type="expression" dxfId="8327" priority="529">
      <formula>E589/D589&gt;1</formula>
    </cfRule>
    <cfRule type="expression" dxfId="8326" priority="530">
      <formula>E589/D589&lt;1</formula>
    </cfRule>
  </conditionalFormatting>
  <conditionalFormatting sqref="F589">
    <cfRule type="cellIs" dxfId="8325" priority="528" operator="lessThan">
      <formula>0</formula>
    </cfRule>
  </conditionalFormatting>
  <conditionalFormatting sqref="F589">
    <cfRule type="expression" dxfId="8324" priority="526">
      <formula>F589/E589&gt;1</formula>
    </cfRule>
    <cfRule type="expression" dxfId="8323" priority="527">
      <formula>F589/E589&lt;1</formula>
    </cfRule>
  </conditionalFormatting>
  <conditionalFormatting sqref="O377">
    <cfRule type="cellIs" dxfId="8322" priority="272" operator="lessThan">
      <formula>0</formula>
    </cfRule>
  </conditionalFormatting>
  <conditionalFormatting sqref="G589">
    <cfRule type="expression" dxfId="8321" priority="523">
      <formula>G589/F589&gt;1</formula>
    </cfRule>
    <cfRule type="expression" dxfId="8320" priority="524">
      <formula>G589/F589&lt;1</formula>
    </cfRule>
  </conditionalFormatting>
  <conditionalFormatting sqref="O366">
    <cfRule type="cellIs" dxfId="8319" priority="269" operator="lessThan">
      <formula>0</formula>
    </cfRule>
  </conditionalFormatting>
  <conditionalFormatting sqref="H589">
    <cfRule type="expression" dxfId="8318" priority="520">
      <formula>H589/G589&gt;1</formula>
    </cfRule>
    <cfRule type="expression" dxfId="8317" priority="521">
      <formula>H589/G589&lt;1</formula>
    </cfRule>
  </conditionalFormatting>
  <conditionalFormatting sqref="N596">
    <cfRule type="cellIs" dxfId="8316" priority="519" operator="lessThan">
      <formula>0</formula>
    </cfRule>
  </conditionalFormatting>
  <conditionalFormatting sqref="O387">
    <cfRule type="cellIs" dxfId="8315" priority="264" operator="lessThan">
      <formula>0</formula>
    </cfRule>
  </conditionalFormatting>
  <conditionalFormatting sqref="O387">
    <cfRule type="cellIs" dxfId="8314" priority="265" operator="lessThan">
      <formula>0</formula>
    </cfRule>
  </conditionalFormatting>
  <conditionalFormatting sqref="O387">
    <cfRule type="cellIs" dxfId="8313" priority="262" operator="lessThan">
      <formula>0</formula>
    </cfRule>
  </conditionalFormatting>
  <conditionalFormatting sqref="O387">
    <cfRule type="cellIs" dxfId="8312" priority="263" operator="lessThan">
      <formula>0</formula>
    </cfRule>
  </conditionalFormatting>
  <conditionalFormatting sqref="N600">
    <cfRule type="cellIs" dxfId="8311" priority="518" operator="lessThan">
      <formula>0</formula>
    </cfRule>
  </conditionalFormatting>
  <conditionalFormatting sqref="N600">
    <cfRule type="cellIs" dxfId="8310" priority="517" operator="lessThan">
      <formula>0</formula>
    </cfRule>
  </conditionalFormatting>
  <conditionalFormatting sqref="P363">
    <cfRule type="cellIs" dxfId="8309" priority="516" operator="lessThan">
      <formula>0</formula>
    </cfRule>
  </conditionalFormatting>
  <conditionalFormatting sqref="P364:P365">
    <cfRule type="cellIs" dxfId="8308" priority="515" operator="lessThan">
      <formula>0</formula>
    </cfRule>
  </conditionalFormatting>
  <conditionalFormatting sqref="P461:P464">
    <cfRule type="cellIs" dxfId="8307" priority="514" operator="lessThan">
      <formula>0</formula>
    </cfRule>
  </conditionalFormatting>
  <conditionalFormatting sqref="P361">
    <cfRule type="cellIs" dxfId="8306" priority="513" operator="lessThan">
      <formula>0</formula>
    </cfRule>
  </conditionalFormatting>
  <conditionalFormatting sqref="P366:P367">
    <cfRule type="cellIs" dxfId="8305" priority="512" operator="lessThan">
      <formula>0</formula>
    </cfRule>
  </conditionalFormatting>
  <conditionalFormatting sqref="P369:P373">
    <cfRule type="cellIs" dxfId="8304" priority="511" operator="lessThan">
      <formula>0</formula>
    </cfRule>
  </conditionalFormatting>
  <conditionalFormatting sqref="P378:P379">
    <cfRule type="cellIs" dxfId="8303" priority="510" operator="lessThan">
      <formula>0</formula>
    </cfRule>
  </conditionalFormatting>
  <conditionalFormatting sqref="P384:P385">
    <cfRule type="cellIs" dxfId="8302" priority="509" operator="lessThan">
      <formula>0</formula>
    </cfRule>
  </conditionalFormatting>
  <conditionalFormatting sqref="P390:P391">
    <cfRule type="cellIs" dxfId="8301" priority="508" operator="lessThan">
      <formula>0</formula>
    </cfRule>
  </conditionalFormatting>
  <conditionalFormatting sqref="P396:P397">
    <cfRule type="cellIs" dxfId="8300" priority="507" operator="lessThan">
      <formula>0</formula>
    </cfRule>
  </conditionalFormatting>
  <conditionalFormatting sqref="P402">
    <cfRule type="cellIs" dxfId="8299" priority="506" operator="lessThan">
      <formula>0</formula>
    </cfRule>
  </conditionalFormatting>
  <conditionalFormatting sqref="P408:P409">
    <cfRule type="cellIs" dxfId="8298" priority="505" operator="lessThan">
      <formula>0</formula>
    </cfRule>
  </conditionalFormatting>
  <conditionalFormatting sqref="P414:P415">
    <cfRule type="cellIs" dxfId="8297" priority="504" operator="lessThan">
      <formula>0</formula>
    </cfRule>
  </conditionalFormatting>
  <conditionalFormatting sqref="P420:P421">
    <cfRule type="cellIs" dxfId="8296" priority="503" operator="lessThan">
      <formula>0</formula>
    </cfRule>
  </conditionalFormatting>
  <conditionalFormatting sqref="P426:P427">
    <cfRule type="cellIs" dxfId="8295" priority="502" operator="lessThan">
      <formula>0</formula>
    </cfRule>
  </conditionalFormatting>
  <conditionalFormatting sqref="P432:P433">
    <cfRule type="cellIs" dxfId="8294" priority="501" operator="lessThan">
      <formula>0</formula>
    </cfRule>
  </conditionalFormatting>
  <conditionalFormatting sqref="P438:P439">
    <cfRule type="cellIs" dxfId="8293" priority="500" operator="lessThan">
      <formula>0</formula>
    </cfRule>
  </conditionalFormatting>
  <conditionalFormatting sqref="P444:P445">
    <cfRule type="cellIs" dxfId="8292" priority="499" operator="lessThan">
      <formula>0</formula>
    </cfRule>
  </conditionalFormatting>
  <conditionalFormatting sqref="P451:P452">
    <cfRule type="cellIs" dxfId="8291" priority="498" operator="lessThan">
      <formula>0</formula>
    </cfRule>
  </conditionalFormatting>
  <conditionalFormatting sqref="P457:P458">
    <cfRule type="cellIs" dxfId="8290" priority="497" operator="lessThan">
      <formula>0</formula>
    </cfRule>
  </conditionalFormatting>
  <conditionalFormatting sqref="P465">
    <cfRule type="cellIs" dxfId="8289" priority="496" operator="lessThan">
      <formula>0</formula>
    </cfRule>
  </conditionalFormatting>
  <conditionalFormatting sqref="P472">
    <cfRule type="cellIs" dxfId="8288" priority="495" operator="lessThan">
      <formula>0</formula>
    </cfRule>
  </conditionalFormatting>
  <conditionalFormatting sqref="P503:P504">
    <cfRule type="cellIs" dxfId="8287" priority="494" operator="lessThan">
      <formula>0</formula>
    </cfRule>
  </conditionalFormatting>
  <conditionalFormatting sqref="P511:P512">
    <cfRule type="cellIs" dxfId="8286" priority="493" operator="lessThan">
      <formula>0</formula>
    </cfRule>
  </conditionalFormatting>
  <conditionalFormatting sqref="P520:P521">
    <cfRule type="cellIs" dxfId="8285" priority="492" operator="lessThan">
      <formula>0</formula>
    </cfRule>
  </conditionalFormatting>
  <conditionalFormatting sqref="P528:P529">
    <cfRule type="cellIs" dxfId="8284" priority="491" operator="lessThan">
      <formula>0</formula>
    </cfRule>
  </conditionalFormatting>
  <conditionalFormatting sqref="P544:P545">
    <cfRule type="cellIs" dxfId="8283" priority="490" operator="lessThan">
      <formula>0</formula>
    </cfRule>
  </conditionalFormatting>
  <conditionalFormatting sqref="P536:P537">
    <cfRule type="cellIs" dxfId="8282" priority="489" operator="lessThan">
      <formula>0</formula>
    </cfRule>
  </conditionalFormatting>
  <conditionalFormatting sqref="P551:P552">
    <cfRule type="cellIs" dxfId="8281" priority="488" operator="lessThan">
      <formula>0</formula>
    </cfRule>
  </conditionalFormatting>
  <conditionalFormatting sqref="P559:P560">
    <cfRule type="cellIs" dxfId="8280" priority="487" operator="lessThan">
      <formula>0</formula>
    </cfRule>
  </conditionalFormatting>
  <conditionalFormatting sqref="P567:P568">
    <cfRule type="cellIs" dxfId="8279" priority="486" operator="lessThan">
      <formula>0</formula>
    </cfRule>
  </conditionalFormatting>
  <conditionalFormatting sqref="P574:P575">
    <cfRule type="cellIs" dxfId="8278" priority="485" operator="lessThan">
      <formula>0</formula>
    </cfRule>
  </conditionalFormatting>
  <conditionalFormatting sqref="P581:P582">
    <cfRule type="cellIs" dxfId="8277" priority="484" operator="lessThan">
      <formula>0</formula>
    </cfRule>
  </conditionalFormatting>
  <conditionalFormatting sqref="P588:P589">
    <cfRule type="cellIs" dxfId="8276" priority="483" operator="lessThan">
      <formula>0</formula>
    </cfRule>
  </conditionalFormatting>
  <conditionalFormatting sqref="P596:P597">
    <cfRule type="cellIs" dxfId="8275" priority="482" operator="lessThan">
      <formula>0</formula>
    </cfRule>
  </conditionalFormatting>
  <conditionalFormatting sqref="P603">
    <cfRule type="cellIs" dxfId="8274" priority="481" operator="lessThan">
      <formula>0</formula>
    </cfRule>
  </conditionalFormatting>
  <conditionalFormatting sqref="P608">
    <cfRule type="cellIs" dxfId="8273" priority="480" operator="lessThan">
      <formula>0</formula>
    </cfRule>
  </conditionalFormatting>
  <conditionalFormatting sqref="O405">
    <cfRule type="cellIs" dxfId="8272" priority="222" operator="lessThan">
      <formula>0</formula>
    </cfRule>
  </conditionalFormatting>
  <conditionalFormatting sqref="P632:P634">
    <cfRule type="cellIs" dxfId="8271" priority="479" operator="lessThan">
      <formula>0</formula>
    </cfRule>
  </conditionalFormatting>
  <conditionalFormatting sqref="I710:N710 P708:Q711">
    <cfRule type="cellIs" dxfId="8270" priority="473" operator="lessThan">
      <formula>0</formula>
    </cfRule>
  </conditionalFormatting>
  <conditionalFormatting sqref="P636:P637 P641:P645">
    <cfRule type="cellIs" dxfId="8269" priority="478" operator="lessThan">
      <formula>0</formula>
    </cfRule>
  </conditionalFormatting>
  <conditionalFormatting sqref="P648">
    <cfRule type="cellIs" dxfId="8268" priority="477" operator="lessThan">
      <formula>0</formula>
    </cfRule>
  </conditionalFormatting>
  <conditionalFormatting sqref="P649">
    <cfRule type="cellIs" dxfId="8267" priority="476" operator="lessThan">
      <formula>0</formula>
    </cfRule>
  </conditionalFormatting>
  <conditionalFormatting sqref="P651">
    <cfRule type="cellIs" dxfId="8266" priority="475" operator="lessThan">
      <formula>0</formula>
    </cfRule>
  </conditionalFormatting>
  <conditionalFormatting sqref="P652">
    <cfRule type="cellIs" dxfId="8265" priority="474" operator="lessThan">
      <formula>0</formula>
    </cfRule>
  </conditionalFormatting>
  <conditionalFormatting sqref="D654:N654 D651:N651 D648:N649 D632:N634">
    <cfRule type="expression" dxfId="8264" priority="446">
      <formula>D632/C632&gt;1</formula>
    </cfRule>
    <cfRule type="expression" dxfId="8263" priority="447">
      <formula>D632/C632&lt;1</formula>
    </cfRule>
  </conditionalFormatting>
  <conditionalFormatting sqref="C507:C510">
    <cfRule type="cellIs" dxfId="8262" priority="472" operator="lessThan">
      <formula>0</formula>
    </cfRule>
  </conditionalFormatting>
  <conditionalFormatting sqref="C507:C510">
    <cfRule type="expression" dxfId="8261" priority="470">
      <formula>C507/B507&gt;1</formula>
    </cfRule>
    <cfRule type="expression" dxfId="8260" priority="471">
      <formula>C507/B507&lt;1</formula>
    </cfRule>
  </conditionalFormatting>
  <conditionalFormatting sqref="D507:N510">
    <cfRule type="cellIs" dxfId="8259" priority="469" operator="lessThan">
      <formula>0</formula>
    </cfRule>
  </conditionalFormatting>
  <conditionalFormatting sqref="D507:N510">
    <cfRule type="expression" dxfId="8258" priority="467">
      <formula>D507/C507&gt;1</formula>
    </cfRule>
    <cfRule type="expression" dxfId="8257" priority="468">
      <formula>D507/C507&lt;1</formula>
    </cfRule>
  </conditionalFormatting>
  <conditionalFormatting sqref="B507:B510">
    <cfRule type="cellIs" dxfId="8256" priority="466" operator="lessThan">
      <formula>0</formula>
    </cfRule>
  </conditionalFormatting>
  <conditionalFormatting sqref="B507:B510">
    <cfRule type="expression" dxfId="8255" priority="464">
      <formula>B507/#REF!&gt;1</formula>
    </cfRule>
    <cfRule type="expression" dxfId="8254" priority="465">
      <formula>B507/#REF!&lt;1</formula>
    </cfRule>
  </conditionalFormatting>
  <conditionalFormatting sqref="J588:N588 J574:N574 J559:N559 J551:N551">
    <cfRule type="cellIs" dxfId="8253" priority="463" operator="lessThan">
      <formula>0</formula>
    </cfRule>
  </conditionalFormatting>
  <conditionalFormatting sqref="C588:I588 C584:C587 C574:I574 C570:C573 C559:I559 C555:C558 C551:I551 C547:C550">
    <cfRule type="cellIs" dxfId="8252" priority="462" operator="lessThan">
      <formula>0</formula>
    </cfRule>
  </conditionalFormatting>
  <conditionalFormatting sqref="C588:M588 C574:M574 C559:M559 C551:M551">
    <cfRule type="cellIs" dxfId="8251" priority="461" operator="lessThan">
      <formula>0</formula>
    </cfRule>
  </conditionalFormatting>
  <conditionalFormatting sqref="C584:C587 C570:C573 C555:C558 C547:C550">
    <cfRule type="expression" dxfId="8250" priority="459">
      <formula>C547/B547&gt;1</formula>
    </cfRule>
    <cfRule type="expression" dxfId="8249" priority="460">
      <formula>C547/B547&lt;1</formula>
    </cfRule>
  </conditionalFormatting>
  <conditionalFormatting sqref="D584:N587 D570:N573 D555:N558 D547:N550">
    <cfRule type="cellIs" dxfId="8248" priority="458" operator="lessThan">
      <formula>0</formula>
    </cfRule>
  </conditionalFormatting>
  <conditionalFormatting sqref="D584:N587 D570:N573 D555:N558 D547:N550">
    <cfRule type="expression" dxfId="8247" priority="456">
      <formula>D547/C547&gt;1</formula>
    </cfRule>
    <cfRule type="expression" dxfId="8246" priority="457">
      <formula>D547/C547&lt;1</formula>
    </cfRule>
  </conditionalFormatting>
  <conditionalFormatting sqref="C588:N588 C574:N574 C559:N559 C551:N551">
    <cfRule type="cellIs" dxfId="8245" priority="455" operator="lessThan">
      <formula>0</formula>
    </cfRule>
  </conditionalFormatting>
  <conditionalFormatting sqref="C588:N588 C574:N574 C559:N559 C551:N551">
    <cfRule type="expression" dxfId="8244" priority="453">
      <formula>C551/B551&gt;1</formula>
    </cfRule>
    <cfRule type="expression" dxfId="8243" priority="454">
      <formula>C551/B551&lt;1</formula>
    </cfRule>
  </conditionalFormatting>
  <conditionalFormatting sqref="B654 B651 B648:B649 B632:B634 B641:B645">
    <cfRule type="cellIs" dxfId="8242" priority="452" operator="lessThan">
      <formula>0</formula>
    </cfRule>
  </conditionalFormatting>
  <conditionalFormatting sqref="C654 C651 C648:C649 C632:C634">
    <cfRule type="cellIs" dxfId="8241" priority="451" operator="lessThan">
      <formula>0</formula>
    </cfRule>
  </conditionalFormatting>
  <conditionalFormatting sqref="C654 C651 C648:C649 C632:C634">
    <cfRule type="expression" dxfId="8240" priority="449">
      <formula>C632/B632&gt;1</formula>
    </cfRule>
    <cfRule type="expression" dxfId="8239" priority="450">
      <formula>C632/B632&lt;1</formula>
    </cfRule>
  </conditionalFormatting>
  <conditionalFormatting sqref="D654:N654 D651:N651 D648:N649 D632:N634">
    <cfRule type="cellIs" dxfId="8238" priority="448" operator="lessThan">
      <formula>0</formula>
    </cfRule>
  </conditionalFormatting>
  <conditionalFormatting sqref="B504:N504 B537 B568 B597">
    <cfRule type="expression" dxfId="8237" priority="1218">
      <formula>B504/#REF!&gt;1</formula>
    </cfRule>
    <cfRule type="expression" dxfId="8236" priority="1219">
      <formula>B504/#REF!&lt;1</formula>
    </cfRule>
  </conditionalFormatting>
  <conditionalFormatting sqref="C465">
    <cfRule type="cellIs" dxfId="8235" priority="445" operator="lessThan">
      <formula>0</formula>
    </cfRule>
  </conditionalFormatting>
  <conditionalFormatting sqref="C465">
    <cfRule type="expression" dxfId="8234" priority="443">
      <formula>C465/B465&gt;1</formula>
    </cfRule>
    <cfRule type="expression" dxfId="8233" priority="444">
      <formula>C465/B465&lt;1</formula>
    </cfRule>
  </conditionalFormatting>
  <conditionalFormatting sqref="D465:N465">
    <cfRule type="cellIs" dxfId="8232" priority="442" operator="lessThan">
      <formula>0</formula>
    </cfRule>
  </conditionalFormatting>
  <conditionalFormatting sqref="D465:N465">
    <cfRule type="expression" dxfId="8231" priority="440">
      <formula>D465/C465&gt;1</formula>
    </cfRule>
    <cfRule type="expression" dxfId="8230" priority="441">
      <formula>D465/C465&lt;1</formula>
    </cfRule>
  </conditionalFormatting>
  <conditionalFormatting sqref="B465">
    <cfRule type="cellIs" dxfId="8229" priority="439" operator="lessThan">
      <formula>0</formula>
    </cfRule>
  </conditionalFormatting>
  <conditionalFormatting sqref="B465">
    <cfRule type="expression" dxfId="8228" priority="437">
      <formula>B465/#REF!&gt;1</formula>
    </cfRule>
    <cfRule type="expression" dxfId="8227" priority="438">
      <formula>B465/#REF!&lt;1</formula>
    </cfRule>
  </conditionalFormatting>
  <conditionalFormatting sqref="C511">
    <cfRule type="cellIs" dxfId="8226" priority="436" operator="lessThan">
      <formula>0</formula>
    </cfRule>
  </conditionalFormatting>
  <conditionalFormatting sqref="D511:N511">
    <cfRule type="cellIs" dxfId="8225" priority="433" operator="lessThan">
      <formula>0</formula>
    </cfRule>
  </conditionalFormatting>
  <conditionalFormatting sqref="C511">
    <cfRule type="expression" dxfId="8224" priority="434">
      <formula>C511/B511&gt;1</formula>
    </cfRule>
    <cfRule type="expression" dxfId="8223" priority="435">
      <formula>C511/B511&lt;1</formula>
    </cfRule>
  </conditionalFormatting>
  <conditionalFormatting sqref="D511:N511">
    <cfRule type="expression" dxfId="8222" priority="431">
      <formula>D511/C511&gt;1</formula>
    </cfRule>
    <cfRule type="expression" dxfId="8221" priority="432">
      <formula>D511/C511&lt;1</formula>
    </cfRule>
  </conditionalFormatting>
  <conditionalFormatting sqref="B511">
    <cfRule type="cellIs" dxfId="8220" priority="430" operator="lessThan">
      <formula>0</formula>
    </cfRule>
  </conditionalFormatting>
  <conditionalFormatting sqref="B511">
    <cfRule type="expression" dxfId="8219" priority="428">
      <formula>B511/#REF!&gt;1</formula>
    </cfRule>
    <cfRule type="expression" dxfId="8218" priority="429">
      <formula>B511/#REF!&lt;1</formula>
    </cfRule>
  </conditionalFormatting>
  <conditionalFormatting sqref="B529 B521">
    <cfRule type="cellIs" dxfId="8217" priority="427" operator="lessThan">
      <formula>0</formula>
    </cfRule>
  </conditionalFormatting>
  <conditionalFormatting sqref="B529 B521">
    <cfRule type="expression" dxfId="8216" priority="425">
      <formula>B521/#REF!&gt;1</formula>
    </cfRule>
    <cfRule type="expression" dxfId="8215" priority="426">
      <formula>B521/#REF!&lt;1</formula>
    </cfRule>
  </conditionalFormatting>
  <conditionalFormatting sqref="C521">
    <cfRule type="cellIs" dxfId="8214" priority="424" operator="lessThan">
      <formula>0</formula>
    </cfRule>
  </conditionalFormatting>
  <conditionalFormatting sqref="C521 B636:O637">
    <cfRule type="expression" dxfId="8213" priority="422">
      <formula>B521/A521&gt;1</formula>
    </cfRule>
    <cfRule type="expression" dxfId="8212" priority="423">
      <formula>B521/A521&lt;1</formula>
    </cfRule>
  </conditionalFormatting>
  <conditionalFormatting sqref="C603:N603">
    <cfRule type="expression" dxfId="8211" priority="381">
      <formula>C603/B603&gt;1</formula>
    </cfRule>
    <cfRule type="expression" dxfId="8210" priority="382">
      <formula>C603/B603&lt;1</formula>
    </cfRule>
  </conditionalFormatting>
  <conditionalFormatting sqref="I552:N552">
    <cfRule type="expression" dxfId="8209" priority="407">
      <formula>I552/H552&gt;1</formula>
    </cfRule>
    <cfRule type="expression" dxfId="8208" priority="408">
      <formula>I552/H552&lt;1</formula>
    </cfRule>
  </conditionalFormatting>
  <conditionalFormatting sqref="I560:N560">
    <cfRule type="expression" dxfId="8207" priority="404">
      <formula>I560/H560&gt;1</formula>
    </cfRule>
    <cfRule type="expression" dxfId="8206" priority="405">
      <formula>I560/H560&lt;1</formula>
    </cfRule>
  </conditionalFormatting>
  <conditionalFormatting sqref="B575:N575">
    <cfRule type="cellIs" dxfId="8205" priority="403" operator="lessThan">
      <formula>0</formula>
    </cfRule>
  </conditionalFormatting>
  <conditionalFormatting sqref="B575:N575">
    <cfRule type="expression" dxfId="8204" priority="401">
      <formula>B575/A575&gt;1</formula>
    </cfRule>
    <cfRule type="expression" dxfId="8203" priority="402">
      <formula>B575/A575&lt;1</formula>
    </cfRule>
  </conditionalFormatting>
  <conditionalFormatting sqref="B589:N589">
    <cfRule type="cellIs" dxfId="8202" priority="400" operator="lessThan">
      <formula>0</formula>
    </cfRule>
  </conditionalFormatting>
  <conditionalFormatting sqref="B589:N589">
    <cfRule type="expression" dxfId="8201" priority="398">
      <formula>B589/A589&gt;1</formula>
    </cfRule>
    <cfRule type="expression" dxfId="8200" priority="399">
      <formula>B589/A589&lt;1</formula>
    </cfRule>
  </conditionalFormatting>
  <conditionalFormatting sqref="N608">
    <cfRule type="cellIs" dxfId="8199" priority="374" operator="lessThan">
      <formula>0</formula>
    </cfRule>
  </conditionalFormatting>
  <conditionalFormatting sqref="D521:N521">
    <cfRule type="cellIs" dxfId="8198" priority="421" operator="lessThan">
      <formula>0</formula>
    </cfRule>
  </conditionalFormatting>
  <conditionalFormatting sqref="D521:N521">
    <cfRule type="expression" dxfId="8197" priority="419">
      <formula>D521/C521&gt;1</formula>
    </cfRule>
    <cfRule type="expression" dxfId="8196" priority="420">
      <formula>D521/C521&lt;1</formula>
    </cfRule>
  </conditionalFormatting>
  <conditionalFormatting sqref="C529:N529">
    <cfRule type="cellIs" dxfId="8195" priority="418" operator="lessThan">
      <formula>0</formula>
    </cfRule>
  </conditionalFormatting>
  <conditionalFormatting sqref="C529:N529">
    <cfRule type="expression" dxfId="8194" priority="416">
      <formula>C529/B529&gt;1</formula>
    </cfRule>
    <cfRule type="expression" dxfId="8193" priority="417">
      <formula>C529/B529&lt;1</formula>
    </cfRule>
  </conditionalFormatting>
  <conditionalFormatting sqref="C582:N582">
    <cfRule type="expression" dxfId="8192" priority="392">
      <formula>C582/B582&gt;1</formula>
    </cfRule>
    <cfRule type="expression" dxfId="8191" priority="393">
      <formula>C582/B582&lt;1</formula>
    </cfRule>
  </conditionalFormatting>
  <conditionalFormatting sqref="C537:N537">
    <cfRule type="expression" dxfId="8190" priority="413">
      <formula>C537/B537&gt;1</formula>
    </cfRule>
    <cfRule type="expression" dxfId="8189" priority="414">
      <formula>C537/B537&lt;1</formula>
    </cfRule>
  </conditionalFormatting>
  <conditionalFormatting sqref="C568:N568">
    <cfRule type="expression" dxfId="8188" priority="410">
      <formula>C568/B568&gt;1</formula>
    </cfRule>
    <cfRule type="expression" dxfId="8187" priority="411">
      <formula>C568/B568&lt;1</formula>
    </cfRule>
  </conditionalFormatting>
  <conditionalFormatting sqref="C608:M608">
    <cfRule type="expression" dxfId="8186" priority="376">
      <formula>C608/B608&gt;1</formula>
    </cfRule>
    <cfRule type="expression" dxfId="8185" priority="377">
      <formula>C608/B608&lt;1</formula>
    </cfRule>
  </conditionalFormatting>
  <conditionalFormatting sqref="N608">
    <cfRule type="expression" dxfId="8184" priority="371">
      <formula>N608/M608&gt;1</formula>
    </cfRule>
    <cfRule type="expression" dxfId="8183" priority="372">
      <formula>N608/M608&lt;1</formula>
    </cfRule>
  </conditionalFormatting>
  <conditionalFormatting sqref="C608:M608">
    <cfRule type="cellIs" dxfId="8182" priority="380" operator="lessThan">
      <formula>0</formula>
    </cfRule>
  </conditionalFormatting>
  <conditionalFormatting sqref="C608:M608">
    <cfRule type="cellIs" dxfId="8181" priority="379" operator="lessThan">
      <formula>0</formula>
    </cfRule>
  </conditionalFormatting>
  <conditionalFormatting sqref="B582">
    <cfRule type="cellIs" dxfId="8180" priority="395" operator="lessThan">
      <formula>0</formula>
    </cfRule>
  </conditionalFormatting>
  <conditionalFormatting sqref="B582">
    <cfRule type="expression" dxfId="8179" priority="396">
      <formula>B582/#REF!&gt;1</formula>
    </cfRule>
    <cfRule type="expression" dxfId="8178" priority="397">
      <formula>B582/#REF!&lt;1</formula>
    </cfRule>
  </conditionalFormatting>
  <conditionalFormatting sqref="C582:N582">
    <cfRule type="cellIs" dxfId="8177" priority="394" operator="lessThan">
      <formula>0</formula>
    </cfRule>
  </conditionalFormatting>
  <conditionalFormatting sqref="C597:N597">
    <cfRule type="expression" dxfId="8176" priority="386">
      <formula>C597/B597&gt;1</formula>
    </cfRule>
    <cfRule type="expression" dxfId="8175" priority="387">
      <formula>C597/B597&lt;1</formula>
    </cfRule>
  </conditionalFormatting>
  <conditionalFormatting sqref="N608">
    <cfRule type="cellIs" dxfId="8174" priority="375" operator="lessThan">
      <formula>0</formula>
    </cfRule>
  </conditionalFormatting>
  <conditionalFormatting sqref="C608:M608">
    <cfRule type="cellIs" dxfId="8173" priority="378" operator="lessThan">
      <formula>0</formula>
    </cfRule>
  </conditionalFormatting>
  <conditionalFormatting sqref="N608">
    <cfRule type="cellIs" dxfId="8172" priority="373" operator="lessThan">
      <formula>0</formula>
    </cfRule>
  </conditionalFormatting>
  <conditionalFormatting sqref="B676:N679">
    <cfRule type="cellIs" dxfId="8171" priority="370" operator="lessThan">
      <formula>0</formula>
    </cfRule>
  </conditionalFormatting>
  <conditionalFormatting sqref="I678:N678 P676:Q679">
    <cfRule type="cellIs" dxfId="8170" priority="369" operator="lessThan">
      <formula>0</formula>
    </cfRule>
  </conditionalFormatting>
  <conditionalFormatting sqref="B680:N683">
    <cfRule type="cellIs" dxfId="8169" priority="368" operator="lessThan">
      <formula>0</formula>
    </cfRule>
  </conditionalFormatting>
  <conditionalFormatting sqref="I682:N682 P680:Q683">
    <cfRule type="cellIs" dxfId="8168" priority="367" operator="lessThan">
      <formula>0</formula>
    </cfRule>
  </conditionalFormatting>
  <conditionalFormatting sqref="B684:N687">
    <cfRule type="cellIs" dxfId="8167" priority="366" operator="lessThan">
      <formula>0</formula>
    </cfRule>
  </conditionalFormatting>
  <conditionalFormatting sqref="I686:N686 P684:Q687">
    <cfRule type="cellIs" dxfId="8166" priority="365" operator="lessThan">
      <formula>0</formula>
    </cfRule>
  </conditionalFormatting>
  <conditionalFormatting sqref="B688:N691">
    <cfRule type="cellIs" dxfId="8165" priority="364" operator="lessThan">
      <formula>0</formula>
    </cfRule>
  </conditionalFormatting>
  <conditionalFormatting sqref="I690:N690 P688:Q691">
    <cfRule type="cellIs" dxfId="8164" priority="363" operator="lessThan">
      <formula>0</formula>
    </cfRule>
  </conditionalFormatting>
  <conditionalFormatting sqref="B692:N695 O694">
    <cfRule type="cellIs" dxfId="8163" priority="362" operator="lessThan">
      <formula>0</formula>
    </cfRule>
  </conditionalFormatting>
  <conditionalFormatting sqref="P692:Q695 I694:O694">
    <cfRule type="cellIs" dxfId="8162" priority="361" operator="lessThan">
      <formula>0</formula>
    </cfRule>
  </conditionalFormatting>
  <conditionalFormatting sqref="B696:N699">
    <cfRule type="cellIs" dxfId="8161" priority="360" operator="lessThan">
      <formula>0</formula>
    </cfRule>
  </conditionalFormatting>
  <conditionalFormatting sqref="I698:N698 P696:Q699">
    <cfRule type="cellIs" dxfId="8160" priority="359" operator="lessThan">
      <formula>0</formula>
    </cfRule>
  </conditionalFormatting>
  <conditionalFormatting sqref="B700:N703">
    <cfRule type="cellIs" dxfId="8159" priority="358" operator="lessThan">
      <formula>0</formula>
    </cfRule>
  </conditionalFormatting>
  <conditionalFormatting sqref="I702:N702 P700:Q703">
    <cfRule type="cellIs" dxfId="8158" priority="357" operator="lessThan">
      <formula>0</formula>
    </cfRule>
  </conditionalFormatting>
  <conditionalFormatting sqref="B704:N707">
    <cfRule type="cellIs" dxfId="8157" priority="356" operator="lessThan">
      <formula>0</formula>
    </cfRule>
  </conditionalFormatting>
  <conditionalFormatting sqref="I706:N706 P704:Q707">
    <cfRule type="cellIs" dxfId="8156" priority="355" operator="lessThan">
      <formula>0</formula>
    </cfRule>
  </conditionalFormatting>
  <conditionalFormatting sqref="B712:N715">
    <cfRule type="cellIs" dxfId="8155" priority="354" operator="lessThan">
      <formula>0</formula>
    </cfRule>
  </conditionalFormatting>
  <conditionalFormatting sqref="I714:N714 P712:Q715">
    <cfRule type="cellIs" dxfId="8154" priority="353" operator="lessThan">
      <formula>0</formula>
    </cfRule>
  </conditionalFormatting>
  <conditionalFormatting sqref="B716:N719">
    <cfRule type="cellIs" dxfId="8153" priority="352" operator="lessThan">
      <formula>0</formula>
    </cfRule>
  </conditionalFormatting>
  <conditionalFormatting sqref="I718:N718 P716:Q719">
    <cfRule type="cellIs" dxfId="8152" priority="351" operator="lessThan">
      <formula>0</formula>
    </cfRule>
  </conditionalFormatting>
  <conditionalFormatting sqref="P654">
    <cfRule type="cellIs" dxfId="8151" priority="350" operator="lessThan">
      <formula>0</formula>
    </cfRule>
  </conditionalFormatting>
  <conditionalFormatting sqref="Q466">
    <cfRule type="cellIs" dxfId="8150" priority="349" operator="lessThan">
      <formula>0</formula>
    </cfRule>
  </conditionalFormatting>
  <conditionalFormatting sqref="P466">
    <cfRule type="cellIs" dxfId="8149" priority="348" operator="lessThan">
      <formula>0</formula>
    </cfRule>
  </conditionalFormatting>
  <conditionalFormatting sqref="B466:N466">
    <cfRule type="cellIs" dxfId="8148" priority="347" operator="lessThan">
      <formula>0</formula>
    </cfRule>
  </conditionalFormatting>
  <conditionalFormatting sqref="B505:N505">
    <cfRule type="cellIs" dxfId="8147" priority="344" operator="lessThan">
      <formula>0</formula>
    </cfRule>
  </conditionalFormatting>
  <conditionalFormatting sqref="B513:N513">
    <cfRule type="cellIs" dxfId="8146" priority="341" operator="lessThan">
      <formula>0</formula>
    </cfRule>
  </conditionalFormatting>
  <conditionalFormatting sqref="B522:N522">
    <cfRule type="cellIs" dxfId="8145" priority="338" operator="lessThan">
      <formula>0</formula>
    </cfRule>
  </conditionalFormatting>
  <conditionalFormatting sqref="B530:N530">
    <cfRule type="cellIs" dxfId="8144" priority="335" operator="lessThan">
      <formula>0</formula>
    </cfRule>
  </conditionalFormatting>
  <conditionalFormatting sqref="B538:N538">
    <cfRule type="cellIs" dxfId="8143" priority="332" operator="lessThan">
      <formula>0</formula>
    </cfRule>
  </conditionalFormatting>
  <conditionalFormatting sqref="B553:N553">
    <cfRule type="cellIs" dxfId="8142" priority="329" operator="lessThan">
      <formula>0</formula>
    </cfRule>
  </conditionalFormatting>
  <conditionalFormatting sqref="B561:N561">
    <cfRule type="cellIs" dxfId="8141" priority="326" operator="lessThan">
      <formula>0</formula>
    </cfRule>
  </conditionalFormatting>
  <conditionalFormatting sqref="B590:N590">
    <cfRule type="cellIs" dxfId="8140" priority="323" operator="lessThan">
      <formula>0</formula>
    </cfRule>
  </conditionalFormatting>
  <conditionalFormatting sqref="O608">
    <cfRule type="cellIs" dxfId="8139" priority="56" operator="lessThan">
      <formula>0</formula>
    </cfRule>
  </conditionalFormatting>
  <conditionalFormatting sqref="O608">
    <cfRule type="cellIs" dxfId="8138" priority="57" operator="lessThan">
      <formula>0</formula>
    </cfRule>
  </conditionalFormatting>
  <conditionalFormatting sqref="O603">
    <cfRule type="cellIs" dxfId="8137" priority="60" operator="lessThan">
      <formula>0</formula>
    </cfRule>
  </conditionalFormatting>
  <conditionalFormatting sqref="O603">
    <cfRule type="cellIs" dxfId="8136" priority="61" operator="lessThan">
      <formula>0</formula>
    </cfRule>
  </conditionalFormatting>
  <conditionalFormatting sqref="O603">
    <cfRule type="cellIs" dxfId="8135" priority="62" operator="lessThan">
      <formula>0</formula>
    </cfRule>
  </conditionalFormatting>
  <conditionalFormatting sqref="O608">
    <cfRule type="cellIs" dxfId="8134" priority="55" operator="lessThan">
      <formula>0</formula>
    </cfRule>
  </conditionalFormatting>
  <conditionalFormatting sqref="P491:Q491">
    <cfRule type="cellIs" dxfId="8133" priority="322" operator="lessThan">
      <formula>0</formula>
    </cfRule>
  </conditionalFormatting>
  <conditionalFormatting sqref="Q492:Q496">
    <cfRule type="cellIs" dxfId="8132" priority="321" operator="lessThan">
      <formula>0</formula>
    </cfRule>
  </conditionalFormatting>
  <conditionalFormatting sqref="P492:P495">
    <cfRule type="cellIs" dxfId="8131" priority="320" operator="lessThan">
      <formula>0</formula>
    </cfRule>
  </conditionalFormatting>
  <conditionalFormatting sqref="P496">
    <cfRule type="cellIs" dxfId="8130" priority="319" operator="lessThan">
      <formula>0</formula>
    </cfRule>
  </conditionalFormatting>
  <conditionalFormatting sqref="P473:Q473 B473">
    <cfRule type="cellIs" dxfId="8129" priority="318" operator="lessThan">
      <formula>0</formula>
    </cfRule>
  </conditionalFormatting>
  <conditionalFormatting sqref="Q474:Q478">
    <cfRule type="cellIs" dxfId="8128" priority="317" operator="lessThan">
      <formula>0</formula>
    </cfRule>
  </conditionalFormatting>
  <conditionalFormatting sqref="P474:P477">
    <cfRule type="cellIs" dxfId="8127" priority="316" operator="lessThan">
      <formula>0</formula>
    </cfRule>
  </conditionalFormatting>
  <conditionalFormatting sqref="P478">
    <cfRule type="cellIs" dxfId="8126" priority="315" operator="lessThan">
      <formula>0</formula>
    </cfRule>
  </conditionalFormatting>
  <conditionalFormatting sqref="P479:Q479 B479">
    <cfRule type="cellIs" dxfId="8125" priority="314" operator="lessThan">
      <formula>0</formula>
    </cfRule>
  </conditionalFormatting>
  <conditionalFormatting sqref="Q480:Q484">
    <cfRule type="cellIs" dxfId="8124" priority="313" operator="lessThan">
      <formula>0</formula>
    </cfRule>
  </conditionalFormatting>
  <conditionalFormatting sqref="P480:P483">
    <cfRule type="cellIs" dxfId="8123" priority="312" operator="lessThan">
      <formula>0</formula>
    </cfRule>
  </conditionalFormatting>
  <conditionalFormatting sqref="P484">
    <cfRule type="cellIs" dxfId="8122" priority="311" operator="lessThan">
      <formula>0</formula>
    </cfRule>
  </conditionalFormatting>
  <conditionalFormatting sqref="P485:Q485 B485">
    <cfRule type="cellIs" dxfId="8121" priority="310" operator="lessThan">
      <formula>0</formula>
    </cfRule>
  </conditionalFormatting>
  <conditionalFormatting sqref="Q486:Q490">
    <cfRule type="cellIs" dxfId="8120" priority="309" operator="lessThan">
      <formula>0</formula>
    </cfRule>
  </conditionalFormatting>
  <conditionalFormatting sqref="P486:P489">
    <cfRule type="cellIs" dxfId="8119" priority="308" operator="lessThan">
      <formula>0</formula>
    </cfRule>
  </conditionalFormatting>
  <conditionalFormatting sqref="P490">
    <cfRule type="cellIs" dxfId="8118"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117" priority="301" operator="lessThan">
      <formula>0</formula>
    </cfRule>
  </conditionalFormatting>
  <conditionalFormatting sqref="O348">
    <cfRule type="cellIs" dxfId="8116" priority="300" operator="lessThan">
      <formula>0</formula>
    </cfRule>
  </conditionalFormatting>
  <conditionalFormatting sqref="O348">
    <cfRule type="cellIs" dxfId="8115" priority="299" operator="lessThan">
      <formula>0</formula>
    </cfRule>
  </conditionalFormatting>
  <conditionalFormatting sqref="O351:O354">
    <cfRule type="cellIs" dxfId="8114" priority="298" operator="lessThan">
      <formula>0</formula>
    </cfRule>
  </conditionalFormatting>
  <conditionalFormatting sqref="O363:O364">
    <cfRule type="cellIs" dxfId="8113" priority="296" operator="lessThan">
      <formula>0</formula>
    </cfRule>
  </conditionalFormatting>
  <conditionalFormatting sqref="O369:O370">
    <cfRule type="cellIs" dxfId="8112" priority="295" operator="lessThan">
      <formula>0</formula>
    </cfRule>
  </conditionalFormatting>
  <conditionalFormatting sqref="O375:O376">
    <cfRule type="cellIs" dxfId="8111" priority="294" operator="lessThan">
      <formula>0</formula>
    </cfRule>
  </conditionalFormatting>
  <conditionalFormatting sqref="O381:O383">
    <cfRule type="cellIs" dxfId="8110" priority="293" operator="lessThan">
      <formula>0</formula>
    </cfRule>
  </conditionalFormatting>
  <conditionalFormatting sqref="O355">
    <cfRule type="cellIs" dxfId="8109" priority="292" operator="lessThan">
      <formula>0</formula>
    </cfRule>
  </conditionalFormatting>
  <conditionalFormatting sqref="O593:O595">
    <cfRule type="cellIs" dxfId="8108" priority="290" operator="lessThan">
      <formula>0</formula>
    </cfRule>
  </conditionalFormatting>
  <conditionalFormatting sqref="O593:O595">
    <cfRule type="cellIs" dxfId="8107" priority="291" operator="lessThan">
      <formula>0</formula>
    </cfRule>
  </conditionalFormatting>
  <conditionalFormatting sqref="O601:O602 O599">
    <cfRule type="cellIs" dxfId="8106" priority="289" operator="lessThan">
      <formula>0</formula>
    </cfRule>
  </conditionalFormatting>
  <conditionalFormatting sqref="O621:O624">
    <cfRule type="cellIs" dxfId="8105" priority="284" operator="lessThan">
      <formula>0</formula>
    </cfRule>
  </conditionalFormatting>
  <conditionalFormatting sqref="O621:O624">
    <cfRule type="cellIs" dxfId="8104" priority="285" operator="lessThan">
      <formula>0</formula>
    </cfRule>
  </conditionalFormatting>
  <conditionalFormatting sqref="O626:O629">
    <cfRule type="cellIs" dxfId="8103" priority="283" operator="lessThan">
      <formula>0</formula>
    </cfRule>
  </conditionalFormatting>
  <conditionalFormatting sqref="O611:O614">
    <cfRule type="cellIs" dxfId="8102" priority="278" operator="lessThan">
      <formula>0</formula>
    </cfRule>
  </conditionalFormatting>
  <conditionalFormatting sqref="O611:O614">
    <cfRule type="cellIs" dxfId="8101" priority="279" operator="lessThan">
      <formula>0</formula>
    </cfRule>
  </conditionalFormatting>
  <conditionalFormatting sqref="O650 O663 O655:O661 O642:O645 O652:O653 O672:O675 O708:O711 O665:O670">
    <cfRule type="cellIs" dxfId="8100" priority="277" operator="lessThan">
      <formula>0</formula>
    </cfRule>
  </conditionalFormatting>
  <conditionalFormatting sqref="O674">
    <cfRule type="cellIs" dxfId="8099" priority="276" operator="lessThan">
      <formula>0</formula>
    </cfRule>
  </conditionalFormatting>
  <conditionalFormatting sqref="O647">
    <cfRule type="cellIs" dxfId="8098" priority="275" operator="lessThan">
      <formula>0</formula>
    </cfRule>
  </conditionalFormatting>
  <conditionalFormatting sqref="O393">
    <cfRule type="cellIs" dxfId="8097" priority="252" operator="lessThan">
      <formula>0</formula>
    </cfRule>
  </conditionalFormatting>
  <conditionalFormatting sqref="O390">
    <cfRule type="cellIs" dxfId="8096" priority="257" operator="lessThan">
      <formula>0</formula>
    </cfRule>
  </conditionalFormatting>
  <conditionalFormatting sqref="O393">
    <cfRule type="cellIs" dxfId="8095" priority="255" operator="lessThan">
      <formula>0</formula>
    </cfRule>
  </conditionalFormatting>
  <conditionalFormatting sqref="O378">
    <cfRule type="cellIs" dxfId="8094" priority="267" operator="lessThan">
      <formula>0</formula>
    </cfRule>
  </conditionalFormatting>
  <conditionalFormatting sqref="O372">
    <cfRule type="cellIs" dxfId="8093" priority="268" operator="lessThan">
      <formula>0</formula>
    </cfRule>
  </conditionalFormatting>
  <conditionalFormatting sqref="O384">
    <cfRule type="cellIs" dxfId="8092" priority="266" operator="lessThan">
      <formula>0</formula>
    </cfRule>
  </conditionalFormatting>
  <conditionalFormatting sqref="O387">
    <cfRule type="cellIs" dxfId="8091" priority="261" operator="lessThan">
      <formula>0</formula>
    </cfRule>
  </conditionalFormatting>
  <conditionalFormatting sqref="O387">
    <cfRule type="cellIs" dxfId="8090" priority="260" operator="lessThan">
      <formula>0</formula>
    </cfRule>
  </conditionalFormatting>
  <conditionalFormatting sqref="O387">
    <cfRule type="cellIs" dxfId="8089" priority="259" operator="lessThan">
      <formula>0</formula>
    </cfRule>
  </conditionalFormatting>
  <conditionalFormatting sqref="O387">
    <cfRule type="cellIs" dxfId="8088" priority="258" operator="lessThan">
      <formula>0</formula>
    </cfRule>
  </conditionalFormatting>
  <conditionalFormatting sqref="O393">
    <cfRule type="cellIs" dxfId="8087" priority="253" operator="lessThan">
      <formula>0</formula>
    </cfRule>
  </conditionalFormatting>
  <conditionalFormatting sqref="O393">
    <cfRule type="cellIs" dxfId="8086" priority="256" operator="lessThan">
      <formula>0</formula>
    </cfRule>
  </conditionalFormatting>
  <conditionalFormatting sqref="O393">
    <cfRule type="cellIs" dxfId="8085" priority="251" operator="lessThan">
      <formula>0</formula>
    </cfRule>
  </conditionalFormatting>
  <conditionalFormatting sqref="O393">
    <cfRule type="cellIs" dxfId="8084" priority="254" operator="lessThan">
      <formula>0</formula>
    </cfRule>
  </conditionalFormatting>
  <conditionalFormatting sqref="O393">
    <cfRule type="cellIs" dxfId="8083" priority="249" operator="lessThan">
      <formula>0</formula>
    </cfRule>
  </conditionalFormatting>
  <conditionalFormatting sqref="O393">
    <cfRule type="cellIs" dxfId="8082" priority="250" operator="lessThan">
      <formula>0</formula>
    </cfRule>
  </conditionalFormatting>
  <conditionalFormatting sqref="O399">
    <cfRule type="cellIs" dxfId="8081" priority="247" operator="lessThan">
      <formula>0</formula>
    </cfRule>
  </conditionalFormatting>
  <conditionalFormatting sqref="O396">
    <cfRule type="cellIs" dxfId="8080" priority="248" operator="lessThan">
      <formula>0</formula>
    </cfRule>
  </conditionalFormatting>
  <conditionalFormatting sqref="O399">
    <cfRule type="cellIs" dxfId="8079" priority="246" operator="lessThan">
      <formula>0</formula>
    </cfRule>
  </conditionalFormatting>
  <conditionalFormatting sqref="O399">
    <cfRule type="cellIs" dxfId="8078" priority="245" operator="lessThan">
      <formula>0</formula>
    </cfRule>
  </conditionalFormatting>
  <conditionalFormatting sqref="O399">
    <cfRule type="cellIs" dxfId="8077" priority="244" operator="lessThan">
      <formula>0</formula>
    </cfRule>
  </conditionalFormatting>
  <conditionalFormatting sqref="O399">
    <cfRule type="cellIs" dxfId="8076" priority="243" operator="lessThan">
      <formula>0</formula>
    </cfRule>
  </conditionalFormatting>
  <conditionalFormatting sqref="O399">
    <cfRule type="cellIs" dxfId="8075" priority="242" operator="lessThan">
      <formula>0</formula>
    </cfRule>
  </conditionalFormatting>
  <conditionalFormatting sqref="O399">
    <cfRule type="cellIs" dxfId="8074" priority="241" operator="lessThan">
      <formula>0</formula>
    </cfRule>
  </conditionalFormatting>
  <conditionalFormatting sqref="O399">
    <cfRule type="cellIs" dxfId="8073" priority="240" operator="lessThan">
      <formula>0</formula>
    </cfRule>
  </conditionalFormatting>
  <conditionalFormatting sqref="O402">
    <cfRule type="cellIs" dxfId="8072" priority="239" operator="lessThan">
      <formula>0</formula>
    </cfRule>
  </conditionalFormatting>
  <conditionalFormatting sqref="O355">
    <cfRule type="cellIs" dxfId="8071" priority="238" operator="lessThan">
      <formula>0</formula>
    </cfRule>
  </conditionalFormatting>
  <conditionalFormatting sqref="O361">
    <cfRule type="cellIs" dxfId="8070" priority="237" operator="lessThan">
      <formula>0</formula>
    </cfRule>
  </conditionalFormatting>
  <conditionalFormatting sqref="O361">
    <cfRule type="cellIs" dxfId="8069" priority="236" operator="lessThan">
      <formula>0</formula>
    </cfRule>
  </conditionalFormatting>
  <conditionalFormatting sqref="O367">
    <cfRule type="cellIs" dxfId="8068" priority="235" operator="lessThan">
      <formula>0</formula>
    </cfRule>
  </conditionalFormatting>
  <conditionalFormatting sqref="O367">
    <cfRule type="cellIs" dxfId="8067" priority="234" operator="lessThan">
      <formula>0</formula>
    </cfRule>
  </conditionalFormatting>
  <conditionalFormatting sqref="O373">
    <cfRule type="cellIs" dxfId="8066" priority="233" operator="lessThan">
      <formula>0</formula>
    </cfRule>
  </conditionalFormatting>
  <conditionalFormatting sqref="O373">
    <cfRule type="cellIs" dxfId="8065" priority="232" operator="lessThan">
      <formula>0</formula>
    </cfRule>
  </conditionalFormatting>
  <conditionalFormatting sqref="O379">
    <cfRule type="cellIs" dxfId="8064" priority="231" operator="lessThan">
      <formula>0</formula>
    </cfRule>
  </conditionalFormatting>
  <conditionalFormatting sqref="O379">
    <cfRule type="cellIs" dxfId="8063" priority="230" operator="lessThan">
      <formula>0</formula>
    </cfRule>
  </conditionalFormatting>
  <conditionalFormatting sqref="O385">
    <cfRule type="cellIs" dxfId="8062" priority="229" operator="lessThan">
      <formula>0</formula>
    </cfRule>
  </conditionalFormatting>
  <conditionalFormatting sqref="O385">
    <cfRule type="cellIs" dxfId="8061" priority="228" operator="lessThan">
      <formula>0</formula>
    </cfRule>
  </conditionalFormatting>
  <conditionalFormatting sqref="O391">
    <cfRule type="cellIs" dxfId="8060" priority="227" operator="lessThan">
      <formula>0</formula>
    </cfRule>
  </conditionalFormatting>
  <conditionalFormatting sqref="O391">
    <cfRule type="cellIs" dxfId="8059" priority="226" operator="lessThan">
      <formula>0</formula>
    </cfRule>
  </conditionalFormatting>
  <conditionalFormatting sqref="O397">
    <cfRule type="cellIs" dxfId="8058" priority="225" operator="lessThan">
      <formula>0</formula>
    </cfRule>
  </conditionalFormatting>
  <conditionalFormatting sqref="O397">
    <cfRule type="cellIs" dxfId="8057" priority="224" operator="lessThan">
      <formula>0</formula>
    </cfRule>
  </conditionalFormatting>
  <conditionalFormatting sqref="O405">
    <cfRule type="cellIs" dxfId="8056" priority="223" operator="lessThan">
      <formula>0</formula>
    </cfRule>
  </conditionalFormatting>
  <conditionalFormatting sqref="O405">
    <cfRule type="cellIs" dxfId="8055" priority="221" operator="lessThan">
      <formula>0</formula>
    </cfRule>
  </conditionalFormatting>
  <conditionalFormatting sqref="O405">
    <cfRule type="cellIs" dxfId="8054" priority="220" operator="lessThan">
      <formula>0</formula>
    </cfRule>
  </conditionalFormatting>
  <conditionalFormatting sqref="O405">
    <cfRule type="cellIs" dxfId="8053" priority="219" operator="lessThan">
      <formula>0</formula>
    </cfRule>
  </conditionalFormatting>
  <conditionalFormatting sqref="O405">
    <cfRule type="cellIs" dxfId="8052" priority="218" operator="lessThan">
      <formula>0</formula>
    </cfRule>
  </conditionalFormatting>
  <conditionalFormatting sqref="O405">
    <cfRule type="cellIs" dxfId="8051" priority="217" operator="lessThan">
      <formula>0</formula>
    </cfRule>
  </conditionalFormatting>
  <conditionalFormatting sqref="O405">
    <cfRule type="cellIs" dxfId="8050" priority="216" operator="lessThan">
      <formula>0</formula>
    </cfRule>
  </conditionalFormatting>
  <conditionalFormatting sqref="O408">
    <cfRule type="cellIs" dxfId="8049" priority="215" operator="lessThan">
      <formula>0</formula>
    </cfRule>
  </conditionalFormatting>
  <conditionalFormatting sqref="O409">
    <cfRule type="cellIs" dxfId="8048" priority="214" operator="lessThan">
      <formula>0</formula>
    </cfRule>
  </conditionalFormatting>
  <conditionalFormatting sqref="O409">
    <cfRule type="cellIs" dxfId="8047" priority="213" operator="lessThan">
      <formula>0</formula>
    </cfRule>
  </conditionalFormatting>
  <conditionalFormatting sqref="O411">
    <cfRule type="cellIs" dxfId="8046" priority="212" operator="lessThan">
      <formula>0</formula>
    </cfRule>
  </conditionalFormatting>
  <conditionalFormatting sqref="O411">
    <cfRule type="cellIs" dxfId="8045" priority="211" operator="lessThan">
      <formula>0</formula>
    </cfRule>
  </conditionalFormatting>
  <conditionalFormatting sqref="O411">
    <cfRule type="cellIs" dxfId="8044" priority="210" operator="lessThan">
      <formula>0</formula>
    </cfRule>
  </conditionalFormatting>
  <conditionalFormatting sqref="O411">
    <cfRule type="cellIs" dxfId="8043" priority="209" operator="lessThan">
      <formula>0</formula>
    </cfRule>
  </conditionalFormatting>
  <conditionalFormatting sqref="O411">
    <cfRule type="cellIs" dxfId="8042" priority="208" operator="lessThan">
      <formula>0</formula>
    </cfRule>
  </conditionalFormatting>
  <conditionalFormatting sqref="O411">
    <cfRule type="cellIs" dxfId="8041" priority="207" operator="lessThan">
      <formula>0</formula>
    </cfRule>
  </conditionalFormatting>
  <conditionalFormatting sqref="O411">
    <cfRule type="cellIs" dxfId="8040" priority="206" operator="lessThan">
      <formula>0</formula>
    </cfRule>
  </conditionalFormatting>
  <conditionalFormatting sqref="O411">
    <cfRule type="cellIs" dxfId="8039" priority="205" operator="lessThan">
      <formula>0</formula>
    </cfRule>
  </conditionalFormatting>
  <conditionalFormatting sqref="O414">
    <cfRule type="cellIs" dxfId="8038" priority="204" operator="lessThan">
      <formula>0</formula>
    </cfRule>
  </conditionalFormatting>
  <conditionalFormatting sqref="O415">
    <cfRule type="cellIs" dxfId="8037" priority="203" operator="lessThan">
      <formula>0</formula>
    </cfRule>
  </conditionalFormatting>
  <conditionalFormatting sqref="O415">
    <cfRule type="cellIs" dxfId="8036" priority="202" operator="lessThan">
      <formula>0</formula>
    </cfRule>
  </conditionalFormatting>
  <conditionalFormatting sqref="O417">
    <cfRule type="cellIs" dxfId="8035" priority="201" operator="lessThan">
      <formula>0</formula>
    </cfRule>
  </conditionalFormatting>
  <conditionalFormatting sqref="O417">
    <cfRule type="cellIs" dxfId="8034" priority="200" operator="lessThan">
      <formula>0</formula>
    </cfRule>
  </conditionalFormatting>
  <conditionalFormatting sqref="O417">
    <cfRule type="cellIs" dxfId="8033" priority="199" operator="lessThan">
      <formula>0</formula>
    </cfRule>
  </conditionalFormatting>
  <conditionalFormatting sqref="O417">
    <cfRule type="cellIs" dxfId="8032" priority="198" operator="lessThan">
      <formula>0</formula>
    </cfRule>
  </conditionalFormatting>
  <conditionalFormatting sqref="O417">
    <cfRule type="cellIs" dxfId="8031" priority="197" operator="lessThan">
      <formula>0</formula>
    </cfRule>
  </conditionalFormatting>
  <conditionalFormatting sqref="O417">
    <cfRule type="cellIs" dxfId="8030" priority="196" operator="lessThan">
      <formula>0</formula>
    </cfRule>
  </conditionalFormatting>
  <conditionalFormatting sqref="O417">
    <cfRule type="cellIs" dxfId="8029" priority="195" operator="lessThan">
      <formula>0</formula>
    </cfRule>
  </conditionalFormatting>
  <conditionalFormatting sqref="O417">
    <cfRule type="cellIs" dxfId="8028" priority="194" operator="lessThan">
      <formula>0</formula>
    </cfRule>
  </conditionalFormatting>
  <conditionalFormatting sqref="O420">
    <cfRule type="cellIs" dxfId="8027" priority="193" operator="lessThan">
      <formula>0</formula>
    </cfRule>
  </conditionalFormatting>
  <conditionalFormatting sqref="O421">
    <cfRule type="cellIs" dxfId="8026" priority="192" operator="lessThan">
      <formula>0</formula>
    </cfRule>
  </conditionalFormatting>
  <conditionalFormatting sqref="O421">
    <cfRule type="cellIs" dxfId="8025" priority="191" operator="lessThan">
      <formula>0</formula>
    </cfRule>
  </conditionalFormatting>
  <conditionalFormatting sqref="O423">
    <cfRule type="cellIs" dxfId="8024" priority="190" operator="lessThan">
      <formula>0</formula>
    </cfRule>
  </conditionalFormatting>
  <conditionalFormatting sqref="O423">
    <cfRule type="cellIs" dxfId="8023" priority="189" operator="lessThan">
      <formula>0</formula>
    </cfRule>
  </conditionalFormatting>
  <conditionalFormatting sqref="O423">
    <cfRule type="cellIs" dxfId="8022" priority="188" operator="lessThan">
      <formula>0</formula>
    </cfRule>
  </conditionalFormatting>
  <conditionalFormatting sqref="O423">
    <cfRule type="cellIs" dxfId="8021" priority="187" operator="lessThan">
      <formula>0</formula>
    </cfRule>
  </conditionalFormatting>
  <conditionalFormatting sqref="O423">
    <cfRule type="cellIs" dxfId="8020" priority="186" operator="lessThan">
      <formula>0</formula>
    </cfRule>
  </conditionalFormatting>
  <conditionalFormatting sqref="O423">
    <cfRule type="cellIs" dxfId="8019" priority="185" operator="lessThan">
      <formula>0</formula>
    </cfRule>
  </conditionalFormatting>
  <conditionalFormatting sqref="O423">
    <cfRule type="cellIs" dxfId="8018" priority="184" operator="lessThan">
      <formula>0</formula>
    </cfRule>
  </conditionalFormatting>
  <conditionalFormatting sqref="O423">
    <cfRule type="cellIs" dxfId="8017" priority="183" operator="lessThan">
      <formula>0</formula>
    </cfRule>
  </conditionalFormatting>
  <conditionalFormatting sqref="O426">
    <cfRule type="cellIs" dxfId="8016" priority="182" operator="lessThan">
      <formula>0</formula>
    </cfRule>
  </conditionalFormatting>
  <conditionalFormatting sqref="O427">
    <cfRule type="cellIs" dxfId="8015" priority="181" operator="lessThan">
      <formula>0</formula>
    </cfRule>
  </conditionalFormatting>
  <conditionalFormatting sqref="O427">
    <cfRule type="cellIs" dxfId="8014" priority="180" operator="lessThan">
      <formula>0</formula>
    </cfRule>
  </conditionalFormatting>
  <conditionalFormatting sqref="O429">
    <cfRule type="cellIs" dxfId="8013" priority="179" operator="lessThan">
      <formula>0</formula>
    </cfRule>
  </conditionalFormatting>
  <conditionalFormatting sqref="O429">
    <cfRule type="cellIs" dxfId="8012" priority="178" operator="lessThan">
      <formula>0</formula>
    </cfRule>
  </conditionalFormatting>
  <conditionalFormatting sqref="O429">
    <cfRule type="cellIs" dxfId="8011" priority="177" operator="lessThan">
      <formula>0</formula>
    </cfRule>
  </conditionalFormatting>
  <conditionalFormatting sqref="O429">
    <cfRule type="cellIs" dxfId="8010" priority="176" operator="lessThan">
      <formula>0</formula>
    </cfRule>
  </conditionalFormatting>
  <conditionalFormatting sqref="O429">
    <cfRule type="cellIs" dxfId="8009" priority="175" operator="lessThan">
      <formula>0</formula>
    </cfRule>
  </conditionalFormatting>
  <conditionalFormatting sqref="O429">
    <cfRule type="cellIs" dxfId="8008" priority="174" operator="lessThan">
      <formula>0</formula>
    </cfRule>
  </conditionalFormatting>
  <conditionalFormatting sqref="O429">
    <cfRule type="cellIs" dxfId="8007" priority="173" operator="lessThan">
      <formula>0</formula>
    </cfRule>
  </conditionalFormatting>
  <conditionalFormatting sqref="O429">
    <cfRule type="cellIs" dxfId="8006" priority="172" operator="lessThan">
      <formula>0</formula>
    </cfRule>
  </conditionalFormatting>
  <conditionalFormatting sqref="O432">
    <cfRule type="cellIs" dxfId="8005" priority="171" operator="lessThan">
      <formula>0</formula>
    </cfRule>
  </conditionalFormatting>
  <conditionalFormatting sqref="O435">
    <cfRule type="cellIs" dxfId="8004" priority="170" operator="lessThan">
      <formula>0</formula>
    </cfRule>
  </conditionalFormatting>
  <conditionalFormatting sqref="O435">
    <cfRule type="cellIs" dxfId="8003" priority="169" operator="lessThan">
      <formula>0</formula>
    </cfRule>
  </conditionalFormatting>
  <conditionalFormatting sqref="O435">
    <cfRule type="cellIs" dxfId="8002" priority="168" operator="lessThan">
      <formula>0</formula>
    </cfRule>
  </conditionalFormatting>
  <conditionalFormatting sqref="O435">
    <cfRule type="cellIs" dxfId="8001" priority="167" operator="lessThan">
      <formula>0</formula>
    </cfRule>
  </conditionalFormatting>
  <conditionalFormatting sqref="O435">
    <cfRule type="cellIs" dxfId="8000" priority="166" operator="lessThan">
      <formula>0</formula>
    </cfRule>
  </conditionalFormatting>
  <conditionalFormatting sqref="O435">
    <cfRule type="cellIs" dxfId="7999" priority="165" operator="lessThan">
      <formula>0</formula>
    </cfRule>
  </conditionalFormatting>
  <conditionalFormatting sqref="O435">
    <cfRule type="cellIs" dxfId="7998" priority="164" operator="lessThan">
      <formula>0</formula>
    </cfRule>
  </conditionalFormatting>
  <conditionalFormatting sqref="O435">
    <cfRule type="cellIs" dxfId="7997" priority="163" operator="lessThan">
      <formula>0</formula>
    </cfRule>
  </conditionalFormatting>
  <conditionalFormatting sqref="O438">
    <cfRule type="cellIs" dxfId="7996" priority="162" operator="lessThan">
      <formula>0</formula>
    </cfRule>
  </conditionalFormatting>
  <conditionalFormatting sqref="O439">
    <cfRule type="cellIs" dxfId="7995" priority="161" operator="lessThan">
      <formula>0</formula>
    </cfRule>
  </conditionalFormatting>
  <conditionalFormatting sqref="O439">
    <cfRule type="cellIs" dxfId="7994" priority="160" operator="lessThan">
      <formula>0</formula>
    </cfRule>
  </conditionalFormatting>
  <conditionalFormatting sqref="O441">
    <cfRule type="cellIs" dxfId="7993" priority="159" operator="lessThan">
      <formula>0</formula>
    </cfRule>
  </conditionalFormatting>
  <conditionalFormatting sqref="O441">
    <cfRule type="cellIs" dxfId="7992" priority="158" operator="lessThan">
      <formula>0</formula>
    </cfRule>
  </conditionalFormatting>
  <conditionalFormatting sqref="O441">
    <cfRule type="cellIs" dxfId="7991" priority="157" operator="lessThan">
      <formula>0</formula>
    </cfRule>
  </conditionalFormatting>
  <conditionalFormatting sqref="O441">
    <cfRule type="cellIs" dxfId="7990" priority="156" operator="lessThan">
      <formula>0</formula>
    </cfRule>
  </conditionalFormatting>
  <conditionalFormatting sqref="O441">
    <cfRule type="cellIs" dxfId="7989" priority="155" operator="lessThan">
      <formula>0</formula>
    </cfRule>
  </conditionalFormatting>
  <conditionalFormatting sqref="O441">
    <cfRule type="cellIs" dxfId="7988" priority="154" operator="lessThan">
      <formula>0</formula>
    </cfRule>
  </conditionalFormatting>
  <conditionalFormatting sqref="O441">
    <cfRule type="cellIs" dxfId="7987" priority="153" operator="lessThan">
      <formula>0</formula>
    </cfRule>
  </conditionalFormatting>
  <conditionalFormatting sqref="O441">
    <cfRule type="cellIs" dxfId="7986" priority="152" operator="lessThan">
      <formula>0</formula>
    </cfRule>
  </conditionalFormatting>
  <conditionalFormatting sqref="O444">
    <cfRule type="cellIs" dxfId="7985" priority="151" operator="lessThan">
      <formula>0</formula>
    </cfRule>
  </conditionalFormatting>
  <conditionalFormatting sqref="O445">
    <cfRule type="cellIs" dxfId="7984" priority="150" operator="lessThan">
      <formula>0</formula>
    </cfRule>
  </conditionalFormatting>
  <conditionalFormatting sqref="O445">
    <cfRule type="cellIs" dxfId="7983" priority="149" operator="lessThan">
      <formula>0</formula>
    </cfRule>
  </conditionalFormatting>
  <conditionalFormatting sqref="O448">
    <cfRule type="cellIs" dxfId="7982" priority="148" operator="lessThan">
      <formula>0</formula>
    </cfRule>
  </conditionalFormatting>
  <conditionalFormatting sqref="O448">
    <cfRule type="cellIs" dxfId="7981" priority="147" operator="lessThan">
      <formula>0</formula>
    </cfRule>
  </conditionalFormatting>
  <conditionalFormatting sqref="O448">
    <cfRule type="cellIs" dxfId="7980" priority="146" operator="lessThan">
      <formula>0</formula>
    </cfRule>
  </conditionalFormatting>
  <conditionalFormatting sqref="O448">
    <cfRule type="cellIs" dxfId="7979" priority="145" operator="lessThan">
      <formula>0</formula>
    </cfRule>
  </conditionalFormatting>
  <conditionalFormatting sqref="O448">
    <cfRule type="cellIs" dxfId="7978" priority="144" operator="lessThan">
      <formula>0</formula>
    </cfRule>
  </conditionalFormatting>
  <conditionalFormatting sqref="O448">
    <cfRule type="cellIs" dxfId="7977" priority="143" operator="lessThan">
      <formula>0</formula>
    </cfRule>
  </conditionalFormatting>
  <conditionalFormatting sqref="O448">
    <cfRule type="cellIs" dxfId="7976" priority="142" operator="lessThan">
      <formula>0</formula>
    </cfRule>
  </conditionalFormatting>
  <conditionalFormatting sqref="O448">
    <cfRule type="cellIs" dxfId="7975" priority="141" operator="lessThan">
      <formula>0</formula>
    </cfRule>
  </conditionalFormatting>
  <conditionalFormatting sqref="O451">
    <cfRule type="cellIs" dxfId="7974" priority="140" operator="lessThan">
      <formula>0</formula>
    </cfRule>
  </conditionalFormatting>
  <conditionalFormatting sqref="O452">
    <cfRule type="cellIs" dxfId="7973" priority="139" operator="lessThan">
      <formula>0</formula>
    </cfRule>
  </conditionalFormatting>
  <conditionalFormatting sqref="O452">
    <cfRule type="cellIs" dxfId="7972" priority="138" operator="lessThan">
      <formula>0</formula>
    </cfRule>
  </conditionalFormatting>
  <conditionalFormatting sqref="O454">
    <cfRule type="cellIs" dxfId="7971" priority="137" operator="lessThan">
      <formula>0</formula>
    </cfRule>
  </conditionalFormatting>
  <conditionalFormatting sqref="O454">
    <cfRule type="cellIs" dxfId="7970" priority="136" operator="lessThan">
      <formula>0</formula>
    </cfRule>
  </conditionalFormatting>
  <conditionalFormatting sqref="O454">
    <cfRule type="cellIs" dxfId="7969" priority="135" operator="lessThan">
      <formula>0</formula>
    </cfRule>
  </conditionalFormatting>
  <conditionalFormatting sqref="O454">
    <cfRule type="cellIs" dxfId="7968" priority="134" operator="lessThan">
      <formula>0</formula>
    </cfRule>
  </conditionalFormatting>
  <conditionalFormatting sqref="O454">
    <cfRule type="cellIs" dxfId="7967" priority="133" operator="lessThan">
      <formula>0</formula>
    </cfRule>
  </conditionalFormatting>
  <conditionalFormatting sqref="O454">
    <cfRule type="cellIs" dxfId="7966" priority="132" operator="lessThan">
      <formula>0</formula>
    </cfRule>
  </conditionalFormatting>
  <conditionalFormatting sqref="O454">
    <cfRule type="cellIs" dxfId="7965" priority="131" operator="lessThan">
      <formula>0</formula>
    </cfRule>
  </conditionalFormatting>
  <conditionalFormatting sqref="O454">
    <cfRule type="cellIs" dxfId="7964" priority="130" operator="lessThan">
      <formula>0</formula>
    </cfRule>
  </conditionalFormatting>
  <conditionalFormatting sqref="O457">
    <cfRule type="cellIs" dxfId="7963" priority="129" operator="lessThan">
      <formula>0</formula>
    </cfRule>
  </conditionalFormatting>
  <conditionalFormatting sqref="O458">
    <cfRule type="cellIs" dxfId="7962" priority="128" operator="lessThan">
      <formula>0</formula>
    </cfRule>
  </conditionalFormatting>
  <conditionalFormatting sqref="O458">
    <cfRule type="cellIs" dxfId="7961" priority="127" operator="lessThan">
      <formula>0</formula>
    </cfRule>
  </conditionalFormatting>
  <conditionalFormatting sqref="O461:O464">
    <cfRule type="cellIs" dxfId="7960" priority="126" operator="lessThan">
      <formula>0</formula>
    </cfRule>
  </conditionalFormatting>
  <conditionalFormatting sqref="O461:O464">
    <cfRule type="expression" dxfId="7959" priority="124">
      <formula>O461/N461&gt;1</formula>
    </cfRule>
    <cfRule type="expression" dxfId="7958" priority="125">
      <formula>O461/N461&lt;1</formula>
    </cfRule>
  </conditionalFormatting>
  <conditionalFormatting sqref="O552 O560 O575 O589">
    <cfRule type="expression" dxfId="7957" priority="122">
      <formula>O552/#REF!&gt;1</formula>
    </cfRule>
    <cfRule type="expression" dxfId="7956" priority="123">
      <formula>O552/#REF!&lt;1</formula>
    </cfRule>
  </conditionalFormatting>
  <conditionalFormatting sqref="O512">
    <cfRule type="cellIs" dxfId="7955" priority="121" operator="lessThan">
      <formula>0</formula>
    </cfRule>
  </conditionalFormatting>
  <conditionalFormatting sqref="O512">
    <cfRule type="expression" dxfId="7954" priority="119">
      <formula>O512/N512&gt;1</formula>
    </cfRule>
    <cfRule type="expression" dxfId="7953" priority="120">
      <formula>O512/N512&lt;1</formula>
    </cfRule>
  </conditionalFormatting>
  <conditionalFormatting sqref="O596">
    <cfRule type="cellIs" dxfId="7952" priority="118" operator="lessThan">
      <formula>0</formula>
    </cfRule>
  </conditionalFormatting>
  <conditionalFormatting sqref="O600">
    <cfRule type="cellIs" dxfId="7951" priority="117" operator="lessThan">
      <formula>0</formula>
    </cfRule>
  </conditionalFormatting>
  <conditionalFormatting sqref="O600">
    <cfRule type="cellIs" dxfId="7950" priority="116" operator="lessThan">
      <formula>0</formula>
    </cfRule>
  </conditionalFormatting>
  <conditionalFormatting sqref="O710">
    <cfRule type="cellIs" dxfId="7949" priority="115" operator="lessThan">
      <formula>0</formula>
    </cfRule>
  </conditionalFormatting>
  <conditionalFormatting sqref="O654 O651 O648:O649 O632:O634">
    <cfRule type="expression" dxfId="7948" priority="102">
      <formula>O632/N632&gt;1</formula>
    </cfRule>
    <cfRule type="expression" dxfId="7947" priority="103">
      <formula>O632/N632&lt;1</formula>
    </cfRule>
  </conditionalFormatting>
  <conditionalFormatting sqref="O507:O510">
    <cfRule type="cellIs" dxfId="7946" priority="114" operator="lessThan">
      <formula>0</formula>
    </cfRule>
  </conditionalFormatting>
  <conditionalFormatting sqref="O507:O510">
    <cfRule type="expression" dxfId="7945" priority="112">
      <formula>O507/N507&gt;1</formula>
    </cfRule>
    <cfRule type="expression" dxfId="7944" priority="113">
      <formula>O507/N507&lt;1</formula>
    </cfRule>
  </conditionalFormatting>
  <conditionalFormatting sqref="O588 O574 O559 O551">
    <cfRule type="cellIs" dxfId="7943" priority="111" operator="lessThan">
      <formula>0</formula>
    </cfRule>
  </conditionalFormatting>
  <conditionalFormatting sqref="O584:O587 O570:O573 O555:O558 O547:O550">
    <cfRule type="cellIs" dxfId="7942" priority="110" operator="lessThan">
      <formula>0</formula>
    </cfRule>
  </conditionalFormatting>
  <conditionalFormatting sqref="O584:O587 O570:O573 O555:O558 O547:O550">
    <cfRule type="expression" dxfId="7941" priority="108">
      <formula>O547/N547&gt;1</formula>
    </cfRule>
    <cfRule type="expression" dxfId="7940" priority="109">
      <formula>O547/N547&lt;1</formula>
    </cfRule>
  </conditionalFormatting>
  <conditionalFormatting sqref="O588 O574 O559 O551">
    <cfRule type="cellIs" dxfId="7939" priority="107" operator="lessThan">
      <formula>0</formula>
    </cfRule>
  </conditionalFormatting>
  <conditionalFormatting sqref="O588 O574 O559 O551">
    <cfRule type="expression" dxfId="7938" priority="105">
      <formula>O551/N551&gt;1</formula>
    </cfRule>
    <cfRule type="expression" dxfId="7937" priority="106">
      <formula>O551/N551&lt;1</formula>
    </cfRule>
  </conditionalFormatting>
  <conditionalFormatting sqref="O654 O651 O648:O649 O632:O634">
    <cfRule type="cellIs" dxfId="7936" priority="104" operator="lessThan">
      <formula>0</formula>
    </cfRule>
  </conditionalFormatting>
  <conditionalFormatting sqref="O504">
    <cfRule type="expression" dxfId="7935" priority="302">
      <formula>O504/#REF!&gt;1</formula>
    </cfRule>
    <cfRule type="expression" dxfId="7934" priority="303">
      <formula>O504/#REF!&lt;1</formula>
    </cfRule>
  </conditionalFormatting>
  <conditionalFormatting sqref="O465">
    <cfRule type="cellIs" dxfId="7933" priority="101" operator="lessThan">
      <formula>0</formula>
    </cfRule>
  </conditionalFormatting>
  <conditionalFormatting sqref="O465">
    <cfRule type="expression" dxfId="7932" priority="99">
      <formula>O465/N465&gt;1</formula>
    </cfRule>
    <cfRule type="expression" dxfId="7931" priority="100">
      <formula>O465/N465&lt;1</formula>
    </cfRule>
  </conditionalFormatting>
  <conditionalFormatting sqref="O511">
    <cfRule type="cellIs" dxfId="7930" priority="98" operator="lessThan">
      <formula>0</formula>
    </cfRule>
  </conditionalFormatting>
  <conditionalFormatting sqref="O511">
    <cfRule type="expression" dxfId="7929" priority="96">
      <formula>O511/N511&gt;1</formula>
    </cfRule>
    <cfRule type="expression" dxfId="7928" priority="97">
      <formula>O511/N511&lt;1</formula>
    </cfRule>
  </conditionalFormatting>
  <conditionalFormatting sqref="O568">
    <cfRule type="cellIs" dxfId="7927" priority="86" operator="lessThan">
      <formula>0</formula>
    </cfRule>
  </conditionalFormatting>
  <conditionalFormatting sqref="O603">
    <cfRule type="expression" dxfId="7926" priority="58">
      <formula>O603/N603&gt;1</formula>
    </cfRule>
    <cfRule type="expression" dxfId="7925" priority="59">
      <formula>O603/N603&lt;1</formula>
    </cfRule>
  </conditionalFormatting>
  <conditionalFormatting sqref="O552">
    <cfRule type="cellIs" dxfId="7924" priority="83" operator="lessThan">
      <formula>0</formula>
    </cfRule>
  </conditionalFormatting>
  <conditionalFormatting sqref="O552">
    <cfRule type="expression" dxfId="7923" priority="81">
      <formula>O552/N552&gt;1</formula>
    </cfRule>
    <cfRule type="expression" dxfId="7922" priority="82">
      <formula>O552/N552&lt;1</formula>
    </cfRule>
  </conditionalFormatting>
  <conditionalFormatting sqref="O560">
    <cfRule type="cellIs" dxfId="7921" priority="80" operator="lessThan">
      <formula>0</formula>
    </cfRule>
  </conditionalFormatting>
  <conditionalFormatting sqref="O560">
    <cfRule type="expression" dxfId="7920" priority="78">
      <formula>O560/N560&gt;1</formula>
    </cfRule>
    <cfRule type="expression" dxfId="7919" priority="79">
      <formula>O560/N560&lt;1</formula>
    </cfRule>
  </conditionalFormatting>
  <conditionalFormatting sqref="O575">
    <cfRule type="cellIs" dxfId="7918" priority="77" operator="lessThan">
      <formula>0</formula>
    </cfRule>
  </conditionalFormatting>
  <conditionalFormatting sqref="O575">
    <cfRule type="expression" dxfId="7917" priority="75">
      <formula>O575/N575&gt;1</formula>
    </cfRule>
    <cfRule type="expression" dxfId="7916" priority="76">
      <formula>O575/N575&lt;1</formula>
    </cfRule>
  </conditionalFormatting>
  <conditionalFormatting sqref="O589">
    <cfRule type="cellIs" dxfId="7915" priority="74" operator="lessThan">
      <formula>0</formula>
    </cfRule>
  </conditionalFormatting>
  <conditionalFormatting sqref="O589">
    <cfRule type="expression" dxfId="7914" priority="72">
      <formula>O589/N589&gt;1</formula>
    </cfRule>
    <cfRule type="expression" dxfId="7913" priority="73">
      <formula>O589/N589&lt;1</formula>
    </cfRule>
  </conditionalFormatting>
  <conditionalFormatting sqref="O521">
    <cfRule type="cellIs" dxfId="7912" priority="95" operator="lessThan">
      <formula>0</formula>
    </cfRule>
  </conditionalFormatting>
  <conditionalFormatting sqref="O521">
    <cfRule type="expression" dxfId="7911" priority="93">
      <formula>O521/N521&gt;1</formula>
    </cfRule>
    <cfRule type="expression" dxfId="7910" priority="94">
      <formula>O521/N521&lt;1</formula>
    </cfRule>
  </conditionalFormatting>
  <conditionalFormatting sqref="O529">
    <cfRule type="cellIs" dxfId="7909" priority="92" operator="lessThan">
      <formula>0</formula>
    </cfRule>
  </conditionalFormatting>
  <conditionalFormatting sqref="O529">
    <cfRule type="expression" dxfId="7908" priority="90">
      <formula>O529/N529&gt;1</formula>
    </cfRule>
    <cfRule type="expression" dxfId="7907" priority="91">
      <formula>O529/N529&lt;1</formula>
    </cfRule>
  </conditionalFormatting>
  <conditionalFormatting sqref="O582">
    <cfRule type="expression" dxfId="7906" priority="69">
      <formula>O582/N582&gt;1</formula>
    </cfRule>
    <cfRule type="expression" dxfId="7905" priority="70">
      <formula>O582/N582&lt;1</formula>
    </cfRule>
  </conditionalFormatting>
  <conditionalFormatting sqref="O537">
    <cfRule type="cellIs" dxfId="7904" priority="89" operator="lessThan">
      <formula>0</formula>
    </cfRule>
  </conditionalFormatting>
  <conditionalFormatting sqref="O537">
    <cfRule type="expression" dxfId="7903" priority="87">
      <formula>O537/N537&gt;1</formula>
    </cfRule>
    <cfRule type="expression" dxfId="7902" priority="88">
      <formula>O537/N537&lt;1</formula>
    </cfRule>
  </conditionalFormatting>
  <conditionalFormatting sqref="O641:O645 B636:O637">
    <cfRule type="cellIs" dxfId="7901" priority="68" operator="lessThan">
      <formula>0</formula>
    </cfRule>
  </conditionalFormatting>
  <conditionalFormatting sqref="O568">
    <cfRule type="expression" dxfId="7900" priority="84">
      <formula>O568/N568&gt;1</formula>
    </cfRule>
    <cfRule type="expression" dxfId="7899" priority="85">
      <formula>O568/N568&lt;1</formula>
    </cfRule>
  </conditionalFormatting>
  <conditionalFormatting sqref="O597">
    <cfRule type="cellIs" dxfId="7898" priority="65" operator="lessThan">
      <formula>0</formula>
    </cfRule>
  </conditionalFormatting>
  <conditionalFormatting sqref="O608">
    <cfRule type="expression" dxfId="7897" priority="53">
      <formula>O608/N608&gt;1</formula>
    </cfRule>
    <cfRule type="expression" dxfId="7896" priority="54">
      <formula>O608/N608&lt;1</formula>
    </cfRule>
  </conditionalFormatting>
  <conditionalFormatting sqref="O582">
    <cfRule type="cellIs" dxfId="7895" priority="71" operator="lessThan">
      <formula>0</formula>
    </cfRule>
  </conditionalFormatting>
  <conditionalFormatting sqref="O597">
    <cfRule type="expression" dxfId="7894" priority="63">
      <formula>O597/N597&gt;1</formula>
    </cfRule>
    <cfRule type="expression" dxfId="7893" priority="64">
      <formula>O597/N597&lt;1</formula>
    </cfRule>
  </conditionalFormatting>
  <conditionalFormatting sqref="O676:O679">
    <cfRule type="cellIs" dxfId="7892" priority="52" operator="lessThan">
      <formula>0</formula>
    </cfRule>
  </conditionalFormatting>
  <conditionalFormatting sqref="O678">
    <cfRule type="cellIs" dxfId="7891" priority="51" operator="lessThan">
      <formula>0</formula>
    </cfRule>
  </conditionalFormatting>
  <conditionalFormatting sqref="O680:O683">
    <cfRule type="cellIs" dxfId="7890" priority="50" operator="lessThan">
      <formula>0</formula>
    </cfRule>
  </conditionalFormatting>
  <conditionalFormatting sqref="O682">
    <cfRule type="cellIs" dxfId="7889" priority="49" operator="lessThan">
      <formula>0</formula>
    </cfRule>
  </conditionalFormatting>
  <conditionalFormatting sqref="O684:O687">
    <cfRule type="cellIs" dxfId="7888" priority="48" operator="lessThan">
      <formula>0</formula>
    </cfRule>
  </conditionalFormatting>
  <conditionalFormatting sqref="O686">
    <cfRule type="cellIs" dxfId="7887" priority="47" operator="lessThan">
      <formula>0</formula>
    </cfRule>
  </conditionalFormatting>
  <conditionalFormatting sqref="O688:O691">
    <cfRule type="cellIs" dxfId="7886" priority="46" operator="lessThan">
      <formula>0</formula>
    </cfRule>
  </conditionalFormatting>
  <conditionalFormatting sqref="O690">
    <cfRule type="cellIs" dxfId="7885" priority="45" operator="lessThan">
      <formula>0</formula>
    </cfRule>
  </conditionalFormatting>
  <conditionalFormatting sqref="O692:O693 O695">
    <cfRule type="cellIs" dxfId="7884" priority="44" operator="lessThan">
      <formula>0</formula>
    </cfRule>
  </conditionalFormatting>
  <conditionalFormatting sqref="O696:O699">
    <cfRule type="cellIs" dxfId="7883" priority="43" operator="lessThan">
      <formula>0</formula>
    </cfRule>
  </conditionalFormatting>
  <conditionalFormatting sqref="O698">
    <cfRule type="cellIs" dxfId="7882" priority="42" operator="lessThan">
      <formula>0</formula>
    </cfRule>
  </conditionalFormatting>
  <conditionalFormatting sqref="O700:O703">
    <cfRule type="cellIs" dxfId="7881" priority="41" operator="lessThan">
      <formula>0</formula>
    </cfRule>
  </conditionalFormatting>
  <conditionalFormatting sqref="O702">
    <cfRule type="cellIs" dxfId="7880" priority="40" operator="lessThan">
      <formula>0</formula>
    </cfRule>
  </conditionalFormatting>
  <conditionalFormatting sqref="O704:O707">
    <cfRule type="cellIs" dxfId="7879" priority="39" operator="lessThan">
      <formula>0</formula>
    </cfRule>
  </conditionalFormatting>
  <conditionalFormatting sqref="O706">
    <cfRule type="cellIs" dxfId="7878" priority="38" operator="lessThan">
      <formula>0</formula>
    </cfRule>
  </conditionalFormatting>
  <conditionalFormatting sqref="O712:O715">
    <cfRule type="cellIs" dxfId="7877" priority="37" operator="lessThan">
      <formula>0</formula>
    </cfRule>
  </conditionalFormatting>
  <conditionalFormatting sqref="O714">
    <cfRule type="cellIs" dxfId="7876" priority="36" operator="lessThan">
      <formula>0</formula>
    </cfRule>
  </conditionalFormatting>
  <conditionalFormatting sqref="O716:O719">
    <cfRule type="cellIs" dxfId="7875" priority="35" operator="lessThan">
      <formula>0</formula>
    </cfRule>
  </conditionalFormatting>
  <conditionalFormatting sqref="O718">
    <cfRule type="cellIs" dxfId="7874" priority="34" operator="lessThan">
      <formula>0</formula>
    </cfRule>
  </conditionalFormatting>
  <conditionalFormatting sqref="O466">
    <cfRule type="cellIs" dxfId="7873" priority="33" operator="lessThan">
      <formula>0</formula>
    </cfRule>
  </conditionalFormatting>
  <conditionalFormatting sqref="O505">
    <cfRule type="cellIs" dxfId="7872" priority="32" operator="lessThan">
      <formula>0</formula>
    </cfRule>
  </conditionalFormatting>
  <conditionalFormatting sqref="O513">
    <cfRule type="cellIs" dxfId="7871" priority="31" operator="lessThan">
      <formula>0</formula>
    </cfRule>
  </conditionalFormatting>
  <conditionalFormatting sqref="O522">
    <cfRule type="cellIs" dxfId="7870" priority="30" operator="lessThan">
      <formula>0</formula>
    </cfRule>
  </conditionalFormatting>
  <conditionalFormatting sqref="O530">
    <cfRule type="cellIs" dxfId="7869" priority="29" operator="lessThan">
      <formula>0</formula>
    </cfRule>
  </conditionalFormatting>
  <conditionalFormatting sqref="O538">
    <cfRule type="cellIs" dxfId="7868" priority="28" operator="lessThan">
      <formula>0</formula>
    </cfRule>
  </conditionalFormatting>
  <conditionalFormatting sqref="O553">
    <cfRule type="cellIs" dxfId="7867" priority="27" operator="lessThan">
      <formula>0</formula>
    </cfRule>
  </conditionalFormatting>
  <conditionalFormatting sqref="O561">
    <cfRule type="cellIs" dxfId="7866" priority="26" operator="lessThan">
      <formula>0</formula>
    </cfRule>
  </conditionalFormatting>
  <conditionalFormatting sqref="O590">
    <cfRule type="cellIs" dxfId="7865" priority="25" operator="lessThan">
      <formula>0</formula>
    </cfRule>
  </conditionalFormatting>
  <conditionalFormatting sqref="B720:N723">
    <cfRule type="cellIs" dxfId="7864" priority="21" operator="lessThan">
      <formula>0</formula>
    </cfRule>
  </conditionalFormatting>
  <conditionalFormatting sqref="I722:N722 P720:Q723">
    <cfRule type="cellIs" dxfId="7863" priority="20" operator="lessThan">
      <formula>0</formula>
    </cfRule>
  </conditionalFormatting>
  <conditionalFormatting sqref="O720:O723">
    <cfRule type="cellIs" dxfId="7862" priority="19" operator="lessThan">
      <formula>0</formula>
    </cfRule>
  </conditionalFormatting>
  <conditionalFormatting sqref="O722">
    <cfRule type="cellIs" dxfId="7861" priority="18" operator="lessThan">
      <formula>0</formula>
    </cfRule>
  </conditionalFormatting>
  <conditionalFormatting sqref="P655:P658">
    <cfRule type="cellIs" dxfId="7860" priority="17" operator="lessThan">
      <formula>0</formula>
    </cfRule>
  </conditionalFormatting>
  <conditionalFormatting sqref="P638:Q638 Q639:Q640">
    <cfRule type="cellIs" dxfId="7859" priority="16" operator="lessThan">
      <formula>0</formula>
    </cfRule>
  </conditionalFormatting>
  <conditionalFormatting sqref="B638">
    <cfRule type="cellIs" dxfId="7858" priority="15" operator="lessThan">
      <formula>0</formula>
    </cfRule>
  </conditionalFormatting>
  <conditionalFormatting sqref="P639:P640">
    <cfRule type="cellIs" dxfId="7857" priority="14" operator="lessThan">
      <formula>0</formula>
    </cfRule>
  </conditionalFormatting>
  <conditionalFormatting sqref="B639:O640">
    <cfRule type="expression" dxfId="7856" priority="11">
      <formula>B639/A639&gt;1</formula>
    </cfRule>
    <cfRule type="expression" dxfId="7855" priority="12">
      <formula>B639/A639&lt;1</formula>
    </cfRule>
  </conditionalFormatting>
  <conditionalFormatting sqref="B639:O640">
    <cfRule type="cellIs" dxfId="7854" priority="9" operator="lessThan">
      <formula>0</formula>
    </cfRule>
  </conditionalFormatting>
  <conditionalFormatting sqref="B491">
    <cfRule type="cellIs" dxfId="7853" priority="8" operator="lessThan">
      <formula>0</formula>
    </cfRule>
  </conditionalFormatting>
  <conditionalFormatting sqref="B492:N496">
    <cfRule type="cellIs" dxfId="7852" priority="7" operator="lessThan">
      <formula>0</formula>
    </cfRule>
  </conditionalFormatting>
  <conditionalFormatting sqref="B492:N496">
    <cfRule type="expression" dxfId="7851" priority="5">
      <formula>B492/A492&gt;1</formula>
    </cfRule>
    <cfRule type="expression" dxfId="7850" priority="6">
      <formula>B492/A492&lt;1</formula>
    </cfRule>
  </conditionalFormatting>
  <conditionalFormatting sqref="O492:O496">
    <cfRule type="cellIs" dxfId="7849" priority="4" operator="lessThan">
      <formula>0</formula>
    </cfRule>
  </conditionalFormatting>
  <conditionalFormatting sqref="O492:O496">
    <cfRule type="expression" dxfId="7848" priority="2">
      <formula>O492/N492&gt;1</formula>
    </cfRule>
    <cfRule type="expression" dxfId="7847" priority="3">
      <formula>O492/N492&lt;1</formula>
    </cfRule>
  </conditionalFormatting>
  <conditionalFormatting sqref="B357:O360">
    <cfRule type="cellIs" dxfId="7846"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322</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325</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327</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387</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388</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391</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370</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383</v>
      </c>
      <c r="Q346" s="134" t="s">
        <v>384</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313</v>
      </c>
      <c r="C349" s="248"/>
      <c r="D349" s="248"/>
      <c r="E349" s="248"/>
      <c r="F349" s="248"/>
      <c r="G349" s="248"/>
      <c r="H349" s="248"/>
      <c r="I349" s="248"/>
      <c r="J349" s="248"/>
      <c r="K349" s="248"/>
      <c r="L349" s="248"/>
      <c r="M349" s="248"/>
      <c r="N349" s="248"/>
      <c r="O349" s="248"/>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392</v>
      </c>
    </row>
    <row r="355" spans="2:17">
      <c r="B355" s="248" t="s">
        <v>387</v>
      </c>
      <c r="C355" s="248"/>
      <c r="D355" s="248"/>
      <c r="E355" s="248"/>
      <c r="F355" s="248"/>
      <c r="G355" s="248"/>
      <c r="H355" s="248"/>
      <c r="I355" s="248"/>
      <c r="J355" s="248"/>
      <c r="K355" s="248"/>
      <c r="L355" s="248"/>
      <c r="M355" s="248"/>
      <c r="N355" s="248"/>
      <c r="O355" s="248"/>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392</v>
      </c>
    </row>
    <row r="361" spans="2:17">
      <c r="B361" s="257" t="s">
        <v>317</v>
      </c>
      <c r="C361" s="258"/>
      <c r="D361" s="258"/>
      <c r="E361" s="258"/>
      <c r="F361" s="258"/>
      <c r="G361" s="258"/>
      <c r="H361" s="258"/>
      <c r="I361" s="258"/>
      <c r="J361" s="258"/>
      <c r="K361" s="258"/>
      <c r="L361" s="258"/>
      <c r="M361" s="258"/>
      <c r="N361" s="258"/>
      <c r="O361" s="259"/>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392</v>
      </c>
    </row>
    <row r="367" spans="2:17">
      <c r="B367" s="248" t="s">
        <v>388</v>
      </c>
      <c r="C367" s="248"/>
      <c r="D367" s="248"/>
      <c r="E367" s="248"/>
      <c r="F367" s="248"/>
      <c r="G367" s="248"/>
      <c r="H367" s="248"/>
      <c r="I367" s="248"/>
      <c r="J367" s="248"/>
      <c r="K367" s="248"/>
      <c r="L367" s="248"/>
      <c r="M367" s="248"/>
      <c r="N367" s="248"/>
      <c r="O367" s="248"/>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392</v>
      </c>
    </row>
    <row r="373" spans="2:17">
      <c r="B373" s="249" t="s">
        <v>391</v>
      </c>
      <c r="C373" s="249"/>
      <c r="D373" s="249"/>
      <c r="E373" s="249"/>
      <c r="F373" s="249"/>
      <c r="G373" s="249"/>
      <c r="H373" s="249"/>
      <c r="I373" s="249"/>
      <c r="J373" s="249"/>
      <c r="K373" s="249"/>
      <c r="L373" s="249"/>
      <c r="M373" s="249"/>
      <c r="N373" s="249"/>
      <c r="O373" s="249"/>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392</v>
      </c>
    </row>
    <row r="379" spans="2:17">
      <c r="B379" s="248" t="s">
        <v>318</v>
      </c>
      <c r="C379" s="248"/>
      <c r="D379" s="248"/>
      <c r="E379" s="248"/>
      <c r="F379" s="248"/>
      <c r="G379" s="248"/>
      <c r="H379" s="248"/>
      <c r="I379" s="248"/>
      <c r="J379" s="248"/>
      <c r="K379" s="248"/>
      <c r="L379" s="248"/>
      <c r="M379" s="248"/>
      <c r="N379" s="248"/>
      <c r="O379" s="248"/>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392</v>
      </c>
    </row>
    <row r="385" spans="1:17">
      <c r="B385" s="248" t="s">
        <v>319</v>
      </c>
      <c r="C385" s="248"/>
      <c r="D385" s="248"/>
      <c r="E385" s="248"/>
      <c r="F385" s="248"/>
      <c r="G385" s="248"/>
      <c r="H385" s="248"/>
      <c r="I385" s="248"/>
      <c r="J385" s="248"/>
      <c r="K385" s="248"/>
      <c r="L385" s="248"/>
      <c r="M385" s="248"/>
      <c r="N385" s="248"/>
      <c r="O385" s="248"/>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392</v>
      </c>
    </row>
    <row r="391" spans="1:17">
      <c r="B391" s="249" t="s">
        <v>320</v>
      </c>
      <c r="C391" s="249"/>
      <c r="D391" s="249"/>
      <c r="E391" s="249"/>
      <c r="F391" s="249"/>
      <c r="G391" s="249"/>
      <c r="H391" s="249"/>
      <c r="I391" s="249"/>
      <c r="J391" s="249"/>
      <c r="K391" s="249"/>
      <c r="L391" s="249"/>
      <c r="M391" s="249"/>
      <c r="N391" s="249"/>
      <c r="O391" s="249"/>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392</v>
      </c>
    </row>
    <row r="397" spans="1:17">
      <c r="B397" s="227" t="s">
        <v>321</v>
      </c>
      <c r="C397" s="227"/>
      <c r="D397" s="227"/>
      <c r="E397" s="227"/>
      <c r="F397" s="227"/>
      <c r="G397" s="227"/>
      <c r="H397" s="227"/>
      <c r="I397" s="227"/>
      <c r="J397" s="227"/>
      <c r="K397" s="227"/>
      <c r="L397" s="227"/>
      <c r="M397" s="227"/>
      <c r="N397" s="227"/>
      <c r="O397" s="227"/>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392</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392</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392</v>
      </c>
    </row>
    <row r="421" spans="2:17">
      <c r="B421" s="244" t="s">
        <v>329</v>
      </c>
      <c r="C421" s="244"/>
      <c r="D421" s="244"/>
      <c r="E421" s="244"/>
      <c r="F421" s="244"/>
      <c r="G421" s="244"/>
      <c r="H421" s="244"/>
      <c r="I421" s="244"/>
      <c r="J421" s="244"/>
      <c r="K421" s="244"/>
      <c r="L421" s="244"/>
      <c r="M421" s="244"/>
      <c r="N421" s="244"/>
      <c r="O421" s="244"/>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392</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330</v>
      </c>
      <c r="C428" s="256"/>
      <c r="D428" s="256"/>
      <c r="E428" s="256"/>
      <c r="F428" s="256"/>
      <c r="G428" s="256"/>
      <c r="H428" s="256"/>
      <c r="I428" s="256"/>
      <c r="J428" s="256"/>
      <c r="K428" s="256"/>
      <c r="L428" s="256"/>
      <c r="M428" s="256"/>
      <c r="N428" s="256"/>
      <c r="O428" s="256"/>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392</v>
      </c>
    </row>
    <row r="434" spans="1:18">
      <c r="B434" s="243" t="s">
        <v>331</v>
      </c>
      <c r="C434" s="243"/>
      <c r="D434" s="243"/>
      <c r="E434" s="243"/>
      <c r="F434" s="243"/>
      <c r="G434" s="243"/>
      <c r="H434" s="243"/>
      <c r="I434" s="243"/>
      <c r="J434" s="243"/>
      <c r="K434" s="243"/>
      <c r="L434" s="243"/>
      <c r="M434" s="243"/>
      <c r="N434" s="243"/>
      <c r="O434" s="243"/>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392</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351</v>
      </c>
      <c r="C441" s="227"/>
      <c r="D441" s="227"/>
      <c r="E441" s="227"/>
      <c r="F441" s="227"/>
      <c r="G441" s="227"/>
      <c r="H441" s="227"/>
      <c r="I441" s="227"/>
      <c r="J441" s="227"/>
      <c r="K441" s="227"/>
      <c r="L441" s="227"/>
      <c r="M441" s="227"/>
      <c r="N441" s="227"/>
      <c r="O441" s="227"/>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392</v>
      </c>
    </row>
    <row r="449" spans="1:17">
      <c r="B449" s="227" t="s">
        <v>389</v>
      </c>
      <c r="C449" s="227"/>
      <c r="D449" s="227"/>
      <c r="E449" s="227"/>
      <c r="F449" s="227"/>
      <c r="G449" s="227"/>
      <c r="H449" s="227"/>
      <c r="I449" s="227"/>
      <c r="J449" s="227"/>
      <c r="K449" s="227"/>
      <c r="L449" s="227"/>
      <c r="M449" s="227"/>
      <c r="N449" s="227"/>
      <c r="O449" s="227"/>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392</v>
      </c>
    </row>
    <row r="457" spans="1:17">
      <c r="B457" s="227" t="s">
        <v>312</v>
      </c>
      <c r="C457" s="227"/>
      <c r="D457" s="227"/>
      <c r="E457" s="227"/>
      <c r="F457" s="227"/>
      <c r="G457" s="227"/>
      <c r="H457" s="227"/>
      <c r="I457" s="227"/>
      <c r="J457" s="227"/>
      <c r="K457" s="227"/>
      <c r="L457" s="227"/>
      <c r="M457" s="227"/>
      <c r="N457" s="227"/>
      <c r="O457" s="227"/>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392</v>
      </c>
    </row>
    <row r="465" spans="2:17">
      <c r="B465" s="227" t="s">
        <v>358</v>
      </c>
      <c r="C465" s="227"/>
      <c r="D465" s="227"/>
      <c r="E465" s="227"/>
      <c r="F465" s="227"/>
      <c r="G465" s="227"/>
      <c r="H465" s="227"/>
      <c r="I465" s="227"/>
      <c r="J465" s="227"/>
      <c r="K465" s="227"/>
      <c r="L465" s="227"/>
      <c r="M465" s="227"/>
      <c r="N465" s="227"/>
      <c r="O465" s="227"/>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27" t="s">
        <v>359</v>
      </c>
      <c r="C471" s="227"/>
      <c r="D471" s="227"/>
      <c r="E471" s="227"/>
      <c r="F471" s="227"/>
      <c r="G471" s="227"/>
      <c r="H471" s="227"/>
      <c r="I471" s="227"/>
      <c r="J471" s="227"/>
      <c r="K471" s="227"/>
      <c r="L471" s="227"/>
      <c r="M471" s="227"/>
      <c r="N471" s="227"/>
      <c r="O471" s="227"/>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27" t="s">
        <v>352</v>
      </c>
      <c r="C477" s="227"/>
      <c r="D477" s="227"/>
      <c r="E477" s="227"/>
      <c r="F477" s="227"/>
      <c r="G477" s="227"/>
      <c r="H477" s="227"/>
      <c r="I477" s="227"/>
      <c r="J477" s="227"/>
      <c r="K477" s="227"/>
      <c r="L477" s="227"/>
      <c r="M477" s="227"/>
      <c r="N477" s="227"/>
      <c r="O477" s="227"/>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52" t="s">
        <v>360</v>
      </c>
      <c r="C484" s="252"/>
      <c r="D484" s="252"/>
      <c r="E484" s="252"/>
      <c r="F484" s="252"/>
      <c r="G484" s="252"/>
      <c r="H484" s="252"/>
      <c r="I484" s="252"/>
      <c r="J484" s="252"/>
      <c r="K484" s="252"/>
      <c r="L484" s="252"/>
      <c r="M484" s="252"/>
      <c r="N484" s="252"/>
      <c r="O484" s="252"/>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392</v>
      </c>
    </row>
    <row r="492" spans="1:17">
      <c r="B492" s="243" t="s">
        <v>371</v>
      </c>
      <c r="C492" s="243"/>
      <c r="D492" s="243"/>
      <c r="E492" s="243"/>
      <c r="F492" s="243"/>
      <c r="G492" s="243"/>
      <c r="H492" s="243"/>
      <c r="I492" s="243"/>
      <c r="J492" s="243"/>
      <c r="K492" s="243"/>
      <c r="L492" s="243"/>
      <c r="M492" s="243"/>
      <c r="N492" s="243"/>
      <c r="O492" s="243"/>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52" t="s">
        <v>354</v>
      </c>
      <c r="C500" s="252"/>
      <c r="D500" s="252"/>
      <c r="E500" s="252"/>
      <c r="F500" s="252"/>
      <c r="G500" s="252"/>
      <c r="H500" s="252"/>
      <c r="I500" s="252"/>
      <c r="J500" s="252"/>
      <c r="K500" s="252"/>
      <c r="L500" s="252"/>
      <c r="M500" s="252"/>
      <c r="N500" s="252"/>
      <c r="O500" s="252"/>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392</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52" t="s">
        <v>363</v>
      </c>
      <c r="C516" s="252"/>
      <c r="D516" s="252"/>
      <c r="E516" s="252"/>
      <c r="F516" s="252"/>
      <c r="G516" s="252"/>
      <c r="H516" s="252"/>
      <c r="I516" s="252"/>
      <c r="J516" s="252"/>
      <c r="K516" s="252"/>
      <c r="L516" s="252"/>
      <c r="M516" s="252"/>
      <c r="N516" s="252"/>
      <c r="O516" s="252"/>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392</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52" t="s">
        <v>390</v>
      </c>
      <c r="C524" s="252"/>
      <c r="D524" s="252"/>
      <c r="E524" s="252"/>
      <c r="F524" s="252"/>
      <c r="G524" s="252"/>
      <c r="H524" s="252"/>
      <c r="I524" s="252"/>
      <c r="J524" s="252"/>
      <c r="K524" s="252"/>
      <c r="L524" s="252"/>
      <c r="M524" s="252"/>
      <c r="N524" s="252"/>
      <c r="O524" s="252"/>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392</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46" t="s">
        <v>361</v>
      </c>
      <c r="C539" s="246"/>
      <c r="D539" s="246"/>
      <c r="E539" s="246"/>
      <c r="F539" s="246"/>
      <c r="G539" s="246"/>
      <c r="H539" s="246"/>
      <c r="I539" s="246"/>
      <c r="J539" s="246"/>
      <c r="K539" s="246"/>
      <c r="L539" s="246"/>
      <c r="M539" s="246"/>
      <c r="N539" s="246"/>
      <c r="O539" s="246"/>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43" t="s">
        <v>730</v>
      </c>
      <c r="C546" s="243"/>
      <c r="D546" s="243"/>
      <c r="E546" s="243"/>
      <c r="F546" s="243"/>
      <c r="G546" s="243"/>
      <c r="H546" s="243"/>
      <c r="I546" s="243"/>
      <c r="J546" s="243"/>
      <c r="K546" s="243"/>
      <c r="L546" s="243"/>
      <c r="M546" s="243"/>
      <c r="N546" s="243"/>
      <c r="O546" s="243"/>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362</v>
      </c>
      <c r="C555" s="228"/>
      <c r="D555" s="228"/>
      <c r="E555" s="228"/>
      <c r="F555" s="228"/>
      <c r="G555" s="228"/>
      <c r="H555" s="228"/>
      <c r="I555" s="228"/>
      <c r="J555" s="228"/>
      <c r="K555" s="228"/>
      <c r="L555" s="228"/>
      <c r="M555" s="228"/>
      <c r="N555" s="228"/>
      <c r="O555" s="228"/>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392</v>
      </c>
    </row>
    <row r="561" spans="2:17">
      <c r="B561" s="227" t="s">
        <v>364</v>
      </c>
      <c r="C561" s="227"/>
      <c r="D561" s="227"/>
      <c r="E561" s="227"/>
      <c r="F561" s="227"/>
      <c r="G561" s="227"/>
      <c r="H561" s="227"/>
      <c r="I561" s="227"/>
      <c r="J561" s="227"/>
      <c r="K561" s="227"/>
      <c r="L561" s="227"/>
      <c r="M561" s="227"/>
      <c r="N561" s="227"/>
      <c r="O561" s="227"/>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365</v>
      </c>
      <c r="C573" s="245"/>
      <c r="D573" s="245"/>
      <c r="E573" s="245"/>
      <c r="F573" s="245"/>
      <c r="G573" s="245"/>
      <c r="H573" s="245"/>
      <c r="I573" s="245"/>
      <c r="J573" s="245"/>
      <c r="K573" s="245"/>
      <c r="L573" s="245"/>
      <c r="M573" s="245"/>
      <c r="N573" s="245"/>
      <c r="O573" s="245"/>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46" t="s">
        <v>366</v>
      </c>
      <c r="C578" s="246"/>
      <c r="D578" s="246"/>
      <c r="E578" s="246"/>
      <c r="F578" s="246"/>
      <c r="G578" s="246"/>
      <c r="H578" s="246"/>
      <c r="I578" s="246"/>
      <c r="J578" s="246"/>
      <c r="K578" s="246"/>
      <c r="L578" s="246"/>
      <c r="M578" s="246"/>
      <c r="N578" s="246"/>
      <c r="O578" s="246"/>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43" t="s">
        <v>367</v>
      </c>
      <c r="C583" s="243"/>
      <c r="D583" s="243"/>
      <c r="E583" s="243"/>
      <c r="F583" s="243"/>
      <c r="G583" s="243"/>
      <c r="H583" s="243"/>
      <c r="I583" s="243"/>
      <c r="J583" s="243"/>
      <c r="K583" s="243"/>
      <c r="L583" s="243"/>
      <c r="M583" s="243"/>
      <c r="N583" s="243"/>
      <c r="O583" s="243"/>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54" t="s">
        <v>368</v>
      </c>
      <c r="C588" s="254"/>
      <c r="D588" s="254"/>
      <c r="E588" s="254"/>
      <c r="F588" s="254"/>
      <c r="G588" s="254"/>
      <c r="H588" s="254"/>
      <c r="I588" s="254"/>
      <c r="J588" s="254"/>
      <c r="K588" s="254"/>
      <c r="L588" s="254"/>
      <c r="M588" s="254"/>
      <c r="N588" s="254"/>
      <c r="O588" s="254"/>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53" t="s">
        <v>369</v>
      </c>
      <c r="C597" s="253"/>
      <c r="D597" s="253"/>
      <c r="E597" s="253"/>
      <c r="F597" s="253"/>
      <c r="G597" s="253"/>
      <c r="H597" s="253"/>
      <c r="I597" s="253"/>
      <c r="J597" s="253"/>
      <c r="K597" s="253"/>
      <c r="L597" s="253"/>
      <c r="M597" s="253"/>
      <c r="N597" s="253"/>
      <c r="O597" s="253"/>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c r="A612" s="99"/>
      <c r="B612" s="141"/>
      <c r="C612" s="141"/>
      <c r="D612" s="141"/>
      <c r="E612" s="141"/>
      <c r="F612" s="141"/>
      <c r="G612" s="141"/>
      <c r="H612" s="141"/>
      <c r="I612" s="141"/>
      <c r="J612" s="141"/>
      <c r="K612" s="141"/>
      <c r="L612" s="141"/>
      <c r="M612" s="141"/>
      <c r="N612" s="142"/>
      <c r="O612" s="142"/>
      <c r="P612" s="31"/>
      <c r="Q612" s="37" t="s">
        <v>55</v>
      </c>
    </row>
    <row r="613" spans="1:17" s="71" customFormat="1" ht="14.25">
      <c r="A613" s="100"/>
      <c r="B613" s="143"/>
      <c r="C613" s="143"/>
      <c r="D613" s="143"/>
      <c r="E613" s="143"/>
      <c r="F613" s="143"/>
      <c r="G613" s="143"/>
      <c r="H613" s="143"/>
      <c r="I613" s="143"/>
      <c r="J613" s="143"/>
      <c r="K613" s="143"/>
      <c r="L613" s="143"/>
      <c r="M613" s="143"/>
      <c r="N613" s="144"/>
      <c r="O613" s="144"/>
      <c r="P613" s="38"/>
      <c r="Q613" s="39" t="s">
        <v>56</v>
      </c>
    </row>
    <row r="614" spans="1:17" s="3" customFormat="1" ht="14.25">
      <c r="A614" s="101"/>
      <c r="B614" s="146"/>
      <c r="C614" s="146"/>
      <c r="D614" s="146"/>
      <c r="E614" s="146"/>
      <c r="F614" s="146"/>
      <c r="G614" s="146"/>
      <c r="H614" s="146"/>
      <c r="I614" s="146"/>
      <c r="J614" s="146"/>
      <c r="K614" s="146"/>
      <c r="L614" s="146"/>
      <c r="M614" s="146"/>
      <c r="N614" s="147"/>
      <c r="O614" s="149" t="e">
        <f>VLOOKUP($P614,Price!$A$1:$F$1200,6,FALSE)</f>
        <v>#N/A</v>
      </c>
      <c r="P614" s="150" t="s">
        <v>396</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ht="14.25">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c r="B626" s="72"/>
      <c r="I626" s="61"/>
      <c r="J626" s="61"/>
      <c r="K626" s="61"/>
      <c r="L626" s="61"/>
      <c r="M626" s="61"/>
      <c r="N626" s="62" t="e">
        <f>+N625/B625-1</f>
        <v>#DIV/0!</v>
      </c>
      <c r="O626" s="62" t="e">
        <f>+O625/C625-1</f>
        <v>#N/A</v>
      </c>
      <c r="P626" s="31"/>
      <c r="Q626" s="63" t="s">
        <v>76</v>
      </c>
    </row>
    <row r="627" spans="1:17" s="70" customFormat="1" ht="14.25">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c r="B630" s="72"/>
      <c r="I630" s="61"/>
      <c r="J630" s="61"/>
      <c r="K630" s="61"/>
      <c r="L630" s="61"/>
      <c r="M630" s="61"/>
      <c r="N630" s="62" t="e">
        <f>+N629/C629-1</f>
        <v>#DIV/0!</v>
      </c>
      <c r="O630" s="62" t="e">
        <f>+O629/D629-1</f>
        <v>#N/A</v>
      </c>
      <c r="P630" s="31"/>
      <c r="Q630" s="63" t="s">
        <v>76</v>
      </c>
    </row>
    <row r="631" spans="1:17" s="70" customFormat="1" ht="14.25">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c r="B634" s="72"/>
      <c r="I634" s="61"/>
      <c r="J634" s="61"/>
      <c r="K634" s="61"/>
      <c r="L634" s="61"/>
      <c r="M634" s="61"/>
      <c r="N634" s="62" t="e">
        <f>+N633/D633-1</f>
        <v>#DIV/0!</v>
      </c>
      <c r="O634" s="62" t="e">
        <f>+O633/E633-1</f>
        <v>#N/A</v>
      </c>
      <c r="P634" s="31"/>
      <c r="Q634" s="63" t="s">
        <v>76</v>
      </c>
    </row>
    <row r="635" spans="1:17" s="70" customFormat="1" ht="14.25">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c r="B638" s="72"/>
      <c r="I638" s="61"/>
      <c r="J638" s="61"/>
      <c r="K638" s="61"/>
      <c r="L638" s="61"/>
      <c r="M638" s="61"/>
      <c r="N638" s="62" t="e">
        <f>+N637/E637-1</f>
        <v>#DIV/0!</v>
      </c>
      <c r="O638" s="62" t="e">
        <f>+O637/F637-1</f>
        <v>#N/A</v>
      </c>
      <c r="P638" s="31"/>
      <c r="Q638" s="63" t="s">
        <v>76</v>
      </c>
    </row>
    <row r="639" spans="1:17" s="70" customFormat="1" ht="14.25">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c r="B642" s="72"/>
      <c r="I642" s="61"/>
      <c r="J642" s="61"/>
      <c r="K642" s="61"/>
      <c r="L642" s="61"/>
      <c r="M642" s="61"/>
      <c r="N642" s="62" t="e">
        <f>+N641/F641-1</f>
        <v>#DIV/0!</v>
      </c>
      <c r="O642" s="62" t="e">
        <f>+O641/G641-1</f>
        <v>#N/A</v>
      </c>
      <c r="P642" s="31"/>
      <c r="Q642" s="63" t="s">
        <v>76</v>
      </c>
    </row>
    <row r="643" spans="1:17" s="70" customFormat="1" ht="14.25">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c r="B646" s="72"/>
      <c r="I646" s="61"/>
      <c r="J646" s="61"/>
      <c r="K646" s="61"/>
      <c r="L646" s="61"/>
      <c r="M646" s="61"/>
      <c r="N646" s="62" t="e">
        <f>+N645/G645-1</f>
        <v>#DIV/0!</v>
      </c>
      <c r="O646" s="62" t="e">
        <f>+O645/H645-1</f>
        <v>#N/A</v>
      </c>
      <c r="P646" s="31"/>
      <c r="Q646" s="63" t="s">
        <v>76</v>
      </c>
    </row>
    <row r="647" spans="1:17" s="70" customFormat="1" ht="14.25">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c r="B650" s="72"/>
      <c r="I650" s="61"/>
      <c r="J650" s="61"/>
      <c r="K650" s="61"/>
      <c r="L650" s="61"/>
      <c r="M650" s="61"/>
      <c r="N650" s="62" t="e">
        <f>+N649/H649-1</f>
        <v>#DIV/0!</v>
      </c>
      <c r="O650" s="62" t="e">
        <f>+O649/I649-1</f>
        <v>#N/A</v>
      </c>
      <c r="P650" s="31"/>
      <c r="Q650" s="63" t="s">
        <v>76</v>
      </c>
    </row>
    <row r="651" spans="1:17" s="70" customFormat="1" ht="14.25">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c r="B654" s="72"/>
      <c r="I654" s="61"/>
      <c r="J654" s="61"/>
      <c r="K654" s="61"/>
      <c r="L654" s="61"/>
      <c r="M654" s="61"/>
      <c r="N654" s="62" t="e">
        <f>+N653/I653-1</f>
        <v>#DIV/0!</v>
      </c>
      <c r="O654" s="62" t="e">
        <f>+O653/J653-1</f>
        <v>#N/A</v>
      </c>
      <c r="P654" s="31"/>
      <c r="Q654" s="63" t="s">
        <v>76</v>
      </c>
    </row>
    <row r="655" spans="1:17" s="70" customFormat="1" ht="14.25">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c r="B658" s="72"/>
      <c r="I658" s="61"/>
      <c r="J658" s="61"/>
      <c r="K658" s="61"/>
      <c r="L658" s="61"/>
      <c r="M658" s="61"/>
      <c r="N658" s="62" t="e">
        <f>+N657/J657-1</f>
        <v>#DIV/0!</v>
      </c>
      <c r="O658" s="62" t="e">
        <f>+O657/K657-1</f>
        <v>#N/A</v>
      </c>
      <c r="P658" s="31"/>
      <c r="Q658" s="63" t="s">
        <v>76</v>
      </c>
    </row>
    <row r="659" spans="1:17" s="70" customFormat="1" ht="14.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c r="B662" s="72"/>
      <c r="I662" s="61"/>
      <c r="J662" s="61"/>
      <c r="K662" s="61"/>
      <c r="L662" s="61"/>
      <c r="M662" s="61"/>
      <c r="N662" s="62" t="e">
        <f>+N661/K661-1</f>
        <v>#DIV/0!</v>
      </c>
      <c r="O662" s="62" t="e">
        <f>+O661/L661-1</f>
        <v>#N/A</v>
      </c>
      <c r="P662" s="31"/>
      <c r="Q662" s="63" t="s">
        <v>76</v>
      </c>
    </row>
    <row r="663" spans="1:17" s="70" customFormat="1" ht="14.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c r="B666" s="72"/>
      <c r="I666" s="61"/>
      <c r="J666" s="61"/>
      <c r="K666" s="61"/>
      <c r="L666" s="61"/>
      <c r="M666" s="61"/>
      <c r="N666" s="62" t="e">
        <f>+N665/L665-1</f>
        <v>#DIV/0!</v>
      </c>
      <c r="O666" s="62" t="e">
        <f>+O665/M665-1</f>
        <v>#N/A</v>
      </c>
      <c r="P666" s="31"/>
      <c r="Q666" s="63" t="s">
        <v>76</v>
      </c>
    </row>
    <row r="667" spans="1:17" s="70" customFormat="1" ht="14.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c r="B670" s="72"/>
      <c r="I670" s="61"/>
      <c r="J670" s="61"/>
      <c r="K670" s="61"/>
      <c r="L670" s="61"/>
      <c r="M670" s="61"/>
      <c r="N670" s="62" t="e">
        <f>+N669/M669-1</f>
        <v>#DIV/0!</v>
      </c>
      <c r="O670" s="62" t="e">
        <f>+O669/N669-1</f>
        <v>#N/A</v>
      </c>
      <c r="P670" s="31"/>
      <c r="Q670" s="63" t="s">
        <v>76</v>
      </c>
    </row>
    <row r="671" spans="1:17" s="70" customFormat="1" ht="14.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7845" priority="1311" operator="lessThan">
      <formula>0</formula>
    </cfRule>
  </conditionalFormatting>
  <conditionalFormatting sqref="P546">
    <cfRule type="cellIs" dxfId="7844" priority="1309" operator="lessThan">
      <formula>0</formula>
    </cfRule>
  </conditionalFormatting>
  <conditionalFormatting sqref="B347:N347">
    <cfRule type="cellIs" dxfId="7843" priority="1308" operator="lessThan">
      <formula>0</formula>
    </cfRule>
  </conditionalFormatting>
  <conditionalFormatting sqref="B347:N347">
    <cfRule type="cellIs" dxfId="7842" priority="1307" operator="lessThan">
      <formula>0</formula>
    </cfRule>
  </conditionalFormatting>
  <conditionalFormatting sqref="Q551">
    <cfRule type="cellIs" dxfId="7841" priority="1299" operator="lessThan">
      <formula>0</formula>
    </cfRule>
  </conditionalFormatting>
  <conditionalFormatting sqref="Q485:Q488">
    <cfRule type="cellIs" dxfId="7840" priority="1306" operator="lessThan">
      <formula>0</formula>
    </cfRule>
  </conditionalFormatting>
  <conditionalFormatting sqref="Q489:Q490">
    <cfRule type="cellIs" dxfId="7839" priority="1305" operator="lessThan">
      <formula>0</formula>
    </cfRule>
  </conditionalFormatting>
  <conditionalFormatting sqref="Q489:Q490">
    <cfRule type="cellIs" dxfId="7838" priority="1304" operator="lessThan">
      <formula>0</formula>
    </cfRule>
  </conditionalFormatting>
  <conditionalFormatting sqref="P547:P550">
    <cfRule type="cellIs" dxfId="7837" priority="1296" operator="lessThan">
      <formula>0</formula>
    </cfRule>
  </conditionalFormatting>
  <conditionalFormatting sqref="Q371">
    <cfRule type="cellIs" dxfId="7836" priority="1264" operator="lessThan">
      <formula>0</formula>
    </cfRule>
  </conditionalFormatting>
  <conditionalFormatting sqref="Q551">
    <cfRule type="cellIs" dxfId="7835" priority="1298" operator="lessThan">
      <formula>0</formula>
    </cfRule>
  </conditionalFormatting>
  <conditionalFormatting sqref="J352:N353 K350:N351">
    <cfRule type="cellIs" dxfId="7834" priority="1291" operator="lessThan">
      <formula>0</formula>
    </cfRule>
  </conditionalFormatting>
  <conditionalFormatting sqref="Q353">
    <cfRule type="cellIs" dxfId="7833" priority="1284" operator="lessThan">
      <formula>0</formula>
    </cfRule>
  </conditionalFormatting>
  <conditionalFormatting sqref="Q450:Q454">
    <cfRule type="cellIs" dxfId="7832" priority="1295" operator="lessThan">
      <formula>0</formula>
    </cfRule>
  </conditionalFormatting>
  <conditionalFormatting sqref="J350">
    <cfRule type="cellIs" dxfId="7831" priority="1290" operator="lessThan">
      <formula>0</formula>
    </cfRule>
  </conditionalFormatting>
  <conditionalFormatting sqref="P348:Q349 Q350:Q352">
    <cfRule type="cellIs" dxfId="7830" priority="1294" operator="lessThan">
      <formula>0</formula>
    </cfRule>
  </conditionalFormatting>
  <conditionalFormatting sqref="B348">
    <cfRule type="cellIs" dxfId="7829" priority="1289" operator="lessThan">
      <formula>0</formula>
    </cfRule>
  </conditionalFormatting>
  <conditionalFormatting sqref="P397:Q397 Q398:Q400">
    <cfRule type="cellIs" dxfId="7828" priority="1234" operator="lessThan">
      <formula>0</formula>
    </cfRule>
  </conditionalFormatting>
  <conditionalFormatting sqref="P348:P349">
    <cfRule type="cellIs" dxfId="7827" priority="1293" operator="lessThan">
      <formula>0</formula>
    </cfRule>
  </conditionalFormatting>
  <conditionalFormatting sqref="P350:P353">
    <cfRule type="cellIs" dxfId="7826" priority="1292" operator="lessThan">
      <formula>0</formula>
    </cfRule>
  </conditionalFormatting>
  <conditionalFormatting sqref="Q401">
    <cfRule type="cellIs" dxfId="7825" priority="1231" operator="lessThan">
      <formula>0</formula>
    </cfRule>
  </conditionalFormatting>
  <conditionalFormatting sqref="Q354">
    <cfRule type="cellIs" dxfId="7824" priority="1287" operator="lessThan">
      <formula>0</formula>
    </cfRule>
  </conditionalFormatting>
  <conditionalFormatting sqref="Q408">
    <cfRule type="cellIs" dxfId="7823" priority="1218" operator="lessThan">
      <formula>0</formula>
    </cfRule>
  </conditionalFormatting>
  <conditionalFormatting sqref="P398:P400">
    <cfRule type="cellIs" dxfId="7822" priority="1232" operator="lessThan">
      <formula>0</formula>
    </cfRule>
  </conditionalFormatting>
  <conditionalFormatting sqref="P386:P388">
    <cfRule type="cellIs" dxfId="7821" priority="1250" operator="lessThan">
      <formula>0</formula>
    </cfRule>
  </conditionalFormatting>
  <conditionalFormatting sqref="H390">
    <cfRule type="cellIs" dxfId="7820" priority="1206" operator="lessThan">
      <formula>0</formula>
    </cfRule>
  </conditionalFormatting>
  <conditionalFormatting sqref="Q401">
    <cfRule type="cellIs" dxfId="7819" priority="1230" operator="lessThan">
      <formula>0</formula>
    </cfRule>
  </conditionalFormatting>
  <conditionalFormatting sqref="B349">
    <cfRule type="cellIs" dxfId="7818" priority="1288" operator="lessThan">
      <formula>0</formula>
    </cfRule>
  </conditionalFormatting>
  <conditionalFormatting sqref="J351">
    <cfRule type="cellIs" dxfId="7817" priority="1285" operator="lessThan">
      <formula>0</formula>
    </cfRule>
  </conditionalFormatting>
  <conditionalFormatting sqref="P354">
    <cfRule type="cellIs" dxfId="7816" priority="1286" operator="lessThan">
      <formula>0</formula>
    </cfRule>
  </conditionalFormatting>
  <conditionalFormatting sqref="P421">
    <cfRule type="cellIs" dxfId="7815" priority="1200" operator="lessThan">
      <formula>0</formula>
    </cfRule>
  </conditionalFormatting>
  <conditionalFormatting sqref="Q353">
    <cfRule type="cellIs" dxfId="7814" priority="1283" operator="lessThan">
      <formula>0</formula>
    </cfRule>
  </conditionalFormatting>
  <conditionalFormatting sqref="P355:Q355 Q356:Q358">
    <cfRule type="cellIs" dxfId="7813" priority="1282" operator="lessThan">
      <formula>0</formula>
    </cfRule>
  </conditionalFormatting>
  <conditionalFormatting sqref="P355">
    <cfRule type="cellIs" dxfId="7812" priority="1281" operator="lessThan">
      <formula>0</formula>
    </cfRule>
  </conditionalFormatting>
  <conditionalFormatting sqref="P356:P359">
    <cfRule type="cellIs" dxfId="7811" priority="1280" operator="lessThan">
      <formula>0</formula>
    </cfRule>
  </conditionalFormatting>
  <conditionalFormatting sqref="P385">
    <cfRule type="cellIs" dxfId="7810" priority="1251" operator="lessThan">
      <formula>0</formula>
    </cfRule>
  </conditionalFormatting>
  <conditionalFormatting sqref="C386:J386">
    <cfRule type="cellIs" dxfId="7809" priority="1248" operator="lessThan">
      <formula>0</formula>
    </cfRule>
  </conditionalFormatting>
  <conditionalFormatting sqref="I387 K386:N387 C388:N388 C389:M389">
    <cfRule type="cellIs" dxfId="7808" priority="1249" operator="lessThan">
      <formula>0</formula>
    </cfRule>
  </conditionalFormatting>
  <conditionalFormatting sqref="Q360">
    <cfRule type="cellIs" dxfId="7807" priority="1275" operator="lessThan">
      <formula>0</formula>
    </cfRule>
  </conditionalFormatting>
  <conditionalFormatting sqref="B385">
    <cfRule type="cellIs" dxfId="7806" priority="1246" operator="lessThan">
      <formula>0</formula>
    </cfRule>
  </conditionalFormatting>
  <conditionalFormatting sqref="Q359">
    <cfRule type="cellIs" dxfId="7805" priority="1273" operator="lessThan">
      <formula>0</formula>
    </cfRule>
  </conditionalFormatting>
  <conditionalFormatting sqref="Q359">
    <cfRule type="cellIs" dxfId="7804" priority="1272" operator="lessThan">
      <formula>0</formula>
    </cfRule>
  </conditionalFormatting>
  <conditionalFormatting sqref="P367:Q367 Q368:Q370">
    <cfRule type="cellIs" dxfId="7803" priority="1271" operator="lessThan">
      <formula>0</formula>
    </cfRule>
  </conditionalFormatting>
  <conditionalFormatting sqref="P367">
    <cfRule type="cellIs" dxfId="7802" priority="1270" operator="lessThan">
      <formula>0</formula>
    </cfRule>
  </conditionalFormatting>
  <conditionalFormatting sqref="J368">
    <cfRule type="cellIs" dxfId="7801" priority="1268" operator="lessThan">
      <formula>0</formula>
    </cfRule>
  </conditionalFormatting>
  <conditionalFormatting sqref="K368:N369 J370:M371">
    <cfRule type="cellIs" dxfId="7800" priority="1269" operator="lessThan">
      <formula>0</formula>
    </cfRule>
  </conditionalFormatting>
  <conditionalFormatting sqref="P379">
    <cfRule type="cellIs" dxfId="7799" priority="1261" operator="lessThan">
      <formula>0</formula>
    </cfRule>
  </conditionalFormatting>
  <conditionalFormatting sqref="Q372">
    <cfRule type="cellIs" dxfId="7798" priority="1266" operator="lessThan">
      <formula>0</formula>
    </cfRule>
  </conditionalFormatting>
  <conditionalFormatting sqref="B367">
    <cfRule type="cellIs" dxfId="7797" priority="1267" operator="lessThan">
      <formula>0</formula>
    </cfRule>
  </conditionalFormatting>
  <conditionalFormatting sqref="P404:P406">
    <cfRule type="cellIs" dxfId="7796" priority="1219" operator="lessThan">
      <formula>0</formula>
    </cfRule>
  </conditionalFormatting>
  <conditionalFormatting sqref="J369">
    <cfRule type="cellIs" dxfId="7795" priority="1265" operator="lessThan">
      <formula>0</formula>
    </cfRule>
  </conditionalFormatting>
  <conditionalFormatting sqref="Q371">
    <cfRule type="cellIs" dxfId="7794" priority="1263" operator="lessThan">
      <formula>0</formula>
    </cfRule>
  </conditionalFormatting>
  <conditionalFormatting sqref="P379:Q379 Q380:Q382">
    <cfRule type="cellIs" dxfId="7793" priority="1262" operator="lessThan">
      <formula>0</formula>
    </cfRule>
  </conditionalFormatting>
  <conditionalFormatting sqref="Q383">
    <cfRule type="cellIs" dxfId="7792" priority="1253" operator="lessThan">
      <formula>0</formula>
    </cfRule>
  </conditionalFormatting>
  <conditionalFormatting sqref="I381 K380:N381 C382:M383">
    <cfRule type="cellIs" dxfId="7791" priority="1260" operator="lessThan">
      <formula>0</formula>
    </cfRule>
  </conditionalFormatting>
  <conditionalFormatting sqref="I380">
    <cfRule type="cellIs" dxfId="7790" priority="1258" operator="lessThan">
      <formula>0</formula>
    </cfRule>
  </conditionalFormatting>
  <conditionalFormatting sqref="C380:J380">
    <cfRule type="cellIs" dxfId="7789" priority="1259" operator="lessThan">
      <formula>0</formula>
    </cfRule>
  </conditionalFormatting>
  <conditionalFormatting sqref="B379">
    <cfRule type="cellIs" dxfId="7788" priority="1257" operator="lessThan">
      <formula>0</formula>
    </cfRule>
  </conditionalFormatting>
  <conditionalFormatting sqref="Q384">
    <cfRule type="cellIs" dxfId="7787" priority="1256" operator="lessThan">
      <formula>0</formula>
    </cfRule>
  </conditionalFormatting>
  <conditionalFormatting sqref="Q429:Q431">
    <cfRule type="cellIs" dxfId="7786" priority="1191" operator="lessThan">
      <formula>0</formula>
    </cfRule>
  </conditionalFormatting>
  <conditionalFormatting sqref="C381:J381">
    <cfRule type="cellIs" dxfId="7785" priority="1255" operator="lessThan">
      <formula>0</formula>
    </cfRule>
  </conditionalFormatting>
  <conditionalFormatting sqref="Q383">
    <cfRule type="cellIs" dxfId="7784" priority="1254" operator="lessThan">
      <formula>0</formula>
    </cfRule>
  </conditionalFormatting>
  <conditionalFormatting sqref="Q389">
    <cfRule type="cellIs" dxfId="7783" priority="1242" operator="lessThan">
      <formula>0</formula>
    </cfRule>
  </conditionalFormatting>
  <conditionalFormatting sqref="P391:Q391 Q392:Q394">
    <cfRule type="cellIs" dxfId="7782" priority="1241" operator="lessThan">
      <formula>0</formula>
    </cfRule>
  </conditionalFormatting>
  <conditionalFormatting sqref="P391">
    <cfRule type="cellIs" dxfId="7781" priority="1240" operator="lessThan">
      <formula>0</formula>
    </cfRule>
  </conditionalFormatting>
  <conditionalFormatting sqref="P392:P394">
    <cfRule type="cellIs" dxfId="7780" priority="1239" operator="lessThan">
      <formula>0</formula>
    </cfRule>
  </conditionalFormatting>
  <conditionalFormatting sqref="Q396">
    <cfRule type="cellIs" dxfId="7779" priority="1237" operator="lessThan">
      <formula>0</formula>
    </cfRule>
  </conditionalFormatting>
  <conditionalFormatting sqref="B391">
    <cfRule type="cellIs" dxfId="7778" priority="1238" operator="lessThan">
      <formula>0</formula>
    </cfRule>
  </conditionalFormatting>
  <conditionalFormatting sqref="Q395">
    <cfRule type="cellIs" dxfId="7777" priority="1236" operator="lessThan">
      <formula>0</formula>
    </cfRule>
  </conditionalFormatting>
  <conditionalFormatting sqref="P385:Q385 Q386:Q388">
    <cfRule type="cellIs" dxfId="7776" priority="1252" operator="lessThan">
      <formula>0</formula>
    </cfRule>
  </conditionalFormatting>
  <conditionalFormatting sqref="Q395">
    <cfRule type="cellIs" dxfId="7775" priority="1235" operator="lessThan">
      <formula>0</formula>
    </cfRule>
  </conditionalFormatting>
  <conditionalFormatting sqref="J372:M372">
    <cfRule type="cellIs" dxfId="7774" priority="1226" operator="lessThan">
      <formula>0</formula>
    </cfRule>
  </conditionalFormatting>
  <conditionalFormatting sqref="C360:M360">
    <cfRule type="cellIs" dxfId="7773" priority="1225" operator="lessThan">
      <formula>0</formula>
    </cfRule>
  </conditionalFormatting>
  <conditionalFormatting sqref="J354:N354">
    <cfRule type="cellIs" dxfId="7772" priority="1224" operator="lessThan">
      <formula>0</formula>
    </cfRule>
  </conditionalFormatting>
  <conditionalFormatting sqref="I386">
    <cfRule type="cellIs" dxfId="7771" priority="1247" operator="lessThan">
      <formula>0</formula>
    </cfRule>
  </conditionalFormatting>
  <conditionalFormatting sqref="Q390">
    <cfRule type="cellIs" dxfId="7770" priority="1245" operator="lessThan">
      <formula>0</formula>
    </cfRule>
  </conditionalFormatting>
  <conditionalFormatting sqref="C387:J387">
    <cfRule type="cellIs" dxfId="7769" priority="1244" operator="lessThan">
      <formula>0</formula>
    </cfRule>
  </conditionalFormatting>
  <conditionalFormatting sqref="Q389">
    <cfRule type="cellIs" dxfId="7768" priority="1243" operator="lessThan">
      <formula>0</formula>
    </cfRule>
  </conditionalFormatting>
  <conditionalFormatting sqref="P397">
    <cfRule type="cellIs" dxfId="7767" priority="1233" operator="lessThan">
      <formula>0</formula>
    </cfRule>
  </conditionalFormatting>
  <conditionalFormatting sqref="C396:M396">
    <cfRule type="cellIs" dxfId="7766" priority="1229" operator="lessThan">
      <formula>0</formula>
    </cfRule>
  </conditionalFormatting>
  <conditionalFormatting sqref="C390:M390">
    <cfRule type="cellIs" dxfId="7765" priority="1228" operator="lessThan">
      <formula>0</formula>
    </cfRule>
  </conditionalFormatting>
  <conditionalFormatting sqref="C384:M384">
    <cfRule type="cellIs" dxfId="7764" priority="1227" operator="lessThan">
      <formula>0</formula>
    </cfRule>
  </conditionalFormatting>
  <conditionalFormatting sqref="Q425">
    <cfRule type="cellIs" dxfId="7763" priority="1196" operator="lessThan">
      <formula>0</formula>
    </cfRule>
  </conditionalFormatting>
  <conditionalFormatting sqref="H383">
    <cfRule type="cellIs" dxfId="7762" priority="1203" operator="lessThan">
      <formula>0</formula>
    </cfRule>
  </conditionalFormatting>
  <conditionalFormatting sqref="J557">
    <cfRule type="cellIs" dxfId="7761" priority="1177" operator="lessThan">
      <formula>0</formula>
    </cfRule>
  </conditionalFormatting>
  <conditionalFormatting sqref="H360">
    <cfRule type="cellIs" dxfId="7760" priority="1204" operator="lessThan">
      <formula>0</formula>
    </cfRule>
  </conditionalFormatting>
  <conditionalFormatting sqref="P422:P424">
    <cfRule type="cellIs" dxfId="7759" priority="1199" operator="lessThan">
      <formula>0</formula>
    </cfRule>
  </conditionalFormatting>
  <conditionalFormatting sqref="B427">
    <cfRule type="cellIs" dxfId="7758" priority="1193" operator="lessThan">
      <formula>0</formula>
    </cfRule>
  </conditionalFormatting>
  <conditionalFormatting sqref="B403">
    <cfRule type="cellIs" dxfId="7757" priority="1215" operator="lessThan">
      <formula>0</formula>
    </cfRule>
  </conditionalFormatting>
  <conditionalFormatting sqref="P421:Q421 Q422:Q424">
    <cfRule type="cellIs" dxfId="7756" priority="1201" operator="lessThan">
      <formula>0</formula>
    </cfRule>
  </conditionalFormatting>
  <conditionalFormatting sqref="Q438">
    <cfRule type="cellIs" dxfId="7755" priority="1184" operator="lessThan">
      <formula>0</formula>
    </cfRule>
  </conditionalFormatting>
  <conditionalFormatting sqref="B397">
    <cfRule type="cellIs" dxfId="7754" priority="1223" operator="lessThan">
      <formula>0</formula>
    </cfRule>
  </conditionalFormatting>
  <conditionalFormatting sqref="B402">
    <cfRule type="cellIs" dxfId="7753" priority="1222" operator="lessThan">
      <formula>0</formula>
    </cfRule>
  </conditionalFormatting>
  <conditionalFormatting sqref="Q407">
    <cfRule type="cellIs" dxfId="7752" priority="1216" operator="lessThan">
      <formula>0</formula>
    </cfRule>
  </conditionalFormatting>
  <conditionalFormatting sqref="P403:Q403 Q404:Q406">
    <cfRule type="cellIs" dxfId="7751" priority="1221" operator="lessThan">
      <formula>0</formula>
    </cfRule>
  </conditionalFormatting>
  <conditionalFormatting sqref="P403">
    <cfRule type="cellIs" dxfId="7750" priority="1220" operator="lessThan">
      <formula>0</formula>
    </cfRule>
  </conditionalFormatting>
  <conditionalFormatting sqref="Q407">
    <cfRule type="cellIs" dxfId="7749" priority="1217" operator="lessThan">
      <formula>0</formula>
    </cfRule>
  </conditionalFormatting>
  <conditionalFormatting sqref="B434">
    <cfRule type="cellIs" dxfId="7748" priority="1182" operator="lessThan">
      <formula>0</formula>
    </cfRule>
  </conditionalFormatting>
  <conditionalFormatting sqref="H384">
    <cfRule type="cellIs" dxfId="7747" priority="1202" operator="lessThan">
      <formula>0</formula>
    </cfRule>
  </conditionalFormatting>
  <conditionalFormatting sqref="Q433">
    <cfRule type="cellIs" dxfId="7746" priority="1183" operator="lessThan">
      <formula>0</formula>
    </cfRule>
  </conditionalFormatting>
  <conditionalFormatting sqref="Q556:Q558">
    <cfRule type="cellIs" dxfId="7745" priority="1181" operator="lessThan">
      <formula>0</formula>
    </cfRule>
  </conditionalFormatting>
  <conditionalFormatting sqref="J558:N558 K556:N557 J559:M559">
    <cfRule type="cellIs" dxfId="7744" priority="1179" operator="lessThan">
      <formula>0</formula>
    </cfRule>
  </conditionalFormatting>
  <conditionalFormatting sqref="Q432">
    <cfRule type="cellIs" dxfId="7743" priority="1188" operator="lessThan">
      <formula>0</formula>
    </cfRule>
  </conditionalFormatting>
  <conditionalFormatting sqref="Q435:Q437">
    <cfRule type="cellIs" dxfId="7742" priority="1187" operator="lessThan">
      <formula>0</formula>
    </cfRule>
  </conditionalFormatting>
  <conditionalFormatting sqref="P429:P431">
    <cfRule type="cellIs" dxfId="7741" priority="1190" operator="lessThan">
      <formula>0</formula>
    </cfRule>
  </conditionalFormatting>
  <conditionalFormatting sqref="Q432">
    <cfRule type="cellIs" dxfId="7740" priority="1189" operator="lessThan">
      <formula>0</formula>
    </cfRule>
  </conditionalFormatting>
  <conditionalFormatting sqref="P556:P558">
    <cfRule type="cellIs" dxfId="7739" priority="1180" operator="lessThan">
      <formula>0</formula>
    </cfRule>
  </conditionalFormatting>
  <conditionalFormatting sqref="H396">
    <cfRule type="cellIs" dxfId="7738" priority="1208" operator="lessThan">
      <formula>0</formula>
    </cfRule>
  </conditionalFormatting>
  <conditionalFormatting sqref="Q438">
    <cfRule type="cellIs" dxfId="7737" priority="1185" operator="lessThan">
      <formula>0</formula>
    </cfRule>
  </conditionalFormatting>
  <conditionalFormatting sqref="Q425">
    <cfRule type="cellIs" dxfId="7736" priority="1197" operator="lessThan">
      <formula>0</formula>
    </cfRule>
  </conditionalFormatting>
  <conditionalFormatting sqref="H389">
    <cfRule type="cellIs" dxfId="7735" priority="1207" operator="lessThan">
      <formula>0</formula>
    </cfRule>
  </conditionalFormatting>
  <conditionalFormatting sqref="B428">
    <cfRule type="cellIs" dxfId="7734" priority="1192" operator="lessThan">
      <formula>0</formula>
    </cfRule>
  </conditionalFormatting>
  <conditionalFormatting sqref="Q559">
    <cfRule type="cellIs" dxfId="7733" priority="1176" operator="lessThan">
      <formula>0</formula>
    </cfRule>
  </conditionalFormatting>
  <conditionalFormatting sqref="Q559">
    <cfRule type="cellIs" dxfId="7732" priority="1175" operator="lessThan">
      <formula>0</formula>
    </cfRule>
  </conditionalFormatting>
  <conditionalFormatting sqref="P435:P437">
    <cfRule type="cellIs" dxfId="7731" priority="1186" operator="lessThan">
      <formula>0</formula>
    </cfRule>
  </conditionalFormatting>
  <conditionalFormatting sqref="P427">
    <cfRule type="cellIs" dxfId="7730" priority="1198" operator="lessThan">
      <formula>0</formula>
    </cfRule>
  </conditionalFormatting>
  <conditionalFormatting sqref="Q426:Q427">
    <cfRule type="cellIs" dxfId="7729" priority="1194" operator="lessThan">
      <formula>0</formula>
    </cfRule>
  </conditionalFormatting>
  <conditionalFormatting sqref="J562:N562 J564:N565 J563:M563">
    <cfRule type="cellIs" dxfId="7728" priority="1169" operator="lessThan">
      <formula>0</formula>
    </cfRule>
  </conditionalFormatting>
  <conditionalFormatting sqref="B421">
    <cfRule type="cellIs" dxfId="7727" priority="1195" operator="lessThan">
      <formula>0</formula>
    </cfRule>
  </conditionalFormatting>
  <conditionalFormatting sqref="Q560">
    <cfRule type="cellIs" dxfId="7726" priority="1174" operator="lessThan">
      <formula>0</formula>
    </cfRule>
  </conditionalFormatting>
  <conditionalFormatting sqref="J563">
    <cfRule type="cellIs" dxfId="7725" priority="1168" operator="lessThan">
      <formula>0</formula>
    </cfRule>
  </conditionalFormatting>
  <conditionalFormatting sqref="Q565">
    <cfRule type="cellIs" dxfId="7724" priority="1167" operator="lessThan">
      <formula>0</formula>
    </cfRule>
  </conditionalFormatting>
  <conditionalFormatting sqref="Q566">
    <cfRule type="cellIs" dxfId="7723" priority="1165" operator="lessThan">
      <formula>0</formula>
    </cfRule>
  </conditionalFormatting>
  <conditionalFormatting sqref="B588">
    <cfRule type="cellIs" dxfId="7722" priority="1129" operator="lessThan">
      <formula>0</formula>
    </cfRule>
  </conditionalFormatting>
  <conditionalFormatting sqref="I580 K579:N580 C581:N582">
    <cfRule type="cellIs" dxfId="7721" priority="1162" operator="lessThan">
      <formula>0</formula>
    </cfRule>
  </conditionalFormatting>
  <conditionalFormatting sqref="C579:N582">
    <cfRule type="cellIs" dxfId="7720" priority="1161" operator="lessThan">
      <formula>0</formula>
    </cfRule>
  </conditionalFormatting>
  <conditionalFormatting sqref="Q582">
    <cfRule type="cellIs" dxfId="7719" priority="1157" operator="lessThan">
      <formula>0</formula>
    </cfRule>
  </conditionalFormatting>
  <conditionalFormatting sqref="I579">
    <cfRule type="cellIs" dxfId="7718" priority="1160" operator="lessThan">
      <formula>0</formula>
    </cfRule>
  </conditionalFormatting>
  <conditionalFormatting sqref="J556:N558 J559:M559">
    <cfRule type="cellIs" dxfId="7717" priority="1178" operator="lessThan">
      <formula>0</formula>
    </cfRule>
  </conditionalFormatting>
  <conditionalFormatting sqref="P562:P565">
    <cfRule type="cellIs" dxfId="7716" priority="1171" operator="lessThan">
      <formula>0</formula>
    </cfRule>
  </conditionalFormatting>
  <conditionalFormatting sqref="J564:N565 K562:N562 K563:M563">
    <cfRule type="cellIs" dxfId="7715" priority="1170" operator="lessThan">
      <formula>0</formula>
    </cfRule>
  </conditionalFormatting>
  <conditionalFormatting sqref="B555">
    <cfRule type="cellIs" dxfId="7714" priority="1173" operator="lessThan">
      <formula>0</formula>
    </cfRule>
  </conditionalFormatting>
  <conditionalFormatting sqref="Q565">
    <cfRule type="cellIs" dxfId="7713" priority="1166" operator="lessThan">
      <formula>0</formula>
    </cfRule>
  </conditionalFormatting>
  <conditionalFormatting sqref="C580:J580">
    <cfRule type="cellIs" dxfId="7712" priority="1159" operator="lessThan">
      <formula>0</formula>
    </cfRule>
  </conditionalFormatting>
  <conditionalFormatting sqref="Q562:Q564">
    <cfRule type="cellIs" dxfId="7711" priority="1172" operator="lessThan">
      <formula>0</formula>
    </cfRule>
  </conditionalFormatting>
  <conditionalFormatting sqref="Q579:Q581">
    <cfRule type="cellIs" dxfId="7710" priority="1164" operator="lessThan">
      <formula>0</formula>
    </cfRule>
  </conditionalFormatting>
  <conditionalFormatting sqref="P579:P582">
    <cfRule type="cellIs" dxfId="7709" priority="1163" operator="lessThan">
      <formula>0</formula>
    </cfRule>
  </conditionalFormatting>
  <conditionalFormatting sqref="Q582">
    <cfRule type="cellIs" dxfId="7708" priority="1158" operator="lessThan">
      <formula>0</formula>
    </cfRule>
  </conditionalFormatting>
  <conditionalFormatting sqref="Q592">
    <cfRule type="cellIs" dxfId="7707" priority="1133" operator="lessThan">
      <formula>0</formula>
    </cfRule>
  </conditionalFormatting>
  <conditionalFormatting sqref="I589">
    <cfRule type="cellIs" dxfId="7706" priority="1136" operator="lessThan">
      <formula>0</formula>
    </cfRule>
  </conditionalFormatting>
  <conditionalFormatting sqref="H580:H582">
    <cfRule type="cellIs" dxfId="7705" priority="1156" operator="lessThan">
      <formula>0</formula>
    </cfRule>
  </conditionalFormatting>
  <conditionalFormatting sqref="H584:H587">
    <cfRule type="cellIs" dxfId="7704" priority="1143" operator="lessThan">
      <formula>0</formula>
    </cfRule>
  </conditionalFormatting>
  <conditionalFormatting sqref="H579">
    <cfRule type="cellIs" dxfId="7703" priority="1154" operator="lessThan">
      <formula>0</formula>
    </cfRule>
  </conditionalFormatting>
  <conditionalFormatting sqref="H579:H582">
    <cfRule type="cellIs" dxfId="7702" priority="1155" operator="lessThan">
      <formula>0</formula>
    </cfRule>
  </conditionalFormatting>
  <conditionalFormatting sqref="B578">
    <cfRule type="cellIs" dxfId="7701" priority="1153" operator="lessThan">
      <formula>0</formula>
    </cfRule>
  </conditionalFormatting>
  <conditionalFormatting sqref="Q587">
    <cfRule type="cellIs" dxfId="7700" priority="1145" operator="lessThan">
      <formula>0</formula>
    </cfRule>
  </conditionalFormatting>
  <conditionalFormatting sqref="I584">
    <cfRule type="cellIs" dxfId="7699" priority="1148" operator="lessThan">
      <formula>0</formula>
    </cfRule>
  </conditionalFormatting>
  <conditionalFormatting sqref="C584:N587">
    <cfRule type="cellIs" dxfId="7698" priority="1149" operator="lessThan">
      <formula>0</formula>
    </cfRule>
  </conditionalFormatting>
  <conditionalFormatting sqref="Q587">
    <cfRule type="cellIs" dxfId="7697" priority="1146" operator="lessThan">
      <formula>0</formula>
    </cfRule>
  </conditionalFormatting>
  <conditionalFormatting sqref="H584">
    <cfRule type="cellIs" dxfId="7696" priority="1142" operator="lessThan">
      <formula>0</formula>
    </cfRule>
  </conditionalFormatting>
  <conditionalFormatting sqref="P584:P587">
    <cfRule type="cellIs" dxfId="7695" priority="1151" operator="lessThan">
      <formula>0</formula>
    </cfRule>
  </conditionalFormatting>
  <conditionalFormatting sqref="C585:J585">
    <cfRule type="cellIs" dxfId="7694" priority="1147" operator="lessThan">
      <formula>0</formula>
    </cfRule>
  </conditionalFormatting>
  <conditionalFormatting sqref="H585:H587">
    <cfRule type="cellIs" dxfId="7693" priority="1144" operator="lessThan">
      <formula>0</formula>
    </cfRule>
  </conditionalFormatting>
  <conditionalFormatting sqref="I585 K584:N585 C586:N587">
    <cfRule type="cellIs" dxfId="7692" priority="1150" operator="lessThan">
      <formula>0</formula>
    </cfRule>
  </conditionalFormatting>
  <conditionalFormatting sqref="Q584:Q586">
    <cfRule type="cellIs" dxfId="7691" priority="1152" operator="lessThan">
      <formula>0</formula>
    </cfRule>
  </conditionalFormatting>
  <conditionalFormatting sqref="B583">
    <cfRule type="cellIs" dxfId="7690" priority="1141" operator="lessThan">
      <formula>0</formula>
    </cfRule>
  </conditionalFormatting>
  <conditionalFormatting sqref="C589:N592">
    <cfRule type="cellIs" dxfId="7689" priority="1137" operator="lessThan">
      <formula>0</formula>
    </cfRule>
  </conditionalFormatting>
  <conditionalFormatting sqref="Q592">
    <cfRule type="cellIs" dxfId="7688" priority="1134" operator="lessThan">
      <formula>0</formula>
    </cfRule>
  </conditionalFormatting>
  <conditionalFormatting sqref="H589">
    <cfRule type="cellIs" dxfId="7687" priority="1130" operator="lessThan">
      <formula>0</formula>
    </cfRule>
  </conditionalFormatting>
  <conditionalFormatting sqref="H589:H592">
    <cfRule type="cellIs" dxfId="7686" priority="1131" operator="lessThan">
      <formula>0</formula>
    </cfRule>
  </conditionalFormatting>
  <conditionalFormatting sqref="P589:P592">
    <cfRule type="cellIs" dxfId="7685" priority="1139" operator="lessThan">
      <formula>0</formula>
    </cfRule>
  </conditionalFormatting>
  <conditionalFormatting sqref="C590:J590">
    <cfRule type="cellIs" dxfId="7684" priority="1135" operator="lessThan">
      <formula>0</formula>
    </cfRule>
  </conditionalFormatting>
  <conditionalFormatting sqref="H590:H592">
    <cfRule type="cellIs" dxfId="7683" priority="1132" operator="lessThan">
      <formula>0</formula>
    </cfRule>
  </conditionalFormatting>
  <conditionalFormatting sqref="I590 K589:N590 C591:N592">
    <cfRule type="cellIs" dxfId="7682" priority="1138" operator="lessThan">
      <formula>0</formula>
    </cfRule>
  </conditionalFormatting>
  <conditionalFormatting sqref="Q589:Q591">
    <cfRule type="cellIs" dxfId="7681" priority="1140" operator="lessThan">
      <formula>0</formula>
    </cfRule>
  </conditionalFormatting>
  <conditionalFormatting sqref="C350:I350">
    <cfRule type="cellIs" dxfId="7680" priority="1126" operator="lessThan">
      <formula>0</formula>
    </cfRule>
  </conditionalFormatting>
  <conditionalFormatting sqref="C352:I353">
    <cfRule type="cellIs" dxfId="7679" priority="1127" operator="lessThan">
      <formula>0</formula>
    </cfRule>
  </conditionalFormatting>
  <conditionalFormatting sqref="P492:Q492">
    <cfRule type="cellIs" dxfId="7678" priority="1110" operator="lessThan">
      <formula>0</formula>
    </cfRule>
  </conditionalFormatting>
  <conditionalFormatting sqref="P485:P488">
    <cfRule type="cellIs" dxfId="7677" priority="1111" operator="lessThan">
      <formula>0</formula>
    </cfRule>
  </conditionalFormatting>
  <conditionalFormatting sqref="Q574:Q576">
    <cfRule type="cellIs" dxfId="7676" priority="1080" operator="lessThan">
      <formula>0</formula>
    </cfRule>
  </conditionalFormatting>
  <conditionalFormatting sqref="B484">
    <cfRule type="cellIs" dxfId="7675" priority="1128" operator="lessThan">
      <formula>0</formula>
    </cfRule>
  </conditionalFormatting>
  <conditionalFormatting sqref="N420">
    <cfRule type="cellIs" dxfId="7674" priority="892" operator="lessThan">
      <formula>0</formula>
    </cfRule>
  </conditionalFormatting>
  <conditionalFormatting sqref="C351:I351">
    <cfRule type="cellIs" dxfId="7673" priority="1125" operator="lessThan">
      <formula>0</formula>
    </cfRule>
  </conditionalFormatting>
  <conditionalFormatting sqref="C354:I354">
    <cfRule type="cellIs" dxfId="7672" priority="1124" operator="lessThan">
      <formula>0</formula>
    </cfRule>
  </conditionalFormatting>
  <conditionalFormatting sqref="C370:I371">
    <cfRule type="cellIs" dxfId="7671" priority="1123" operator="lessThan">
      <formula>0</formula>
    </cfRule>
  </conditionalFormatting>
  <conditionalFormatting sqref="C368:I368">
    <cfRule type="cellIs" dxfId="7670" priority="1122" operator="lessThan">
      <formula>0</formula>
    </cfRule>
  </conditionalFormatting>
  <conditionalFormatting sqref="C369:I369">
    <cfRule type="cellIs" dxfId="7669" priority="1121" operator="lessThan">
      <formula>0</formula>
    </cfRule>
  </conditionalFormatting>
  <conditionalFormatting sqref="C372:I372">
    <cfRule type="cellIs" dxfId="7668" priority="1120" operator="lessThan">
      <formula>0</formula>
    </cfRule>
  </conditionalFormatting>
  <conditionalFormatting sqref="C556:I559">
    <cfRule type="cellIs" dxfId="7667" priority="1118" operator="lessThan">
      <formula>0</formula>
    </cfRule>
  </conditionalFormatting>
  <conditionalFormatting sqref="C557:I557">
    <cfRule type="cellIs" dxfId="7666" priority="1117" operator="lessThan">
      <formula>0</formula>
    </cfRule>
  </conditionalFormatting>
  <conditionalFormatting sqref="C558:I559">
    <cfRule type="cellIs" dxfId="7665" priority="1119" operator="lessThan">
      <formula>0</formula>
    </cfRule>
  </conditionalFormatting>
  <conditionalFormatting sqref="C562:I565">
    <cfRule type="cellIs" dxfId="7664" priority="1115" operator="lessThan">
      <formula>0</formula>
    </cfRule>
  </conditionalFormatting>
  <conditionalFormatting sqref="C563:I563">
    <cfRule type="cellIs" dxfId="7663" priority="1114" operator="lessThan">
      <formula>0</formula>
    </cfRule>
  </conditionalFormatting>
  <conditionalFormatting sqref="C564:I565">
    <cfRule type="cellIs" dxfId="7662" priority="1116" operator="lessThan">
      <formula>0</formula>
    </cfRule>
  </conditionalFormatting>
  <conditionalFormatting sqref="C442:C445">
    <cfRule type="cellIs" dxfId="7661" priority="1113" operator="lessThan">
      <formula>0</formula>
    </cfRule>
  </conditionalFormatting>
  <conditionalFormatting sqref="P450:P453">
    <cfRule type="cellIs" dxfId="7660" priority="1112" operator="lessThan">
      <formula>0</formula>
    </cfRule>
  </conditionalFormatting>
  <conditionalFormatting sqref="Q493:Q496">
    <cfRule type="cellIs" dxfId="7659" priority="1109" operator="lessThan">
      <formula>0</formula>
    </cfRule>
  </conditionalFormatting>
  <conditionalFormatting sqref="Q497:Q498">
    <cfRule type="cellIs" dxfId="7658" priority="1108" operator="lessThan">
      <formula>0</formula>
    </cfRule>
  </conditionalFormatting>
  <conditionalFormatting sqref="Q498">
    <cfRule type="cellIs" dxfId="7657" priority="1107" operator="lessThan">
      <formula>0</formula>
    </cfRule>
  </conditionalFormatting>
  <conditionalFormatting sqref="Q497">
    <cfRule type="cellIs" dxfId="7656" priority="1106" operator="lessThan">
      <formula>0</formula>
    </cfRule>
  </conditionalFormatting>
  <conditionalFormatting sqref="P493:P496">
    <cfRule type="cellIs" dxfId="7655" priority="1105" operator="lessThan">
      <formula>0</formula>
    </cfRule>
  </conditionalFormatting>
  <conditionalFormatting sqref="B492">
    <cfRule type="cellIs" dxfId="7654" priority="1104" operator="lessThan">
      <formula>0</formula>
    </cfRule>
  </conditionalFormatting>
  <conditionalFormatting sqref="C574:N577">
    <cfRule type="cellIs" dxfId="7653" priority="1077" operator="lessThan">
      <formula>0</formula>
    </cfRule>
  </conditionalFormatting>
  <conditionalFormatting sqref="Q577">
    <cfRule type="cellIs" dxfId="7652" priority="1074" operator="lessThan">
      <formula>0</formula>
    </cfRule>
  </conditionalFormatting>
  <conditionalFormatting sqref="H574:H577">
    <cfRule type="cellIs" dxfId="7651" priority="1071" operator="lessThan">
      <formula>0</formula>
    </cfRule>
  </conditionalFormatting>
  <conditionalFormatting sqref="Q491">
    <cfRule type="cellIs" dxfId="7650" priority="1103" operator="lessThan">
      <formula>0</formula>
    </cfRule>
  </conditionalFormatting>
  <conditionalFormatting sqref="Q533:Q536 Q538">
    <cfRule type="cellIs" dxfId="7649" priority="1102" operator="lessThan">
      <formula>0</formula>
    </cfRule>
  </conditionalFormatting>
  <conditionalFormatting sqref="P532">
    <cfRule type="cellIs" dxfId="7648" priority="1101" operator="lessThan">
      <formula>0</formula>
    </cfRule>
  </conditionalFormatting>
  <conditionalFormatting sqref="Q537">
    <cfRule type="cellIs" dxfId="7647" priority="1100" operator="lessThan">
      <formula>0</formula>
    </cfRule>
  </conditionalFormatting>
  <conditionalFormatting sqref="Q537">
    <cfRule type="cellIs" dxfId="7646" priority="1099" operator="lessThan">
      <formula>0</formula>
    </cfRule>
  </conditionalFormatting>
  <conditionalFormatting sqref="P533:P536">
    <cfRule type="cellIs" dxfId="7645" priority="1098" operator="lessThan">
      <formula>0</formula>
    </cfRule>
  </conditionalFormatting>
  <conditionalFormatting sqref="Q545 Q540:Q543">
    <cfRule type="cellIs" dxfId="7644" priority="1096" operator="lessThan">
      <formula>0</formula>
    </cfRule>
  </conditionalFormatting>
  <conditionalFormatting sqref="Q544">
    <cfRule type="cellIs" dxfId="7643" priority="1094" operator="lessThan">
      <formula>0</formula>
    </cfRule>
  </conditionalFormatting>
  <conditionalFormatting sqref="B532">
    <cfRule type="cellIs" dxfId="7642" priority="1097" operator="lessThan">
      <formula>0</formula>
    </cfRule>
  </conditionalFormatting>
  <conditionalFormatting sqref="P539">
    <cfRule type="cellIs" dxfId="7641" priority="1095" operator="lessThan">
      <formula>0</formula>
    </cfRule>
  </conditionalFormatting>
  <conditionalFormatting sqref="P540:P543">
    <cfRule type="cellIs" dxfId="7640" priority="1092" operator="lessThan">
      <formula>0</formula>
    </cfRule>
  </conditionalFormatting>
  <conditionalFormatting sqref="Q544">
    <cfRule type="cellIs" dxfId="7639" priority="1093" operator="lessThan">
      <formula>0</formula>
    </cfRule>
  </conditionalFormatting>
  <conditionalFormatting sqref="P568:P570 P572">
    <cfRule type="cellIs" dxfId="7638" priority="1090" operator="lessThan">
      <formula>0</formula>
    </cfRule>
  </conditionalFormatting>
  <conditionalFormatting sqref="Q568:Q570">
    <cfRule type="cellIs" dxfId="7637" priority="1091" operator="lessThan">
      <formula>0</formula>
    </cfRule>
  </conditionalFormatting>
  <conditionalFormatting sqref="C570:I570">
    <cfRule type="cellIs" dxfId="7636" priority="1083" operator="lessThan">
      <formula>0</formula>
    </cfRule>
  </conditionalFormatting>
  <conditionalFormatting sqref="C568:I570">
    <cfRule type="cellIs" dxfId="7635" priority="1082" operator="lessThan">
      <formula>0</formula>
    </cfRule>
  </conditionalFormatting>
  <conditionalFormatting sqref="B567">
    <cfRule type="cellIs" dxfId="7634" priority="1084" operator="lessThan">
      <formula>0</formula>
    </cfRule>
  </conditionalFormatting>
  <conditionalFormatting sqref="J568:N570">
    <cfRule type="cellIs" dxfId="7633" priority="1088" operator="lessThan">
      <formula>0</formula>
    </cfRule>
  </conditionalFormatting>
  <conditionalFormatting sqref="P574:P577">
    <cfRule type="cellIs" dxfId="7632" priority="1079" operator="lessThan">
      <formula>0</formula>
    </cfRule>
  </conditionalFormatting>
  <conditionalFormatting sqref="Q571:Q572">
    <cfRule type="cellIs" dxfId="7631" priority="1085" operator="lessThan">
      <formula>0</formula>
    </cfRule>
  </conditionalFormatting>
  <conditionalFormatting sqref="C433:M433">
    <cfRule type="cellIs" dxfId="7630" priority="860" operator="lessThan">
      <formula>0</formula>
    </cfRule>
  </conditionalFormatting>
  <conditionalFormatting sqref="Q571:Q572">
    <cfRule type="cellIs" dxfId="7629" priority="1086" operator="lessThan">
      <formula>0</formula>
    </cfRule>
  </conditionalFormatting>
  <conditionalFormatting sqref="J569">
    <cfRule type="cellIs" dxfId="7628" priority="1087" operator="lessThan">
      <formula>0</formula>
    </cfRule>
  </conditionalFormatting>
  <conditionalFormatting sqref="J570:N570 K568:N569">
    <cfRule type="cellIs" dxfId="7627" priority="1089" operator="lessThan">
      <formula>0</formula>
    </cfRule>
  </conditionalFormatting>
  <conditionalFormatting sqref="I575 K574:N575 C576:N577">
    <cfRule type="cellIs" dxfId="7626" priority="1078" operator="lessThan">
      <formula>0</formula>
    </cfRule>
  </conditionalFormatting>
  <conditionalFormatting sqref="N420">
    <cfRule type="cellIs" dxfId="7625" priority="893" operator="lessThan">
      <formula>0</formula>
    </cfRule>
  </conditionalFormatting>
  <conditionalFormatting sqref="B429:N429">
    <cfRule type="cellIs" dxfId="7624" priority="855" operator="lessThan">
      <formula>0</formula>
    </cfRule>
  </conditionalFormatting>
  <conditionalFormatting sqref="C569:I569">
    <cfRule type="cellIs" dxfId="7623" priority="1081" operator="lessThan">
      <formula>0</formula>
    </cfRule>
  </conditionalFormatting>
  <conditionalFormatting sqref="B429:N429">
    <cfRule type="cellIs" dxfId="7622" priority="856" operator="lessThan">
      <formula>0</formula>
    </cfRule>
  </conditionalFormatting>
  <conditionalFormatting sqref="H433">
    <cfRule type="cellIs" dxfId="7621" priority="859" operator="lessThan">
      <formula>0</formula>
    </cfRule>
  </conditionalFormatting>
  <conditionalFormatting sqref="B433">
    <cfRule type="cellIs" dxfId="7620" priority="858" operator="lessThan">
      <formula>0</formula>
    </cfRule>
  </conditionalFormatting>
  <conditionalFormatting sqref="B433">
    <cfRule type="cellIs" dxfId="7619" priority="857" operator="lessThan">
      <formula>0</formula>
    </cfRule>
  </conditionalFormatting>
  <conditionalFormatting sqref="B429:N429">
    <cfRule type="cellIs" dxfId="7618" priority="853" operator="lessThan">
      <formula>0</formula>
    </cfRule>
  </conditionalFormatting>
  <conditionalFormatting sqref="B429:N429">
    <cfRule type="cellIs" dxfId="7617" priority="854" operator="lessThan">
      <formula>0</formula>
    </cfRule>
  </conditionalFormatting>
  <conditionalFormatting sqref="B422:N422">
    <cfRule type="cellIs" dxfId="7616" priority="865" operator="lessThan">
      <formula>0</formula>
    </cfRule>
  </conditionalFormatting>
  <conditionalFormatting sqref="H574">
    <cfRule type="cellIs" dxfId="7615" priority="1070" operator="lessThan">
      <formula>0</formula>
    </cfRule>
  </conditionalFormatting>
  <conditionalFormatting sqref="C433:M433">
    <cfRule type="cellIs" dxfId="7614" priority="861" operator="lessThan">
      <formula>0</formula>
    </cfRule>
  </conditionalFormatting>
  <conditionalFormatting sqref="H575:H577">
    <cfRule type="cellIs" dxfId="7613" priority="1072" operator="lessThan">
      <formula>0</formula>
    </cfRule>
  </conditionalFormatting>
  <conditionalFormatting sqref="Q577">
    <cfRule type="cellIs" dxfId="7612" priority="1073" operator="lessThan">
      <formula>0</formula>
    </cfRule>
  </conditionalFormatting>
  <conditionalFormatting sqref="I574">
    <cfRule type="cellIs" dxfId="7611" priority="1076" operator="lessThan">
      <formula>0</formula>
    </cfRule>
  </conditionalFormatting>
  <conditionalFormatting sqref="H426">
    <cfRule type="cellIs" dxfId="7610" priority="875" operator="lessThan">
      <formula>0</formula>
    </cfRule>
  </conditionalFormatting>
  <conditionalFormatting sqref="C575:J575">
    <cfRule type="cellIs" dxfId="7609" priority="1075" operator="lessThan">
      <formula>0</formula>
    </cfRule>
  </conditionalFormatting>
  <conditionalFormatting sqref="B573">
    <cfRule type="cellIs" dxfId="7608" priority="1069" operator="lessThan">
      <formula>0</formula>
    </cfRule>
  </conditionalFormatting>
  <conditionalFormatting sqref="N425">
    <cfRule type="cellIs" dxfId="7607" priority="864" operator="lessThan">
      <formula>0</formula>
    </cfRule>
  </conditionalFormatting>
  <conditionalFormatting sqref="C426:M426">
    <cfRule type="cellIs" dxfId="7606" priority="876" operator="lessThan">
      <formula>0</formula>
    </cfRule>
  </conditionalFormatting>
  <conditionalFormatting sqref="C426:M426">
    <cfRule type="cellIs" dxfId="7605" priority="877" operator="lessThan">
      <formula>0</formula>
    </cfRule>
  </conditionalFormatting>
  <conditionalFormatting sqref="N426">
    <cfRule type="cellIs" dxfId="7604" priority="863" operator="lessThan">
      <formula>0</formula>
    </cfRule>
  </conditionalFormatting>
  <conditionalFormatting sqref="B429:N429">
    <cfRule type="cellIs" dxfId="7603" priority="851" operator="lessThan">
      <formula>0</formula>
    </cfRule>
  </conditionalFormatting>
  <conditionalFormatting sqref="N426">
    <cfRule type="cellIs" dxfId="7602" priority="862" operator="lessThan">
      <formula>0</formula>
    </cfRule>
  </conditionalFormatting>
  <conditionalFormatting sqref="B429:N429">
    <cfRule type="cellIs" dxfId="7601" priority="852" operator="lessThan">
      <formula>0</formula>
    </cfRule>
  </conditionalFormatting>
  <conditionalFormatting sqref="B561">
    <cfRule type="cellIs" dxfId="7600" priority="1068" operator="lessThan">
      <formula>0</formula>
    </cfRule>
  </conditionalFormatting>
  <conditionalFormatting sqref="B426">
    <cfRule type="cellIs" dxfId="7599" priority="874" operator="lessThan">
      <formula>0</formula>
    </cfRule>
  </conditionalFormatting>
  <conditionalFormatting sqref="N433">
    <cfRule type="cellIs" dxfId="7598" priority="846" operator="lessThan">
      <formula>0</formula>
    </cfRule>
  </conditionalFormatting>
  <conditionalFormatting sqref="B561">
    <cfRule type="cellIs" dxfId="7597" priority="1067" operator="lessThan">
      <formula>0</formula>
    </cfRule>
  </conditionalFormatting>
  <conditionalFormatting sqref="B554">
    <cfRule type="cellIs" dxfId="7596" priority="1065" operator="lessThan">
      <formula>0</formula>
    </cfRule>
  </conditionalFormatting>
  <conditionalFormatting sqref="B554">
    <cfRule type="cellIs" dxfId="7595" priority="1066" operator="lessThan">
      <formula>0</formula>
    </cfRule>
  </conditionalFormatting>
  <conditionalFormatting sqref="B572">
    <cfRule type="cellIs" dxfId="7594" priority="1063" operator="lessThan">
      <formula>0</formula>
    </cfRule>
  </conditionalFormatting>
  <conditionalFormatting sqref="B572">
    <cfRule type="cellIs" dxfId="7593"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7592" priority="1062" operator="lessThan">
      <formula>0</formula>
    </cfRule>
  </conditionalFormatting>
  <conditionalFormatting sqref="B600">
    <cfRule type="cellIs" dxfId="7591" priority="1059" operator="lessThan">
      <formula>0</formula>
    </cfRule>
  </conditionalFormatting>
  <conditionalFormatting sqref="B594">
    <cfRule type="cellIs" dxfId="7590" priority="1061" operator="lessThan">
      <formula>0</formula>
    </cfRule>
  </conditionalFormatting>
  <conditionalFormatting sqref="B597">
    <cfRule type="cellIs" dxfId="7589" priority="1060" operator="lessThan">
      <formula>0</formula>
    </cfRule>
  </conditionalFormatting>
  <conditionalFormatting sqref="B615">
    <cfRule type="cellIs" dxfId="7588" priority="1058" operator="lessThan">
      <formula>0</formula>
    </cfRule>
  </conditionalFormatting>
  <conditionalFormatting sqref="B623">
    <cfRule type="cellIs" dxfId="7587" priority="1057" operator="lessThan">
      <formula>0</formula>
    </cfRule>
  </conditionalFormatting>
  <conditionalFormatting sqref="I626:N626 P624:Q627">
    <cfRule type="cellIs" dxfId="7586" priority="1056" operator="lessThan">
      <formula>0</formula>
    </cfRule>
  </conditionalFormatting>
  <conditionalFormatting sqref="P415:Q415 Q416:Q418">
    <cfRule type="cellIs" dxfId="7585" priority="1041" operator="lessThan">
      <formula>0</formula>
    </cfRule>
  </conditionalFormatting>
  <conditionalFormatting sqref="B409">
    <cfRule type="cellIs" dxfId="7584" priority="1042" operator="lessThan">
      <formula>0</formula>
    </cfRule>
  </conditionalFormatting>
  <conditionalFormatting sqref="P416:P418">
    <cfRule type="cellIs" dxfId="7583" priority="1039" operator="lessThan">
      <formula>0</formula>
    </cfRule>
  </conditionalFormatting>
  <conditionalFormatting sqref="P415">
    <cfRule type="cellIs" dxfId="7582" priority="1040" operator="lessThan">
      <formula>0</formula>
    </cfRule>
  </conditionalFormatting>
  <conditionalFormatting sqref="Q419">
    <cfRule type="cellIs" dxfId="7581" priority="1037" operator="lessThan">
      <formula>0</formula>
    </cfRule>
  </conditionalFormatting>
  <conditionalFormatting sqref="Q420">
    <cfRule type="cellIs" dxfId="7580" priority="1038" operator="lessThan">
      <formula>0</formula>
    </cfRule>
  </conditionalFormatting>
  <conditionalFormatting sqref="B415">
    <cfRule type="cellIs" dxfId="7579" priority="1035" operator="lessThan">
      <formula>0</formula>
    </cfRule>
  </conditionalFormatting>
  <conditionalFormatting sqref="Q419">
    <cfRule type="cellIs" dxfId="7578" priority="1036" operator="lessThan">
      <formula>0</formula>
    </cfRule>
  </conditionalFormatting>
  <conditionalFormatting sqref="B435:N435">
    <cfRule type="cellIs" dxfId="7577" priority="839" operator="lessThan">
      <formula>0</formula>
    </cfRule>
  </conditionalFormatting>
  <conditionalFormatting sqref="B435:N435">
    <cfRule type="cellIs" dxfId="7576" priority="840" operator="lessThan">
      <formula>0</formula>
    </cfRule>
  </conditionalFormatting>
  <conditionalFormatting sqref="C606:I606">
    <cfRule type="cellIs" dxfId="7575" priority="1052" operator="lessThan">
      <formula>0</formula>
    </cfRule>
  </conditionalFormatting>
  <conditionalFormatting sqref="C607:I607">
    <cfRule type="cellIs" dxfId="7574" priority="1051" operator="lessThan">
      <formula>0</formula>
    </cfRule>
  </conditionalFormatting>
  <conditionalFormatting sqref="C611:M611">
    <cfRule type="cellIs" dxfId="7573" priority="1050" operator="lessThan">
      <formula>0</formula>
    </cfRule>
  </conditionalFormatting>
  <conditionalFormatting sqref="P604">
    <cfRule type="cellIs" dxfId="7572" priority="1049" operator="lessThan">
      <formula>0</formula>
    </cfRule>
  </conditionalFormatting>
  <conditionalFormatting sqref="P410:P412">
    <cfRule type="cellIs" dxfId="7571" priority="1046" operator="lessThan">
      <formula>0</formula>
    </cfRule>
  </conditionalFormatting>
  <conditionalFormatting sqref="Q413">
    <cfRule type="cellIs" dxfId="7570" priority="1043" operator="lessThan">
      <formula>0</formula>
    </cfRule>
  </conditionalFormatting>
  <conditionalFormatting sqref="Q414">
    <cfRule type="cellIs" dxfId="7569" priority="1045" operator="lessThan">
      <formula>0</formula>
    </cfRule>
  </conditionalFormatting>
  <conditionalFormatting sqref="P409:Q409 Q410:Q412">
    <cfRule type="cellIs" dxfId="7568" priority="1048" operator="lessThan">
      <formula>0</formula>
    </cfRule>
  </conditionalFormatting>
  <conditionalFormatting sqref="P409">
    <cfRule type="cellIs" dxfId="7567" priority="1047" operator="lessThan">
      <formula>0</formula>
    </cfRule>
  </conditionalFormatting>
  <conditionalFormatting sqref="Q413">
    <cfRule type="cellIs" dxfId="7566" priority="1044" operator="lessThan">
      <formula>0</formula>
    </cfRule>
  </conditionalFormatting>
  <conditionalFormatting sqref="B435:N435">
    <cfRule type="cellIs" dxfId="7565" priority="838" operator="lessThan">
      <formula>0</formula>
    </cfRule>
  </conditionalFormatting>
  <conditionalFormatting sqref="B435:N435">
    <cfRule type="cellIs" dxfId="7564" priority="837" operator="lessThan">
      <formula>0</formula>
    </cfRule>
  </conditionalFormatting>
  <conditionalFormatting sqref="B435:N435">
    <cfRule type="cellIs" dxfId="7563" priority="836" operator="lessThan">
      <formula>0</formula>
    </cfRule>
  </conditionalFormatting>
  <conditionalFormatting sqref="B435:N435">
    <cfRule type="cellIs" dxfId="7562" priority="834" operator="lessThan">
      <formula>0</formula>
    </cfRule>
  </conditionalFormatting>
  <conditionalFormatting sqref="B435:N435">
    <cfRule type="cellIs" dxfId="7561" priority="835" operator="lessThan">
      <formula>0</formula>
    </cfRule>
  </conditionalFormatting>
  <conditionalFormatting sqref="N438">
    <cfRule type="cellIs" dxfId="7560" priority="832" operator="lessThan">
      <formula>0</formula>
    </cfRule>
  </conditionalFormatting>
  <conditionalFormatting sqref="B435:N435">
    <cfRule type="cellIs" dxfId="7559" priority="833" operator="lessThan">
      <formula>0</formula>
    </cfRule>
  </conditionalFormatting>
  <conditionalFormatting sqref="N439">
    <cfRule type="cellIs" dxfId="7558" priority="831" operator="lessThan">
      <formula>0</formula>
    </cfRule>
  </conditionalFormatting>
  <conditionalFormatting sqref="N439">
    <cfRule type="cellIs" dxfId="7557" priority="830" operator="lessThan">
      <formula>0</formula>
    </cfRule>
  </conditionalFormatting>
  <conditionalFormatting sqref="D442:N445">
    <cfRule type="cellIs" dxfId="7556" priority="827" operator="lessThan">
      <formula>0</formula>
    </cfRule>
  </conditionalFormatting>
  <conditionalFormatting sqref="B442:B445">
    <cfRule type="cellIs" dxfId="7555" priority="824" operator="lessThan">
      <formula>0</formula>
    </cfRule>
  </conditionalFormatting>
  <conditionalFormatting sqref="B498">
    <cfRule type="cellIs" dxfId="7554" priority="821" operator="lessThan">
      <formula>0</formula>
    </cfRule>
  </conditionalFormatting>
  <conditionalFormatting sqref="C498">
    <cfRule type="cellIs" dxfId="7553" priority="818" operator="lessThan">
      <formula>0</formula>
    </cfRule>
  </conditionalFormatting>
  <conditionalFormatting sqref="P553">
    <cfRule type="cellIs" dxfId="7552" priority="619" operator="lessThan">
      <formula>0</formula>
    </cfRule>
  </conditionalFormatting>
  <conditionalFormatting sqref="N370">
    <cfRule type="cellIs" dxfId="7551" priority="1034" operator="lessThan">
      <formula>0</formula>
    </cfRule>
  </conditionalFormatting>
  <conditionalFormatting sqref="N382">
    <cfRule type="cellIs" dxfId="7550" priority="1033" operator="lessThan">
      <formula>0</formula>
    </cfRule>
  </conditionalFormatting>
  <conditionalFormatting sqref="B354">
    <cfRule type="cellIs" dxfId="7549" priority="999" operator="lessThan">
      <formula>0</formula>
    </cfRule>
  </conditionalFormatting>
  <conditionalFormatting sqref="B589:B592">
    <cfRule type="cellIs" dxfId="7548" priority="1004" operator="lessThan">
      <formula>0</formula>
    </cfRule>
  </conditionalFormatting>
  <conditionalFormatting sqref="B351">
    <cfRule type="cellIs" dxfId="7547" priority="1000" operator="lessThan">
      <formula>0</formula>
    </cfRule>
  </conditionalFormatting>
  <conditionalFormatting sqref="B551">
    <cfRule type="cellIs" dxfId="7546" priority="1026" operator="lessThan">
      <formula>0</formula>
    </cfRule>
  </conditionalFormatting>
  <conditionalFormatting sqref="B382:B383">
    <cfRule type="cellIs" dxfId="7545" priority="1021" operator="lessThan">
      <formula>0</formula>
    </cfRule>
  </conditionalFormatting>
  <conditionalFormatting sqref="B386">
    <cfRule type="cellIs" dxfId="7544" priority="1017" operator="lessThan">
      <formula>0</formula>
    </cfRule>
  </conditionalFormatting>
  <conditionalFormatting sqref="C350:M353">
    <cfRule type="cellIs" dxfId="7543" priority="1031" operator="lessThan">
      <formula>0</formula>
    </cfRule>
  </conditionalFormatting>
  <conditionalFormatting sqref="B368">
    <cfRule type="cellIs" dxfId="7542" priority="997" operator="lessThan">
      <formula>0</formula>
    </cfRule>
  </conditionalFormatting>
  <conditionalFormatting sqref="B396 B386:B390 B380:B384 B368:B372 B360 B350:B354">
    <cfRule type="cellIs" dxfId="7541" priority="1028" operator="lessThan">
      <formula>0</formula>
    </cfRule>
  </conditionalFormatting>
  <conditionalFormatting sqref="B369">
    <cfRule type="cellIs" dxfId="7540" priority="996" operator="lessThan">
      <formula>0</formula>
    </cfRule>
  </conditionalFormatting>
  <conditionalFormatting sqref="B372">
    <cfRule type="cellIs" dxfId="7539" priority="995" operator="lessThan">
      <formula>0</formula>
    </cfRule>
  </conditionalFormatting>
  <conditionalFormatting sqref="B548:B550">
    <cfRule type="cellIs" dxfId="7538" priority="1027" operator="lessThan">
      <formula>0</formula>
    </cfRule>
  </conditionalFormatting>
  <conditionalFormatting sqref="B547">
    <cfRule type="cellIs" dxfId="7537" priority="1025" operator="lessThan">
      <formula>0</formula>
    </cfRule>
  </conditionalFormatting>
  <conditionalFormatting sqref="B384">
    <cfRule type="cellIs" dxfId="7536" priority="1013" operator="lessThan">
      <formula>0</formula>
    </cfRule>
  </conditionalFormatting>
  <conditionalFormatting sqref="B558:B559">
    <cfRule type="cellIs" dxfId="7535" priority="994" operator="lessThan">
      <formula>0</formula>
    </cfRule>
  </conditionalFormatting>
  <conditionalFormatting sqref="B380">
    <cfRule type="cellIs" dxfId="7534" priority="1020" operator="lessThan">
      <formula>0</formula>
    </cfRule>
  </conditionalFormatting>
  <conditionalFormatting sqref="B381">
    <cfRule type="cellIs" dxfId="7533" priority="1019" operator="lessThan">
      <formula>0</formula>
    </cfRule>
  </conditionalFormatting>
  <conditionalFormatting sqref="B387">
    <cfRule type="cellIs" dxfId="7532" priority="1016" operator="lessThan">
      <formula>0</formula>
    </cfRule>
  </conditionalFormatting>
  <conditionalFormatting sqref="B388:B389">
    <cfRule type="cellIs" dxfId="7531" priority="1018" operator="lessThan">
      <formula>0</formula>
    </cfRule>
  </conditionalFormatting>
  <conditionalFormatting sqref="B352:B353">
    <cfRule type="cellIs" dxfId="7530" priority="1002" operator="lessThan">
      <formula>0</formula>
    </cfRule>
  </conditionalFormatting>
  <conditionalFormatting sqref="B350">
    <cfRule type="cellIs" dxfId="7529" priority="1001" operator="lessThan">
      <formula>0</formula>
    </cfRule>
  </conditionalFormatting>
  <conditionalFormatting sqref="B396">
    <cfRule type="cellIs" dxfId="7528" priority="1015" operator="lessThan">
      <formula>0</formula>
    </cfRule>
  </conditionalFormatting>
  <conditionalFormatting sqref="B390">
    <cfRule type="cellIs" dxfId="7527" priority="1014" operator="lessThan">
      <formula>0</formula>
    </cfRule>
  </conditionalFormatting>
  <conditionalFormatting sqref="B579:B582">
    <cfRule type="cellIs" dxfId="7526" priority="1010" operator="lessThan">
      <formula>0</formula>
    </cfRule>
  </conditionalFormatting>
  <conditionalFormatting sqref="B360">
    <cfRule type="cellIs" dxfId="7525" priority="1012" operator="lessThan">
      <formula>0</formula>
    </cfRule>
  </conditionalFormatting>
  <conditionalFormatting sqref="B584:B587">
    <cfRule type="cellIs" dxfId="7524" priority="1007" operator="lessThan">
      <formula>0</formula>
    </cfRule>
  </conditionalFormatting>
  <conditionalFormatting sqref="B556:B559">
    <cfRule type="cellIs" dxfId="7523" priority="993" operator="lessThan">
      <formula>0</formula>
    </cfRule>
  </conditionalFormatting>
  <conditionalFormatting sqref="B580">
    <cfRule type="cellIs" dxfId="7522" priority="1009" operator="lessThan">
      <formula>0</formula>
    </cfRule>
  </conditionalFormatting>
  <conditionalFormatting sqref="B581:B582">
    <cfRule type="cellIs" dxfId="7521" priority="1011" operator="lessThan">
      <formula>0</formula>
    </cfRule>
  </conditionalFormatting>
  <conditionalFormatting sqref="B591:B592">
    <cfRule type="cellIs" dxfId="7520" priority="1005" operator="lessThan">
      <formula>0</formula>
    </cfRule>
  </conditionalFormatting>
  <conditionalFormatting sqref="B585">
    <cfRule type="cellIs" dxfId="7519" priority="1006" operator="lessThan">
      <formula>0</formula>
    </cfRule>
  </conditionalFormatting>
  <conditionalFormatting sqref="B586:B587">
    <cfRule type="cellIs" dxfId="7518" priority="1008" operator="lessThan">
      <formula>0</formula>
    </cfRule>
  </conditionalFormatting>
  <conditionalFormatting sqref="B590">
    <cfRule type="cellIs" dxfId="7517" priority="1003" operator="lessThan">
      <formula>0</formula>
    </cfRule>
  </conditionalFormatting>
  <conditionalFormatting sqref="B370:B371">
    <cfRule type="cellIs" dxfId="7516" priority="998" operator="lessThan">
      <formula>0</formula>
    </cfRule>
  </conditionalFormatting>
  <conditionalFormatting sqref="B564:B565">
    <cfRule type="cellIs" dxfId="7515" priority="991" operator="lessThan">
      <formula>0</formula>
    </cfRule>
  </conditionalFormatting>
  <conditionalFormatting sqref="B392:N392">
    <cfRule type="cellIs" dxfId="7514" priority="966" operator="lessThan">
      <formula>0</formula>
    </cfRule>
  </conditionalFormatting>
  <conditionalFormatting sqref="B392:N392">
    <cfRule type="cellIs" dxfId="7513" priority="965" operator="lessThan">
      <formula>0</formula>
    </cfRule>
  </conditionalFormatting>
  <conditionalFormatting sqref="B537">
    <cfRule type="cellIs" dxfId="7512" priority="985" operator="lessThan">
      <formula>0</formula>
    </cfRule>
  </conditionalFormatting>
  <conditionalFormatting sqref="B533">
    <cfRule type="cellIs" dxfId="7511" priority="984" operator="lessThan">
      <formula>0</formula>
    </cfRule>
  </conditionalFormatting>
  <conditionalFormatting sqref="B570:B571">
    <cfRule type="cellIs" dxfId="7510" priority="983" operator="lessThan">
      <formula>0</formula>
    </cfRule>
  </conditionalFormatting>
  <conditionalFormatting sqref="B557">
    <cfRule type="cellIs" dxfId="7509" priority="992" operator="lessThan">
      <formula>0</formula>
    </cfRule>
  </conditionalFormatting>
  <conditionalFormatting sqref="B574:B577">
    <cfRule type="cellIs" dxfId="7508" priority="979" operator="lessThan">
      <formula>0</formula>
    </cfRule>
  </conditionalFormatting>
  <conditionalFormatting sqref="B575">
    <cfRule type="cellIs" dxfId="7507" priority="978" operator="lessThan">
      <formula>0</formula>
    </cfRule>
  </conditionalFormatting>
  <conditionalFormatting sqref="B566">
    <cfRule type="cellIs" dxfId="7506" priority="987" operator="lessThan">
      <formula>0</formula>
    </cfRule>
  </conditionalFormatting>
  <conditionalFormatting sqref="B566">
    <cfRule type="cellIs" dxfId="7505" priority="988" operator="lessThan">
      <formula>0</formula>
    </cfRule>
  </conditionalFormatting>
  <conditionalFormatting sqref="B562:B565">
    <cfRule type="cellIs" dxfId="7504" priority="990" operator="lessThan">
      <formula>0</formula>
    </cfRule>
  </conditionalFormatting>
  <conditionalFormatting sqref="B563">
    <cfRule type="cellIs" dxfId="7503" priority="989" operator="lessThan">
      <formula>0</formula>
    </cfRule>
  </conditionalFormatting>
  <conditionalFormatting sqref="B350:B353">
    <cfRule type="cellIs" dxfId="7502" priority="973" operator="lessThan">
      <formula>0</formula>
    </cfRule>
  </conditionalFormatting>
  <conditionalFormatting sqref="N395">
    <cfRule type="cellIs" dxfId="7501" priority="960" operator="lessThan">
      <formula>0</formula>
    </cfRule>
  </conditionalFormatting>
  <conditionalFormatting sqref="B534:B536">
    <cfRule type="cellIs" dxfId="7500" priority="986" operator="lessThan">
      <formula>0</formula>
    </cfRule>
  </conditionalFormatting>
  <conditionalFormatting sqref="B568:B571">
    <cfRule type="cellIs" dxfId="7499" priority="982" operator="lessThan">
      <formula>0</formula>
    </cfRule>
  </conditionalFormatting>
  <conditionalFormatting sqref="B552">
    <cfRule type="cellIs" dxfId="7498" priority="797" operator="lessThan">
      <formula>0</formula>
    </cfRule>
  </conditionalFormatting>
  <conditionalFormatting sqref="B576:B577">
    <cfRule type="cellIs" dxfId="7497" priority="980" operator="lessThan">
      <formula>0</formula>
    </cfRule>
  </conditionalFormatting>
  <conditionalFormatting sqref="B569">
    <cfRule type="cellIs" dxfId="7496" priority="981" operator="lessThan">
      <formula>0</formula>
    </cfRule>
  </conditionalFormatting>
  <conditionalFormatting sqref="D552">
    <cfRule type="cellIs" dxfId="7495" priority="791" operator="lessThan">
      <formula>0</formula>
    </cfRule>
  </conditionalFormatting>
  <conditionalFormatting sqref="B604 B609:B610 B616 B622">
    <cfRule type="cellIs" dxfId="7494" priority="977" operator="lessThan">
      <formula>0</formula>
    </cfRule>
  </conditionalFormatting>
  <conditionalFormatting sqref="B398:N398">
    <cfRule type="cellIs" dxfId="7493" priority="958" operator="lessThan">
      <formula>0</formula>
    </cfRule>
  </conditionalFormatting>
  <conditionalFormatting sqref="N383">
    <cfRule type="cellIs" dxfId="7492" priority="970" operator="lessThan">
      <formula>0</formula>
    </cfRule>
  </conditionalFormatting>
  <conditionalFormatting sqref="B392:N392">
    <cfRule type="cellIs" dxfId="7491" priority="968" operator="lessThan">
      <formula>0</formula>
    </cfRule>
  </conditionalFormatting>
  <conditionalFormatting sqref="N389">
    <cfRule type="cellIs" dxfId="7490" priority="969" operator="lessThan">
      <formula>0</formula>
    </cfRule>
  </conditionalFormatting>
  <conditionalFormatting sqref="B392:N392">
    <cfRule type="cellIs" dxfId="7489" priority="967" operator="lessThan">
      <formula>0</formula>
    </cfRule>
  </conditionalFormatting>
  <conditionalFormatting sqref="B392:N392">
    <cfRule type="cellIs" dxfId="7488" priority="964" operator="lessThan">
      <formula>0</formula>
    </cfRule>
  </conditionalFormatting>
  <conditionalFormatting sqref="B606">
    <cfRule type="cellIs" dxfId="7487" priority="976" operator="lessThan">
      <formula>0</formula>
    </cfRule>
  </conditionalFormatting>
  <conditionalFormatting sqref="B607">
    <cfRule type="cellIs" dxfId="7486" priority="975" operator="lessThan">
      <formula>0</formula>
    </cfRule>
  </conditionalFormatting>
  <conditionalFormatting sqref="B611">
    <cfRule type="cellIs" dxfId="7485" priority="974" operator="lessThan">
      <formula>0</formula>
    </cfRule>
  </conditionalFormatting>
  <conditionalFormatting sqref="G552">
    <cfRule type="cellIs" dxfId="7484" priority="782" operator="lessThan">
      <formula>0</formula>
    </cfRule>
  </conditionalFormatting>
  <conditionalFormatting sqref="H552">
    <cfRule type="cellIs" dxfId="7483" priority="779" operator="lessThan">
      <formula>0</formula>
    </cfRule>
  </conditionalFormatting>
  <conditionalFormatting sqref="N384">
    <cfRule type="cellIs" dxfId="7482" priority="944" operator="lessThan">
      <formula>0</formula>
    </cfRule>
  </conditionalFormatting>
  <conditionalFormatting sqref="N371">
    <cfRule type="cellIs" dxfId="7481" priority="971" operator="lessThan">
      <formula>0</formula>
    </cfRule>
  </conditionalFormatting>
  <conditionalFormatting sqref="B392:N392">
    <cfRule type="cellIs" dxfId="7480" priority="963" operator="lessThan">
      <formula>0</formula>
    </cfRule>
  </conditionalFormatting>
  <conditionalFormatting sqref="B392:N392">
    <cfRule type="cellIs" dxfId="7479" priority="962" operator="lessThan">
      <formula>0</formula>
    </cfRule>
  </conditionalFormatting>
  <conditionalFormatting sqref="B392:N392">
    <cfRule type="cellIs" dxfId="7478" priority="961" operator="lessThan">
      <formula>0</formula>
    </cfRule>
  </conditionalFormatting>
  <conditionalFormatting sqref="B398:N398">
    <cfRule type="cellIs" dxfId="7477" priority="959" operator="lessThan">
      <formula>0</formula>
    </cfRule>
  </conditionalFormatting>
  <conditionalFormatting sqref="N390">
    <cfRule type="cellIs" dxfId="7476" priority="943" operator="lessThan">
      <formula>0</formula>
    </cfRule>
  </conditionalFormatting>
  <conditionalFormatting sqref="B398:N398">
    <cfRule type="cellIs" dxfId="7475" priority="957" operator="lessThan">
      <formula>0</formula>
    </cfRule>
  </conditionalFormatting>
  <conditionalFormatting sqref="B398:N398">
    <cfRule type="cellIs" dxfId="7474" priority="956" operator="lessThan">
      <formula>0</formula>
    </cfRule>
  </conditionalFormatting>
  <conditionalFormatting sqref="B398:N398">
    <cfRule type="cellIs" dxfId="7473" priority="955" operator="lessThan">
      <formula>0</formula>
    </cfRule>
  </conditionalFormatting>
  <conditionalFormatting sqref="B398:N398">
    <cfRule type="cellIs" dxfId="7472" priority="954" operator="lessThan">
      <formula>0</formula>
    </cfRule>
  </conditionalFormatting>
  <conditionalFormatting sqref="B398:N398">
    <cfRule type="cellIs" dxfId="7471" priority="953" operator="lessThan">
      <formula>0</formula>
    </cfRule>
  </conditionalFormatting>
  <conditionalFormatting sqref="B398:N398">
    <cfRule type="cellIs" dxfId="7470" priority="952" operator="lessThan">
      <formula>0</formula>
    </cfRule>
  </conditionalFormatting>
  <conditionalFormatting sqref="N401">
    <cfRule type="cellIs" dxfId="7469" priority="951" operator="lessThan">
      <formula>0</formula>
    </cfRule>
  </conditionalFormatting>
  <conditionalFormatting sqref="N354">
    <cfRule type="cellIs" dxfId="7468" priority="950" operator="lessThan">
      <formula>0</formula>
    </cfRule>
  </conditionalFormatting>
  <conditionalFormatting sqref="N360">
    <cfRule type="cellIs" dxfId="7467" priority="949" operator="lessThan">
      <formula>0</formula>
    </cfRule>
  </conditionalFormatting>
  <conditionalFormatting sqref="N360">
    <cfRule type="cellIs" dxfId="7466" priority="948" operator="lessThan">
      <formula>0</formula>
    </cfRule>
  </conditionalFormatting>
  <conditionalFormatting sqref="N372">
    <cfRule type="cellIs" dxfId="7465" priority="947" operator="lessThan">
      <formula>0</formula>
    </cfRule>
  </conditionalFormatting>
  <conditionalFormatting sqref="N372">
    <cfRule type="cellIs" dxfId="7464" priority="946" operator="lessThan">
      <formula>0</formula>
    </cfRule>
  </conditionalFormatting>
  <conditionalFormatting sqref="N384">
    <cfRule type="cellIs" dxfId="7463" priority="945" operator="lessThan">
      <formula>0</formula>
    </cfRule>
  </conditionalFormatting>
  <conditionalFormatting sqref="N396">
    <cfRule type="cellIs" dxfId="7462" priority="941" operator="lessThan">
      <formula>0</formula>
    </cfRule>
  </conditionalFormatting>
  <conditionalFormatting sqref="N396">
    <cfRule type="cellIs" dxfId="7461" priority="940" operator="lessThan">
      <formula>0</formula>
    </cfRule>
  </conditionalFormatting>
  <conditionalFormatting sqref="N390">
    <cfRule type="cellIs" dxfId="7460" priority="942" operator="lessThan">
      <formula>0</formula>
    </cfRule>
  </conditionalFormatting>
  <conditionalFormatting sqref="N407">
    <cfRule type="cellIs" dxfId="7459" priority="926" operator="lessThan">
      <formula>0</formula>
    </cfRule>
  </conditionalFormatting>
  <conditionalFormatting sqref="N408">
    <cfRule type="cellIs" dxfId="7458" priority="925" operator="lessThan">
      <formula>0</formula>
    </cfRule>
  </conditionalFormatting>
  <conditionalFormatting sqref="H408">
    <cfRule type="cellIs" dxfId="7457" priority="937" operator="lessThan">
      <formula>0</formula>
    </cfRule>
  </conditionalFormatting>
  <conditionalFormatting sqref="B408">
    <cfRule type="cellIs" dxfId="7456" priority="936" operator="lessThan">
      <formula>0</formula>
    </cfRule>
  </conditionalFormatting>
  <conditionalFormatting sqref="C408:M408">
    <cfRule type="cellIs" dxfId="7455" priority="939" operator="lessThan">
      <formula>0</formula>
    </cfRule>
  </conditionalFormatting>
  <conditionalFormatting sqref="C408:M408">
    <cfRule type="cellIs" dxfId="7454" priority="938" operator="lessThan">
      <formula>0</formula>
    </cfRule>
  </conditionalFormatting>
  <conditionalFormatting sqref="B414">
    <cfRule type="cellIs" dxfId="7453" priority="919" operator="lessThan">
      <formula>0</formula>
    </cfRule>
  </conditionalFormatting>
  <conditionalFormatting sqref="B410:N410">
    <cfRule type="cellIs" dxfId="7452" priority="918" operator="lessThan">
      <formula>0</formula>
    </cfRule>
  </conditionalFormatting>
  <conditionalFormatting sqref="B408">
    <cfRule type="cellIs" dxfId="7451" priority="935" operator="lessThan">
      <formula>0</formula>
    </cfRule>
  </conditionalFormatting>
  <conditionalFormatting sqref="B404:N404">
    <cfRule type="cellIs" dxfId="7450" priority="934" operator="lessThan">
      <formula>0</formula>
    </cfRule>
  </conditionalFormatting>
  <conditionalFormatting sqref="B404:N404">
    <cfRule type="cellIs" dxfId="7449" priority="933" operator="lessThan">
      <formula>0</formula>
    </cfRule>
  </conditionalFormatting>
  <conditionalFormatting sqref="B404:N404">
    <cfRule type="cellIs" dxfId="7448" priority="932" operator="lessThan">
      <formula>0</formula>
    </cfRule>
  </conditionalFormatting>
  <conditionalFormatting sqref="B404:N404">
    <cfRule type="cellIs" dxfId="7447" priority="931" operator="lessThan">
      <formula>0</formula>
    </cfRule>
  </conditionalFormatting>
  <conditionalFormatting sqref="B404:N404">
    <cfRule type="cellIs" dxfId="7446" priority="930" operator="lessThan">
      <formula>0</formula>
    </cfRule>
  </conditionalFormatting>
  <conditionalFormatting sqref="B404:N404">
    <cfRule type="cellIs" dxfId="7445" priority="929" operator="lessThan">
      <formula>0</formula>
    </cfRule>
  </conditionalFormatting>
  <conditionalFormatting sqref="B404:N404">
    <cfRule type="cellIs" dxfId="7444" priority="928" operator="lessThan">
      <formula>0</formula>
    </cfRule>
  </conditionalFormatting>
  <conditionalFormatting sqref="B404:N404">
    <cfRule type="cellIs" dxfId="7443" priority="927" operator="lessThan">
      <formula>0</formula>
    </cfRule>
  </conditionalFormatting>
  <conditionalFormatting sqref="N408">
    <cfRule type="cellIs" dxfId="7442" priority="924" operator="lessThan">
      <formula>0</formula>
    </cfRule>
  </conditionalFormatting>
  <conditionalFormatting sqref="B410:N410">
    <cfRule type="cellIs" dxfId="7441" priority="917" operator="lessThan">
      <formula>0</formula>
    </cfRule>
  </conditionalFormatting>
  <conditionalFormatting sqref="B410:N410">
    <cfRule type="cellIs" dxfId="7440" priority="916" operator="lessThan">
      <formula>0</formula>
    </cfRule>
  </conditionalFormatting>
  <conditionalFormatting sqref="B410:N410">
    <cfRule type="cellIs" dxfId="7439" priority="915" operator="lessThan">
      <formula>0</formula>
    </cfRule>
  </conditionalFormatting>
  <conditionalFormatting sqref="B410:N410">
    <cfRule type="cellIs" dxfId="7438" priority="914" operator="lessThan">
      <formula>0</formula>
    </cfRule>
  </conditionalFormatting>
  <conditionalFormatting sqref="B410:N410">
    <cfRule type="cellIs" dxfId="7437" priority="913" operator="lessThan">
      <formula>0</formula>
    </cfRule>
  </conditionalFormatting>
  <conditionalFormatting sqref="B410:N410">
    <cfRule type="cellIs" dxfId="7436" priority="912" operator="lessThan">
      <formula>0</formula>
    </cfRule>
  </conditionalFormatting>
  <conditionalFormatting sqref="B410:N410">
    <cfRule type="cellIs" dxfId="7435" priority="911" operator="lessThan">
      <formula>0</formula>
    </cfRule>
  </conditionalFormatting>
  <conditionalFormatting sqref="N413">
    <cfRule type="cellIs" dxfId="7434" priority="910" operator="lessThan">
      <formula>0</formula>
    </cfRule>
  </conditionalFormatting>
  <conditionalFormatting sqref="N414">
    <cfRule type="cellIs" dxfId="7433" priority="909" operator="lessThan">
      <formula>0</formula>
    </cfRule>
  </conditionalFormatting>
  <conditionalFormatting sqref="N414">
    <cfRule type="cellIs" dxfId="7432" priority="908" operator="lessThan">
      <formula>0</formula>
    </cfRule>
  </conditionalFormatting>
  <conditionalFormatting sqref="C420:M420">
    <cfRule type="cellIs" dxfId="7431" priority="907" operator="lessThan">
      <formula>0</formula>
    </cfRule>
  </conditionalFormatting>
  <conditionalFormatting sqref="C414:M414">
    <cfRule type="cellIs" dxfId="7430" priority="923" operator="lessThan">
      <formula>0</formula>
    </cfRule>
  </conditionalFormatting>
  <conditionalFormatting sqref="C414:M414">
    <cfRule type="cellIs" dxfId="7429" priority="922" operator="lessThan">
      <formula>0</formula>
    </cfRule>
  </conditionalFormatting>
  <conditionalFormatting sqref="H414">
    <cfRule type="cellIs" dxfId="7428" priority="921" operator="lessThan">
      <formula>0</formula>
    </cfRule>
  </conditionalFormatting>
  <conditionalFormatting sqref="B414">
    <cfRule type="cellIs" dxfId="7427" priority="920" operator="lessThan">
      <formula>0</formula>
    </cfRule>
  </conditionalFormatting>
  <conditionalFormatting sqref="C420:M420">
    <cfRule type="cellIs" dxfId="7426" priority="906" operator="lessThan">
      <formula>0</formula>
    </cfRule>
  </conditionalFormatting>
  <conditionalFormatting sqref="H420">
    <cfRule type="cellIs" dxfId="7425" priority="905" operator="lessThan">
      <formula>0</formula>
    </cfRule>
  </conditionalFormatting>
  <conditionalFormatting sqref="B420">
    <cfRule type="cellIs" dxfId="7424" priority="904" operator="lessThan">
      <formula>0</formula>
    </cfRule>
  </conditionalFormatting>
  <conditionalFormatting sqref="B420">
    <cfRule type="cellIs" dxfId="7423" priority="903" operator="lessThan">
      <formula>0</formula>
    </cfRule>
  </conditionalFormatting>
  <conditionalFormatting sqref="B416:N416">
    <cfRule type="cellIs" dxfId="7422" priority="901" operator="lessThan">
      <formula>0</formula>
    </cfRule>
  </conditionalFormatting>
  <conditionalFormatting sqref="B416:N416">
    <cfRule type="cellIs" dxfId="7421" priority="900" operator="lessThan">
      <formula>0</formula>
    </cfRule>
  </conditionalFormatting>
  <conditionalFormatting sqref="B416:N416">
    <cfRule type="cellIs" dxfId="7420" priority="899" operator="lessThan">
      <formula>0</formula>
    </cfRule>
  </conditionalFormatting>
  <conditionalFormatting sqref="B416:N416">
    <cfRule type="cellIs" dxfId="7419" priority="898" operator="lessThan">
      <formula>0</formula>
    </cfRule>
  </conditionalFormatting>
  <conditionalFormatting sqref="B416:N416">
    <cfRule type="cellIs" dxfId="7418" priority="897" operator="lessThan">
      <formula>0</formula>
    </cfRule>
  </conditionalFormatting>
  <conditionalFormatting sqref="B416:N416">
    <cfRule type="cellIs" dxfId="7417" priority="896" operator="lessThan">
      <formula>0</formula>
    </cfRule>
  </conditionalFormatting>
  <conditionalFormatting sqref="B416:N416">
    <cfRule type="cellIs" dxfId="7416" priority="895" operator="lessThan">
      <formula>0</formula>
    </cfRule>
  </conditionalFormatting>
  <conditionalFormatting sqref="N419">
    <cfRule type="cellIs" dxfId="7415" priority="894" operator="lessThan">
      <formula>0</formula>
    </cfRule>
  </conditionalFormatting>
  <conditionalFormatting sqref="B416:N416">
    <cfRule type="cellIs" dxfId="7414" priority="902" operator="lessThan">
      <formula>0</formula>
    </cfRule>
  </conditionalFormatting>
  <conditionalFormatting sqref="C439:M439">
    <cfRule type="cellIs" dxfId="7413" priority="845" operator="lessThan">
      <formula>0</formula>
    </cfRule>
  </conditionalFormatting>
  <conditionalFormatting sqref="C439:M439">
    <cfRule type="cellIs" dxfId="7412" priority="844" operator="lessThan">
      <formula>0</formula>
    </cfRule>
  </conditionalFormatting>
  <conditionalFormatting sqref="B429:N429">
    <cfRule type="cellIs" dxfId="7411" priority="850" operator="lessThan">
      <formula>0</formula>
    </cfRule>
  </conditionalFormatting>
  <conditionalFormatting sqref="B429:N429">
    <cfRule type="cellIs" dxfId="7410" priority="849" operator="lessThan">
      <formula>0</formula>
    </cfRule>
  </conditionalFormatting>
  <conditionalFormatting sqref="N432">
    <cfRule type="cellIs" dxfId="7409" priority="848" operator="lessThan">
      <formula>0</formula>
    </cfRule>
  </conditionalFormatting>
  <conditionalFormatting sqref="B422:N422">
    <cfRule type="cellIs" dxfId="7408" priority="872" operator="lessThan">
      <formula>0</formula>
    </cfRule>
  </conditionalFormatting>
  <conditionalFormatting sqref="B422:N422">
    <cfRule type="cellIs" dxfId="7407" priority="871" operator="lessThan">
      <formula>0</formula>
    </cfRule>
  </conditionalFormatting>
  <conditionalFormatting sqref="B422:N422">
    <cfRule type="cellIs" dxfId="7406" priority="870" operator="lessThan">
      <formula>0</formula>
    </cfRule>
  </conditionalFormatting>
  <conditionalFormatting sqref="B422:N422">
    <cfRule type="cellIs" dxfId="7405" priority="869" operator="lessThan">
      <formula>0</formula>
    </cfRule>
  </conditionalFormatting>
  <conditionalFormatting sqref="B422:N422">
    <cfRule type="cellIs" dxfId="7404" priority="868" operator="lessThan">
      <formula>0</formula>
    </cfRule>
  </conditionalFormatting>
  <conditionalFormatting sqref="B422:N422">
    <cfRule type="cellIs" dxfId="7403" priority="867" operator="lessThan">
      <formula>0</formula>
    </cfRule>
  </conditionalFormatting>
  <conditionalFormatting sqref="B422:N422">
    <cfRule type="cellIs" dxfId="7402" priority="866" operator="lessThan">
      <formula>0</formula>
    </cfRule>
  </conditionalFormatting>
  <conditionalFormatting sqref="C598:N599">
    <cfRule type="cellIs" dxfId="7401" priority="674" operator="lessThan">
      <formula>0</formula>
    </cfRule>
  </conditionalFormatting>
  <conditionalFormatting sqref="C560:N560">
    <cfRule type="cellIs" dxfId="7400" priority="671" operator="lessThan">
      <formula>0</formula>
    </cfRule>
  </conditionalFormatting>
  <conditionalFormatting sqref="C566:N566">
    <cfRule type="cellIs" dxfId="7399" priority="668" operator="lessThan">
      <formula>0</formula>
    </cfRule>
  </conditionalFormatting>
  <conditionalFormatting sqref="C566:N566">
    <cfRule type="cellIs" dxfId="7398" priority="667" operator="lessThan">
      <formula>0</formula>
    </cfRule>
  </conditionalFormatting>
  <conditionalFormatting sqref="C566:N566">
    <cfRule type="cellIs" dxfId="7397" priority="666" operator="lessThan">
      <formula>0</formula>
    </cfRule>
  </conditionalFormatting>
  <conditionalFormatting sqref="H439">
    <cfRule type="cellIs" dxfId="7396" priority="843" operator="lessThan">
      <formula>0</formula>
    </cfRule>
  </conditionalFormatting>
  <conditionalFormatting sqref="B439">
    <cfRule type="cellIs" dxfId="7395" priority="842" operator="lessThan">
      <formula>0</formula>
    </cfRule>
  </conditionalFormatting>
  <conditionalFormatting sqref="B426">
    <cfRule type="cellIs" dxfId="7394" priority="873" operator="lessThan">
      <formula>0</formula>
    </cfRule>
  </conditionalFormatting>
  <conditionalFormatting sqref="N433">
    <cfRule type="cellIs" dxfId="7393" priority="847" operator="lessThan">
      <formula>0</formula>
    </cfRule>
  </conditionalFormatting>
  <conditionalFormatting sqref="B439">
    <cfRule type="cellIs" dxfId="7392" priority="841" operator="lessThan">
      <formula>0</formula>
    </cfRule>
  </conditionalFormatting>
  <conditionalFormatting sqref="Q499">
    <cfRule type="cellIs" dxfId="7391" priority="626" operator="lessThan">
      <formula>0</formula>
    </cfRule>
  </conditionalFormatting>
  <conditionalFormatting sqref="P499">
    <cfRule type="cellIs" dxfId="7390" priority="625" operator="lessThan">
      <formula>0</formula>
    </cfRule>
  </conditionalFormatting>
  <conditionalFormatting sqref="C442:C445 B595:O596">
    <cfRule type="expression" dxfId="7389" priority="828">
      <formula>B442/A442&gt;1</formula>
    </cfRule>
    <cfRule type="expression" dxfId="7388" priority="829">
      <formula>B442/A442&lt;1</formula>
    </cfRule>
  </conditionalFormatting>
  <conditionalFormatting sqref="D442:N445">
    <cfRule type="expression" dxfId="7387" priority="825">
      <formula>D442/C442&gt;1</formula>
    </cfRule>
    <cfRule type="expression" dxfId="7386" priority="826">
      <formula>D442/C442&lt;1</formula>
    </cfRule>
  </conditionalFormatting>
  <conditionalFormatting sqref="B442:B445 B538:N538 B552:N552">
    <cfRule type="expression" dxfId="7385" priority="822">
      <formula>B442/#REF!&gt;1</formula>
    </cfRule>
    <cfRule type="expression" dxfId="7384" priority="823">
      <formula>B442/#REF!&lt;1</formula>
    </cfRule>
  </conditionalFormatting>
  <conditionalFormatting sqref="B498">
    <cfRule type="expression" dxfId="7383" priority="819">
      <formula>B498/#REF!&gt;1</formula>
    </cfRule>
    <cfRule type="expression" dxfId="7382" priority="820">
      <formula>B498/#REF!&lt;1</formula>
    </cfRule>
  </conditionalFormatting>
  <conditionalFormatting sqref="Q553">
    <cfRule type="cellIs" dxfId="7381" priority="620" operator="lessThan">
      <formula>0</formula>
    </cfRule>
  </conditionalFormatting>
  <conditionalFormatting sqref="C498">
    <cfRule type="expression" dxfId="7380" priority="816">
      <formula>C498/B498&gt;1</formula>
    </cfRule>
    <cfRule type="expression" dxfId="7379" priority="817">
      <formula>C498/B498&lt;1</formula>
    </cfRule>
  </conditionalFormatting>
  <conditionalFormatting sqref="D498">
    <cfRule type="cellIs" dxfId="7378" priority="815" operator="lessThan">
      <formula>0</formula>
    </cfRule>
  </conditionalFormatting>
  <conditionalFormatting sqref="D498">
    <cfRule type="expression" dxfId="7377" priority="813">
      <formula>D498/C498&gt;1</formula>
    </cfRule>
    <cfRule type="expression" dxfId="7376" priority="814">
      <formula>D498/C498&lt;1</formula>
    </cfRule>
  </conditionalFormatting>
  <conditionalFormatting sqref="E498">
    <cfRule type="cellIs" dxfId="7375" priority="812" operator="lessThan">
      <formula>0</formula>
    </cfRule>
  </conditionalFormatting>
  <conditionalFormatting sqref="E498">
    <cfRule type="expression" dxfId="7374" priority="810">
      <formula>E498/D498&gt;1</formula>
    </cfRule>
    <cfRule type="expression" dxfId="7373" priority="811">
      <formula>E498/D498&lt;1</formula>
    </cfRule>
  </conditionalFormatting>
  <conditionalFormatting sqref="F498">
    <cfRule type="cellIs" dxfId="7372" priority="809" operator="lessThan">
      <formula>0</formula>
    </cfRule>
  </conditionalFormatting>
  <conditionalFormatting sqref="F498">
    <cfRule type="expression" dxfId="7371" priority="807">
      <formula>F498/E498&gt;1</formula>
    </cfRule>
    <cfRule type="expression" dxfId="7370" priority="808">
      <formula>F498/E498&lt;1</formula>
    </cfRule>
  </conditionalFormatting>
  <conditionalFormatting sqref="G498">
    <cfRule type="cellIs" dxfId="7369" priority="806" operator="lessThan">
      <formula>0</formula>
    </cfRule>
  </conditionalFormatting>
  <conditionalFormatting sqref="G498">
    <cfRule type="expression" dxfId="7368" priority="804">
      <formula>G498/F498&gt;1</formula>
    </cfRule>
    <cfRule type="expression" dxfId="7367" priority="805">
      <formula>G498/F498&lt;1</formula>
    </cfRule>
  </conditionalFormatting>
  <conditionalFormatting sqref="H498">
    <cfRule type="cellIs" dxfId="7366" priority="803" operator="lessThan">
      <formula>0</formula>
    </cfRule>
  </conditionalFormatting>
  <conditionalFormatting sqref="H498">
    <cfRule type="expression" dxfId="7365" priority="801">
      <formula>H498/G498&gt;1</formula>
    </cfRule>
    <cfRule type="expression" dxfId="7364" priority="802">
      <formula>H498/G498&lt;1</formula>
    </cfRule>
  </conditionalFormatting>
  <conditionalFormatting sqref="I498:N498">
    <cfRule type="cellIs" dxfId="7363" priority="800" operator="lessThan">
      <formula>0</formula>
    </cfRule>
  </conditionalFormatting>
  <conditionalFormatting sqref="I498:N498">
    <cfRule type="expression" dxfId="7362" priority="798">
      <formula>I498/H498&gt;1</formula>
    </cfRule>
    <cfRule type="expression" dxfId="7361" priority="799">
      <formula>I498/H498&lt;1</formula>
    </cfRule>
  </conditionalFormatting>
  <conditionalFormatting sqref="B552">
    <cfRule type="expression" dxfId="7360" priority="795">
      <formula>B552/#REF!&gt;1</formula>
    </cfRule>
    <cfRule type="expression" dxfId="7359" priority="796">
      <formula>B552/#REF!&lt;1</formula>
    </cfRule>
  </conditionalFormatting>
  <conditionalFormatting sqref="C552">
    <cfRule type="cellIs" dxfId="7358" priority="794" operator="lessThan">
      <formula>0</formula>
    </cfRule>
  </conditionalFormatting>
  <conditionalFormatting sqref="C552">
    <cfRule type="expression" dxfId="7357" priority="792">
      <formula>C552/B552&gt;1</formula>
    </cfRule>
    <cfRule type="expression" dxfId="7356" priority="793">
      <formula>C552/B552&lt;1</formula>
    </cfRule>
  </conditionalFormatting>
  <conditionalFormatting sqref="D552">
    <cfRule type="expression" dxfId="7355" priority="789">
      <formula>D552/C552&gt;1</formula>
    </cfRule>
    <cfRule type="expression" dxfId="7354" priority="790">
      <formula>D552/C552&lt;1</formula>
    </cfRule>
  </conditionalFormatting>
  <conditionalFormatting sqref="E552">
    <cfRule type="cellIs" dxfId="7353" priority="788" operator="lessThan">
      <formula>0</formula>
    </cfRule>
  </conditionalFormatting>
  <conditionalFormatting sqref="E552">
    <cfRule type="expression" dxfId="7352" priority="786">
      <formula>E552/D552&gt;1</formula>
    </cfRule>
    <cfRule type="expression" dxfId="7351" priority="787">
      <formula>E552/D552&lt;1</formula>
    </cfRule>
  </conditionalFormatting>
  <conditionalFormatting sqref="F552">
    <cfRule type="cellIs" dxfId="7350" priority="785" operator="lessThan">
      <formula>0</formula>
    </cfRule>
  </conditionalFormatting>
  <conditionalFormatting sqref="F552">
    <cfRule type="expression" dxfId="7349" priority="783">
      <formula>F552/E552&gt;1</formula>
    </cfRule>
    <cfRule type="expression" dxfId="7348" priority="784">
      <formula>F552/E552&lt;1</formula>
    </cfRule>
  </conditionalFormatting>
  <conditionalFormatting sqref="G552">
    <cfRule type="expression" dxfId="7347" priority="780">
      <formula>G552/F552&gt;1</formula>
    </cfRule>
    <cfRule type="expression" dxfId="7346" priority="781">
      <formula>G552/F552&lt;1</formula>
    </cfRule>
  </conditionalFormatting>
  <conditionalFormatting sqref="H552">
    <cfRule type="expression" dxfId="7345" priority="777">
      <formula>H552/G552&gt;1</formula>
    </cfRule>
    <cfRule type="expression" dxfId="7344" priority="778">
      <formula>H552/G552&lt;1</formula>
    </cfRule>
  </conditionalFormatting>
  <conditionalFormatting sqref="N559">
    <cfRule type="cellIs" dxfId="7343" priority="776" operator="lessThan">
      <formula>0</formula>
    </cfRule>
  </conditionalFormatting>
  <conditionalFormatting sqref="N563">
    <cfRule type="cellIs" dxfId="7342" priority="775" operator="lessThan">
      <formula>0</formula>
    </cfRule>
  </conditionalFormatting>
  <conditionalFormatting sqref="N563">
    <cfRule type="cellIs" dxfId="7341" priority="774" operator="lessThan">
      <formula>0</formula>
    </cfRule>
  </conditionalFormatting>
  <conditionalFormatting sqref="P368">
    <cfRule type="cellIs" dxfId="7340" priority="773" operator="lessThan">
      <formula>0</formula>
    </cfRule>
  </conditionalFormatting>
  <conditionalFormatting sqref="P369:P370">
    <cfRule type="cellIs" dxfId="7339" priority="772" operator="lessThan">
      <formula>0</formula>
    </cfRule>
  </conditionalFormatting>
  <conditionalFormatting sqref="P442:P445">
    <cfRule type="cellIs" dxfId="7338" priority="771" operator="lessThan">
      <formula>0</formula>
    </cfRule>
  </conditionalFormatting>
  <conditionalFormatting sqref="P360">
    <cfRule type="cellIs" dxfId="7337" priority="770" operator="lessThan">
      <formula>0</formula>
    </cfRule>
  </conditionalFormatting>
  <conditionalFormatting sqref="P371:P372">
    <cfRule type="cellIs" dxfId="7336" priority="769" operator="lessThan">
      <formula>0</formula>
    </cfRule>
  </conditionalFormatting>
  <conditionalFormatting sqref="P380:P384">
    <cfRule type="cellIs" dxfId="7335" priority="768" operator="lessThan">
      <formula>0</formula>
    </cfRule>
  </conditionalFormatting>
  <conditionalFormatting sqref="P401">
    <cfRule type="cellIs" dxfId="7334" priority="765" operator="lessThan">
      <formula>0</formula>
    </cfRule>
  </conditionalFormatting>
  <conditionalFormatting sqref="P389:P390">
    <cfRule type="cellIs" dxfId="7333" priority="767" operator="lessThan">
      <formula>0</formula>
    </cfRule>
  </conditionalFormatting>
  <conditionalFormatting sqref="P395:P396">
    <cfRule type="cellIs" dxfId="7332" priority="766" operator="lessThan">
      <formula>0</formula>
    </cfRule>
  </conditionalFormatting>
  <conditionalFormatting sqref="P407:P408">
    <cfRule type="cellIs" dxfId="7331" priority="764" operator="lessThan">
      <formula>0</formula>
    </cfRule>
  </conditionalFormatting>
  <conditionalFormatting sqref="P551:P552">
    <cfRule type="cellIs" dxfId="7330" priority="750" operator="lessThan">
      <formula>0</formula>
    </cfRule>
  </conditionalFormatting>
  <conditionalFormatting sqref="P413:P414">
    <cfRule type="cellIs" dxfId="7329" priority="763" operator="lessThan">
      <formula>0</formula>
    </cfRule>
  </conditionalFormatting>
  <conditionalFormatting sqref="P419:P420">
    <cfRule type="cellIs" dxfId="7328" priority="762" operator="lessThan">
      <formula>0</formula>
    </cfRule>
  </conditionalFormatting>
  <conditionalFormatting sqref="J551:N551 J537:N537">
    <cfRule type="cellIs" dxfId="7327" priority="731" operator="lessThan">
      <formula>0</formula>
    </cfRule>
  </conditionalFormatting>
  <conditionalFormatting sqref="P446">
    <cfRule type="cellIs" dxfId="7326" priority="757" operator="lessThan">
      <formula>0</formula>
    </cfRule>
  </conditionalFormatting>
  <conditionalFormatting sqref="P425:P426">
    <cfRule type="cellIs" dxfId="7325" priority="760" operator="lessThan">
      <formula>0</formula>
    </cfRule>
  </conditionalFormatting>
  <conditionalFormatting sqref="P432:P433">
    <cfRule type="cellIs" dxfId="7324" priority="759" operator="lessThan">
      <formula>0</formula>
    </cfRule>
  </conditionalFormatting>
  <conditionalFormatting sqref="P438:P439">
    <cfRule type="cellIs" dxfId="7323" priority="758" operator="lessThan">
      <formula>0</formula>
    </cfRule>
  </conditionalFormatting>
  <conditionalFormatting sqref="P454">
    <cfRule type="cellIs" dxfId="7322" priority="756" operator="lessThan">
      <formula>0</formula>
    </cfRule>
  </conditionalFormatting>
  <conditionalFormatting sqref="P489:P491">
    <cfRule type="cellIs" dxfId="7321" priority="755" operator="lessThan">
      <formula>0</formula>
    </cfRule>
  </conditionalFormatting>
  <conditionalFormatting sqref="P497:P498">
    <cfRule type="cellIs" dxfId="7320" priority="754" operator="lessThan">
      <formula>0</formula>
    </cfRule>
  </conditionalFormatting>
  <conditionalFormatting sqref="C493:C496">
    <cfRule type="cellIs" dxfId="7319" priority="740" operator="lessThan">
      <formula>0</formula>
    </cfRule>
  </conditionalFormatting>
  <conditionalFormatting sqref="P537:P538">
    <cfRule type="cellIs" dxfId="7318" priority="752" operator="lessThan">
      <formula>0</formula>
    </cfRule>
  </conditionalFormatting>
  <conditionalFormatting sqref="P544:P545">
    <cfRule type="cellIs" dxfId="7317" priority="751" operator="lessThan">
      <formula>0</formula>
    </cfRule>
  </conditionalFormatting>
  <conditionalFormatting sqref="B493:B496">
    <cfRule type="cellIs" dxfId="7316" priority="734" operator="lessThan">
      <formula>0</formula>
    </cfRule>
  </conditionalFormatting>
  <conditionalFormatting sqref="P559:P560">
    <cfRule type="cellIs" dxfId="7315" priority="749" operator="lessThan">
      <formula>0</formula>
    </cfRule>
  </conditionalFormatting>
  <conditionalFormatting sqref="P566">
    <cfRule type="cellIs" dxfId="7314" priority="748" operator="lessThan">
      <formula>0</formula>
    </cfRule>
  </conditionalFormatting>
  <conditionalFormatting sqref="P571">
    <cfRule type="cellIs" dxfId="7313" priority="747" operator="lessThan">
      <formula>0</formula>
    </cfRule>
  </conditionalFormatting>
  <conditionalFormatting sqref="C551:I551 C547:C550 C537:I537 C533:C536">
    <cfRule type="cellIs" dxfId="7312" priority="730" operator="lessThan">
      <formula>0</formula>
    </cfRule>
  </conditionalFormatting>
  <conditionalFormatting sqref="I662:N662 P660:Q663">
    <cfRule type="cellIs" dxfId="7311" priority="741" operator="lessThan">
      <formula>0</formula>
    </cfRule>
  </conditionalFormatting>
  <conditionalFormatting sqref="P598:P599">
    <cfRule type="cellIs" dxfId="7310" priority="746" operator="lessThan">
      <formula>0</formula>
    </cfRule>
  </conditionalFormatting>
  <conditionalFormatting sqref="P602">
    <cfRule type="cellIs" dxfId="7309" priority="745" operator="lessThan">
      <formula>0</formula>
    </cfRule>
  </conditionalFormatting>
  <conditionalFormatting sqref="P603">
    <cfRule type="cellIs" dxfId="7308" priority="744" operator="lessThan">
      <formula>0</formula>
    </cfRule>
  </conditionalFormatting>
  <conditionalFormatting sqref="P605">
    <cfRule type="cellIs" dxfId="7307" priority="743" operator="lessThan">
      <formula>0</formula>
    </cfRule>
  </conditionalFormatting>
  <conditionalFormatting sqref="P606">
    <cfRule type="cellIs" dxfId="7306" priority="742" operator="lessThan">
      <formula>0</formula>
    </cfRule>
  </conditionalFormatting>
  <conditionalFormatting sqref="D608:N608 D605:N605 D602:N603">
    <cfRule type="expression" dxfId="7305" priority="714">
      <formula>D602/C602&gt;1</formula>
    </cfRule>
    <cfRule type="expression" dxfId="7304" priority="715">
      <formula>D602/C602&lt;1</formula>
    </cfRule>
  </conditionalFormatting>
  <conditionalFormatting sqref="C493:C496">
    <cfRule type="expression" dxfId="7303" priority="738">
      <formula>C493/B493&gt;1</formula>
    </cfRule>
    <cfRule type="expression" dxfId="7302" priority="739">
      <formula>C493/B493&lt;1</formula>
    </cfRule>
  </conditionalFormatting>
  <conditionalFormatting sqref="D493:N496">
    <cfRule type="cellIs" dxfId="7301" priority="737" operator="lessThan">
      <formula>0</formula>
    </cfRule>
  </conditionalFormatting>
  <conditionalFormatting sqref="D493:N496">
    <cfRule type="expression" dxfId="7300" priority="735">
      <formula>D493/C493&gt;1</formula>
    </cfRule>
    <cfRule type="expression" dxfId="7299" priority="736">
      <formula>D493/C493&lt;1</formula>
    </cfRule>
  </conditionalFormatting>
  <conditionalFormatting sqref="B493:B496">
    <cfRule type="expression" dxfId="7298" priority="732">
      <formula>B493/#REF!&gt;1</formula>
    </cfRule>
    <cfRule type="expression" dxfId="7297" priority="733">
      <formula>B493/#REF!&lt;1</formula>
    </cfRule>
  </conditionalFormatting>
  <conditionalFormatting sqref="C551:N551 C537:N537">
    <cfRule type="cellIs" dxfId="7296" priority="723" operator="lessThan">
      <formula>0</formula>
    </cfRule>
  </conditionalFormatting>
  <conditionalFormatting sqref="C551:M551 C537:M537">
    <cfRule type="cellIs" dxfId="7295" priority="729" operator="lessThan">
      <formula>0</formula>
    </cfRule>
  </conditionalFormatting>
  <conditionalFormatting sqref="C547:C550 C533:C536">
    <cfRule type="expression" dxfId="7294" priority="727">
      <formula>C533/B533&gt;1</formula>
    </cfRule>
    <cfRule type="expression" dxfId="7293" priority="728">
      <formula>C533/B533&lt;1</formula>
    </cfRule>
  </conditionalFormatting>
  <conditionalFormatting sqref="D547:N550 D533:N536">
    <cfRule type="cellIs" dxfId="7292" priority="726" operator="lessThan">
      <formula>0</formula>
    </cfRule>
  </conditionalFormatting>
  <conditionalFormatting sqref="D547:N550 D533:N536">
    <cfRule type="expression" dxfId="7291" priority="724">
      <formula>D533/C533&gt;1</formula>
    </cfRule>
    <cfRule type="expression" dxfId="7290" priority="725">
      <formula>D533/C533&lt;1</formula>
    </cfRule>
  </conditionalFormatting>
  <conditionalFormatting sqref="D608:N608 D605:N605 D602:N603">
    <cfRule type="cellIs" dxfId="7289" priority="716" operator="lessThan">
      <formula>0</formula>
    </cfRule>
  </conditionalFormatting>
  <conditionalFormatting sqref="C551:N551 C537:N537">
    <cfRule type="expression" dxfId="7288" priority="721">
      <formula>C537/B537&gt;1</formula>
    </cfRule>
    <cfRule type="expression" dxfId="7287" priority="722">
      <formula>C537/B537&lt;1</formula>
    </cfRule>
  </conditionalFormatting>
  <conditionalFormatting sqref="B608 B605 B602:B603 B598:B599">
    <cfRule type="cellIs" dxfId="7286" priority="720" operator="lessThan">
      <formula>0</formula>
    </cfRule>
  </conditionalFormatting>
  <conditionalFormatting sqref="C608 C605 C602:C603">
    <cfRule type="cellIs" dxfId="7285" priority="719" operator="lessThan">
      <formula>0</formula>
    </cfRule>
  </conditionalFormatting>
  <conditionalFormatting sqref="C608 C605 C602:C603">
    <cfRule type="expression" dxfId="7284" priority="717">
      <formula>C602/B602&gt;1</formula>
    </cfRule>
    <cfRule type="expression" dxfId="7283" priority="718">
      <formula>C602/B602&lt;1</formula>
    </cfRule>
  </conditionalFormatting>
  <conditionalFormatting sqref="B491:N491 B560">
    <cfRule type="expression" dxfId="7282" priority="1312">
      <formula>B491/#REF!&gt;1</formula>
    </cfRule>
    <cfRule type="expression" dxfId="7281" priority="1313">
      <formula>B491/#REF!&lt;1</formula>
    </cfRule>
  </conditionalFormatting>
  <conditionalFormatting sqref="C446">
    <cfRule type="cellIs" dxfId="7280" priority="713" operator="lessThan">
      <formula>0</formula>
    </cfRule>
  </conditionalFormatting>
  <conditionalFormatting sqref="C446">
    <cfRule type="expression" dxfId="7279" priority="711">
      <formula>C446/B446&gt;1</formula>
    </cfRule>
    <cfRule type="expression" dxfId="7278" priority="712">
      <formula>C446/B446&lt;1</formula>
    </cfRule>
  </conditionalFormatting>
  <conditionalFormatting sqref="D446:N446">
    <cfRule type="cellIs" dxfId="7277" priority="710" operator="lessThan">
      <formula>0</formula>
    </cfRule>
  </conditionalFormatting>
  <conditionalFormatting sqref="D446:N446">
    <cfRule type="expression" dxfId="7276" priority="708">
      <formula>D446/C446&gt;1</formula>
    </cfRule>
    <cfRule type="expression" dxfId="7275" priority="709">
      <formula>D446/C446&lt;1</formula>
    </cfRule>
  </conditionalFormatting>
  <conditionalFormatting sqref="B446">
    <cfRule type="cellIs" dxfId="7274" priority="707" operator="lessThan">
      <formula>0</formula>
    </cfRule>
  </conditionalFormatting>
  <conditionalFormatting sqref="B446">
    <cfRule type="expression" dxfId="7273" priority="705">
      <formula>B446/#REF!&gt;1</formula>
    </cfRule>
    <cfRule type="expression" dxfId="7272" priority="706">
      <formula>B446/#REF!&lt;1</formula>
    </cfRule>
  </conditionalFormatting>
  <conditionalFormatting sqref="C497">
    <cfRule type="cellIs" dxfId="7271" priority="704" operator="lessThan">
      <formula>0</formula>
    </cfRule>
  </conditionalFormatting>
  <conditionalFormatting sqref="D497:N497">
    <cfRule type="cellIs" dxfId="7270" priority="701" operator="lessThan">
      <formula>0</formula>
    </cfRule>
  </conditionalFormatting>
  <conditionalFormatting sqref="C497">
    <cfRule type="expression" dxfId="7269" priority="702">
      <formula>C497/B497&gt;1</formula>
    </cfRule>
    <cfRule type="expression" dxfId="7268" priority="703">
      <formula>C497/B497&lt;1</formula>
    </cfRule>
  </conditionalFormatting>
  <conditionalFormatting sqref="D497:N497">
    <cfRule type="expression" dxfId="7267" priority="699">
      <formula>D497/C497&gt;1</formula>
    </cfRule>
    <cfRule type="expression" dxfId="7266" priority="700">
      <formula>D497/C497&lt;1</formula>
    </cfRule>
  </conditionalFormatting>
  <conditionalFormatting sqref="B497">
    <cfRule type="cellIs" dxfId="7265" priority="698" operator="lessThan">
      <formula>0</formula>
    </cfRule>
  </conditionalFormatting>
  <conditionalFormatting sqref="B497">
    <cfRule type="expression" dxfId="7264" priority="696">
      <formula>B497/#REF!&gt;1</formula>
    </cfRule>
    <cfRule type="expression" dxfId="7263" priority="697">
      <formula>B497/#REF!&lt;1</formula>
    </cfRule>
  </conditionalFormatting>
  <conditionalFormatting sqref="C566:N566">
    <cfRule type="expression" dxfId="7262" priority="664">
      <formula>C566/B566&gt;1</formula>
    </cfRule>
    <cfRule type="expression" dxfId="7261" priority="665">
      <formula>C566/B566&lt;1</formula>
    </cfRule>
  </conditionalFormatting>
  <conditionalFormatting sqref="B538:N538">
    <cfRule type="cellIs" dxfId="7260" priority="686" operator="lessThan">
      <formula>0</formula>
    </cfRule>
  </conditionalFormatting>
  <conditionalFormatting sqref="B538:N538">
    <cfRule type="expression" dxfId="7259" priority="684">
      <formula>B538/A538&gt;1</formula>
    </cfRule>
    <cfRule type="expression" dxfId="7258" priority="685">
      <formula>B538/A538&lt;1</formula>
    </cfRule>
  </conditionalFormatting>
  <conditionalFormatting sqref="B552:N552">
    <cfRule type="cellIs" dxfId="7257" priority="683" operator="lessThan">
      <formula>0</formula>
    </cfRule>
  </conditionalFormatting>
  <conditionalFormatting sqref="B552:N552">
    <cfRule type="expression" dxfId="7256" priority="681">
      <formula>B552/A552&gt;1</formula>
    </cfRule>
    <cfRule type="expression" dxfId="7255" priority="682">
      <formula>B552/A552&lt;1</formula>
    </cfRule>
  </conditionalFormatting>
  <conditionalFormatting sqref="N571">
    <cfRule type="cellIs" dxfId="7254" priority="657" operator="lessThan">
      <formula>0</formula>
    </cfRule>
  </conditionalFormatting>
  <conditionalFormatting sqref="C545:N545">
    <cfRule type="expression" dxfId="7253" priority="675">
      <formula>C545/B545&gt;1</formula>
    </cfRule>
    <cfRule type="expression" dxfId="7252" priority="676">
      <formula>C545/B545&lt;1</formula>
    </cfRule>
  </conditionalFormatting>
  <conditionalFormatting sqref="C571:M571">
    <cfRule type="expression" dxfId="7251" priority="659">
      <formula>C571/B571&gt;1</formula>
    </cfRule>
    <cfRule type="expression" dxfId="7250" priority="660">
      <formula>C571/B571&lt;1</formula>
    </cfRule>
  </conditionalFormatting>
  <conditionalFormatting sqref="N571">
    <cfRule type="expression" dxfId="7249" priority="654">
      <formula>N571/M571&gt;1</formula>
    </cfRule>
    <cfRule type="expression" dxfId="7248" priority="655">
      <formula>N571/M571&lt;1</formula>
    </cfRule>
  </conditionalFormatting>
  <conditionalFormatting sqref="C571:M571">
    <cfRule type="cellIs" dxfId="7247" priority="663" operator="lessThan">
      <formula>0</formula>
    </cfRule>
  </conditionalFormatting>
  <conditionalFormatting sqref="C571:M571">
    <cfRule type="cellIs" dxfId="7246" priority="662" operator="lessThan">
      <formula>0</formula>
    </cfRule>
  </conditionalFormatting>
  <conditionalFormatting sqref="B545">
    <cfRule type="cellIs" dxfId="7245" priority="678" operator="lessThan">
      <formula>0</formula>
    </cfRule>
  </conditionalFormatting>
  <conditionalFormatting sqref="B545">
    <cfRule type="expression" dxfId="7244" priority="679">
      <formula>B545/#REF!&gt;1</formula>
    </cfRule>
    <cfRule type="expression" dxfId="7243" priority="680">
      <formula>B545/#REF!&lt;1</formula>
    </cfRule>
  </conditionalFormatting>
  <conditionalFormatting sqref="C545:N545">
    <cfRule type="cellIs" dxfId="7242" priority="677" operator="lessThan">
      <formula>0</formula>
    </cfRule>
  </conditionalFormatting>
  <conditionalFormatting sqref="C598:N599">
    <cfRule type="expression" dxfId="7241" priority="672">
      <formula>C598/B598&gt;1</formula>
    </cfRule>
    <cfRule type="expression" dxfId="7240" priority="673">
      <formula>C598/B598&lt;1</formula>
    </cfRule>
  </conditionalFormatting>
  <conditionalFormatting sqref="C560:N560">
    <cfRule type="expression" dxfId="7239" priority="669">
      <formula>C560/B560&gt;1</formula>
    </cfRule>
    <cfRule type="expression" dxfId="7238" priority="670">
      <formula>C560/B560&lt;1</formula>
    </cfRule>
  </conditionalFormatting>
  <conditionalFormatting sqref="N571">
    <cfRule type="cellIs" dxfId="7237" priority="658" operator="lessThan">
      <formula>0</formula>
    </cfRule>
  </conditionalFormatting>
  <conditionalFormatting sqref="C571:M571">
    <cfRule type="cellIs" dxfId="7236" priority="661" operator="lessThan">
      <formula>0</formula>
    </cfRule>
  </conditionalFormatting>
  <conditionalFormatting sqref="N571">
    <cfRule type="cellIs" dxfId="7235" priority="656" operator="lessThan">
      <formula>0</formula>
    </cfRule>
  </conditionalFormatting>
  <conditionalFormatting sqref="B628:N631">
    <cfRule type="cellIs" dxfId="7234" priority="653" operator="lessThan">
      <formula>0</formula>
    </cfRule>
  </conditionalFormatting>
  <conditionalFormatting sqref="I630:N630 P628:Q631">
    <cfRule type="cellIs" dxfId="7233" priority="652" operator="lessThan">
      <formula>0</formula>
    </cfRule>
  </conditionalFormatting>
  <conditionalFormatting sqref="B632:N635">
    <cfRule type="cellIs" dxfId="7232" priority="651" operator="lessThan">
      <formula>0</formula>
    </cfRule>
  </conditionalFormatting>
  <conditionalFormatting sqref="I634:N634 P632:Q635">
    <cfRule type="cellIs" dxfId="7231" priority="650" operator="lessThan">
      <formula>0</formula>
    </cfRule>
  </conditionalFormatting>
  <conditionalFormatting sqref="B636:N639">
    <cfRule type="cellIs" dxfId="7230" priority="649" operator="lessThan">
      <formula>0</formula>
    </cfRule>
  </conditionalFormatting>
  <conditionalFormatting sqref="I638:N638 P636:Q639">
    <cfRule type="cellIs" dxfId="7229" priority="648" operator="lessThan">
      <formula>0</formula>
    </cfRule>
  </conditionalFormatting>
  <conditionalFormatting sqref="B640:N643">
    <cfRule type="cellIs" dxfId="7228" priority="647" operator="lessThan">
      <formula>0</formula>
    </cfRule>
  </conditionalFormatting>
  <conditionalFormatting sqref="I642:N642 P640:Q643">
    <cfRule type="cellIs" dxfId="7227" priority="646" operator="lessThan">
      <formula>0</formula>
    </cfRule>
  </conditionalFormatting>
  <conditionalFormatting sqref="B644:N647">
    <cfRule type="cellIs" dxfId="7226" priority="645" operator="lessThan">
      <formula>0</formula>
    </cfRule>
  </conditionalFormatting>
  <conditionalFormatting sqref="I646:N646 P644:Q647">
    <cfRule type="cellIs" dxfId="7225" priority="644" operator="lessThan">
      <formula>0</formula>
    </cfRule>
  </conditionalFormatting>
  <conditionalFormatting sqref="B648:N651">
    <cfRule type="cellIs" dxfId="7224" priority="643" operator="lessThan">
      <formula>0</formula>
    </cfRule>
  </conditionalFormatting>
  <conditionalFormatting sqref="I650:N650 P648:Q651">
    <cfRule type="cellIs" dxfId="7223" priority="642" operator="lessThan">
      <formula>0</formula>
    </cfRule>
  </conditionalFormatting>
  <conditionalFormatting sqref="B652:N655">
    <cfRule type="cellIs" dxfId="7222" priority="641" operator="lessThan">
      <formula>0</formula>
    </cfRule>
  </conditionalFormatting>
  <conditionalFormatting sqref="I654:N654 P652:Q655">
    <cfRule type="cellIs" dxfId="7221" priority="640" operator="lessThan">
      <formula>0</formula>
    </cfRule>
  </conditionalFormatting>
  <conditionalFormatting sqref="B656:N659">
    <cfRule type="cellIs" dxfId="7220" priority="639" operator="lessThan">
      <formula>0</formula>
    </cfRule>
  </conditionalFormatting>
  <conditionalFormatting sqref="I658:N658 P656:Q659">
    <cfRule type="cellIs" dxfId="7219" priority="638" operator="lessThan">
      <formula>0</formula>
    </cfRule>
  </conditionalFormatting>
  <conditionalFormatting sqref="B664:N667">
    <cfRule type="cellIs" dxfId="7218" priority="637" operator="lessThan">
      <formula>0</formula>
    </cfRule>
  </conditionalFormatting>
  <conditionalFormatting sqref="I666:N666 P664:Q667">
    <cfRule type="cellIs" dxfId="7217" priority="636" operator="lessThan">
      <formula>0</formula>
    </cfRule>
  </conditionalFormatting>
  <conditionalFormatting sqref="B668:N671">
    <cfRule type="cellIs" dxfId="7216" priority="635" operator="lessThan">
      <formula>0</formula>
    </cfRule>
  </conditionalFormatting>
  <conditionalFormatting sqref="I670:N670 P668:Q671">
    <cfRule type="cellIs" dxfId="7215" priority="634" operator="lessThan">
      <formula>0</formula>
    </cfRule>
  </conditionalFormatting>
  <conditionalFormatting sqref="P608">
    <cfRule type="cellIs" dxfId="7214" priority="633" operator="lessThan">
      <formula>0</formula>
    </cfRule>
  </conditionalFormatting>
  <conditionalFormatting sqref="Q447:Q448">
    <cfRule type="cellIs" dxfId="7213" priority="632" operator="lessThan">
      <formula>0</formula>
    </cfRule>
  </conditionalFormatting>
  <conditionalFormatting sqref="P447:P448">
    <cfRule type="cellIs" dxfId="7212" priority="631" operator="lessThan">
      <formula>0</formula>
    </cfRule>
  </conditionalFormatting>
  <conditionalFormatting sqref="B447:N447 B493:O499 B490:O490 B492">
    <cfRule type="cellIs" dxfId="7211" priority="630" operator="lessThan">
      <formula>0</formula>
    </cfRule>
  </conditionalFormatting>
  <conditionalFormatting sqref="B499:N499">
    <cfRule type="cellIs" dxfId="7210" priority="624" operator="lessThan">
      <formula>0</formula>
    </cfRule>
  </conditionalFormatting>
  <conditionalFormatting sqref="B553:N553">
    <cfRule type="cellIs" dxfId="7209" priority="618" operator="lessThan">
      <formula>0</formula>
    </cfRule>
  </conditionalFormatting>
  <conditionalFormatting sqref="P477:Q477 B477">
    <cfRule type="cellIs" dxfId="7208" priority="617" operator="lessThan">
      <formula>0</formula>
    </cfRule>
  </conditionalFormatting>
  <conditionalFormatting sqref="Q478:Q482">
    <cfRule type="cellIs" dxfId="7207" priority="616" operator="lessThan">
      <formula>0</formula>
    </cfRule>
  </conditionalFormatting>
  <conditionalFormatting sqref="P478:P481">
    <cfRule type="cellIs" dxfId="7206" priority="615" operator="lessThan">
      <formula>0</formula>
    </cfRule>
  </conditionalFormatting>
  <conditionalFormatting sqref="P482">
    <cfRule type="cellIs" dxfId="7205" priority="614" operator="lessThan">
      <formula>0</formula>
    </cfRule>
  </conditionalFormatting>
  <conditionalFormatting sqref="P457:Q457 B457">
    <cfRule type="cellIs" dxfId="7204" priority="613" operator="lessThan">
      <formula>0</formula>
    </cfRule>
  </conditionalFormatting>
  <conditionalFormatting sqref="Q458:Q462">
    <cfRule type="cellIs" dxfId="7203" priority="612" operator="lessThan">
      <formula>0</formula>
    </cfRule>
  </conditionalFormatting>
  <conditionalFormatting sqref="P458:P461">
    <cfRule type="cellIs" dxfId="7202" priority="611" operator="lessThan">
      <formula>0</formula>
    </cfRule>
  </conditionalFormatting>
  <conditionalFormatting sqref="P462">
    <cfRule type="cellIs" dxfId="7201" priority="610" operator="lessThan">
      <formula>0</formula>
    </cfRule>
  </conditionalFormatting>
  <conditionalFormatting sqref="P465:Q465 B465">
    <cfRule type="cellIs" dxfId="7200" priority="609" operator="lessThan">
      <formula>0</formula>
    </cfRule>
  </conditionalFormatting>
  <conditionalFormatting sqref="Q466:Q470">
    <cfRule type="cellIs" dxfId="7199" priority="608" operator="lessThan">
      <formula>0</formula>
    </cfRule>
  </conditionalFormatting>
  <conditionalFormatting sqref="P466:P469">
    <cfRule type="cellIs" dxfId="7198" priority="607" operator="lessThan">
      <formula>0</formula>
    </cfRule>
  </conditionalFormatting>
  <conditionalFormatting sqref="P470">
    <cfRule type="cellIs" dxfId="7197" priority="606" operator="lessThan">
      <formula>0</formula>
    </cfRule>
  </conditionalFormatting>
  <conditionalFormatting sqref="O574:O577">
    <cfRule type="cellIs" dxfId="7196" priority="575" operator="lessThan">
      <formula>0</formula>
    </cfRule>
  </conditionalFormatting>
  <conditionalFormatting sqref="O574:O577">
    <cfRule type="cellIs" dxfId="7195" priority="574" operator="lessThan">
      <formula>0</formula>
    </cfRule>
  </conditionalFormatting>
  <conditionalFormatting sqref="O382">
    <cfRule type="cellIs" dxfId="7194" priority="570" operator="lessThan">
      <formula>0</formula>
    </cfRule>
  </conditionalFormatting>
  <conditionalFormatting sqref="O384">
    <cfRule type="cellIs" dxfId="7193" priority="541" operator="lessThan">
      <formula>0</formula>
    </cfRule>
  </conditionalFormatting>
  <conditionalFormatting sqref="O370">
    <cfRule type="cellIs" dxfId="7192" priority="571" operator="lessThan">
      <formula>0</formula>
    </cfRule>
  </conditionalFormatting>
  <conditionalFormatting sqref="O368:O370 O380:O382 O386:O388 O392:O394 O398:O400 O404:O406 O410:O412 O416:O418 O422:O424 O429:O431 O435:O437 O491 O584:O587 O538 O552">
    <cfRule type="cellIs" dxfId="7191" priority="596" operator="lessThan">
      <formula>0</formula>
    </cfRule>
  </conditionalFormatting>
  <conditionalFormatting sqref="O347">
    <cfRule type="cellIs" dxfId="7190" priority="595" operator="lessThan">
      <formula>0</formula>
    </cfRule>
  </conditionalFormatting>
  <conditionalFormatting sqref="O347">
    <cfRule type="cellIs" dxfId="7189" priority="594" operator="lessThan">
      <formula>0</formula>
    </cfRule>
  </conditionalFormatting>
  <conditionalFormatting sqref="O350:O353">
    <cfRule type="cellIs" dxfId="7188" priority="593" operator="lessThan">
      <formula>0</formula>
    </cfRule>
  </conditionalFormatting>
  <conditionalFormatting sqref="O392">
    <cfRule type="cellIs" dxfId="7187" priority="564" operator="lessThan">
      <formula>0</formula>
    </cfRule>
  </conditionalFormatting>
  <conditionalFormatting sqref="O368:O369">
    <cfRule type="cellIs" dxfId="7186" priority="591" operator="lessThan">
      <formula>0</formula>
    </cfRule>
  </conditionalFormatting>
  <conditionalFormatting sqref="O380:O381">
    <cfRule type="cellIs" dxfId="7185" priority="590" operator="lessThan">
      <formula>0</formula>
    </cfRule>
  </conditionalFormatting>
  <conditionalFormatting sqref="O556:O558">
    <cfRule type="cellIs" dxfId="7184" priority="586" operator="lessThan">
      <formula>0</formula>
    </cfRule>
  </conditionalFormatting>
  <conditionalFormatting sqref="O386:O388">
    <cfRule type="cellIs" dxfId="7183" priority="589" operator="lessThan">
      <formula>0</formula>
    </cfRule>
  </conditionalFormatting>
  <conditionalFormatting sqref="O354">
    <cfRule type="cellIs" dxfId="7182" priority="588" operator="lessThan">
      <formula>0</formula>
    </cfRule>
  </conditionalFormatting>
  <conditionalFormatting sqref="O389">
    <cfRule type="cellIs" dxfId="7181" priority="565" operator="lessThan">
      <formula>0</formula>
    </cfRule>
  </conditionalFormatting>
  <conditionalFormatting sqref="O556:O558">
    <cfRule type="cellIs" dxfId="7180" priority="587" operator="lessThan">
      <formula>0</formula>
    </cfRule>
  </conditionalFormatting>
  <conditionalFormatting sqref="O562 O564:O565">
    <cfRule type="cellIs" dxfId="7179" priority="584" operator="lessThan">
      <formula>0</formula>
    </cfRule>
  </conditionalFormatting>
  <conditionalFormatting sqref="O564:O565 O562">
    <cfRule type="cellIs" dxfId="7178" priority="585" operator="lessThan">
      <formula>0</formula>
    </cfRule>
  </conditionalFormatting>
  <conditionalFormatting sqref="O579:O582">
    <cfRule type="cellIs" dxfId="7177" priority="582" operator="lessThan">
      <formula>0</formula>
    </cfRule>
  </conditionalFormatting>
  <conditionalFormatting sqref="O579:O582">
    <cfRule type="cellIs" dxfId="7176" priority="583" operator="lessThan">
      <formula>0</formula>
    </cfRule>
  </conditionalFormatting>
  <conditionalFormatting sqref="O584:O587">
    <cfRule type="cellIs" dxfId="7175" priority="580" operator="lessThan">
      <formula>0</formula>
    </cfRule>
  </conditionalFormatting>
  <conditionalFormatting sqref="O584:O587">
    <cfRule type="cellIs" dxfId="7174" priority="581" operator="lessThan">
      <formula>0</formula>
    </cfRule>
  </conditionalFormatting>
  <conditionalFormatting sqref="O589:O592">
    <cfRule type="cellIs" dxfId="7173" priority="578" operator="lessThan">
      <formula>0</formula>
    </cfRule>
  </conditionalFormatting>
  <conditionalFormatting sqref="O589:O592">
    <cfRule type="cellIs" dxfId="7172" priority="579" operator="lessThan">
      <formula>0</formula>
    </cfRule>
  </conditionalFormatting>
  <conditionalFormatting sqref="O420">
    <cfRule type="cellIs" dxfId="7171" priority="503" operator="lessThan">
      <formula>0</formula>
    </cfRule>
  </conditionalFormatting>
  <conditionalFormatting sqref="O383">
    <cfRule type="cellIs" dxfId="7170" priority="566" operator="lessThan">
      <formula>0</formula>
    </cfRule>
  </conditionalFormatting>
  <conditionalFormatting sqref="O568:O570">
    <cfRule type="cellIs" dxfId="7169" priority="576" operator="lessThan">
      <formula>0</formula>
    </cfRule>
  </conditionalFormatting>
  <conditionalFormatting sqref="O568:O570">
    <cfRule type="cellIs" dxfId="7168" priority="577" operator="lessThan">
      <formula>0</formula>
    </cfRule>
  </conditionalFormatting>
  <conditionalFormatting sqref="O371">
    <cfRule type="cellIs" dxfId="7167" priority="567" operator="lessThan">
      <formula>0</formula>
    </cfRule>
  </conditionalFormatting>
  <conditionalFormatting sqref="O420">
    <cfRule type="cellIs" dxfId="7166" priority="504" operator="lessThan">
      <formula>0</formula>
    </cfRule>
  </conditionalFormatting>
  <conditionalFormatting sqref="O435">
    <cfRule type="cellIs" dxfId="7165" priority="471" operator="lessThan">
      <formula>0</formula>
    </cfRule>
  </conditionalFormatting>
  <conditionalFormatting sqref="O433">
    <cfRule type="cellIs" dxfId="7164" priority="472" operator="lessThan">
      <formula>0</formula>
    </cfRule>
  </conditionalFormatting>
  <conditionalFormatting sqref="O435">
    <cfRule type="cellIs" dxfId="7163" priority="469" operator="lessThan">
      <formula>0</formula>
    </cfRule>
  </conditionalFormatting>
  <conditionalFormatting sqref="O435">
    <cfRule type="cellIs" dxfId="7162" priority="470" operator="lessThan">
      <formula>0</formula>
    </cfRule>
  </conditionalFormatting>
  <conditionalFormatting sqref="O429">
    <cfRule type="cellIs" dxfId="7161" priority="481" operator="lessThan">
      <formula>0</formula>
    </cfRule>
  </conditionalFormatting>
  <conditionalFormatting sqref="O422">
    <cfRule type="cellIs" dxfId="7160" priority="491" operator="lessThan">
      <formula>0</formula>
    </cfRule>
  </conditionalFormatting>
  <conditionalFormatting sqref="O429">
    <cfRule type="cellIs" dxfId="7159" priority="480" operator="lessThan">
      <formula>0</formula>
    </cfRule>
  </conditionalFormatting>
  <conditionalFormatting sqref="O429">
    <cfRule type="cellIs" dxfId="7158" priority="479" operator="lessThan">
      <formula>0</formula>
    </cfRule>
  </conditionalFormatting>
  <conditionalFormatting sqref="O422">
    <cfRule type="cellIs" dxfId="7157" priority="492" operator="lessThan">
      <formula>0</formula>
    </cfRule>
  </conditionalFormatting>
  <conditionalFormatting sqref="O429">
    <cfRule type="cellIs" dxfId="7156" priority="478" operator="lessThan">
      <formula>0</formula>
    </cfRule>
  </conditionalFormatting>
  <conditionalFormatting sqref="O422">
    <cfRule type="cellIs" dxfId="7155" priority="493" operator="lessThan">
      <formula>0</formula>
    </cfRule>
  </conditionalFormatting>
  <conditionalFormatting sqref="O422">
    <cfRule type="cellIs" dxfId="7154" priority="490" operator="lessThan">
      <formula>0</formula>
    </cfRule>
  </conditionalFormatting>
  <conditionalFormatting sqref="O429">
    <cfRule type="cellIs" dxfId="7153" priority="477" operator="lessThan">
      <formula>0</formula>
    </cfRule>
  </conditionalFormatting>
  <conditionalFormatting sqref="O604 O606:O607 O624:O627 O660:O663">
    <cfRule type="cellIs" dxfId="7152" priority="573" operator="lessThan">
      <formula>0</formula>
    </cfRule>
  </conditionalFormatting>
  <conditionalFormatting sqref="O626">
    <cfRule type="cellIs" dxfId="7151" priority="572" operator="lessThan">
      <formula>0</formula>
    </cfRule>
  </conditionalFormatting>
  <conditionalFormatting sqref="O435">
    <cfRule type="cellIs" dxfId="7150" priority="467" operator="lessThan">
      <formula>0</formula>
    </cfRule>
  </conditionalFormatting>
  <conditionalFormatting sqref="O435">
    <cfRule type="cellIs" dxfId="7149" priority="468" operator="lessThan">
      <formula>0</formula>
    </cfRule>
  </conditionalFormatting>
  <conditionalFormatting sqref="O384">
    <cfRule type="cellIs" dxfId="7148" priority="540" operator="lessThan">
      <formula>0</formula>
    </cfRule>
  </conditionalFormatting>
  <conditionalFormatting sqref="O435">
    <cfRule type="cellIs" dxfId="7147" priority="466" operator="lessThan">
      <formula>0</formula>
    </cfRule>
  </conditionalFormatting>
  <conditionalFormatting sqref="O438">
    <cfRule type="cellIs" dxfId="7146" priority="463" operator="lessThan">
      <formula>0</formula>
    </cfRule>
  </conditionalFormatting>
  <conditionalFormatting sqref="O439">
    <cfRule type="cellIs" dxfId="7145" priority="462" operator="lessThan">
      <formula>0</formula>
    </cfRule>
  </conditionalFormatting>
  <conditionalFormatting sqref="O435">
    <cfRule type="cellIs" dxfId="7144" priority="465" operator="lessThan">
      <formula>0</formula>
    </cfRule>
  </conditionalFormatting>
  <conditionalFormatting sqref="O439">
    <cfRule type="cellIs" dxfId="7143" priority="461" operator="lessThan">
      <formula>0</formula>
    </cfRule>
  </conditionalFormatting>
  <conditionalFormatting sqref="O551 O537">
    <cfRule type="cellIs" dxfId="7142" priority="445" operator="lessThan">
      <formula>0</formula>
    </cfRule>
  </conditionalFormatting>
  <conditionalFormatting sqref="O435">
    <cfRule type="cellIs" dxfId="7141" priority="464" operator="lessThan">
      <formula>0</formula>
    </cfRule>
  </conditionalFormatting>
  <conditionalFormatting sqref="O498">
    <cfRule type="cellIs" dxfId="7140" priority="455" operator="lessThan">
      <formula>0</formula>
    </cfRule>
  </conditionalFormatting>
  <conditionalFormatting sqref="O442:O445">
    <cfRule type="cellIs" dxfId="7139" priority="460" operator="lessThan">
      <formula>0</formula>
    </cfRule>
  </conditionalFormatting>
  <conditionalFormatting sqref="O392">
    <cfRule type="cellIs" dxfId="7138" priority="559" operator="lessThan">
      <formula>0</formula>
    </cfRule>
  </conditionalFormatting>
  <conditionalFormatting sqref="O392">
    <cfRule type="cellIs" dxfId="7137" priority="562" operator="lessThan">
      <formula>0</formula>
    </cfRule>
  </conditionalFormatting>
  <conditionalFormatting sqref="O392">
    <cfRule type="cellIs" dxfId="7136" priority="561" operator="lessThan">
      <formula>0</formula>
    </cfRule>
  </conditionalFormatting>
  <conditionalFormatting sqref="O395">
    <cfRule type="cellIs" dxfId="7135" priority="556" operator="lessThan">
      <formula>0</formula>
    </cfRule>
  </conditionalFormatting>
  <conditionalFormatting sqref="O398">
    <cfRule type="cellIs" dxfId="7134" priority="554" operator="lessThan">
      <formula>0</formula>
    </cfRule>
  </conditionalFormatting>
  <conditionalFormatting sqref="O372">
    <cfRule type="cellIs" dxfId="7133" priority="542" operator="lessThan">
      <formula>0</formula>
    </cfRule>
  </conditionalFormatting>
  <conditionalFormatting sqref="O392">
    <cfRule type="cellIs" dxfId="7132" priority="557" operator="lessThan">
      <formula>0</formula>
    </cfRule>
  </conditionalFormatting>
  <conditionalFormatting sqref="O392">
    <cfRule type="cellIs" dxfId="7131" priority="558" operator="lessThan">
      <formula>0</formula>
    </cfRule>
  </conditionalFormatting>
  <conditionalFormatting sqref="O392">
    <cfRule type="cellIs" dxfId="7130" priority="563" operator="lessThan">
      <formula>0</formula>
    </cfRule>
  </conditionalFormatting>
  <conditionalFormatting sqref="O392">
    <cfRule type="cellIs" dxfId="7129" priority="560" operator="lessThan">
      <formula>0</formula>
    </cfRule>
  </conditionalFormatting>
  <conditionalFormatting sqref="O398">
    <cfRule type="cellIs" dxfId="7128" priority="549" operator="lessThan">
      <formula>0</formula>
    </cfRule>
  </conditionalFormatting>
  <conditionalFormatting sqref="O398">
    <cfRule type="cellIs" dxfId="7127" priority="553" operator="lessThan">
      <formula>0</formula>
    </cfRule>
  </conditionalFormatting>
  <conditionalFormatting sqref="O398">
    <cfRule type="cellIs" dxfId="7126" priority="552" operator="lessThan">
      <formula>0</formula>
    </cfRule>
  </conditionalFormatting>
  <conditionalFormatting sqref="O398">
    <cfRule type="cellIs" dxfId="7125" priority="551" operator="lessThan">
      <formula>0</formula>
    </cfRule>
  </conditionalFormatting>
  <conditionalFormatting sqref="O398">
    <cfRule type="cellIs" dxfId="7124" priority="550" operator="lessThan">
      <formula>0</formula>
    </cfRule>
  </conditionalFormatting>
  <conditionalFormatting sqref="O398">
    <cfRule type="cellIs" dxfId="7123" priority="555" operator="lessThan">
      <formula>0</formula>
    </cfRule>
  </conditionalFormatting>
  <conditionalFormatting sqref="O390">
    <cfRule type="cellIs" dxfId="7122" priority="539" operator="lessThan">
      <formula>0</formula>
    </cfRule>
  </conditionalFormatting>
  <conditionalFormatting sqref="O398">
    <cfRule type="cellIs" dxfId="7121" priority="548" operator="lessThan">
      <formula>0</formula>
    </cfRule>
  </conditionalFormatting>
  <conditionalFormatting sqref="O401">
    <cfRule type="cellIs" dxfId="7120" priority="547" operator="lessThan">
      <formula>0</formula>
    </cfRule>
  </conditionalFormatting>
  <conditionalFormatting sqref="O354">
    <cfRule type="cellIs" dxfId="7119" priority="546" operator="lessThan">
      <formula>0</formula>
    </cfRule>
  </conditionalFormatting>
  <conditionalFormatting sqref="O360">
    <cfRule type="cellIs" dxfId="7118" priority="545" operator="lessThan">
      <formula>0</formula>
    </cfRule>
  </conditionalFormatting>
  <conditionalFormatting sqref="O360">
    <cfRule type="cellIs" dxfId="7117" priority="544" operator="lessThan">
      <formula>0</formula>
    </cfRule>
  </conditionalFormatting>
  <conditionalFormatting sqref="O372">
    <cfRule type="cellIs" dxfId="7116" priority="543" operator="lessThan">
      <formula>0</formula>
    </cfRule>
  </conditionalFormatting>
  <conditionalFormatting sqref="O396">
    <cfRule type="cellIs" dxfId="7115" priority="537" operator="lessThan">
      <formula>0</formula>
    </cfRule>
  </conditionalFormatting>
  <conditionalFormatting sqref="O396">
    <cfRule type="cellIs" dxfId="7114" priority="536" operator="lessThan">
      <formula>0</formula>
    </cfRule>
  </conditionalFormatting>
  <conditionalFormatting sqref="O390">
    <cfRule type="cellIs" dxfId="7113" priority="538" operator="lessThan">
      <formula>0</formula>
    </cfRule>
  </conditionalFormatting>
  <conditionalFormatting sqref="O413">
    <cfRule type="cellIs" dxfId="7112" priority="516" operator="lessThan">
      <formula>0</formula>
    </cfRule>
  </conditionalFormatting>
  <conditionalFormatting sqref="O414">
    <cfRule type="cellIs" dxfId="7111" priority="515" operator="lessThan">
      <formula>0</formula>
    </cfRule>
  </conditionalFormatting>
  <conditionalFormatting sqref="O404">
    <cfRule type="cellIs" dxfId="7110" priority="533" operator="lessThan">
      <formula>0</formula>
    </cfRule>
  </conditionalFormatting>
  <conditionalFormatting sqref="O404">
    <cfRule type="cellIs" dxfId="7109" priority="532" operator="lessThan">
      <formula>0</formula>
    </cfRule>
  </conditionalFormatting>
  <conditionalFormatting sqref="O404">
    <cfRule type="cellIs" dxfId="7108" priority="535" operator="lessThan">
      <formula>0</formula>
    </cfRule>
  </conditionalFormatting>
  <conditionalFormatting sqref="O404">
    <cfRule type="cellIs" dxfId="7107" priority="534" operator="lessThan">
      <formula>0</formula>
    </cfRule>
  </conditionalFormatting>
  <conditionalFormatting sqref="O416">
    <cfRule type="cellIs" dxfId="7106" priority="510" operator="lessThan">
      <formula>0</formula>
    </cfRule>
  </conditionalFormatting>
  <conditionalFormatting sqref="O416">
    <cfRule type="cellIs" dxfId="7105" priority="509" operator="lessThan">
      <formula>0</formula>
    </cfRule>
  </conditionalFormatting>
  <conditionalFormatting sqref="O404">
    <cfRule type="cellIs" dxfId="7104" priority="531" operator="lessThan">
      <formula>0</formula>
    </cfRule>
  </conditionalFormatting>
  <conditionalFormatting sqref="O404">
    <cfRule type="cellIs" dxfId="7103" priority="530" operator="lessThan">
      <formula>0</formula>
    </cfRule>
  </conditionalFormatting>
  <conditionalFormatting sqref="O404">
    <cfRule type="cellIs" dxfId="7102" priority="529" operator="lessThan">
      <formula>0</formula>
    </cfRule>
  </conditionalFormatting>
  <conditionalFormatting sqref="O404">
    <cfRule type="cellIs" dxfId="7101" priority="528" operator="lessThan">
      <formula>0</formula>
    </cfRule>
  </conditionalFormatting>
  <conditionalFormatting sqref="O407">
    <cfRule type="cellIs" dxfId="7100" priority="527" operator="lessThan">
      <formula>0</formula>
    </cfRule>
  </conditionalFormatting>
  <conditionalFormatting sqref="O408">
    <cfRule type="cellIs" dxfId="7099" priority="526" operator="lessThan">
      <formula>0</formula>
    </cfRule>
  </conditionalFormatting>
  <conditionalFormatting sqref="O408">
    <cfRule type="cellIs" dxfId="7098" priority="525" operator="lessThan">
      <formula>0</formula>
    </cfRule>
  </conditionalFormatting>
  <conditionalFormatting sqref="O414">
    <cfRule type="cellIs" dxfId="7097" priority="514" operator="lessThan">
      <formula>0</formula>
    </cfRule>
  </conditionalFormatting>
  <conditionalFormatting sqref="O416">
    <cfRule type="cellIs" dxfId="7096" priority="513" operator="lessThan">
      <formula>0</formula>
    </cfRule>
  </conditionalFormatting>
  <conditionalFormatting sqref="O416">
    <cfRule type="cellIs" dxfId="7095" priority="512" operator="lessThan">
      <formula>0</formula>
    </cfRule>
  </conditionalFormatting>
  <conditionalFormatting sqref="O416">
    <cfRule type="cellIs" dxfId="7094" priority="511" operator="lessThan">
      <formula>0</formula>
    </cfRule>
  </conditionalFormatting>
  <conditionalFormatting sqref="O416">
    <cfRule type="cellIs" dxfId="7093" priority="508" operator="lessThan">
      <formula>0</formula>
    </cfRule>
  </conditionalFormatting>
  <conditionalFormatting sqref="O410">
    <cfRule type="cellIs" dxfId="7092" priority="524" operator="lessThan">
      <formula>0</formula>
    </cfRule>
  </conditionalFormatting>
  <conditionalFormatting sqref="O410">
    <cfRule type="cellIs" dxfId="7091" priority="523" operator="lessThan">
      <formula>0</formula>
    </cfRule>
  </conditionalFormatting>
  <conditionalFormatting sqref="O410">
    <cfRule type="cellIs" dxfId="7090" priority="522" operator="lessThan">
      <formula>0</formula>
    </cfRule>
  </conditionalFormatting>
  <conditionalFormatting sqref="O410">
    <cfRule type="cellIs" dxfId="7089" priority="521" operator="lessThan">
      <formula>0</formula>
    </cfRule>
  </conditionalFormatting>
  <conditionalFormatting sqref="O416">
    <cfRule type="cellIs" dxfId="7088" priority="507" operator="lessThan">
      <formula>0</formula>
    </cfRule>
  </conditionalFormatting>
  <conditionalFormatting sqref="O416">
    <cfRule type="cellIs" dxfId="7087" priority="506" operator="lessThan">
      <formula>0</formula>
    </cfRule>
  </conditionalFormatting>
  <conditionalFormatting sqref="O419">
    <cfRule type="cellIs" dxfId="7086" priority="505" operator="lessThan">
      <formula>0</formula>
    </cfRule>
  </conditionalFormatting>
  <conditionalFormatting sqref="O410">
    <cfRule type="cellIs" dxfId="7085" priority="520" operator="lessThan">
      <formula>0</formula>
    </cfRule>
  </conditionalFormatting>
  <conditionalFormatting sqref="O410">
    <cfRule type="cellIs" dxfId="7084" priority="519" operator="lessThan">
      <formula>0</formula>
    </cfRule>
  </conditionalFormatting>
  <conditionalFormatting sqref="O410">
    <cfRule type="cellIs" dxfId="7083" priority="518" operator="lessThan">
      <formula>0</formula>
    </cfRule>
  </conditionalFormatting>
  <conditionalFormatting sqref="O410">
    <cfRule type="cellIs" dxfId="7082" priority="517" operator="lessThan">
      <formula>0</formula>
    </cfRule>
  </conditionalFormatting>
  <conditionalFormatting sqref="O559">
    <cfRule type="cellIs" dxfId="7081" priority="452" operator="lessThan">
      <formula>0</formula>
    </cfRule>
  </conditionalFormatting>
  <conditionalFormatting sqref="O563">
    <cfRule type="cellIs" dxfId="7080" priority="451" operator="lessThan">
      <formula>0</formula>
    </cfRule>
  </conditionalFormatting>
  <conditionalFormatting sqref="O563">
    <cfRule type="cellIs" dxfId="7079" priority="450" operator="lessThan">
      <formula>0</formula>
    </cfRule>
  </conditionalFormatting>
  <conditionalFormatting sqref="O608 O605 O602:O603">
    <cfRule type="cellIs" dxfId="7078" priority="438" operator="lessThan">
      <formula>0</formula>
    </cfRule>
  </conditionalFormatting>
  <conditionalFormatting sqref="O426">
    <cfRule type="cellIs" dxfId="7077" priority="483" operator="lessThan">
      <formula>0</formula>
    </cfRule>
  </conditionalFormatting>
  <conditionalFormatting sqref="O429">
    <cfRule type="cellIs" dxfId="7076" priority="482" operator="lessThan">
      <formula>0</formula>
    </cfRule>
  </conditionalFormatting>
  <conditionalFormatting sqref="B598:O599">
    <cfRule type="cellIs" dxfId="7075" priority="417" operator="lessThan">
      <formula>0</formula>
    </cfRule>
  </conditionalFormatting>
  <conditionalFormatting sqref="O560">
    <cfRule type="cellIs" dxfId="7074" priority="414" operator="lessThan">
      <formula>0</formula>
    </cfRule>
  </conditionalFormatting>
  <conditionalFormatting sqref="O566">
    <cfRule type="cellIs" dxfId="7073" priority="411" operator="lessThan">
      <formula>0</formula>
    </cfRule>
  </conditionalFormatting>
  <conditionalFormatting sqref="O566">
    <cfRule type="cellIs" dxfId="7072" priority="410" operator="lessThan">
      <formula>0</formula>
    </cfRule>
  </conditionalFormatting>
  <conditionalFormatting sqref="O566">
    <cfRule type="cellIs" dxfId="7071" priority="409" operator="lessThan">
      <formula>0</formula>
    </cfRule>
  </conditionalFormatting>
  <conditionalFormatting sqref="O429">
    <cfRule type="cellIs" dxfId="7070" priority="476" operator="lessThan">
      <formula>0</formula>
    </cfRule>
  </conditionalFormatting>
  <conditionalFormatting sqref="O429">
    <cfRule type="cellIs" dxfId="7069" priority="475" operator="lessThan">
      <formula>0</formula>
    </cfRule>
  </conditionalFormatting>
  <conditionalFormatting sqref="O432">
    <cfRule type="cellIs" dxfId="7068" priority="474" operator="lessThan">
      <formula>0</formula>
    </cfRule>
  </conditionalFormatting>
  <conditionalFormatting sqref="O433">
    <cfRule type="cellIs" dxfId="7067" priority="473" operator="lessThan">
      <formula>0</formula>
    </cfRule>
  </conditionalFormatting>
  <conditionalFormatting sqref="O422">
    <cfRule type="cellIs" dxfId="7066" priority="489" operator="lessThan">
      <formula>0</formula>
    </cfRule>
  </conditionalFormatting>
  <conditionalFormatting sqref="O422">
    <cfRule type="cellIs" dxfId="7065" priority="488" operator="lessThan">
      <formula>0</formula>
    </cfRule>
  </conditionalFormatting>
  <conditionalFormatting sqref="O422">
    <cfRule type="cellIs" dxfId="7064" priority="487" operator="lessThan">
      <formula>0</formula>
    </cfRule>
  </conditionalFormatting>
  <conditionalFormatting sqref="O422">
    <cfRule type="cellIs" dxfId="7063" priority="486" operator="lessThan">
      <formula>0</formula>
    </cfRule>
  </conditionalFormatting>
  <conditionalFormatting sqref="O425">
    <cfRule type="cellIs" dxfId="7062" priority="485" operator="lessThan">
      <formula>0</formula>
    </cfRule>
  </conditionalFormatting>
  <conditionalFormatting sqref="O426">
    <cfRule type="cellIs" dxfId="7061" priority="484" operator="lessThan">
      <formula>0</formula>
    </cfRule>
  </conditionalFormatting>
  <conditionalFormatting sqref="O442:O445">
    <cfRule type="expression" dxfId="7060" priority="458">
      <formula>O442/N442&gt;1</formula>
    </cfRule>
    <cfRule type="expression" dxfId="7059" priority="459">
      <formula>O442/N442&lt;1</formula>
    </cfRule>
  </conditionalFormatting>
  <conditionalFormatting sqref="O538 O552">
    <cfRule type="expression" dxfId="7058" priority="456">
      <formula>O538/#REF!&gt;1</formula>
    </cfRule>
    <cfRule type="expression" dxfId="7057" priority="457">
      <formula>O538/#REF!&lt;1</formula>
    </cfRule>
  </conditionalFormatting>
  <conditionalFormatting sqref="O493:O496">
    <cfRule type="cellIs" dxfId="7056" priority="448" operator="lessThan">
      <formula>0</formula>
    </cfRule>
  </conditionalFormatting>
  <conditionalFormatting sqref="O498">
    <cfRule type="expression" dxfId="7055" priority="453">
      <formula>O498/N498&gt;1</formula>
    </cfRule>
    <cfRule type="expression" dxfId="7054" priority="454">
      <formula>O498/N498&lt;1</formula>
    </cfRule>
  </conditionalFormatting>
  <conditionalFormatting sqref="O547:O550 O533:O536">
    <cfRule type="cellIs" dxfId="7053" priority="444" operator="lessThan">
      <formula>0</formula>
    </cfRule>
  </conditionalFormatting>
  <conditionalFormatting sqref="O662">
    <cfRule type="cellIs" dxfId="7052" priority="449" operator="lessThan">
      <formula>0</formula>
    </cfRule>
  </conditionalFormatting>
  <conditionalFormatting sqref="O608 O605 O602:O603">
    <cfRule type="expression" dxfId="7051" priority="436">
      <formula>O602/N602&gt;1</formula>
    </cfRule>
    <cfRule type="expression" dxfId="7050" priority="437">
      <formula>O602/N602&lt;1</formula>
    </cfRule>
  </conditionalFormatting>
  <conditionalFormatting sqref="O493:O496">
    <cfRule type="expression" dxfId="7049" priority="446">
      <formula>O493/N493&gt;1</formula>
    </cfRule>
    <cfRule type="expression" dxfId="7048" priority="447">
      <formula>O493/N493&lt;1</formula>
    </cfRule>
  </conditionalFormatting>
  <conditionalFormatting sqref="O551 O537">
    <cfRule type="cellIs" dxfId="7047" priority="441" operator="lessThan">
      <formula>0</formula>
    </cfRule>
  </conditionalFormatting>
  <conditionalFormatting sqref="O547:O550 O533:O536">
    <cfRule type="expression" dxfId="7046" priority="442">
      <formula>O533/N533&gt;1</formula>
    </cfRule>
    <cfRule type="expression" dxfId="7045" priority="443">
      <formula>O533/N533&lt;1</formula>
    </cfRule>
  </conditionalFormatting>
  <conditionalFormatting sqref="O551 O537">
    <cfRule type="expression" dxfId="7044" priority="439">
      <formula>O537/N537&gt;1</formula>
    </cfRule>
    <cfRule type="expression" dxfId="7043" priority="440">
      <formula>O537/N537&lt;1</formula>
    </cfRule>
  </conditionalFormatting>
  <conditionalFormatting sqref="O491">
    <cfRule type="expression" dxfId="7042" priority="597">
      <formula>O491/#REF!&gt;1</formula>
    </cfRule>
    <cfRule type="expression" dxfId="7041" priority="598">
      <formula>O491/#REF!&lt;1</formula>
    </cfRule>
  </conditionalFormatting>
  <conditionalFormatting sqref="O446">
    <cfRule type="cellIs" dxfId="7040" priority="435" operator="lessThan">
      <formula>0</formula>
    </cfRule>
  </conditionalFormatting>
  <conditionalFormatting sqref="O446">
    <cfRule type="expression" dxfId="7039" priority="433">
      <formula>O446/N446&gt;1</formula>
    </cfRule>
    <cfRule type="expression" dxfId="7038" priority="434">
      <formula>O446/N446&lt;1</formula>
    </cfRule>
  </conditionalFormatting>
  <conditionalFormatting sqref="O497">
    <cfRule type="cellIs" dxfId="7037" priority="432" operator="lessThan">
      <formula>0</formula>
    </cfRule>
  </conditionalFormatting>
  <conditionalFormatting sqref="O497">
    <cfRule type="expression" dxfId="7036" priority="430">
      <formula>O497/N497&gt;1</formula>
    </cfRule>
    <cfRule type="expression" dxfId="7035" priority="431">
      <formula>O497/N497&lt;1</formula>
    </cfRule>
  </conditionalFormatting>
  <conditionalFormatting sqref="O566">
    <cfRule type="expression" dxfId="7034" priority="407">
      <formula>O566/N566&gt;1</formula>
    </cfRule>
    <cfRule type="expression" dxfId="7033" priority="408">
      <formula>O566/N566&lt;1</formula>
    </cfRule>
  </conditionalFormatting>
  <conditionalFormatting sqref="O538">
    <cfRule type="cellIs" dxfId="7032" priority="426" operator="lessThan">
      <formula>0</formula>
    </cfRule>
  </conditionalFormatting>
  <conditionalFormatting sqref="O538">
    <cfRule type="expression" dxfId="7031" priority="424">
      <formula>O538/N538&gt;1</formula>
    </cfRule>
    <cfRule type="expression" dxfId="7030" priority="425">
      <formula>O538/N538&lt;1</formula>
    </cfRule>
  </conditionalFormatting>
  <conditionalFormatting sqref="O552">
    <cfRule type="cellIs" dxfId="7029" priority="423" operator="lessThan">
      <formula>0</formula>
    </cfRule>
  </conditionalFormatting>
  <conditionalFormatting sqref="O552">
    <cfRule type="expression" dxfId="7028" priority="421">
      <formula>O552/N552&gt;1</formula>
    </cfRule>
    <cfRule type="expression" dxfId="7027" priority="422">
      <formula>O552/N552&lt;1</formula>
    </cfRule>
  </conditionalFormatting>
  <conditionalFormatting sqref="O571">
    <cfRule type="cellIs" dxfId="7026" priority="405" operator="lessThan">
      <formula>0</formula>
    </cfRule>
  </conditionalFormatting>
  <conditionalFormatting sqref="O545">
    <cfRule type="expression" dxfId="7025" priority="418">
      <formula>O545/N545&gt;1</formula>
    </cfRule>
    <cfRule type="expression" dxfId="7024" priority="419">
      <formula>O545/N545&lt;1</formula>
    </cfRule>
  </conditionalFormatting>
  <conditionalFormatting sqref="O571">
    <cfRule type="expression" dxfId="7023" priority="402">
      <formula>O571/N571&gt;1</formula>
    </cfRule>
    <cfRule type="expression" dxfId="7022" priority="403">
      <formula>O571/N571&lt;1</formula>
    </cfRule>
  </conditionalFormatting>
  <conditionalFormatting sqref="O545">
    <cfRule type="cellIs" dxfId="7021" priority="420" operator="lessThan">
      <formula>0</formula>
    </cfRule>
  </conditionalFormatting>
  <conditionalFormatting sqref="B598:O599">
    <cfRule type="expression" dxfId="7020" priority="415">
      <formula>B598/A598&gt;1</formula>
    </cfRule>
    <cfRule type="expression" dxfId="7019" priority="416">
      <formula>B598/A598&lt;1</formula>
    </cfRule>
  </conditionalFormatting>
  <conditionalFormatting sqref="O560">
    <cfRule type="expression" dxfId="7018" priority="412">
      <formula>O560/N560&gt;1</formula>
    </cfRule>
    <cfRule type="expression" dxfId="7017" priority="413">
      <formula>O560/N560&lt;1</formula>
    </cfRule>
  </conditionalFormatting>
  <conditionalFormatting sqref="O571">
    <cfRule type="cellIs" dxfId="7016" priority="406" operator="lessThan">
      <formula>0</formula>
    </cfRule>
  </conditionalFormatting>
  <conditionalFormatting sqref="O571">
    <cfRule type="cellIs" dxfId="7015" priority="404" operator="lessThan">
      <formula>0</formula>
    </cfRule>
  </conditionalFormatting>
  <conditionalFormatting sqref="O628:O631">
    <cfRule type="cellIs" dxfId="7014" priority="401" operator="lessThan">
      <formula>0</formula>
    </cfRule>
  </conditionalFormatting>
  <conditionalFormatting sqref="O630">
    <cfRule type="cellIs" dxfId="7013" priority="400" operator="lessThan">
      <formula>0</formula>
    </cfRule>
  </conditionalFormatting>
  <conditionalFormatting sqref="O632:O635">
    <cfRule type="cellIs" dxfId="7012" priority="399" operator="lessThan">
      <formula>0</formula>
    </cfRule>
  </conditionalFormatting>
  <conditionalFormatting sqref="O634">
    <cfRule type="cellIs" dxfId="7011" priority="398" operator="lessThan">
      <formula>0</formula>
    </cfRule>
  </conditionalFormatting>
  <conditionalFormatting sqref="O636:O639">
    <cfRule type="cellIs" dxfId="7010" priority="397" operator="lessThan">
      <formula>0</formula>
    </cfRule>
  </conditionalFormatting>
  <conditionalFormatting sqref="O638">
    <cfRule type="cellIs" dxfId="7009" priority="396" operator="lessThan">
      <formula>0</formula>
    </cfRule>
  </conditionalFormatting>
  <conditionalFormatting sqref="O640:O643">
    <cfRule type="cellIs" dxfId="7008" priority="395" operator="lessThan">
      <formula>0</formula>
    </cfRule>
  </conditionalFormatting>
  <conditionalFormatting sqref="O642">
    <cfRule type="cellIs" dxfId="7007" priority="394" operator="lessThan">
      <formula>0</formula>
    </cfRule>
  </conditionalFormatting>
  <conditionalFormatting sqref="O644:O647">
    <cfRule type="cellIs" dxfId="7006" priority="393" operator="lessThan">
      <formula>0</formula>
    </cfRule>
  </conditionalFormatting>
  <conditionalFormatting sqref="O646">
    <cfRule type="cellIs" dxfId="7005" priority="392" operator="lessThan">
      <formula>0</formula>
    </cfRule>
  </conditionalFormatting>
  <conditionalFormatting sqref="O648:O651">
    <cfRule type="cellIs" dxfId="7004" priority="391" operator="lessThan">
      <formula>0</formula>
    </cfRule>
  </conditionalFormatting>
  <conditionalFormatting sqref="O650">
    <cfRule type="cellIs" dxfId="7003" priority="390" operator="lessThan">
      <formula>0</formula>
    </cfRule>
  </conditionalFormatting>
  <conditionalFormatting sqref="O652:O655">
    <cfRule type="cellIs" dxfId="7002" priority="389" operator="lessThan">
      <formula>0</formula>
    </cfRule>
  </conditionalFormatting>
  <conditionalFormatting sqref="O654">
    <cfRule type="cellIs" dxfId="7001" priority="388" operator="lessThan">
      <formula>0</formula>
    </cfRule>
  </conditionalFormatting>
  <conditionalFormatting sqref="O656:O659">
    <cfRule type="cellIs" dxfId="7000" priority="387" operator="lessThan">
      <formula>0</formula>
    </cfRule>
  </conditionalFormatting>
  <conditionalFormatting sqref="O658">
    <cfRule type="cellIs" dxfId="6999" priority="386" operator="lessThan">
      <formula>0</formula>
    </cfRule>
  </conditionalFormatting>
  <conditionalFormatting sqref="O664:O667">
    <cfRule type="cellIs" dxfId="6998" priority="385" operator="lessThan">
      <formula>0</formula>
    </cfRule>
  </conditionalFormatting>
  <conditionalFormatting sqref="O666">
    <cfRule type="cellIs" dxfId="6997" priority="384" operator="lessThan">
      <formula>0</formula>
    </cfRule>
  </conditionalFormatting>
  <conditionalFormatting sqref="O668:O671">
    <cfRule type="cellIs" dxfId="6996" priority="383" operator="lessThan">
      <formula>0</formula>
    </cfRule>
  </conditionalFormatting>
  <conditionalFormatting sqref="O670">
    <cfRule type="cellIs" dxfId="6995" priority="382" operator="lessThan">
      <formula>0</formula>
    </cfRule>
  </conditionalFormatting>
  <conditionalFormatting sqref="O447">
    <cfRule type="cellIs" dxfId="6994" priority="381" operator="lessThan">
      <formula>0</formula>
    </cfRule>
  </conditionalFormatting>
  <conditionalFormatting sqref="O499">
    <cfRule type="cellIs" dxfId="6993" priority="379" operator="lessThan">
      <formula>0</formula>
    </cfRule>
  </conditionalFormatting>
  <conditionalFormatting sqref="O553">
    <cfRule type="cellIs" dxfId="6992" priority="377" operator="lessThan">
      <formula>0</formula>
    </cfRule>
  </conditionalFormatting>
  <conditionalFormatting sqref="C366:M366">
    <cfRule type="cellIs" dxfId="6991" priority="373" operator="lessThan">
      <formula>0</formula>
    </cfRule>
  </conditionalFormatting>
  <conditionalFormatting sqref="H366">
    <cfRule type="cellIs" dxfId="6990" priority="359" operator="lessThan">
      <formula>0</formula>
    </cfRule>
  </conditionalFormatting>
  <conditionalFormatting sqref="P361:Q361 Q362:Q364">
    <cfRule type="cellIs" dxfId="6989" priority="372" operator="lessThan">
      <formula>0</formula>
    </cfRule>
  </conditionalFormatting>
  <conditionalFormatting sqref="P361">
    <cfRule type="cellIs" dxfId="6988" priority="371" operator="lessThan">
      <formula>0</formula>
    </cfRule>
  </conditionalFormatting>
  <conditionalFormatting sqref="P362:P365">
    <cfRule type="cellIs" dxfId="6987" priority="370" operator="lessThan">
      <formula>0</formula>
    </cfRule>
  </conditionalFormatting>
  <conditionalFormatting sqref="B366">
    <cfRule type="cellIs" dxfId="6986" priority="357" operator="lessThan">
      <formula>0</formula>
    </cfRule>
  </conditionalFormatting>
  <conditionalFormatting sqref="Q366">
    <cfRule type="cellIs" dxfId="6985" priority="365" operator="lessThan">
      <formula>0</formula>
    </cfRule>
  </conditionalFormatting>
  <conditionalFormatting sqref="Q365">
    <cfRule type="cellIs" dxfId="6984" priority="363" operator="lessThan">
      <formula>0</formula>
    </cfRule>
  </conditionalFormatting>
  <conditionalFormatting sqref="Q365">
    <cfRule type="cellIs" dxfId="6983" priority="362" operator="lessThan">
      <formula>0</formula>
    </cfRule>
  </conditionalFormatting>
  <conditionalFormatting sqref="N366">
    <cfRule type="cellIs" dxfId="6982" priority="351" operator="lessThan">
      <formula>0</formula>
    </cfRule>
  </conditionalFormatting>
  <conditionalFormatting sqref="C366:M366">
    <cfRule type="cellIs" dxfId="6981" priority="361" operator="lessThan">
      <formula>0</formula>
    </cfRule>
  </conditionalFormatting>
  <conditionalFormatting sqref="P366">
    <cfRule type="cellIs" dxfId="6980" priority="349" operator="lessThan">
      <formula>0</formula>
    </cfRule>
  </conditionalFormatting>
  <conditionalFormatting sqref="B366">
    <cfRule type="cellIs" dxfId="6979" priority="353" operator="lessThan">
      <formula>0</formula>
    </cfRule>
  </conditionalFormatting>
  <conditionalFormatting sqref="O366">
    <cfRule type="cellIs" dxfId="6978" priority="343" operator="lessThan">
      <formula>0</formula>
    </cfRule>
  </conditionalFormatting>
  <conditionalFormatting sqref="N366">
    <cfRule type="cellIs" dxfId="6977" priority="350" operator="lessThan">
      <formula>0</formula>
    </cfRule>
  </conditionalFormatting>
  <conditionalFormatting sqref="P500:Q500">
    <cfRule type="cellIs" dxfId="6976" priority="336" operator="lessThan">
      <formula>0</formula>
    </cfRule>
  </conditionalFormatting>
  <conditionalFormatting sqref="O366">
    <cfRule type="cellIs" dxfId="6975" priority="344" operator="lessThan">
      <formula>0</formula>
    </cfRule>
  </conditionalFormatting>
  <conditionalFormatting sqref="P501:P504">
    <cfRule type="cellIs" dxfId="6974" priority="331" operator="lessThan">
      <formula>0</formula>
    </cfRule>
  </conditionalFormatting>
  <conditionalFormatting sqref="Q501:Q504">
    <cfRule type="cellIs" dxfId="6973" priority="335" operator="lessThan">
      <formula>0</formula>
    </cfRule>
  </conditionalFormatting>
  <conditionalFormatting sqref="Q505">
    <cfRule type="cellIs" dxfId="6972" priority="334" operator="lessThan">
      <formula>0</formula>
    </cfRule>
  </conditionalFormatting>
  <conditionalFormatting sqref="Q505">
    <cfRule type="cellIs" dxfId="6971" priority="333" operator="lessThan">
      <formula>0</formula>
    </cfRule>
  </conditionalFormatting>
  <conditionalFormatting sqref="B500">
    <cfRule type="cellIs" dxfId="6970" priority="332" operator="lessThan">
      <formula>0</formula>
    </cfRule>
  </conditionalFormatting>
  <conditionalFormatting sqref="Q506">
    <cfRule type="cellIs" dxfId="6969" priority="330" operator="lessThan">
      <formula>0</formula>
    </cfRule>
  </conditionalFormatting>
  <conditionalFormatting sqref="Q507">
    <cfRule type="cellIs" dxfId="6968" priority="328" operator="lessThan">
      <formula>0</formula>
    </cfRule>
  </conditionalFormatting>
  <conditionalFormatting sqref="P507">
    <cfRule type="cellIs" dxfId="6967" priority="327" operator="lessThan">
      <formula>0</formula>
    </cfRule>
  </conditionalFormatting>
  <conditionalFormatting sqref="P505:P506">
    <cfRule type="cellIs" dxfId="6966" priority="329" operator="lessThan">
      <formula>0</formula>
    </cfRule>
  </conditionalFormatting>
  <conditionalFormatting sqref="B507:N507">
    <cfRule type="cellIs" dxfId="6965" priority="326" operator="lessThan">
      <formula>0</formula>
    </cfRule>
  </conditionalFormatting>
  <conditionalFormatting sqref="B506:O506">
    <cfRule type="cellIs" dxfId="6964" priority="323" operator="lessThan">
      <formula>0</formula>
    </cfRule>
  </conditionalFormatting>
  <conditionalFormatting sqref="B506:O506">
    <cfRule type="expression" dxfId="6963" priority="324">
      <formula>B506/#REF!&gt;1</formula>
    </cfRule>
    <cfRule type="expression" dxfId="6962" priority="325">
      <formula>B506/#REF!&lt;1</formula>
    </cfRule>
  </conditionalFormatting>
  <conditionalFormatting sqref="O507">
    <cfRule type="cellIs" dxfId="6961" priority="322" operator="lessThan">
      <formula>0</formula>
    </cfRule>
  </conditionalFormatting>
  <conditionalFormatting sqref="P508:Q508">
    <cfRule type="cellIs" dxfId="6960" priority="303" operator="lessThan">
      <formula>0</formula>
    </cfRule>
  </conditionalFormatting>
  <conditionalFormatting sqref="Q509:Q512">
    <cfRule type="cellIs" dxfId="6959" priority="302" operator="lessThan">
      <formula>0</formula>
    </cfRule>
  </conditionalFormatting>
  <conditionalFormatting sqref="B601:N601">
    <cfRule type="cellIs" dxfId="6958" priority="304" operator="lessThan">
      <formula>0</formula>
    </cfRule>
  </conditionalFormatting>
  <conditionalFormatting sqref="Q513:Q514">
    <cfRule type="cellIs" dxfId="6957" priority="301" operator="lessThan">
      <formula>0</formula>
    </cfRule>
  </conditionalFormatting>
  <conditionalFormatting sqref="B508">
    <cfRule type="cellIs" dxfId="6956" priority="297" operator="lessThan">
      <formula>0</formula>
    </cfRule>
  </conditionalFormatting>
  <conditionalFormatting sqref="B514">
    <cfRule type="cellIs" dxfId="6955" priority="296" operator="lessThan">
      <formula>0</formula>
    </cfRule>
  </conditionalFormatting>
  <conditionalFormatting sqref="F514">
    <cfRule type="cellIs" dxfId="6954" priority="284" operator="lessThan">
      <formula>0</formula>
    </cfRule>
  </conditionalFormatting>
  <conditionalFormatting sqref="E514">
    <cfRule type="cellIs" dxfId="6953" priority="287" operator="lessThan">
      <formula>0</formula>
    </cfRule>
  </conditionalFormatting>
  <conditionalFormatting sqref="Q514">
    <cfRule type="cellIs" dxfId="6952" priority="300" operator="lessThan">
      <formula>0</formula>
    </cfRule>
  </conditionalFormatting>
  <conditionalFormatting sqref="Q513">
    <cfRule type="cellIs" dxfId="6951" priority="299" operator="lessThan">
      <formula>0</formula>
    </cfRule>
  </conditionalFormatting>
  <conditionalFormatting sqref="P509:P512">
    <cfRule type="cellIs" dxfId="6950" priority="298" operator="lessThan">
      <formula>0</formula>
    </cfRule>
  </conditionalFormatting>
  <conditionalFormatting sqref="D514">
    <cfRule type="cellIs" dxfId="6949" priority="290" operator="lessThan">
      <formula>0</formula>
    </cfRule>
  </conditionalFormatting>
  <conditionalFormatting sqref="C514">
    <cfRule type="cellIs" dxfId="6948" priority="293" operator="lessThan">
      <formula>0</formula>
    </cfRule>
  </conditionalFormatting>
  <conditionalFormatting sqref="Q508:Q515">
    <cfRule type="cellIs" dxfId="6947" priority="253" operator="lessThan">
      <formula>0</formula>
    </cfRule>
  </conditionalFormatting>
  <conditionalFormatting sqref="P508:P515">
    <cfRule type="cellIs" dxfId="6946" priority="252" operator="lessThan">
      <formula>0</formula>
    </cfRule>
  </conditionalFormatting>
  <conditionalFormatting sqref="Q515">
    <cfRule type="cellIs" dxfId="6945" priority="250" operator="lessThan">
      <formula>0</formula>
    </cfRule>
  </conditionalFormatting>
  <conditionalFormatting sqref="P515">
    <cfRule type="cellIs" dxfId="6944" priority="249" operator="lessThan">
      <formula>0</formula>
    </cfRule>
  </conditionalFormatting>
  <conditionalFormatting sqref="B514">
    <cfRule type="expression" dxfId="6943" priority="294">
      <formula>B514/#REF!&gt;1</formula>
    </cfRule>
    <cfRule type="expression" dxfId="6942" priority="295">
      <formula>B514/#REF!&lt;1</formula>
    </cfRule>
  </conditionalFormatting>
  <conditionalFormatting sqref="C514">
    <cfRule type="expression" dxfId="6941" priority="291">
      <formula>C514/B514&gt;1</formula>
    </cfRule>
    <cfRule type="expression" dxfId="6940" priority="292">
      <formula>C514/B514&lt;1</formula>
    </cfRule>
  </conditionalFormatting>
  <conditionalFormatting sqref="D514">
    <cfRule type="expression" dxfId="6939" priority="288">
      <formula>D514/C514&gt;1</formula>
    </cfRule>
    <cfRule type="expression" dxfId="6938" priority="289">
      <formula>D514/C514&lt;1</formula>
    </cfRule>
  </conditionalFormatting>
  <conditionalFormatting sqref="E514">
    <cfRule type="expression" dxfId="6937" priority="285">
      <formula>E514/D514&gt;1</formula>
    </cfRule>
    <cfRule type="expression" dxfId="6936" priority="286">
      <formula>E514/D514&lt;1</formula>
    </cfRule>
  </conditionalFormatting>
  <conditionalFormatting sqref="F514">
    <cfRule type="expression" dxfId="6935" priority="282">
      <formula>F514/E514&gt;1</formula>
    </cfRule>
    <cfRule type="expression" dxfId="6934" priority="283">
      <formula>F514/E514&lt;1</formula>
    </cfRule>
  </conditionalFormatting>
  <conditionalFormatting sqref="G514">
    <cfRule type="cellIs" dxfId="6933" priority="281" operator="lessThan">
      <formula>0</formula>
    </cfRule>
  </conditionalFormatting>
  <conditionalFormatting sqref="G514">
    <cfRule type="expression" dxfId="6932" priority="279">
      <formula>G514/F514&gt;1</formula>
    </cfRule>
    <cfRule type="expression" dxfId="6931" priority="280">
      <formula>G514/F514&lt;1</formula>
    </cfRule>
  </conditionalFormatting>
  <conditionalFormatting sqref="H514">
    <cfRule type="cellIs" dxfId="6930" priority="278" operator="lessThan">
      <formula>0</formula>
    </cfRule>
  </conditionalFormatting>
  <conditionalFormatting sqref="H514">
    <cfRule type="expression" dxfId="6929" priority="276">
      <formula>H514/G514&gt;1</formula>
    </cfRule>
    <cfRule type="expression" dxfId="6928" priority="277">
      <formula>H514/G514&lt;1</formula>
    </cfRule>
  </conditionalFormatting>
  <conditionalFormatting sqref="I514:N514">
    <cfRule type="cellIs" dxfId="6927" priority="275" operator="lessThan">
      <formula>0</formula>
    </cfRule>
  </conditionalFormatting>
  <conditionalFormatting sqref="I514:N514">
    <cfRule type="expression" dxfId="6926" priority="273">
      <formula>I514/H514&gt;1</formula>
    </cfRule>
    <cfRule type="expression" dxfId="6925" priority="274">
      <formula>I514/H514&lt;1</formula>
    </cfRule>
  </conditionalFormatting>
  <conditionalFormatting sqref="P513:P514">
    <cfRule type="cellIs" dxfId="6924" priority="272" operator="lessThan">
      <formula>0</formula>
    </cfRule>
  </conditionalFormatting>
  <conditionalFormatting sqref="C509:C512">
    <cfRule type="cellIs" dxfId="6923" priority="271" operator="lessThan">
      <formula>0</formula>
    </cfRule>
  </conditionalFormatting>
  <conditionalFormatting sqref="B509:B512">
    <cfRule type="cellIs" dxfId="6922" priority="265" operator="lessThan">
      <formula>0</formula>
    </cfRule>
  </conditionalFormatting>
  <conditionalFormatting sqref="C509:C512">
    <cfRule type="expression" dxfId="6921" priority="269">
      <formula>C509/B509&gt;1</formula>
    </cfRule>
    <cfRule type="expression" dxfId="6920" priority="270">
      <formula>C509/B509&lt;1</formula>
    </cfRule>
  </conditionalFormatting>
  <conditionalFormatting sqref="D509:N512">
    <cfRule type="cellIs" dxfId="6919" priority="268" operator="lessThan">
      <formula>0</formula>
    </cfRule>
  </conditionalFormatting>
  <conditionalFormatting sqref="D509:N512">
    <cfRule type="expression" dxfId="6918" priority="266">
      <formula>D509/C509&gt;1</formula>
    </cfRule>
    <cfRule type="expression" dxfId="6917" priority="267">
      <formula>D509/C509&lt;1</formula>
    </cfRule>
  </conditionalFormatting>
  <conditionalFormatting sqref="B509:B512">
    <cfRule type="expression" dxfId="6916" priority="263">
      <formula>B509/#REF!&gt;1</formula>
    </cfRule>
    <cfRule type="expression" dxfId="6915" priority="264">
      <formula>B509/#REF!&lt;1</formula>
    </cfRule>
  </conditionalFormatting>
  <conditionalFormatting sqref="C513">
    <cfRule type="cellIs" dxfId="6914" priority="262" operator="lessThan">
      <formula>0</formula>
    </cfRule>
  </conditionalFormatting>
  <conditionalFormatting sqref="D513:N513">
    <cfRule type="cellIs" dxfId="6913" priority="259" operator="lessThan">
      <formula>0</formula>
    </cfRule>
  </conditionalFormatting>
  <conditionalFormatting sqref="C513">
    <cfRule type="expression" dxfId="6912" priority="260">
      <formula>C513/B513&gt;1</formula>
    </cfRule>
    <cfRule type="expression" dxfId="6911" priority="261">
      <formula>C513/B513&lt;1</formula>
    </cfRule>
  </conditionalFormatting>
  <conditionalFormatting sqref="D513:N513">
    <cfRule type="expression" dxfId="6910" priority="257">
      <formula>D513/C513&gt;1</formula>
    </cfRule>
    <cfRule type="expression" dxfId="6909" priority="258">
      <formula>D513/C513&lt;1</formula>
    </cfRule>
  </conditionalFormatting>
  <conditionalFormatting sqref="B513">
    <cfRule type="cellIs" dxfId="6908" priority="256" operator="lessThan">
      <formula>0</formula>
    </cfRule>
  </conditionalFormatting>
  <conditionalFormatting sqref="B513">
    <cfRule type="expression" dxfId="6907" priority="254">
      <formula>B513/#REF!&gt;1</formula>
    </cfRule>
    <cfRule type="expression" dxfId="6906" priority="255">
      <formula>B513/#REF!&lt;1</formula>
    </cfRule>
  </conditionalFormatting>
  <conditionalFormatting sqref="B509:N515 B508">
    <cfRule type="cellIs" dxfId="6905" priority="251" operator="lessThan">
      <formula>0</formula>
    </cfRule>
  </conditionalFormatting>
  <conditionalFormatting sqref="B515:N515">
    <cfRule type="cellIs" dxfId="6904" priority="248" operator="lessThan">
      <formula>0</formula>
    </cfRule>
  </conditionalFormatting>
  <conditionalFormatting sqref="O514">
    <cfRule type="cellIs" dxfId="6903" priority="247" operator="lessThan">
      <formula>0</formula>
    </cfRule>
  </conditionalFormatting>
  <conditionalFormatting sqref="O514">
    <cfRule type="expression" dxfId="6902" priority="245">
      <formula>O514/N514&gt;1</formula>
    </cfRule>
    <cfRule type="expression" dxfId="6901" priority="246">
      <formula>O514/N514&lt;1</formula>
    </cfRule>
  </conditionalFormatting>
  <conditionalFormatting sqref="O509:O512">
    <cfRule type="cellIs" dxfId="6900" priority="244" operator="lessThan">
      <formula>0</formula>
    </cfRule>
  </conditionalFormatting>
  <conditionalFormatting sqref="O509:O512">
    <cfRule type="expression" dxfId="6899" priority="242">
      <formula>O509/N509&gt;1</formula>
    </cfRule>
    <cfRule type="expression" dxfId="6898" priority="243">
      <formula>O509/N509&lt;1</formula>
    </cfRule>
  </conditionalFormatting>
  <conditionalFormatting sqref="O513">
    <cfRule type="cellIs" dxfId="6897" priority="241" operator="lessThan">
      <formula>0</formula>
    </cfRule>
  </conditionalFormatting>
  <conditionalFormatting sqref="O513">
    <cfRule type="expression" dxfId="6896" priority="239">
      <formula>O513/N513&gt;1</formula>
    </cfRule>
    <cfRule type="expression" dxfId="6895" priority="240">
      <formula>O513/N513&lt;1</formula>
    </cfRule>
  </conditionalFormatting>
  <conditionalFormatting sqref="O509:O515">
    <cfRule type="cellIs" dxfId="6894" priority="238" operator="lessThan">
      <formula>0</formula>
    </cfRule>
  </conditionalFormatting>
  <conditionalFormatting sqref="O515">
    <cfRule type="cellIs" dxfId="6893" priority="237" operator="lessThan">
      <formula>0</formula>
    </cfRule>
  </conditionalFormatting>
  <conditionalFormatting sqref="O601">
    <cfRule type="cellIs" dxfId="6892" priority="169" operator="lessThan">
      <formula>0</formula>
    </cfRule>
  </conditionalFormatting>
  <conditionalFormatting sqref="P609:P611">
    <cfRule type="cellIs" dxfId="6891" priority="168" operator="lessThan">
      <formula>0</formula>
    </cfRule>
  </conditionalFormatting>
  <conditionalFormatting sqref="C374:M378 N374:N376 B373:B377">
    <cfRule type="cellIs" dxfId="6890" priority="167" operator="lessThan">
      <formula>0</formula>
    </cfRule>
  </conditionalFormatting>
  <conditionalFormatting sqref="Q377">
    <cfRule type="cellIs" dxfId="6889" priority="159" operator="lessThan">
      <formula>0</formula>
    </cfRule>
  </conditionalFormatting>
  <conditionalFormatting sqref="P373:Q373 Q374:Q376">
    <cfRule type="cellIs" dxfId="6888" priority="166" operator="lessThan">
      <formula>0</formula>
    </cfRule>
  </conditionalFormatting>
  <conditionalFormatting sqref="P373">
    <cfRule type="cellIs" dxfId="6887" priority="165" operator="lessThan">
      <formula>0</formula>
    </cfRule>
  </conditionalFormatting>
  <conditionalFormatting sqref="J374">
    <cfRule type="cellIs" dxfId="6886" priority="163" operator="lessThan">
      <formula>0</formula>
    </cfRule>
  </conditionalFormatting>
  <conditionalFormatting sqref="K374:N375 J376:M377">
    <cfRule type="cellIs" dxfId="6885" priority="164" operator="lessThan">
      <formula>0</formula>
    </cfRule>
  </conditionalFormatting>
  <conditionalFormatting sqref="Q378">
    <cfRule type="cellIs" dxfId="6884" priority="161" operator="lessThan">
      <formula>0</formula>
    </cfRule>
  </conditionalFormatting>
  <conditionalFormatting sqref="B373">
    <cfRule type="cellIs" dxfId="6883" priority="162" operator="lessThan">
      <formula>0</formula>
    </cfRule>
  </conditionalFormatting>
  <conditionalFormatting sqref="J375">
    <cfRule type="cellIs" dxfId="6882" priority="160" operator="lessThan">
      <formula>0</formula>
    </cfRule>
  </conditionalFormatting>
  <conditionalFormatting sqref="Q377">
    <cfRule type="cellIs" dxfId="6881" priority="158" operator="lessThan">
      <formula>0</formula>
    </cfRule>
  </conditionalFormatting>
  <conditionalFormatting sqref="J378:M378">
    <cfRule type="cellIs" dxfId="6880" priority="157" operator="lessThan">
      <formula>0</formula>
    </cfRule>
  </conditionalFormatting>
  <conditionalFormatting sqref="C376:I377">
    <cfRule type="cellIs" dxfId="6879" priority="156" operator="lessThan">
      <formula>0</formula>
    </cfRule>
  </conditionalFormatting>
  <conditionalFormatting sqref="C374:I374">
    <cfRule type="cellIs" dxfId="6878" priority="155" operator="lessThan">
      <formula>0</formula>
    </cfRule>
  </conditionalFormatting>
  <conditionalFormatting sqref="C375:I375">
    <cfRule type="cellIs" dxfId="6877" priority="154" operator="lessThan">
      <formula>0</formula>
    </cfRule>
  </conditionalFormatting>
  <conditionalFormatting sqref="C378:I378">
    <cfRule type="cellIs" dxfId="6876" priority="153" operator="lessThan">
      <formula>0</formula>
    </cfRule>
  </conditionalFormatting>
  <conditionalFormatting sqref="N376">
    <cfRule type="cellIs" dxfId="6875" priority="152" operator="lessThan">
      <formula>0</formula>
    </cfRule>
  </conditionalFormatting>
  <conditionalFormatting sqref="B374:B378">
    <cfRule type="cellIs" dxfId="6874" priority="151" operator="lessThan">
      <formula>0</formula>
    </cfRule>
  </conditionalFormatting>
  <conditionalFormatting sqref="B375">
    <cfRule type="cellIs" dxfId="6873" priority="148" operator="lessThan">
      <formula>0</formula>
    </cfRule>
  </conditionalFormatting>
  <conditionalFormatting sqref="B376:B377">
    <cfRule type="cellIs" dxfId="6872" priority="150" operator="lessThan">
      <formula>0</formula>
    </cfRule>
  </conditionalFormatting>
  <conditionalFormatting sqref="B374">
    <cfRule type="cellIs" dxfId="6871" priority="149" operator="lessThan">
      <formula>0</formula>
    </cfRule>
  </conditionalFormatting>
  <conditionalFormatting sqref="B378">
    <cfRule type="cellIs" dxfId="6870" priority="147" operator="lessThan">
      <formula>0</formula>
    </cfRule>
  </conditionalFormatting>
  <conditionalFormatting sqref="N377">
    <cfRule type="cellIs" dxfId="6869" priority="146" operator="lessThan">
      <formula>0</formula>
    </cfRule>
  </conditionalFormatting>
  <conditionalFormatting sqref="N378">
    <cfRule type="cellIs" dxfId="6868" priority="145" operator="lessThan">
      <formula>0</formula>
    </cfRule>
  </conditionalFormatting>
  <conditionalFormatting sqref="N378">
    <cfRule type="cellIs" dxfId="6867" priority="144" operator="lessThan">
      <formula>0</formula>
    </cfRule>
  </conditionalFormatting>
  <conditionalFormatting sqref="P374">
    <cfRule type="cellIs" dxfId="6866" priority="143" operator="lessThan">
      <formula>0</formula>
    </cfRule>
  </conditionalFormatting>
  <conditionalFormatting sqref="P375:P376">
    <cfRule type="cellIs" dxfId="6865" priority="142" operator="lessThan">
      <formula>0</formula>
    </cfRule>
  </conditionalFormatting>
  <conditionalFormatting sqref="P377:P378">
    <cfRule type="cellIs" dxfId="6864" priority="141" operator="lessThan">
      <formula>0</formula>
    </cfRule>
  </conditionalFormatting>
  <conditionalFormatting sqref="O374:O376">
    <cfRule type="cellIs" dxfId="6863" priority="140" operator="lessThan">
      <formula>0</formula>
    </cfRule>
  </conditionalFormatting>
  <conditionalFormatting sqref="O374:O375">
    <cfRule type="cellIs" dxfId="6862" priority="139" operator="lessThan">
      <formula>0</formula>
    </cfRule>
  </conditionalFormatting>
  <conditionalFormatting sqref="O376">
    <cfRule type="cellIs" dxfId="6861" priority="138" operator="lessThan">
      <formula>0</formula>
    </cfRule>
  </conditionalFormatting>
  <conditionalFormatting sqref="O378">
    <cfRule type="cellIs" dxfId="6860" priority="135" operator="lessThan">
      <formula>0</formula>
    </cfRule>
  </conditionalFormatting>
  <conditionalFormatting sqref="O377">
    <cfRule type="cellIs" dxfId="6859" priority="137" operator="lessThan">
      <formula>0</formula>
    </cfRule>
  </conditionalFormatting>
  <conditionalFormatting sqref="O378">
    <cfRule type="cellIs" dxfId="6858" priority="136" operator="lessThan">
      <formula>0</formula>
    </cfRule>
  </conditionalFormatting>
  <conditionalFormatting sqref="B478:O481 B450:O453">
    <cfRule type="cellIs" dxfId="6857" priority="110" operator="lessThan">
      <formula>0</formula>
    </cfRule>
  </conditionalFormatting>
  <conditionalFormatting sqref="B478:O481 B450:O453">
    <cfRule type="expression" dxfId="6856" priority="108">
      <formula>B450/A450&gt;1</formula>
    </cfRule>
    <cfRule type="expression" dxfId="6855" priority="109">
      <formula>B450/A450&lt;1</formula>
    </cfRule>
  </conditionalFormatting>
  <conditionalFormatting sqref="B482:O482 B454:O454">
    <cfRule type="cellIs" dxfId="6854" priority="107" operator="lessThan">
      <formula>0</formula>
    </cfRule>
  </conditionalFormatting>
  <conditionalFormatting sqref="B482:O482 B454:O454">
    <cfRule type="expression" dxfId="6853" priority="105">
      <formula>B454/A454&gt;1</formula>
    </cfRule>
    <cfRule type="expression" dxfId="6852" priority="106">
      <formula>B454/A454&lt;1</formula>
    </cfRule>
  </conditionalFormatting>
  <conditionalFormatting sqref="B448:O448">
    <cfRule type="cellIs" dxfId="6851" priority="104" operator="lessThan">
      <formula>0</formula>
    </cfRule>
  </conditionalFormatting>
  <conditionalFormatting sqref="Q455:Q456">
    <cfRule type="cellIs" dxfId="6850" priority="96" operator="lessThan">
      <formula>0</formula>
    </cfRule>
  </conditionalFormatting>
  <conditionalFormatting sqref="B448:O448">
    <cfRule type="expression" dxfId="6849" priority="102">
      <formula>B448/A448&gt;1</formula>
    </cfRule>
    <cfRule type="expression" dxfId="6848" priority="103">
      <formula>B448/A448&lt;1</formula>
    </cfRule>
  </conditionalFormatting>
  <conditionalFormatting sqref="Q483">
    <cfRule type="cellIs" dxfId="6847" priority="82" operator="lessThan">
      <formula>0</formula>
    </cfRule>
  </conditionalFormatting>
  <conditionalFormatting sqref="B456:O456">
    <cfRule type="cellIs" dxfId="6846" priority="92" operator="lessThan">
      <formula>0</formula>
    </cfRule>
  </conditionalFormatting>
  <conditionalFormatting sqref="B456:O456">
    <cfRule type="expression" dxfId="6845" priority="90">
      <formula>B456/A456&gt;1</formula>
    </cfRule>
    <cfRule type="expression" dxfId="6844" priority="91">
      <formula>B456/A456&lt;1</formula>
    </cfRule>
  </conditionalFormatting>
  <conditionalFormatting sqref="P455:P456">
    <cfRule type="cellIs" dxfId="6843" priority="95" operator="lessThan">
      <formula>0</formula>
    </cfRule>
  </conditionalFormatting>
  <conditionalFormatting sqref="B455:N455">
    <cfRule type="cellIs" dxfId="6842" priority="94" operator="lessThan">
      <formula>0</formula>
    </cfRule>
  </conditionalFormatting>
  <conditionalFormatting sqref="O455">
    <cfRule type="cellIs" dxfId="6841" priority="93" operator="lessThan">
      <formula>0</formula>
    </cfRule>
  </conditionalFormatting>
  <conditionalFormatting sqref="B464:O464">
    <cfRule type="cellIs" dxfId="6840" priority="85" operator="lessThan">
      <formula>0</formula>
    </cfRule>
  </conditionalFormatting>
  <conditionalFormatting sqref="B464:O464">
    <cfRule type="expression" dxfId="6839" priority="83">
      <formula>B464/A464&gt;1</formula>
    </cfRule>
    <cfRule type="expression" dxfId="6838" priority="84">
      <formula>B464/A464&lt;1</formula>
    </cfRule>
  </conditionalFormatting>
  <conditionalFormatting sqref="P483">
    <cfRule type="cellIs" dxfId="6837" priority="81" operator="lessThan">
      <formula>0</formula>
    </cfRule>
  </conditionalFormatting>
  <conditionalFormatting sqref="Q463:Q464">
    <cfRule type="cellIs" dxfId="6836" priority="89" operator="lessThan">
      <formula>0</formula>
    </cfRule>
  </conditionalFormatting>
  <conditionalFormatting sqref="P463:P464">
    <cfRule type="cellIs" dxfId="6835" priority="88" operator="lessThan">
      <formula>0</formula>
    </cfRule>
  </conditionalFormatting>
  <conditionalFormatting sqref="B463:N463">
    <cfRule type="cellIs" dxfId="6834" priority="87" operator="lessThan">
      <formula>0</formula>
    </cfRule>
  </conditionalFormatting>
  <conditionalFormatting sqref="O463">
    <cfRule type="cellIs" dxfId="6833" priority="86" operator="lessThan">
      <formula>0</formula>
    </cfRule>
  </conditionalFormatting>
  <conditionalFormatting sqref="B483:N483">
    <cfRule type="cellIs" dxfId="6832" priority="80" operator="lessThan">
      <formula>0</formula>
    </cfRule>
  </conditionalFormatting>
  <conditionalFormatting sqref="O483">
    <cfRule type="cellIs" dxfId="6831" priority="79" operator="lessThan">
      <formula>0</formula>
    </cfRule>
  </conditionalFormatting>
  <conditionalFormatting sqref="P517:P520">
    <cfRule type="cellIs" dxfId="6830" priority="59" operator="lessThan">
      <formula>0</formula>
    </cfRule>
  </conditionalFormatting>
  <conditionalFormatting sqref="P516:Q516">
    <cfRule type="cellIs" dxfId="6829" priority="64" operator="lessThan">
      <formula>0</formula>
    </cfRule>
  </conditionalFormatting>
  <conditionalFormatting sqref="Q517:Q520">
    <cfRule type="cellIs" dxfId="6828" priority="63" operator="lessThan">
      <formula>0</formula>
    </cfRule>
  </conditionalFormatting>
  <conditionalFormatting sqref="Q521">
    <cfRule type="cellIs" dxfId="6827" priority="62" operator="lessThan">
      <formula>0</formula>
    </cfRule>
  </conditionalFormatting>
  <conditionalFormatting sqref="Q521">
    <cfRule type="cellIs" dxfId="6826" priority="61" operator="lessThan">
      <formula>0</formula>
    </cfRule>
  </conditionalFormatting>
  <conditionalFormatting sqref="B516">
    <cfRule type="cellIs" dxfId="6825" priority="60" operator="lessThan">
      <formula>0</formula>
    </cfRule>
  </conditionalFormatting>
  <conditionalFormatting sqref="Q522">
    <cfRule type="cellIs" dxfId="6824" priority="58" operator="lessThan">
      <formula>0</formula>
    </cfRule>
  </conditionalFormatting>
  <conditionalFormatting sqref="Q523">
    <cfRule type="cellIs" dxfId="6823" priority="56" operator="lessThan">
      <formula>0</formula>
    </cfRule>
  </conditionalFormatting>
  <conditionalFormatting sqref="P523">
    <cfRule type="cellIs" dxfId="6822" priority="55" operator="lessThan">
      <formula>0</formula>
    </cfRule>
  </conditionalFormatting>
  <conditionalFormatting sqref="P521:P522">
    <cfRule type="cellIs" dxfId="6821" priority="57" operator="lessThan">
      <formula>0</formula>
    </cfRule>
  </conditionalFormatting>
  <conditionalFormatting sqref="B523:N523">
    <cfRule type="cellIs" dxfId="6820" priority="54" operator="lessThan">
      <formula>0</formula>
    </cfRule>
  </conditionalFormatting>
  <conditionalFormatting sqref="B522:O522">
    <cfRule type="cellIs" dxfId="6819" priority="51" operator="lessThan">
      <formula>0</formula>
    </cfRule>
  </conditionalFormatting>
  <conditionalFormatting sqref="B522:O522">
    <cfRule type="expression" dxfId="6818" priority="52">
      <formula>B522/#REF!&gt;1</formula>
    </cfRule>
    <cfRule type="expression" dxfId="6817" priority="53">
      <formula>B522/#REF!&lt;1</formula>
    </cfRule>
  </conditionalFormatting>
  <conditionalFormatting sqref="O523">
    <cfRule type="cellIs" dxfId="6816" priority="50" operator="lessThan">
      <formula>0</formula>
    </cfRule>
  </conditionalFormatting>
  <conditionalFormatting sqref="P525:P528">
    <cfRule type="cellIs" dxfId="6815" priority="44" operator="lessThan">
      <formula>0</formula>
    </cfRule>
  </conditionalFormatting>
  <conditionalFormatting sqref="P524:Q524">
    <cfRule type="cellIs" dxfId="6814" priority="49" operator="lessThan">
      <formula>0</formula>
    </cfRule>
  </conditionalFormatting>
  <conditionalFormatting sqref="Q525:Q528">
    <cfRule type="cellIs" dxfId="6813" priority="48" operator="lessThan">
      <formula>0</formula>
    </cfRule>
  </conditionalFormatting>
  <conditionalFormatting sqref="Q529">
    <cfRule type="cellIs" dxfId="6812" priority="47" operator="lessThan">
      <formula>0</formula>
    </cfRule>
  </conditionalFormatting>
  <conditionalFormatting sqref="Q529">
    <cfRule type="cellIs" dxfId="6811" priority="46" operator="lessThan">
      <formula>0</formula>
    </cfRule>
  </conditionalFormatting>
  <conditionalFormatting sqref="B524">
    <cfRule type="cellIs" dxfId="6810" priority="45" operator="lessThan">
      <formula>0</formula>
    </cfRule>
  </conditionalFormatting>
  <conditionalFormatting sqref="Q530">
    <cfRule type="cellIs" dxfId="6809" priority="43" operator="lessThan">
      <formula>0</formula>
    </cfRule>
  </conditionalFormatting>
  <conditionalFormatting sqref="Q531">
    <cfRule type="cellIs" dxfId="6808" priority="41" operator="lessThan">
      <formula>0</formula>
    </cfRule>
  </conditionalFormatting>
  <conditionalFormatting sqref="P531">
    <cfRule type="cellIs" dxfId="6807" priority="40" operator="lessThan">
      <formula>0</formula>
    </cfRule>
  </conditionalFormatting>
  <conditionalFormatting sqref="P529:P530">
    <cfRule type="cellIs" dxfId="6806" priority="42" operator="lessThan">
      <formula>0</formula>
    </cfRule>
  </conditionalFormatting>
  <conditionalFormatting sqref="B531:N531">
    <cfRule type="cellIs" dxfId="6805" priority="39" operator="lessThan">
      <formula>0</formula>
    </cfRule>
  </conditionalFormatting>
  <conditionalFormatting sqref="B530:O530">
    <cfRule type="cellIs" dxfId="6804" priority="36" operator="lessThan">
      <formula>0</formula>
    </cfRule>
  </conditionalFormatting>
  <conditionalFormatting sqref="B530:O530">
    <cfRule type="expression" dxfId="6803" priority="37">
      <formula>B530/#REF!&gt;1</formula>
    </cfRule>
    <cfRule type="expression" dxfId="6802" priority="38">
      <formula>B530/#REF!&lt;1</formula>
    </cfRule>
  </conditionalFormatting>
  <conditionalFormatting sqref="O531">
    <cfRule type="cellIs" dxfId="6801" priority="35" operator="lessThan">
      <formula>0</formula>
    </cfRule>
  </conditionalFormatting>
  <conditionalFormatting sqref="P471:Q471 B471">
    <cfRule type="cellIs" dxfId="6800" priority="34" operator="lessThan">
      <formula>0</formula>
    </cfRule>
  </conditionalFormatting>
  <conditionalFormatting sqref="Q472:Q476">
    <cfRule type="cellIs" dxfId="6799" priority="33" operator="lessThan">
      <formula>0</formula>
    </cfRule>
  </conditionalFormatting>
  <conditionalFormatting sqref="P472:P475">
    <cfRule type="cellIs" dxfId="6798" priority="32" operator="lessThan">
      <formula>0</formula>
    </cfRule>
  </conditionalFormatting>
  <conditionalFormatting sqref="P476">
    <cfRule type="cellIs" dxfId="6797" priority="31" operator="lessThan">
      <formula>0</formula>
    </cfRule>
  </conditionalFormatting>
  <conditionalFormatting sqref="C356:M359 N356:N358 B355:B359">
    <cfRule type="cellIs" dxfId="6796" priority="29" operator="lessThan">
      <formula>0</formula>
    </cfRule>
  </conditionalFormatting>
  <conditionalFormatting sqref="C356:J356">
    <cfRule type="cellIs" dxfId="6795" priority="27" operator="lessThan">
      <formula>0</formula>
    </cfRule>
  </conditionalFormatting>
  <conditionalFormatting sqref="I357 K357:N357 C358:M359 K356:M356">
    <cfRule type="cellIs" dxfId="6794" priority="28" operator="lessThan">
      <formula>0</formula>
    </cfRule>
  </conditionalFormatting>
  <conditionalFormatting sqref="B355">
    <cfRule type="cellIs" dxfId="6793" priority="25" operator="lessThan">
      <formula>0</formula>
    </cfRule>
  </conditionalFormatting>
  <conditionalFormatting sqref="I356">
    <cfRule type="cellIs" dxfId="6792" priority="26" operator="lessThan">
      <formula>0</formula>
    </cfRule>
  </conditionalFormatting>
  <conditionalFormatting sqref="C357:J357">
    <cfRule type="cellIs" dxfId="6791" priority="24" operator="lessThan">
      <formula>0</formula>
    </cfRule>
  </conditionalFormatting>
  <conditionalFormatting sqref="H359">
    <cfRule type="cellIs" dxfId="6790" priority="23" operator="lessThan">
      <formula>0</formula>
    </cfRule>
  </conditionalFormatting>
  <conditionalFormatting sqref="B355:O359">
    <cfRule type="cellIs" dxfId="6789" priority="22" operator="lessThan">
      <formula>0</formula>
    </cfRule>
  </conditionalFormatting>
  <conditionalFormatting sqref="N358">
    <cfRule type="cellIs" dxfId="6788" priority="21" operator="lessThan">
      <formula>0</formula>
    </cfRule>
  </conditionalFormatting>
  <conditionalFormatting sqref="B356:B359">
    <cfRule type="cellIs" dxfId="6787" priority="20" operator="lessThan">
      <formula>0</formula>
    </cfRule>
  </conditionalFormatting>
  <conditionalFormatting sqref="B358:B359">
    <cfRule type="cellIs" dxfId="6786" priority="19" operator="lessThan">
      <formula>0</formula>
    </cfRule>
  </conditionalFormatting>
  <conditionalFormatting sqref="B356">
    <cfRule type="cellIs" dxfId="6785" priority="18" operator="lessThan">
      <formula>0</formula>
    </cfRule>
  </conditionalFormatting>
  <conditionalFormatting sqref="B357">
    <cfRule type="cellIs" dxfId="6784" priority="17" operator="lessThan">
      <formula>0</formula>
    </cfRule>
  </conditionalFormatting>
  <conditionalFormatting sqref="N359">
    <cfRule type="cellIs" dxfId="6783" priority="16" operator="lessThan">
      <formula>0</formula>
    </cfRule>
  </conditionalFormatting>
  <conditionalFormatting sqref="B358:O358">
    <cfRule type="cellIs" dxfId="6782" priority="13" operator="lessThan">
      <formula>0</formula>
    </cfRule>
  </conditionalFormatting>
  <conditionalFormatting sqref="B356:O358">
    <cfRule type="cellIs" dxfId="6781" priority="15" operator="lessThan">
      <formula>0</formula>
    </cfRule>
  </conditionalFormatting>
  <conditionalFormatting sqref="B357:O357">
    <cfRule type="cellIs" dxfId="6780" priority="14" operator="lessThan">
      <formula>0</formula>
    </cfRule>
  </conditionalFormatting>
  <conditionalFormatting sqref="B359:O359">
    <cfRule type="cellIs" dxfId="6779" priority="12" operator="lessThan">
      <formula>0</formula>
    </cfRule>
  </conditionalFormatting>
  <conditionalFormatting sqref="B356:O359">
    <cfRule type="cellIs" dxfId="6778" priority="11" operator="lessThan">
      <formula>0</formula>
    </cfRule>
  </conditionalFormatting>
  <conditionalFormatting sqref="B361:O361">
    <cfRule type="cellIs" dxfId="6777" priority="10" operator="lessThan">
      <formula>0</formula>
    </cfRule>
  </conditionalFormatting>
  <conditionalFormatting sqref="B361">
    <cfRule type="cellIs" dxfId="6776" priority="9" operator="lessThan">
      <formula>0</formula>
    </cfRule>
  </conditionalFormatting>
  <conditionalFormatting sqref="B361">
    <cfRule type="cellIs" dxfId="6775" priority="8" operator="lessThan">
      <formula>0</formula>
    </cfRule>
  </conditionalFormatting>
  <conditionalFormatting sqref="B362:O365">
    <cfRule type="cellIs" dxfId="6774" priority="7" operator="lessThan">
      <formula>0</formula>
    </cfRule>
  </conditionalFormatting>
  <conditionalFormatting sqref="B364:O364">
    <cfRule type="cellIs" dxfId="6773" priority="4" operator="lessThan">
      <formula>0</formula>
    </cfRule>
  </conditionalFormatting>
  <conditionalFormatting sqref="B362:O364">
    <cfRule type="cellIs" dxfId="6772" priority="6" operator="lessThan">
      <formula>0</formula>
    </cfRule>
  </conditionalFormatting>
  <conditionalFormatting sqref="B363:O363">
    <cfRule type="cellIs" dxfId="6771" priority="5" operator="lessThan">
      <formula>0</formula>
    </cfRule>
  </conditionalFormatting>
  <conditionalFormatting sqref="B365:O365">
    <cfRule type="cellIs" dxfId="6770" priority="3" operator="lessThan">
      <formula>0</formula>
    </cfRule>
  </conditionalFormatting>
  <conditionalFormatting sqref="B362:O365">
    <cfRule type="cellIs" dxfId="6769" priority="2" operator="lessThan">
      <formula>0</formula>
    </cfRule>
  </conditionalFormatting>
  <conditionalFormatting sqref="O614">
    <cfRule type="cellIs" dxfId="676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F649" zoomScaleNormal="100" workbookViewId="0">
      <selection activeCell="O664" sqref="O664"/>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t="s">
        <v>423</v>
      </c>
      <c r="AH2" t="s">
        <v>424</v>
      </c>
      <c r="AI2" t="s">
        <v>425</v>
      </c>
      <c r="AJ2" t="s">
        <v>426</v>
      </c>
      <c r="AK2" t="s">
        <v>427</v>
      </c>
      <c r="AL2" t="s">
        <v>428</v>
      </c>
      <c r="AM2" t="s">
        <v>429</v>
      </c>
      <c r="AN2" t="s">
        <v>430</v>
      </c>
      <c r="AO2" t="s">
        <v>431</v>
      </c>
      <c r="AP2" t="s">
        <v>432</v>
      </c>
      <c r="AQ2" t="s">
        <v>433</v>
      </c>
      <c r="AR2" t="s">
        <v>434</v>
      </c>
      <c r="AS2" t="s">
        <v>435</v>
      </c>
      <c r="AT2" t="s">
        <v>436</v>
      </c>
      <c r="AU2" t="s">
        <v>437</v>
      </c>
      <c r="AV2" t="s">
        <v>438</v>
      </c>
      <c r="AW2" t="s">
        <v>439</v>
      </c>
      <c r="AX2" t="s">
        <v>440</v>
      </c>
      <c r="AY2" t="s">
        <v>441</v>
      </c>
      <c r="AZ2" t="s">
        <v>442</v>
      </c>
      <c r="BA2" t="s">
        <v>443</v>
      </c>
      <c r="BB2" t="s">
        <v>444</v>
      </c>
      <c r="BC2" t="s">
        <v>445</v>
      </c>
      <c r="BD2" t="s">
        <v>446</v>
      </c>
      <c r="BE2" t="s">
        <v>447</v>
      </c>
      <c r="BF2" t="s">
        <v>448</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314</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315</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452</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453</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316</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454</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455</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456</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457</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317</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459</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452</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460</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461</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462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463</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464</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465</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466</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830</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467</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468</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469</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470</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318</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471</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319</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472</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473</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474</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475</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476</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320</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321</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477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478</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322</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323</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452</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479</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324</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452</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480</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325</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481</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480</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482</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483</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484</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485</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486</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487</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488</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489</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326</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490</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327</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481</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480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482</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491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492</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831</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493</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469</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494</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703</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495</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496</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497</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328</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329</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498</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499</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500</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501</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502</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503</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504</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505</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506</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507</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508</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330</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509</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510</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511</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512</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513</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514</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515</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331</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516</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517</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518</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634</v>
      </c>
      <c r="B102" t="s">
        <v>832</v>
      </c>
      <c r="C102" t="s">
        <v>833</v>
      </c>
      <c r="D102" t="s">
        <v>834</v>
      </c>
      <c r="E102" t="s">
        <v>732</v>
      </c>
      <c r="F102" t="s">
        <v>635</v>
      </c>
      <c r="G102" t="s">
        <v>636</v>
      </c>
      <c r="H102" t="s">
        <v>637</v>
      </c>
      <c r="I102" t="s">
        <v>638</v>
      </c>
      <c r="J102" t="s">
        <v>639</v>
      </c>
      <c r="K102" t="s">
        <v>640</v>
      </c>
      <c r="L102" t="s">
        <v>641</v>
      </c>
      <c r="M102" t="s">
        <v>642</v>
      </c>
      <c r="N102" t="s">
        <v>643</v>
      </c>
      <c r="O102" t="s">
        <v>644</v>
      </c>
      <c r="P102" t="s">
        <v>644</v>
      </c>
      <c r="Q102" t="s">
        <v>645</v>
      </c>
      <c r="R102" t="s">
        <v>646</v>
      </c>
      <c r="S102" t="s">
        <v>647</v>
      </c>
      <c r="T102" t="s">
        <v>648</v>
      </c>
      <c r="U102" t="s">
        <v>649</v>
      </c>
      <c r="V102" t="s">
        <v>650</v>
      </c>
      <c r="W102" t="s">
        <v>651</v>
      </c>
      <c r="X102" t="s">
        <v>652</v>
      </c>
      <c r="Y102" t="s">
        <v>653</v>
      </c>
      <c r="Z102" t="s">
        <v>654</v>
      </c>
      <c r="AA102" t="s">
        <v>655</v>
      </c>
      <c r="AB102" t="s">
        <v>656</v>
      </c>
      <c r="AC102" t="s">
        <v>657</v>
      </c>
      <c r="AD102" t="s">
        <v>658</v>
      </c>
      <c r="AE102" t="s">
        <v>659</v>
      </c>
      <c r="AF102" t="s">
        <v>660</v>
      </c>
      <c r="AG102" t="s">
        <v>661</v>
      </c>
      <c r="AH102" t="s">
        <v>662</v>
      </c>
      <c r="AI102" t="s">
        <v>663</v>
      </c>
      <c r="AJ102" t="s">
        <v>664</v>
      </c>
      <c r="AK102" t="s">
        <v>665</v>
      </c>
      <c r="AL102" t="s">
        <v>666</v>
      </c>
      <c r="AM102" t="s">
        <v>667</v>
      </c>
      <c r="AN102" t="s">
        <v>668</v>
      </c>
      <c r="AO102" t="s">
        <v>669</v>
      </c>
      <c r="AP102" t="s">
        <v>670</v>
      </c>
      <c r="AQ102" t="s">
        <v>671</v>
      </c>
      <c r="AR102" t="s">
        <v>672</v>
      </c>
      <c r="AS102" t="s">
        <v>673</v>
      </c>
      <c r="AT102" t="s">
        <v>674</v>
      </c>
      <c r="AU102" t="s">
        <v>675</v>
      </c>
      <c r="AV102" t="s">
        <v>676</v>
      </c>
      <c r="AW102" t="s">
        <v>677</v>
      </c>
      <c r="AX102" t="s">
        <v>678</v>
      </c>
      <c r="AY102" t="s">
        <v>679</v>
      </c>
      <c r="AZ102" t="s">
        <v>680</v>
      </c>
      <c r="BA102" t="s">
        <v>681</v>
      </c>
      <c r="BB102" t="s">
        <v>682</v>
      </c>
      <c r="BC102" t="s">
        <v>683</v>
      </c>
      <c r="BD102" t="s">
        <v>684</v>
      </c>
      <c r="BE102" t="s">
        <v>685</v>
      </c>
      <c r="BF102" t="s">
        <v>686</v>
      </c>
      <c r="BG102" t="s">
        <v>687</v>
      </c>
      <c r="BH102"/>
      <c r="BI102"/>
      <c r="BJ102"/>
      <c r="BK102"/>
      <c r="BL102"/>
      <c r="BM102"/>
      <c r="BN102"/>
      <c r="BO102"/>
      <c r="BP102"/>
      <c r="BQ102"/>
      <c r="BR102"/>
      <c r="BS102"/>
      <c r="BT102"/>
      <c r="BU102"/>
    </row>
    <row r="103" spans="1:73">
      <c r="A103" t="s">
        <v>688</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835</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690</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325</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327</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534</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350</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351</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535</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312</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352</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353</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354</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355</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356</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390</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537</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358</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359</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538</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708</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540</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360</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361</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541</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542</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543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544</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546</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547</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548</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549</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550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551</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837</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552</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720</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553</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554</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730</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733</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734</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735</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557</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558</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634</v>
      </c>
      <c r="B178" t="s">
        <v>832</v>
      </c>
      <c r="C178" t="s">
        <v>833</v>
      </c>
      <c r="D178" t="s">
        <v>834</v>
      </c>
      <c r="E178" t="s">
        <v>732</v>
      </c>
      <c r="F178" t="s">
        <v>635</v>
      </c>
      <c r="G178" t="s">
        <v>636</v>
      </c>
      <c r="H178" t="s">
        <v>637</v>
      </c>
      <c r="I178" t="s">
        <v>638</v>
      </c>
      <c r="J178" t="s">
        <v>639</v>
      </c>
      <c r="K178" t="s">
        <v>640</v>
      </c>
      <c r="L178" t="s">
        <v>641</v>
      </c>
      <c r="M178" t="s">
        <v>642</v>
      </c>
      <c r="N178" t="s">
        <v>643</v>
      </c>
      <c r="O178" t="s">
        <v>644</v>
      </c>
      <c r="P178" t="s">
        <v>644</v>
      </c>
      <c r="Q178" t="s">
        <v>645</v>
      </c>
      <c r="R178" t="s">
        <v>646</v>
      </c>
      <c r="S178" t="s">
        <v>647</v>
      </c>
      <c r="T178" t="s">
        <v>648</v>
      </c>
      <c r="U178" t="s">
        <v>649</v>
      </c>
      <c r="V178" t="s">
        <v>650</v>
      </c>
      <c r="W178" t="s">
        <v>651</v>
      </c>
      <c r="X178" t="s">
        <v>652</v>
      </c>
      <c r="Y178" t="s">
        <v>653</v>
      </c>
      <c r="Z178" t="s">
        <v>654</v>
      </c>
      <c r="AA178" t="s">
        <v>655</v>
      </c>
      <c r="AB178" t="s">
        <v>656</v>
      </c>
      <c r="AC178" t="s">
        <v>657</v>
      </c>
      <c r="AD178" t="s">
        <v>658</v>
      </c>
      <c r="AE178" t="s">
        <v>659</v>
      </c>
      <c r="AF178" t="s">
        <v>660</v>
      </c>
      <c r="AG178" t="s">
        <v>661</v>
      </c>
      <c r="AH178" t="s">
        <v>662</v>
      </c>
      <c r="AI178" t="s">
        <v>663</v>
      </c>
      <c r="AJ178" t="s">
        <v>664</v>
      </c>
      <c r="AK178" t="s">
        <v>665</v>
      </c>
      <c r="AL178" t="s">
        <v>666</v>
      </c>
      <c r="AM178" t="s">
        <v>667</v>
      </c>
      <c r="AN178" t="s">
        <v>668</v>
      </c>
      <c r="AO178" t="s">
        <v>669</v>
      </c>
      <c r="AP178" t="s">
        <v>670</v>
      </c>
      <c r="AQ178" t="s">
        <v>671</v>
      </c>
      <c r="AR178" t="s">
        <v>672</v>
      </c>
      <c r="AS178" t="s">
        <v>673</v>
      </c>
      <c r="AT178" t="s">
        <v>674</v>
      </c>
      <c r="AU178" t="s">
        <v>675</v>
      </c>
      <c r="AV178" t="s">
        <v>676</v>
      </c>
      <c r="AW178" t="s">
        <v>677</v>
      </c>
      <c r="AX178" t="s">
        <v>678</v>
      </c>
      <c r="AY178" t="s">
        <v>679</v>
      </c>
      <c r="AZ178" t="s">
        <v>680</v>
      </c>
      <c r="BA178" t="s">
        <v>681</v>
      </c>
      <c r="BB178" t="s">
        <v>682</v>
      </c>
      <c r="BC178" t="s">
        <v>683</v>
      </c>
      <c r="BD178" t="s">
        <v>684</v>
      </c>
      <c r="BE178" t="s">
        <v>685</v>
      </c>
      <c r="BF178" t="s">
        <v>686</v>
      </c>
      <c r="BG178" t="s">
        <v>687</v>
      </c>
      <c r="BH178" s="80"/>
      <c r="BI178" s="80"/>
      <c r="BJ178" s="80"/>
      <c r="BK178" s="80"/>
      <c r="BL178" s="80"/>
      <c r="BM178" s="80"/>
      <c r="BN178" s="80"/>
      <c r="BO178" s="80"/>
      <c r="BP178" s="80"/>
      <c r="BQ178" s="80"/>
      <c r="BR178" s="80"/>
    </row>
    <row r="179" spans="1:73">
      <c r="A179" t="s">
        <v>688</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835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690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362</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561</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562</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363</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563</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564</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565</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566</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568</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569</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570</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571</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572</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710</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573</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574</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575</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576</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535</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351</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360</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361</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577</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578</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579</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580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581</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582</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583</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585</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586</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838</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587</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588</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589</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364</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590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591</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592</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593</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594</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596</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597</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598</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599</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600</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601</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365</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598</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599</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600</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601</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602</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603</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604</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366</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606</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607</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608</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609</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610</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611</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612</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613</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614</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615</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616</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617</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618</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736</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619</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620</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621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622</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623</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624</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625</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839</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840</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626</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627</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628</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367</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368</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629</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630</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631</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632</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633</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634</v>
      </c>
      <c r="B315" t="s">
        <v>832</v>
      </c>
      <c r="C315" t="s">
        <v>833</v>
      </c>
      <c r="D315" t="s">
        <v>834</v>
      </c>
      <c r="E315" t="s">
        <v>732</v>
      </c>
      <c r="F315" t="s">
        <v>635</v>
      </c>
      <c r="G315" t="s">
        <v>636</v>
      </c>
      <c r="H315" t="s">
        <v>637</v>
      </c>
      <c r="I315" t="s">
        <v>638</v>
      </c>
      <c r="J315" t="s">
        <v>639</v>
      </c>
      <c r="K315" t="s">
        <v>640</v>
      </c>
      <c r="L315" t="s">
        <v>641</v>
      </c>
      <c r="M315" t="s">
        <v>642</v>
      </c>
      <c r="N315" t="s">
        <v>643</v>
      </c>
      <c r="O315" t="s">
        <v>644</v>
      </c>
      <c r="P315" t="s">
        <v>644</v>
      </c>
      <c r="Q315" t="s">
        <v>645</v>
      </c>
      <c r="R315" t="s">
        <v>646</v>
      </c>
      <c r="S315" t="s">
        <v>647</v>
      </c>
      <c r="T315" t="s">
        <v>648</v>
      </c>
      <c r="U315" t="s">
        <v>649</v>
      </c>
      <c r="V315" t="s">
        <v>650</v>
      </c>
      <c r="W315" t="s">
        <v>651</v>
      </c>
      <c r="X315" t="s">
        <v>652</v>
      </c>
      <c r="Y315" t="s">
        <v>653</v>
      </c>
      <c r="Z315" t="s">
        <v>654</v>
      </c>
      <c r="AA315" t="s">
        <v>655</v>
      </c>
      <c r="AB315" t="s">
        <v>656</v>
      </c>
      <c r="AC315" t="s">
        <v>657</v>
      </c>
      <c r="AD315" t="s">
        <v>658</v>
      </c>
      <c r="AE315" t="s">
        <v>659</v>
      </c>
      <c r="AF315" t="s">
        <v>660</v>
      </c>
      <c r="AG315" t="s">
        <v>661</v>
      </c>
      <c r="AH315" t="s">
        <v>662</v>
      </c>
      <c r="AI315" t="s">
        <v>663</v>
      </c>
      <c r="AJ315" t="s">
        <v>664</v>
      </c>
      <c r="AK315" t="s">
        <v>665</v>
      </c>
      <c r="AL315" t="s">
        <v>666</v>
      </c>
      <c r="AM315" t="s">
        <v>667</v>
      </c>
      <c r="AN315" t="s">
        <v>668</v>
      </c>
      <c r="AO315" t="s">
        <v>669</v>
      </c>
      <c r="AP315" t="s">
        <v>670</v>
      </c>
      <c r="AQ315" t="s">
        <v>671</v>
      </c>
      <c r="AR315" t="s">
        <v>672</v>
      </c>
      <c r="AS315" t="s">
        <v>673</v>
      </c>
      <c r="AT315" t="s">
        <v>674</v>
      </c>
      <c r="AU315" t="s">
        <v>675</v>
      </c>
      <c r="AV315" t="s">
        <v>676</v>
      </c>
      <c r="AW315" t="s">
        <v>677</v>
      </c>
      <c r="AX315" t="s">
        <v>678</v>
      </c>
      <c r="AY315" t="s">
        <v>679</v>
      </c>
      <c r="AZ315" t="s">
        <v>680</v>
      </c>
      <c r="BA315" t="s">
        <v>681</v>
      </c>
      <c r="BB315" t="s">
        <v>682</v>
      </c>
      <c r="BC315" t="s">
        <v>683</v>
      </c>
      <c r="BD315" t="s">
        <v>684</v>
      </c>
      <c r="BE315" t="s">
        <v>685</v>
      </c>
      <c r="BF315" t="s">
        <v>686</v>
      </c>
      <c r="BG315" t="s">
        <v>687</v>
      </c>
    </row>
    <row r="316" spans="1:59">
      <c r="A316" t="s">
        <v>688</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835</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690</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227"/>
      <c r="P349" s="115"/>
      <c r="Q349" s="6"/>
      <c r="R349" s="3"/>
    </row>
    <row r="350" spans="1:54">
      <c r="B350" s="248" t="s">
        <v>313</v>
      </c>
      <c r="C350" s="248"/>
      <c r="D350" s="248"/>
      <c r="E350" s="248"/>
      <c r="F350" s="248"/>
      <c r="G350" s="248"/>
      <c r="H350" s="248"/>
      <c r="I350" s="248"/>
      <c r="J350" s="248"/>
      <c r="K350" s="248"/>
      <c r="L350" s="248"/>
      <c r="M350" s="248"/>
      <c r="N350" s="248"/>
      <c r="O350" s="248"/>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392</v>
      </c>
    </row>
    <row r="356" spans="2:18">
      <c r="B356" s="248" t="s">
        <v>314</v>
      </c>
      <c r="C356" s="248"/>
      <c r="D356" s="248"/>
      <c r="E356" s="248"/>
      <c r="F356" s="248"/>
      <c r="G356" s="248"/>
      <c r="H356" s="248"/>
      <c r="I356" s="248"/>
      <c r="J356" s="248"/>
      <c r="K356" s="248"/>
      <c r="L356" s="248"/>
      <c r="M356" s="248"/>
      <c r="N356" s="248"/>
      <c r="O356" s="248"/>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392</v>
      </c>
    </row>
    <row r="362" spans="2:18">
      <c r="B362" s="248" t="s">
        <v>315</v>
      </c>
      <c r="C362" s="248"/>
      <c r="D362" s="248"/>
      <c r="E362" s="248"/>
      <c r="F362" s="248"/>
      <c r="G362" s="248"/>
      <c r="H362" s="248"/>
      <c r="I362" s="248"/>
      <c r="J362" s="248"/>
      <c r="K362" s="248"/>
      <c r="L362" s="248"/>
      <c r="M362" s="248"/>
      <c r="N362" s="248"/>
      <c r="O362" s="248"/>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392</v>
      </c>
    </row>
    <row r="368" spans="2:18">
      <c r="B368" s="248" t="s">
        <v>316</v>
      </c>
      <c r="C368" s="248"/>
      <c r="D368" s="248"/>
      <c r="E368" s="248"/>
      <c r="F368" s="248"/>
      <c r="G368" s="248"/>
      <c r="H368" s="248"/>
      <c r="I368" s="248"/>
      <c r="J368" s="248"/>
      <c r="K368" s="248"/>
      <c r="L368" s="248"/>
      <c r="M368" s="248"/>
      <c r="N368" s="248"/>
      <c r="O368" s="248"/>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392</v>
      </c>
    </row>
    <row r="374" spans="1:18">
      <c r="A374" s="84"/>
      <c r="B374" s="249" t="s">
        <v>317</v>
      </c>
      <c r="C374" s="249"/>
      <c r="D374" s="249"/>
      <c r="E374" s="249"/>
      <c r="F374" s="249"/>
      <c r="G374" s="249"/>
      <c r="H374" s="249"/>
      <c r="I374" s="249"/>
      <c r="J374" s="249"/>
      <c r="K374" s="249"/>
      <c r="L374" s="249"/>
      <c r="M374" s="249"/>
      <c r="N374" s="249"/>
      <c r="O374" s="249"/>
      <c r="P374" s="208"/>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392</v>
      </c>
    </row>
    <row r="380" spans="1:18">
      <c r="B380" s="248" t="s">
        <v>318</v>
      </c>
      <c r="C380" s="248"/>
      <c r="D380" s="248"/>
      <c r="E380" s="248"/>
      <c r="F380" s="248"/>
      <c r="G380" s="248"/>
      <c r="H380" s="248"/>
      <c r="I380" s="248"/>
      <c r="J380" s="248"/>
      <c r="K380" s="248"/>
      <c r="L380" s="248"/>
      <c r="M380" s="248"/>
      <c r="N380" s="248"/>
      <c r="O380" s="248"/>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392</v>
      </c>
    </row>
    <row r="386" spans="1:18">
      <c r="B386" s="248" t="s">
        <v>319</v>
      </c>
      <c r="C386" s="248"/>
      <c r="D386" s="248"/>
      <c r="E386" s="248"/>
      <c r="F386" s="248"/>
      <c r="G386" s="248"/>
      <c r="H386" s="248"/>
      <c r="I386" s="248"/>
      <c r="J386" s="248"/>
      <c r="K386" s="248"/>
      <c r="L386" s="248"/>
      <c r="M386" s="248"/>
      <c r="N386" s="248"/>
      <c r="O386" s="248"/>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392</v>
      </c>
    </row>
    <row r="392" spans="1:18">
      <c r="A392" s="84"/>
      <c r="B392" s="249" t="s">
        <v>320</v>
      </c>
      <c r="C392" s="249"/>
      <c r="D392" s="249"/>
      <c r="E392" s="249"/>
      <c r="F392" s="249"/>
      <c r="G392" s="249"/>
      <c r="H392" s="249"/>
      <c r="I392" s="249"/>
      <c r="J392" s="249"/>
      <c r="K392" s="249"/>
      <c r="L392" s="249"/>
      <c r="M392" s="249"/>
      <c r="N392" s="249"/>
      <c r="O392" s="249"/>
      <c r="P392" s="208"/>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392</v>
      </c>
    </row>
    <row r="398" spans="1:18">
      <c r="B398" s="227" t="s">
        <v>321</v>
      </c>
      <c r="C398" s="227"/>
      <c r="D398" s="227"/>
      <c r="E398" s="227"/>
      <c r="F398" s="227"/>
      <c r="G398" s="227"/>
      <c r="H398" s="227"/>
      <c r="I398" s="227"/>
      <c r="J398" s="227"/>
      <c r="K398" s="227"/>
      <c r="L398" s="227"/>
      <c r="M398" s="227"/>
      <c r="N398" s="227"/>
      <c r="O398" s="227"/>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44" t="s">
        <v>1</v>
      </c>
      <c r="C403" s="244"/>
      <c r="D403" s="244"/>
      <c r="E403" s="244"/>
      <c r="F403" s="244"/>
      <c r="G403" s="244"/>
      <c r="H403" s="244"/>
      <c r="I403" s="244"/>
      <c r="J403" s="244"/>
      <c r="K403" s="244"/>
      <c r="L403" s="244"/>
      <c r="M403" s="244"/>
      <c r="N403" s="244"/>
      <c r="O403" s="244"/>
      <c r="P403" s="117"/>
    </row>
    <row r="404" spans="1:18">
      <c r="B404" s="245" t="s">
        <v>323</v>
      </c>
      <c r="C404" s="245"/>
      <c r="D404" s="245"/>
      <c r="E404" s="245"/>
      <c r="F404" s="245"/>
      <c r="G404" s="245"/>
      <c r="H404" s="245"/>
      <c r="I404" s="245"/>
      <c r="J404" s="245"/>
      <c r="K404" s="245"/>
      <c r="L404" s="245"/>
      <c r="M404" s="245"/>
      <c r="N404" s="245"/>
      <c r="O404" s="245"/>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392</v>
      </c>
    </row>
    <row r="410" spans="1:18">
      <c r="A410" s="84"/>
      <c r="B410" s="245" t="s">
        <v>326</v>
      </c>
      <c r="C410" s="245"/>
      <c r="D410" s="245"/>
      <c r="E410" s="245"/>
      <c r="F410" s="245"/>
      <c r="G410" s="245"/>
      <c r="H410" s="245"/>
      <c r="I410" s="245"/>
      <c r="J410" s="245"/>
      <c r="K410" s="245"/>
      <c r="L410" s="245"/>
      <c r="M410" s="245"/>
      <c r="N410" s="245"/>
      <c r="O410" s="245"/>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392</v>
      </c>
    </row>
    <row r="416" spans="1:18">
      <c r="B416" s="250" t="s">
        <v>2</v>
      </c>
      <c r="C416" s="250"/>
      <c r="D416" s="250"/>
      <c r="E416" s="250"/>
      <c r="F416" s="250"/>
      <c r="G416" s="250"/>
      <c r="H416" s="250"/>
      <c r="I416" s="250"/>
      <c r="J416" s="250"/>
      <c r="K416" s="250"/>
      <c r="L416" s="250"/>
      <c r="M416" s="250"/>
      <c r="N416" s="250"/>
      <c r="O416" s="250"/>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392</v>
      </c>
    </row>
    <row r="422" spans="2:18">
      <c r="B422" s="245" t="s">
        <v>3</v>
      </c>
      <c r="C422" s="245"/>
      <c r="D422" s="245"/>
      <c r="E422" s="245"/>
      <c r="F422" s="245"/>
      <c r="G422" s="245"/>
      <c r="H422" s="245"/>
      <c r="I422" s="245"/>
      <c r="J422" s="245"/>
      <c r="K422" s="245"/>
      <c r="L422" s="245"/>
      <c r="M422" s="245"/>
      <c r="N422" s="245"/>
      <c r="O422" s="245"/>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392</v>
      </c>
    </row>
    <row r="428" spans="2:18">
      <c r="B428" s="245" t="s">
        <v>4</v>
      </c>
      <c r="C428" s="245"/>
      <c r="D428" s="245"/>
      <c r="E428" s="245"/>
      <c r="F428" s="245"/>
      <c r="G428" s="245"/>
      <c r="H428" s="245"/>
      <c r="I428" s="245"/>
      <c r="J428" s="245"/>
      <c r="K428" s="245"/>
      <c r="L428" s="245"/>
      <c r="M428" s="245"/>
      <c r="N428" s="245"/>
      <c r="O428" s="245"/>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45" t="s">
        <v>328</v>
      </c>
      <c r="C434" s="245"/>
      <c r="D434" s="245"/>
      <c r="E434" s="245"/>
      <c r="F434" s="245"/>
      <c r="G434" s="245"/>
      <c r="H434" s="245"/>
      <c r="I434" s="245"/>
      <c r="J434" s="245"/>
      <c r="K434" s="245"/>
      <c r="L434" s="245"/>
      <c r="M434" s="245"/>
      <c r="N434" s="245"/>
      <c r="O434" s="245"/>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392</v>
      </c>
    </row>
    <row r="440" spans="1:18">
      <c r="B440" s="244" t="s">
        <v>329</v>
      </c>
      <c r="C440" s="244"/>
      <c r="D440" s="244"/>
      <c r="E440" s="244"/>
      <c r="F440" s="244"/>
      <c r="G440" s="244"/>
      <c r="H440" s="244"/>
      <c r="I440" s="244"/>
      <c r="J440" s="244"/>
      <c r="K440" s="244"/>
      <c r="L440" s="244"/>
      <c r="M440" s="244"/>
      <c r="N440" s="244"/>
      <c r="O440" s="244"/>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392</v>
      </c>
    </row>
    <row r="446" spans="1:18">
      <c r="B446" s="243" t="s">
        <v>17</v>
      </c>
      <c r="C446" s="243"/>
      <c r="D446" s="243"/>
      <c r="E446" s="243"/>
      <c r="F446" s="243"/>
      <c r="G446" s="243"/>
      <c r="H446" s="243"/>
      <c r="I446" s="243"/>
      <c r="J446" s="243"/>
      <c r="K446" s="243"/>
      <c r="L446" s="243"/>
      <c r="M446" s="243"/>
      <c r="N446" s="243"/>
      <c r="O446" s="243"/>
      <c r="P446" s="120"/>
      <c r="Q446" s="6"/>
      <c r="R446" s="11"/>
    </row>
    <row r="447" spans="1:18">
      <c r="B447" s="247" t="s">
        <v>330</v>
      </c>
      <c r="C447" s="247"/>
      <c r="D447" s="247"/>
      <c r="E447" s="247"/>
      <c r="F447" s="247"/>
      <c r="G447" s="247"/>
      <c r="H447" s="247"/>
      <c r="I447" s="247"/>
      <c r="J447" s="247"/>
      <c r="K447" s="247"/>
      <c r="L447" s="247"/>
      <c r="M447" s="247"/>
      <c r="N447" s="247"/>
      <c r="O447" s="247"/>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392</v>
      </c>
    </row>
    <row r="453" spans="1:19">
      <c r="B453" s="243" t="s">
        <v>331</v>
      </c>
      <c r="C453" s="243"/>
      <c r="D453" s="243"/>
      <c r="E453" s="243"/>
      <c r="F453" s="243"/>
      <c r="G453" s="243"/>
      <c r="H453" s="243"/>
      <c r="I453" s="243"/>
      <c r="J453" s="243"/>
      <c r="K453" s="243"/>
      <c r="L453" s="243"/>
      <c r="M453" s="243"/>
      <c r="N453" s="243"/>
      <c r="O453" s="243"/>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392</v>
      </c>
    </row>
    <row r="459" spans="1:19">
      <c r="B459" s="227" t="s">
        <v>18</v>
      </c>
      <c r="C459" s="227"/>
      <c r="D459" s="227"/>
      <c r="E459" s="227"/>
      <c r="F459" s="227"/>
      <c r="G459" s="227"/>
      <c r="H459" s="227"/>
      <c r="I459" s="227"/>
      <c r="J459" s="227"/>
      <c r="K459" s="227"/>
      <c r="L459" s="227"/>
      <c r="M459" s="227"/>
      <c r="N459" s="227"/>
      <c r="O459" s="227"/>
      <c r="P459" s="115"/>
      <c r="Q459" s="6"/>
      <c r="R459" s="15"/>
    </row>
    <row r="460" spans="1:19">
      <c r="B460" s="227" t="s">
        <v>349</v>
      </c>
      <c r="C460" s="227"/>
      <c r="D460" s="227"/>
      <c r="E460" s="227"/>
      <c r="F460" s="227"/>
      <c r="G460" s="227"/>
      <c r="H460" s="227"/>
      <c r="I460" s="227"/>
      <c r="J460" s="227"/>
      <c r="K460" s="227"/>
      <c r="L460" s="227"/>
      <c r="M460" s="227"/>
      <c r="N460" s="227"/>
      <c r="O460" s="227"/>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27" t="s">
        <v>312</v>
      </c>
      <c r="C467" s="227"/>
      <c r="D467" s="227"/>
      <c r="E467" s="227"/>
      <c r="F467" s="227"/>
      <c r="G467" s="227"/>
      <c r="H467" s="227"/>
      <c r="I467" s="227"/>
      <c r="J467" s="227"/>
      <c r="K467" s="227"/>
      <c r="L467" s="227"/>
      <c r="M467" s="227"/>
      <c r="N467" s="227"/>
      <c r="O467" s="227"/>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27" t="s">
        <v>350</v>
      </c>
      <c r="C473" s="227"/>
      <c r="D473" s="227"/>
      <c r="E473" s="227"/>
      <c r="F473" s="227"/>
      <c r="G473" s="227"/>
      <c r="H473" s="227"/>
      <c r="I473" s="227"/>
      <c r="J473" s="227"/>
      <c r="K473" s="227"/>
      <c r="L473" s="227"/>
      <c r="M473" s="227"/>
      <c r="N473" s="227"/>
      <c r="O473" s="227"/>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27" t="s">
        <v>358</v>
      </c>
      <c r="C479" s="227"/>
      <c r="D479" s="227"/>
      <c r="E479" s="227"/>
      <c r="F479" s="227"/>
      <c r="G479" s="227"/>
      <c r="H479" s="227"/>
      <c r="I479" s="227"/>
      <c r="J479" s="227"/>
      <c r="K479" s="227"/>
      <c r="L479" s="227"/>
      <c r="M479" s="227"/>
      <c r="N479" s="227"/>
      <c r="O479" s="227"/>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27" t="s">
        <v>359</v>
      </c>
      <c r="C485" s="227"/>
      <c r="D485" s="227"/>
      <c r="E485" s="227"/>
      <c r="F485" s="227"/>
      <c r="G485" s="227"/>
      <c r="H485" s="227"/>
      <c r="I485" s="227"/>
      <c r="J485" s="227"/>
      <c r="K485" s="227"/>
      <c r="L485" s="227"/>
      <c r="M485" s="227"/>
      <c r="N485" s="227"/>
      <c r="O485" s="227"/>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27" t="s">
        <v>352</v>
      </c>
      <c r="C491" s="227"/>
      <c r="D491" s="227"/>
      <c r="E491" s="227"/>
      <c r="F491" s="227"/>
      <c r="G491" s="227"/>
      <c r="H491" s="227"/>
      <c r="I491" s="227"/>
      <c r="J491" s="227"/>
      <c r="K491" s="227"/>
      <c r="L491" s="227"/>
      <c r="M491" s="227"/>
      <c r="N491" s="227"/>
      <c r="O491" s="227"/>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44" t="s">
        <v>21</v>
      </c>
      <c r="C497" s="244"/>
      <c r="D497" s="244"/>
      <c r="E497" s="244"/>
      <c r="F497" s="244"/>
      <c r="G497" s="244"/>
      <c r="H497" s="244"/>
      <c r="I497" s="244"/>
      <c r="J497" s="244"/>
      <c r="K497" s="244"/>
      <c r="L497" s="244"/>
      <c r="M497" s="244"/>
      <c r="N497" s="244"/>
      <c r="O497" s="244"/>
      <c r="P497" s="117"/>
      <c r="Q497" s="6"/>
      <c r="R497" s="9"/>
    </row>
    <row r="498" spans="1:18">
      <c r="B498" s="245" t="s">
        <v>353</v>
      </c>
      <c r="C498" s="245"/>
      <c r="D498" s="245"/>
      <c r="E498" s="245"/>
      <c r="F498" s="245"/>
      <c r="G498" s="245"/>
      <c r="H498" s="245"/>
      <c r="I498" s="245"/>
      <c r="J498" s="245"/>
      <c r="K498" s="245"/>
      <c r="L498" s="245"/>
      <c r="M498" s="245"/>
      <c r="N498" s="245"/>
      <c r="O498" s="245"/>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392</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43" t="s">
        <v>22</v>
      </c>
      <c r="C506" s="243"/>
      <c r="D506" s="243"/>
      <c r="E506" s="243"/>
      <c r="F506" s="243"/>
      <c r="G506" s="243"/>
      <c r="H506" s="243"/>
      <c r="I506" s="243"/>
      <c r="J506" s="243"/>
      <c r="K506" s="243"/>
      <c r="L506" s="243"/>
      <c r="M506" s="243"/>
      <c r="N506" s="243"/>
      <c r="O506" s="243"/>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44" t="s">
        <v>24</v>
      </c>
      <c r="C514" s="244"/>
      <c r="D514" s="244"/>
      <c r="E514" s="244"/>
      <c r="F514" s="244"/>
      <c r="G514" s="244"/>
      <c r="H514" s="244"/>
      <c r="I514" s="244"/>
      <c r="J514" s="244"/>
      <c r="K514" s="244"/>
      <c r="L514" s="244"/>
      <c r="M514" s="244"/>
      <c r="N514" s="244"/>
      <c r="O514" s="244"/>
      <c r="P514" s="117"/>
      <c r="Q514" s="6"/>
      <c r="R514" s="3"/>
    </row>
    <row r="515" spans="1:18">
      <c r="B515" s="245" t="s">
        <v>355</v>
      </c>
      <c r="C515" s="245"/>
      <c r="D515" s="245"/>
      <c r="E515" s="245"/>
      <c r="F515" s="245"/>
      <c r="G515" s="245"/>
      <c r="H515" s="245"/>
      <c r="I515" s="245"/>
      <c r="J515" s="245"/>
      <c r="K515" s="245"/>
      <c r="L515" s="245"/>
      <c r="M515" s="245"/>
      <c r="N515" s="245"/>
      <c r="O515" s="245"/>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392</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45" t="s">
        <v>356</v>
      </c>
      <c r="C523" s="245"/>
      <c r="D523" s="245"/>
      <c r="E523" s="245"/>
      <c r="F523" s="245"/>
      <c r="G523" s="245"/>
      <c r="H523" s="245"/>
      <c r="I523" s="245"/>
      <c r="J523" s="245"/>
      <c r="K523" s="245"/>
      <c r="L523" s="245"/>
      <c r="M523" s="245"/>
      <c r="N523" s="245"/>
      <c r="O523" s="245"/>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392</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44" t="s">
        <v>354</v>
      </c>
      <c r="C531" s="244"/>
      <c r="D531" s="244"/>
      <c r="E531" s="244"/>
      <c r="F531" s="244"/>
      <c r="G531" s="244"/>
      <c r="H531" s="244"/>
      <c r="I531" s="244"/>
      <c r="J531" s="244"/>
      <c r="K531" s="244"/>
      <c r="L531" s="244"/>
      <c r="M531" s="244"/>
      <c r="N531" s="244"/>
      <c r="O531" s="244"/>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392</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45" t="s">
        <v>7</v>
      </c>
      <c r="C539" s="245"/>
      <c r="D539" s="245"/>
      <c r="E539" s="245"/>
      <c r="F539" s="245"/>
      <c r="G539" s="245"/>
      <c r="H539" s="245"/>
      <c r="I539" s="245"/>
      <c r="J539" s="245"/>
      <c r="K539" s="245"/>
      <c r="L539" s="245"/>
      <c r="M539" s="245"/>
      <c r="N539" s="245"/>
      <c r="O539" s="245"/>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392</v>
      </c>
    </row>
    <row r="546" spans="1:18">
      <c r="B546" s="243" t="s">
        <v>25</v>
      </c>
      <c r="C546" s="243"/>
      <c r="D546" s="243"/>
      <c r="E546" s="243"/>
      <c r="F546" s="243"/>
      <c r="G546" s="243"/>
      <c r="H546" s="243"/>
      <c r="I546" s="243"/>
      <c r="J546" s="243"/>
      <c r="K546" s="243"/>
      <c r="L546" s="243"/>
      <c r="M546" s="243"/>
      <c r="N546" s="243"/>
      <c r="O546" s="243"/>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43" t="s">
        <v>27</v>
      </c>
      <c r="C554" s="243"/>
      <c r="D554" s="243"/>
      <c r="E554" s="243"/>
      <c r="F554" s="243"/>
      <c r="G554" s="243"/>
      <c r="H554" s="243"/>
      <c r="I554" s="243"/>
      <c r="J554" s="243"/>
      <c r="K554" s="243"/>
      <c r="L554" s="243"/>
      <c r="M554" s="243"/>
      <c r="N554" s="243"/>
      <c r="O554" s="243"/>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45" t="s">
        <v>360</v>
      </c>
      <c r="C562" s="245"/>
      <c r="D562" s="245"/>
      <c r="E562" s="245"/>
      <c r="F562" s="245"/>
      <c r="G562" s="245"/>
      <c r="H562" s="245"/>
      <c r="I562" s="245"/>
      <c r="J562" s="245"/>
      <c r="K562" s="245"/>
      <c r="L562" s="245"/>
      <c r="M562" s="245"/>
      <c r="N562" s="245"/>
      <c r="O562" s="245"/>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392</v>
      </c>
    </row>
    <row r="569" spans="1:18">
      <c r="B569" s="243" t="s">
        <v>29</v>
      </c>
      <c r="C569" s="243"/>
      <c r="D569" s="243"/>
      <c r="E569" s="243"/>
      <c r="F569" s="243"/>
      <c r="G569" s="243"/>
      <c r="H569" s="243"/>
      <c r="I569" s="243"/>
      <c r="J569" s="243"/>
      <c r="K569" s="243"/>
      <c r="L569" s="243"/>
      <c r="M569" s="243"/>
      <c r="N569" s="243"/>
      <c r="O569" s="243"/>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46" t="s">
        <v>361</v>
      </c>
      <c r="C576" s="246"/>
      <c r="D576" s="246"/>
      <c r="E576" s="246"/>
      <c r="F576" s="246"/>
      <c r="G576" s="246"/>
      <c r="H576" s="246"/>
      <c r="I576" s="246"/>
      <c r="J576" s="246"/>
      <c r="K576" s="246"/>
      <c r="L576" s="246"/>
      <c r="M576" s="246"/>
      <c r="N576" s="246"/>
      <c r="O576" s="246"/>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43" t="s">
        <v>730</v>
      </c>
      <c r="C583" s="243"/>
      <c r="D583" s="243"/>
      <c r="E583" s="243"/>
      <c r="F583" s="243"/>
      <c r="G583" s="243"/>
      <c r="H583" s="243"/>
      <c r="I583" s="243"/>
      <c r="J583" s="243"/>
      <c r="K583" s="243"/>
      <c r="L583" s="243"/>
      <c r="M583" s="243"/>
      <c r="N583" s="243"/>
      <c r="O583" s="243"/>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27" t="s">
        <v>9</v>
      </c>
      <c r="C591" s="227"/>
      <c r="D591" s="227"/>
      <c r="E591" s="227"/>
      <c r="F591" s="227"/>
      <c r="G591" s="227"/>
      <c r="H591" s="227"/>
      <c r="I591" s="227"/>
      <c r="J591" s="227"/>
      <c r="K591" s="227"/>
      <c r="L591" s="227"/>
      <c r="M591" s="227"/>
      <c r="N591" s="227"/>
      <c r="O591" s="227"/>
      <c r="P591" s="115"/>
    </row>
    <row r="592" spans="1:18">
      <c r="B592" s="228" t="s">
        <v>362</v>
      </c>
      <c r="C592" s="228"/>
      <c r="D592" s="228"/>
      <c r="E592" s="228"/>
      <c r="F592" s="228"/>
      <c r="G592" s="228"/>
      <c r="H592" s="228"/>
      <c r="I592" s="228"/>
      <c r="J592" s="228"/>
      <c r="K592" s="228"/>
      <c r="L592" s="228"/>
      <c r="M592" s="228"/>
      <c r="N592" s="228"/>
      <c r="O592" s="228"/>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392</v>
      </c>
    </row>
    <row r="598" spans="2:18">
      <c r="B598" s="227" t="s">
        <v>364</v>
      </c>
      <c r="C598" s="227"/>
      <c r="D598" s="227"/>
      <c r="E598" s="227"/>
      <c r="F598" s="227"/>
      <c r="G598" s="227"/>
      <c r="H598" s="227"/>
      <c r="I598" s="227"/>
      <c r="J598" s="227"/>
      <c r="K598" s="227"/>
      <c r="L598" s="227"/>
      <c r="M598" s="227"/>
      <c r="N598" s="227"/>
      <c r="O598" s="227"/>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243" t="s">
        <v>34</v>
      </c>
      <c r="C604" s="243"/>
      <c r="D604" s="243"/>
      <c r="E604" s="243"/>
      <c r="F604" s="243"/>
      <c r="G604" s="243"/>
      <c r="H604" s="243"/>
      <c r="I604" s="243"/>
      <c r="J604" s="243"/>
      <c r="K604" s="243"/>
      <c r="L604" s="243"/>
      <c r="M604" s="243"/>
      <c r="N604" s="243"/>
      <c r="O604" s="243"/>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51" t="s">
        <v>10</v>
      </c>
      <c r="C609" s="251"/>
      <c r="D609" s="251"/>
      <c r="E609" s="251"/>
      <c r="F609" s="251"/>
      <c r="G609" s="251"/>
      <c r="H609" s="251"/>
      <c r="I609" s="251"/>
      <c r="J609" s="251"/>
      <c r="K609" s="251"/>
      <c r="L609" s="251"/>
      <c r="M609" s="251"/>
      <c r="N609" s="251"/>
      <c r="O609" s="251"/>
      <c r="P609" s="124"/>
      <c r="Q609" s="6"/>
      <c r="R609" s="9"/>
    </row>
    <row r="610" spans="2:18">
      <c r="B610" s="245" t="s">
        <v>365</v>
      </c>
      <c r="C610" s="245"/>
      <c r="D610" s="245"/>
      <c r="E610" s="245"/>
      <c r="F610" s="245"/>
      <c r="G610" s="245"/>
      <c r="H610" s="245"/>
      <c r="I610" s="245"/>
      <c r="J610" s="245"/>
      <c r="K610" s="245"/>
      <c r="L610" s="245"/>
      <c r="M610" s="245"/>
      <c r="N610" s="245"/>
      <c r="O610" s="245"/>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46" t="s">
        <v>366</v>
      </c>
      <c r="C615" s="246"/>
      <c r="D615" s="246"/>
      <c r="E615" s="246"/>
      <c r="F615" s="246"/>
      <c r="G615" s="246"/>
      <c r="H615" s="246"/>
      <c r="I615" s="246"/>
      <c r="J615" s="246"/>
      <c r="K615" s="246"/>
      <c r="L615" s="246"/>
      <c r="M615" s="246"/>
      <c r="N615" s="246"/>
      <c r="O615" s="246"/>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43" t="s">
        <v>367</v>
      </c>
      <c r="C620" s="243"/>
      <c r="D620" s="243"/>
      <c r="E620" s="243"/>
      <c r="F620" s="243"/>
      <c r="G620" s="243"/>
      <c r="H620" s="243"/>
      <c r="I620" s="243"/>
      <c r="J620" s="243"/>
      <c r="K620" s="243"/>
      <c r="L620" s="243"/>
      <c r="M620" s="243"/>
      <c r="N620" s="243"/>
      <c r="O620" s="243"/>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54" t="s">
        <v>368</v>
      </c>
      <c r="C625" s="254"/>
      <c r="D625" s="254"/>
      <c r="E625" s="254"/>
      <c r="F625" s="254"/>
      <c r="G625" s="254"/>
      <c r="H625" s="254"/>
      <c r="I625" s="254"/>
      <c r="J625" s="254"/>
      <c r="K625" s="254"/>
      <c r="L625" s="254"/>
      <c r="M625" s="254"/>
      <c r="N625" s="254"/>
      <c r="O625" s="254"/>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55" t="s">
        <v>35</v>
      </c>
      <c r="C630" s="255"/>
      <c r="D630" s="255"/>
      <c r="E630" s="255"/>
      <c r="F630" s="255"/>
      <c r="G630" s="255"/>
      <c r="H630" s="255"/>
      <c r="I630" s="255"/>
      <c r="J630" s="255"/>
      <c r="K630" s="255"/>
      <c r="L630" s="255"/>
      <c r="M630" s="255"/>
      <c r="N630" s="255"/>
      <c r="O630" s="255"/>
      <c r="P630" s="125"/>
      <c r="Q630" s="28"/>
      <c r="R630" s="89"/>
    </row>
    <row r="631" spans="2:18">
      <c r="B631" s="253" t="s">
        <v>36</v>
      </c>
      <c r="C631" s="253"/>
      <c r="D631" s="253"/>
      <c r="E631" s="253"/>
      <c r="F631" s="253"/>
      <c r="G631" s="253"/>
      <c r="H631" s="253"/>
      <c r="I631" s="253"/>
      <c r="J631" s="253"/>
      <c r="K631" s="253"/>
      <c r="L631" s="253"/>
      <c r="M631" s="253"/>
      <c r="N631" s="253"/>
      <c r="O631" s="253"/>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53" t="s">
        <v>59</v>
      </c>
      <c r="C635" s="253"/>
      <c r="D635" s="253"/>
      <c r="E635" s="253"/>
      <c r="F635" s="253"/>
      <c r="G635" s="253"/>
      <c r="H635" s="253"/>
      <c r="I635" s="253"/>
      <c r="J635" s="253"/>
      <c r="K635" s="253"/>
      <c r="L635" s="253"/>
      <c r="M635" s="253"/>
      <c r="N635" s="253"/>
      <c r="O635" s="253"/>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394</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395</v>
      </c>
    </row>
    <row r="638" spans="2:18">
      <c r="B638" s="253" t="s">
        <v>369</v>
      </c>
      <c r="C638" s="253"/>
      <c r="D638" s="253"/>
      <c r="E638" s="253"/>
      <c r="F638" s="253"/>
      <c r="G638" s="253"/>
      <c r="H638" s="253"/>
      <c r="I638" s="253"/>
      <c r="J638" s="253"/>
      <c r="K638" s="253"/>
      <c r="L638" s="253"/>
      <c r="M638" s="253"/>
      <c r="N638" s="253"/>
      <c r="O638" s="253"/>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62" t="s">
        <v>393</v>
      </c>
      <c r="C641" s="262"/>
      <c r="D641" s="262"/>
      <c r="E641" s="262"/>
      <c r="F641" s="262"/>
      <c r="G641" s="262"/>
      <c r="H641" s="262"/>
      <c r="I641" s="262"/>
      <c r="J641" s="262"/>
      <c r="K641" s="262"/>
      <c r="L641" s="262"/>
      <c r="M641" s="262"/>
      <c r="N641" s="262"/>
      <c r="O641" s="262"/>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253" t="s">
        <v>42</v>
      </c>
      <c r="C646" s="253"/>
      <c r="D646" s="253"/>
      <c r="E646" s="253"/>
      <c r="F646" s="253"/>
      <c r="G646" s="253"/>
      <c r="H646" s="253"/>
      <c r="I646" s="253"/>
      <c r="J646" s="253"/>
      <c r="K646" s="253"/>
      <c r="L646" s="253"/>
      <c r="M646" s="253"/>
      <c r="N646" s="253"/>
      <c r="O646" s="253"/>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541231856.21700001</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5.0457654495120368</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39.185341564063393</v>
      </c>
      <c r="Q656" s="35">
        <f>(SUM(INDEX($B656:$P656,,$R$348-$B$348-$Q$348+1):INDEX($B656:$P656,$R$348-$B$348+1))-MAX(INDEX($B656:$P656,,$R$348-$B$348-$Q$348+1):INDEX($B656:$P656,$R$348-$B$348+1))-MIN(INDEX($B656:$P656,,$R$348-$B$348-$Q$348+1):INDEX($B656:$P656,$R$348-$B$348+1)))/(COUNT(INDEX($B656:$P656,,$R$348-$B$348-$Q$348+1):INDEX($B656:$P656,$R$348-$B$348+1))-2)</f>
        <v>33.890126728765857</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11.578969082289358</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0.6959975309243388</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25">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25">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25">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60.25</v>
      </c>
      <c r="Q661" s="148" t="s">
        <v>267</v>
      </c>
      <c r="R661" s="36" t="s">
        <v>57</v>
      </c>
    </row>
    <row r="662" spans="1:18">
      <c r="B662" s="261" t="s">
        <v>64</v>
      </c>
      <c r="C662" s="261"/>
      <c r="D662" s="261"/>
      <c r="E662" s="261"/>
      <c r="F662" s="261"/>
      <c r="G662" s="261"/>
      <c r="H662" s="261"/>
      <c r="I662" s="261"/>
      <c r="J662" s="261"/>
      <c r="K662" s="261"/>
      <c r="L662" s="261"/>
      <c r="M662" s="261"/>
      <c r="N662" s="261"/>
      <c r="O662" s="26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6.1556754371198448</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0.39485443428387967</v>
      </c>
      <c r="Q665" s="31"/>
      <c r="R665" s="51" t="s">
        <v>67</v>
      </c>
    </row>
    <row r="666" spans="1:18">
      <c r="B666" s="48">
        <f t="shared" ref="B666:P666" si="210">($Q656-B656)/$Q656</f>
        <v>0.57855831110168154</v>
      </c>
      <c r="C666" s="49">
        <f t="shared" si="210"/>
        <v>0.56696713825651646</v>
      </c>
      <c r="D666" s="48">
        <f t="shared" si="210"/>
        <v>0.35589302336061812</v>
      </c>
      <c r="E666" s="49">
        <f t="shared" si="210"/>
        <v>0.2732118117711928</v>
      </c>
      <c r="F666" s="48">
        <f t="shared" si="210"/>
        <v>0.13484360832200482</v>
      </c>
      <c r="G666" s="49">
        <f t="shared" si="210"/>
        <v>-3.0586868275468217E-2</v>
      </c>
      <c r="H666" s="48">
        <f t="shared" si="210"/>
        <v>-0.12986945170304706</v>
      </c>
      <c r="I666" s="49">
        <f t="shared" si="210"/>
        <v>0.12960007205656207</v>
      </c>
      <c r="J666" s="48">
        <f t="shared" si="210"/>
        <v>0.17579470552356491</v>
      </c>
      <c r="K666" s="49">
        <f t="shared" si="210"/>
        <v>0.14937369539520787</v>
      </c>
      <c r="L666" s="48">
        <f t="shared" si="210"/>
        <v>5.1654373596767514E-2</v>
      </c>
      <c r="M666" s="49">
        <f t="shared" si="210"/>
        <v>5.8316041971984742E-2</v>
      </c>
      <c r="N666" s="50">
        <f t="shared" si="210"/>
        <v>-7.2241329127367693E-2</v>
      </c>
      <c r="O666" s="50">
        <f t="shared" si="210"/>
        <v>-0.32961407296484607</v>
      </c>
      <c r="P666" s="50">
        <f t="shared" si="210"/>
        <v>-0.15624653391463922</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0.35670954329760796</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0.39294456721965931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0.65386748916048532</v>
      </c>
      <c r="C670" s="96">
        <f t="shared" si="213"/>
        <v>0.54421859147016771</v>
      </c>
      <c r="D670" s="95">
        <f t="shared" si="213"/>
        <v>0.21351124789729403</v>
      </c>
      <c r="E670" s="96">
        <f t="shared" si="213"/>
        <v>8.9870303575317612E-2</v>
      </c>
      <c r="F670" s="95">
        <f t="shared" si="213"/>
        <v>-0.19341568897736083</v>
      </c>
      <c r="G670" s="96">
        <f t="shared" si="213"/>
        <v>-0.30615979853520198</v>
      </c>
      <c r="H670" s="95">
        <f t="shared" si="213"/>
        <v>-0.19415853965978386</v>
      </c>
      <c r="I670" s="96">
        <f t="shared" si="213"/>
        <v>-8.6796864941378407E-3</v>
      </c>
      <c r="J670" s="48">
        <f t="shared" si="213"/>
        <v>7.220968913044204E-2</v>
      </c>
      <c r="K670" s="49">
        <f t="shared" si="213"/>
        <v>5.1738186374806441E-2</v>
      </c>
      <c r="L670" s="48">
        <f t="shared" si="213"/>
        <v>-2.1847610759879892E-2</v>
      </c>
      <c r="M670" s="49">
        <f t="shared" si="213"/>
        <v>-5.1195003855071045E-3</v>
      </c>
      <c r="N670" s="50">
        <f>AVERAGE(N665:N669)</f>
        <v>-0.1353038812557831</v>
      </c>
      <c r="O670" s="50">
        <f>AVERAGE(O665:O669)</f>
        <v>-0.17340734235920313</v>
      </c>
      <c r="P670" s="50">
        <f>AVERAGE(P665:P669)</f>
        <v>-2.347597822698444E-3</v>
      </c>
      <c r="Q670" s="31"/>
      <c r="R670" s="51" t="s">
        <v>72</v>
      </c>
    </row>
    <row r="671" spans="1:18">
      <c r="B671" s="260" t="s">
        <v>73</v>
      </c>
      <c r="C671" s="260"/>
      <c r="D671" s="260"/>
      <c r="E671" s="260"/>
      <c r="F671" s="260"/>
      <c r="G671" s="260"/>
      <c r="H671" s="260"/>
      <c r="I671" s="260"/>
      <c r="J671" s="260"/>
      <c r="K671" s="260"/>
      <c r="L671" s="260"/>
      <c r="M671" s="260"/>
      <c r="N671" s="260"/>
      <c r="O671" s="260"/>
      <c r="P671" s="129"/>
      <c r="Q671" s="28"/>
      <c r="R671" s="89"/>
    </row>
    <row r="672" spans="1:18" s="3" customFormat="1" ht="14.25">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25">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72.45</v>
      </c>
      <c r="Q673" s="31"/>
      <c r="R673" s="36" t="s">
        <v>75</v>
      </c>
    </row>
    <row r="674" spans="1:18" s="3" customFormat="1" ht="14.25">
      <c r="B674" s="72"/>
      <c r="I674" s="61"/>
      <c r="J674" s="61"/>
      <c r="K674" s="61"/>
      <c r="L674" s="61"/>
      <c r="M674" s="61"/>
      <c r="N674" s="62"/>
      <c r="O674" s="62">
        <f>+O673/B673-1</f>
        <v>13.618919592518013</v>
      </c>
      <c r="P674" s="62">
        <f>+P673/C673-1</f>
        <v>7.5684263027975192</v>
      </c>
      <c r="Q674" s="31"/>
      <c r="R674" s="63" t="s">
        <v>76</v>
      </c>
    </row>
    <row r="675" spans="1:18" s="70" customFormat="1" ht="14.25">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0.20621507293285218</v>
      </c>
      <c r="Q675" s="68"/>
      <c r="R675" s="69" t="s">
        <v>77</v>
      </c>
    </row>
    <row r="676" spans="1:18" s="3" customFormat="1" ht="14.25">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25">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72.150000000000006</v>
      </c>
      <c r="Q677" s="31"/>
      <c r="R677" s="36" t="s">
        <v>75</v>
      </c>
    </row>
    <row r="678" spans="1:18" s="3" customFormat="1" ht="14.25">
      <c r="B678" s="72"/>
      <c r="I678" s="61"/>
      <c r="J678" s="61"/>
      <c r="K678" s="61"/>
      <c r="L678" s="61"/>
      <c r="M678" s="61"/>
      <c r="N678" s="62"/>
      <c r="O678" s="62">
        <f>+O677/C677-1</f>
        <v>8.372542695876227</v>
      </c>
      <c r="P678" s="62">
        <f>+P677/D677-1</f>
        <v>3.3484384198695842</v>
      </c>
      <c r="Q678" s="31"/>
      <c r="R678" s="63" t="s">
        <v>76</v>
      </c>
    </row>
    <row r="679" spans="1:18" s="70" customFormat="1" ht="14.25">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0.182578093370619</v>
      </c>
      <c r="Q679" s="68"/>
      <c r="R679" s="69" t="s">
        <v>77</v>
      </c>
    </row>
    <row r="680" spans="1:18" s="3" customFormat="1" ht="14.25">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25">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71.75</v>
      </c>
      <c r="Q681" s="31"/>
      <c r="R681" s="36" t="s">
        <v>75</v>
      </c>
    </row>
    <row r="682" spans="1:18" s="3" customFormat="1" ht="14.25">
      <c r="B682" s="72"/>
      <c r="I682" s="61"/>
      <c r="J682" s="61"/>
      <c r="K682" s="61"/>
      <c r="L682" s="61"/>
      <c r="M682" s="61"/>
      <c r="N682" s="62"/>
      <c r="O682" s="62">
        <f>+O681/D681-1</f>
        <v>3.6959391093898484</v>
      </c>
      <c r="P682" s="62">
        <f>+P681/E681-1</f>
        <v>2.1669159214978988</v>
      </c>
      <c r="Q682" s="31"/>
      <c r="R682" s="63" t="s">
        <v>76</v>
      </c>
    </row>
    <row r="683" spans="1:18" s="70" customFormat="1" ht="14.25">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0.1320781790095068</v>
      </c>
      <c r="Q683" s="68"/>
      <c r="R683" s="69" t="s">
        <v>77</v>
      </c>
    </row>
    <row r="684" spans="1:18" s="3" customFormat="1" ht="14.25">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25">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71.05</v>
      </c>
      <c r="Q685" s="31"/>
      <c r="R685" s="36" t="s">
        <v>75</v>
      </c>
    </row>
    <row r="686" spans="1:18" s="3" customFormat="1" ht="14.25">
      <c r="B686" s="72"/>
      <c r="I686" s="61"/>
      <c r="J686" s="61"/>
      <c r="K686" s="61"/>
      <c r="L686" s="61"/>
      <c r="M686" s="61"/>
      <c r="N686" s="62"/>
      <c r="O686" s="62">
        <f>+O685/E685-1</f>
        <v>2.4312730085344523</v>
      </c>
      <c r="P686" s="62">
        <f>+P685/F685-1</f>
        <v>0.90845277899155996</v>
      </c>
      <c r="Q686" s="31"/>
      <c r="R686" s="63" t="s">
        <v>76</v>
      </c>
    </row>
    <row r="687" spans="1:18" s="70" customFormat="1" ht="14.25">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0.11266499023636545</v>
      </c>
      <c r="Q687" s="68"/>
      <c r="R687" s="69" t="s">
        <v>77</v>
      </c>
    </row>
    <row r="688" spans="1:18" s="3" customFormat="1" ht="14.25">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25">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69.8</v>
      </c>
      <c r="Q689" s="31"/>
      <c r="R689" s="36" t="s">
        <v>75</v>
      </c>
    </row>
    <row r="690" spans="1:18" s="3" customFormat="1" ht="14.25">
      <c r="B690" s="72"/>
      <c r="I690" s="61"/>
      <c r="J690" s="61"/>
      <c r="K690" s="61"/>
      <c r="L690" s="61"/>
      <c r="M690" s="61"/>
      <c r="N690" s="62"/>
      <c r="O690" s="62">
        <f>+O689/F689-1</f>
        <v>1.0591785297148553</v>
      </c>
      <c r="P690" s="62">
        <f>+P689/G689-1</f>
        <v>0.66713213343495403</v>
      </c>
      <c r="Q690" s="31"/>
      <c r="R690" s="63" t="s">
        <v>76</v>
      </c>
    </row>
    <row r="691" spans="1:18" s="70" customFormat="1" ht="14.25">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6.8514695931174027E-2</v>
      </c>
      <c r="Q691" s="68"/>
      <c r="R691" s="69" t="s">
        <v>77</v>
      </c>
    </row>
    <row r="692" spans="1:18" s="3" customFormat="1" ht="14.25">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25">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68.900000000000006</v>
      </c>
      <c r="Q693" s="31"/>
      <c r="R693" s="36" t="s">
        <v>75</v>
      </c>
    </row>
    <row r="694" spans="1:18" s="3" customFormat="1" ht="14.25">
      <c r="B694" s="72"/>
      <c r="I694" s="61"/>
      <c r="J694" s="61"/>
      <c r="K694" s="61"/>
      <c r="L694" s="61"/>
      <c r="M694" s="61"/>
      <c r="N694" s="62"/>
      <c r="O694" s="62">
        <f>+O693/G693-1</f>
        <v>0.78643975902865626</v>
      </c>
      <c r="P694" s="62">
        <f>+P693/H693-1</f>
        <v>0.55854272805227745</v>
      </c>
      <c r="Q694" s="31"/>
      <c r="R694" s="63" t="s">
        <v>76</v>
      </c>
    </row>
    <row r="695" spans="1:18" s="70" customFormat="1" ht="14.25">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5.9462744081585403E-2</v>
      </c>
      <c r="Q695" s="68"/>
      <c r="R695" s="69" t="s">
        <v>77</v>
      </c>
    </row>
    <row r="696" spans="1:18" s="3" customFormat="1" ht="14.25">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25">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68</v>
      </c>
      <c r="Q697" s="31"/>
      <c r="R697" s="36" t="s">
        <v>75</v>
      </c>
    </row>
    <row r="698" spans="1:18" s="3" customFormat="1" ht="14.25">
      <c r="B698" s="72"/>
      <c r="I698" s="61"/>
      <c r="J698" s="61"/>
      <c r="K698" s="61"/>
      <c r="L698" s="61"/>
      <c r="M698" s="61"/>
      <c r="N698" s="62"/>
      <c r="O698" s="62">
        <f>+O697/H697-1</f>
        <v>0.66914827459075887</v>
      </c>
      <c r="P698" s="62">
        <f>+P697/I697-1</f>
        <v>0.48701075830401197</v>
      </c>
      <c r="Q698" s="31"/>
      <c r="R698" s="63" t="s">
        <v>76</v>
      </c>
    </row>
    <row r="699" spans="1:18" s="70" customFormat="1" ht="14.25">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5.8016994997552536E-2</v>
      </c>
      <c r="Q699" s="68"/>
      <c r="R699" s="69" t="s">
        <v>77</v>
      </c>
    </row>
    <row r="700" spans="1:18" s="3" customFormat="1" ht="14.25">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25">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67.2</v>
      </c>
      <c r="Q701" s="31"/>
      <c r="R701" s="36" t="s">
        <v>75</v>
      </c>
    </row>
    <row r="702" spans="1:18" s="3" customFormat="1" ht="14.25">
      <c r="B702" s="72"/>
      <c r="I702" s="61"/>
      <c r="J702" s="61"/>
      <c r="K702" s="61"/>
      <c r="L702" s="61"/>
      <c r="M702" s="61"/>
      <c r="N702" s="62"/>
      <c r="O702" s="62">
        <f>+O701/I701-1</f>
        <v>0.59110804884742918</v>
      </c>
      <c r="P702" s="62">
        <f>+P701/J701-1</f>
        <v>0.27382203732536281</v>
      </c>
      <c r="Q702" s="31"/>
      <c r="R702" s="63" t="s">
        <v>76</v>
      </c>
    </row>
    <row r="703" spans="1:18" s="70" customFormat="1" ht="14.25">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5.9197757261010023E-2</v>
      </c>
      <c r="Q703" s="68"/>
      <c r="R703" s="69" t="s">
        <v>77</v>
      </c>
    </row>
    <row r="704" spans="1:18" s="3" customFormat="1" ht="14.25">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25">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66.3</v>
      </c>
      <c r="Q705" s="31"/>
      <c r="R705" s="36" t="s">
        <v>75</v>
      </c>
    </row>
    <row r="706" spans="1:18" s="3" customFormat="1" ht="14.25">
      <c r="B706" s="72"/>
      <c r="I706" s="61"/>
      <c r="J706" s="61"/>
      <c r="K706" s="61"/>
      <c r="L706" s="61"/>
      <c r="M706" s="61"/>
      <c r="N706" s="62"/>
      <c r="O706" s="62">
        <f>+O705/J705-1</f>
        <v>0.36125594733164834</v>
      </c>
      <c r="P706" s="62">
        <f>+P705/K705-1</f>
        <v>2.1789123232461183E-2</v>
      </c>
      <c r="Q706" s="31"/>
      <c r="R706" s="63" t="s">
        <v>76</v>
      </c>
    </row>
    <row r="707" spans="1:18" s="70" customFormat="1" ht="14.25">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4.1807971171353257E-2</v>
      </c>
      <c r="Q707" s="68"/>
      <c r="R707" s="69" t="s">
        <v>77</v>
      </c>
    </row>
    <row r="708" spans="1:18" s="3" customFormat="1" ht="14.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25">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65.3</v>
      </c>
      <c r="Q709" s="31"/>
      <c r="R709" s="36" t="s">
        <v>75</v>
      </c>
    </row>
    <row r="710" spans="1:18" s="3" customFormat="1" ht="14.25">
      <c r="B710" s="72"/>
      <c r="I710" s="61"/>
      <c r="J710" s="61"/>
      <c r="K710" s="61"/>
      <c r="L710" s="61"/>
      <c r="M710" s="61"/>
      <c r="N710" s="62"/>
      <c r="O710" s="62">
        <f>+O709/K709-1</f>
        <v>8.9240349365584226E-2</v>
      </c>
      <c r="P710" s="62">
        <f>+P709/L709-1</f>
        <v>-0.14058217557051911</v>
      </c>
      <c r="Q710" s="31"/>
      <c r="R710" s="63" t="s">
        <v>76</v>
      </c>
    </row>
    <row r="711" spans="1:18" s="70" customFormat="1" ht="14.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4.3873696596233641E-3</v>
      </c>
      <c r="Q711" s="68"/>
      <c r="R711" s="69" t="s">
        <v>77</v>
      </c>
    </row>
    <row r="712" spans="1:18" s="3" customFormat="1" ht="14.25">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64.2</v>
      </c>
      <c r="Q713" s="31"/>
      <c r="R713" s="36" t="s">
        <v>75</v>
      </c>
    </row>
    <row r="714" spans="1:18" s="3" customFormat="1" ht="14.25">
      <c r="B714" s="72"/>
      <c r="I714" s="61"/>
      <c r="J714" s="61"/>
      <c r="K714" s="61"/>
      <c r="L714" s="61"/>
      <c r="M714" s="61"/>
      <c r="N714" s="62"/>
      <c r="O714" s="62">
        <f>+O713/L713-1</f>
        <v>-8.5391469758884897E-2</v>
      </c>
      <c r="P714" s="62">
        <f>+P713/M713-1</f>
        <v>-0.20324751896387472</v>
      </c>
      <c r="Q714" s="31"/>
      <c r="R714" s="63" t="s">
        <v>76</v>
      </c>
    </row>
    <row r="715" spans="1:18" s="70" customFormat="1" ht="14.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-3.7745658452886494E-2</v>
      </c>
      <c r="Q715" s="68"/>
      <c r="R715" s="69" t="s">
        <v>77</v>
      </c>
    </row>
    <row r="716" spans="1:18" s="3" customFormat="1" ht="14.25">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25">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63</v>
      </c>
      <c r="Q717" s="31"/>
      <c r="R717" s="36" t="s">
        <v>75</v>
      </c>
    </row>
    <row r="718" spans="1:18" s="3" customFormat="1" ht="14.25">
      <c r="B718" s="72"/>
      <c r="I718" s="61"/>
      <c r="J718" s="61"/>
      <c r="K718" s="61"/>
      <c r="L718" s="61"/>
      <c r="M718" s="61"/>
      <c r="N718" s="62"/>
      <c r="O718" s="62">
        <f>+O717/M717-1</f>
        <v>-0.15230693573063159</v>
      </c>
      <c r="P718" s="62">
        <f>+P717/N717-1</f>
        <v>-5.1024921537835666E-2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-7.4133329936391601E-2</v>
      </c>
      <c r="Q719" s="68"/>
      <c r="R719" s="69" t="s">
        <v>77</v>
      </c>
    </row>
    <row r="720" spans="1:18" s="3" customFormat="1" ht="14.25">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25">
      <c r="B721" s="76"/>
      <c r="C721" s="77"/>
      <c r="D721" s="77"/>
      <c r="E721" s="77"/>
      <c r="F721" s="77"/>
      <c r="G721" s="77"/>
      <c r="H721" s="77"/>
      <c r="I721" s="77"/>
      <c r="J721" s="77"/>
      <c r="K721" s="77"/>
      <c r="L721" s="77"/>
      <c r="M721" s="77"/>
      <c r="N721" s="78">
        <f>+N$661+N720</f>
        <v>65.137412514660483</v>
      </c>
      <c r="O721" s="78">
        <f>+O$661+O720</f>
        <v>66.037412514660488</v>
      </c>
      <c r="P721" s="78">
        <f>+P$661+P720</f>
        <v>61.75</v>
      </c>
      <c r="Q721" s="31"/>
      <c r="R721" s="36" t="s">
        <v>75</v>
      </c>
    </row>
    <row r="722" spans="1:18" s="3" customFormat="1" ht="14.25">
      <c r="B722" s="72"/>
      <c r="I722" s="61"/>
      <c r="J722" s="61"/>
      <c r="K722" s="61"/>
      <c r="L722" s="61"/>
      <c r="M722" s="61"/>
      <c r="N722" s="62"/>
      <c r="O722" s="62">
        <f>+O721/N721-1</f>
        <v>1.3816944291384692E-2</v>
      </c>
      <c r="P722" s="62">
        <f>+P721/O721-1</f>
        <v>-6.4923993103283228E-2</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1.3816944291384676E-2</v>
      </c>
      <c r="P723" s="67">
        <f>RATE(P$348-$N$348,,-$N721,P721)</f>
        <v>-2.6349189908301963E-2</v>
      </c>
      <c r="Q723" s="68"/>
      <c r="R723" s="69" t="s">
        <v>77</v>
      </c>
    </row>
    <row r="725" spans="1:18">
      <c r="H725" s="263" t="s">
        <v>751</v>
      </c>
      <c r="I725" s="263"/>
      <c r="J725" s="263"/>
      <c r="K725" s="263"/>
      <c r="L725" s="263"/>
      <c r="M725" s="263"/>
      <c r="N725" s="263"/>
      <c r="O725" s="263"/>
      <c r="P725" s="209"/>
      <c r="Q725" s="165"/>
      <c r="R725" s="166"/>
    </row>
    <row r="726" spans="1:18">
      <c r="H726" s="264" t="s">
        <v>752</v>
      </c>
      <c r="I726" s="264"/>
      <c r="J726" s="264"/>
      <c r="K726" s="264"/>
      <c r="L726" s="264"/>
      <c r="M726" s="264"/>
      <c r="N726" s="264"/>
      <c r="O726" s="264"/>
      <c r="P726" s="210"/>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753</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754</v>
      </c>
    </row>
    <row r="733" spans="1:18">
      <c r="H733" s="167">
        <v>142537</v>
      </c>
      <c r="I733" s="167">
        <v>155914</v>
      </c>
      <c r="J733" s="167">
        <v>172792</v>
      </c>
      <c r="K733" s="167">
        <v>186757</v>
      </c>
      <c r="L733" s="167">
        <v>192932</v>
      </c>
      <c r="M733" s="167">
        <v>210629</v>
      </c>
      <c r="N733" s="167"/>
      <c r="O733" s="167"/>
      <c r="P733" s="167"/>
      <c r="Q733" s="168"/>
      <c r="R733" s="169" t="s">
        <v>210</v>
      </c>
    </row>
    <row r="734" spans="1:18">
      <c r="H734" s="167">
        <v>24593</v>
      </c>
      <c r="I734" s="167">
        <v>28288</v>
      </c>
      <c r="J734" s="167">
        <v>32701</v>
      </c>
      <c r="K734" s="167">
        <v>35863</v>
      </c>
      <c r="L734" s="167">
        <v>40885</v>
      </c>
      <c r="M734" s="167">
        <v>45403</v>
      </c>
      <c r="N734" s="167"/>
      <c r="O734" s="167"/>
      <c r="P734" s="167"/>
      <c r="Q734" s="168"/>
      <c r="R734" s="169" t="s">
        <v>755</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756</v>
      </c>
    </row>
    <row r="736" spans="1:18">
      <c r="H736" s="165"/>
      <c r="I736" s="174"/>
      <c r="J736" s="174"/>
      <c r="K736" s="174"/>
      <c r="L736" s="174"/>
      <c r="M736" s="174"/>
      <c r="N736" s="174"/>
      <c r="O736" s="166"/>
      <c r="P736" s="166"/>
      <c r="Q736" s="175"/>
      <c r="R736" s="169"/>
    </row>
    <row r="737" spans="8:18">
      <c r="H737" s="265" t="s">
        <v>757</v>
      </c>
      <c r="I737" s="265"/>
      <c r="J737" s="265"/>
      <c r="K737" s="265"/>
      <c r="L737" s="265"/>
      <c r="M737" s="265"/>
      <c r="N737" s="265"/>
      <c r="O737" s="265"/>
      <c r="P737" s="211"/>
      <c r="Q737" s="175"/>
      <c r="R737" s="169"/>
    </row>
    <row r="738" spans="8:18">
      <c r="H738" s="266" t="s">
        <v>758</v>
      </c>
      <c r="I738" s="266"/>
      <c r="J738" s="266"/>
      <c r="K738" s="266"/>
      <c r="L738" s="266"/>
      <c r="M738" s="266"/>
      <c r="N738" s="266"/>
      <c r="O738" s="266"/>
      <c r="P738" s="212"/>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753</v>
      </c>
    </row>
    <row r="744" spans="8:18">
      <c r="H744" s="266" t="s">
        <v>759</v>
      </c>
      <c r="I744" s="266"/>
      <c r="J744" s="266"/>
      <c r="K744" s="266"/>
      <c r="L744" s="266"/>
      <c r="M744" s="266"/>
      <c r="N744" s="266"/>
      <c r="O744" s="266"/>
      <c r="P744" s="212"/>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753</v>
      </c>
    </row>
    <row r="750" spans="8:18">
      <c r="H750" s="266" t="s">
        <v>760</v>
      </c>
      <c r="I750" s="266"/>
      <c r="J750" s="266"/>
      <c r="K750" s="266"/>
      <c r="L750" s="266"/>
      <c r="M750" s="266"/>
      <c r="N750" s="266"/>
      <c r="O750" s="266"/>
      <c r="P750" s="212"/>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753</v>
      </c>
    </row>
    <row r="756" spans="8:18">
      <c r="H756" s="266" t="s">
        <v>761</v>
      </c>
      <c r="I756" s="266"/>
      <c r="J756" s="266"/>
      <c r="K756" s="266"/>
      <c r="L756" s="266"/>
      <c r="M756" s="266"/>
      <c r="N756" s="266"/>
      <c r="O756" s="266"/>
      <c r="P756" s="212"/>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753</v>
      </c>
    </row>
    <row r="762" spans="8:18">
      <c r="H762" s="266" t="s">
        <v>762</v>
      </c>
      <c r="I762" s="266"/>
      <c r="J762" s="266"/>
      <c r="K762" s="266"/>
      <c r="L762" s="266"/>
      <c r="M762" s="266"/>
      <c r="N762" s="266"/>
      <c r="O762" s="266"/>
      <c r="P762" s="212"/>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753</v>
      </c>
    </row>
    <row r="768" spans="8:18">
      <c r="H768" s="165"/>
      <c r="I768" s="174"/>
      <c r="J768" s="174"/>
      <c r="K768" s="174"/>
      <c r="L768" s="174"/>
      <c r="M768" s="174"/>
      <c r="N768" s="174"/>
      <c r="O768" s="166"/>
      <c r="P768" s="166"/>
      <c r="Q768" s="175"/>
      <c r="R768" s="169"/>
    </row>
    <row r="769" spans="8:18">
      <c r="H769" s="263" t="s">
        <v>763</v>
      </c>
      <c r="I769" s="263"/>
      <c r="J769" s="263"/>
      <c r="K769" s="263"/>
      <c r="L769" s="263"/>
      <c r="M769" s="263"/>
      <c r="N769" s="263"/>
      <c r="O769" s="263"/>
      <c r="P769" s="209"/>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764</v>
      </c>
    </row>
    <row r="775" spans="8:18">
      <c r="H775" s="182">
        <v>3570</v>
      </c>
      <c r="I775" s="182">
        <v>3908</v>
      </c>
      <c r="J775" s="182">
        <v>4205</v>
      </c>
      <c r="K775" s="182">
        <v>4530</v>
      </c>
      <c r="L775" s="182">
        <v>4894</v>
      </c>
      <c r="M775" s="182">
        <v>5215</v>
      </c>
      <c r="N775" s="182">
        <v>5685</v>
      </c>
      <c r="O775" s="182">
        <v>6280</v>
      </c>
      <c r="P775" s="182">
        <v>6280</v>
      </c>
      <c r="Q775" s="168"/>
      <c r="R775" s="169" t="s">
        <v>765</v>
      </c>
    </row>
    <row r="776" spans="8:18">
      <c r="H776" s="167">
        <v>3916</v>
      </c>
      <c r="I776" s="167">
        <v>4257</v>
      </c>
      <c r="J776" s="167">
        <v>4645</v>
      </c>
      <c r="K776" s="167">
        <v>5017</v>
      </c>
      <c r="L776" s="167">
        <v>5336</v>
      </c>
      <c r="M776" s="167">
        <v>5687</v>
      </c>
      <c r="N776" s="167">
        <v>5919</v>
      </c>
      <c r="O776" s="167">
        <v>6020</v>
      </c>
      <c r="P776" s="167">
        <v>6020</v>
      </c>
      <c r="Q776" s="168"/>
      <c r="R776" s="169" t="s">
        <v>766</v>
      </c>
    </row>
    <row r="777" spans="8:18">
      <c r="H777" s="167">
        <v>641</v>
      </c>
      <c r="I777" s="167">
        <v>667</v>
      </c>
      <c r="J777" s="167">
        <v>692</v>
      </c>
      <c r="K777" s="167">
        <v>721</v>
      </c>
      <c r="L777" s="167">
        <v>758</v>
      </c>
      <c r="M777" s="167">
        <v>810</v>
      </c>
      <c r="N777" s="167">
        <v>828</v>
      </c>
      <c r="O777" s="167">
        <v>834</v>
      </c>
      <c r="P777" s="167">
        <v>834</v>
      </c>
      <c r="Q777" s="168"/>
      <c r="R777" s="169" t="s">
        <v>767</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756</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768</v>
      </c>
    </row>
    <row r="780" spans="8:18">
      <c r="H780" s="263" t="s">
        <v>769</v>
      </c>
      <c r="I780" s="263"/>
      <c r="J780" s="263"/>
      <c r="K780" s="263"/>
      <c r="L780" s="263"/>
      <c r="M780" s="263"/>
      <c r="N780" s="263"/>
      <c r="O780" s="263"/>
      <c r="P780" s="209"/>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770</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771</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756</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772</v>
      </c>
    </row>
    <row r="785" spans="8:18">
      <c r="H785" s="188"/>
      <c r="I785" s="188"/>
      <c r="J785" s="188"/>
      <c r="K785" s="188"/>
      <c r="L785" s="188"/>
      <c r="M785" s="188"/>
      <c r="N785" s="188"/>
      <c r="O785" s="166"/>
      <c r="P785" s="166"/>
      <c r="Q785" s="176"/>
      <c r="R785" s="169"/>
    </row>
    <row r="786" spans="8:18">
      <c r="H786" s="165"/>
      <c r="I786" s="174"/>
      <c r="J786" s="174"/>
      <c r="K786" s="263" t="s">
        <v>773</v>
      </c>
      <c r="L786" s="263"/>
      <c r="M786" s="263"/>
      <c r="N786" s="263"/>
      <c r="O786" s="263"/>
      <c r="P786" s="209"/>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774</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755</v>
      </c>
    </row>
    <row r="789" spans="8:18">
      <c r="H789" s="185"/>
      <c r="I789" s="185"/>
      <c r="J789" s="185"/>
      <c r="K789" s="185"/>
      <c r="L789" s="185"/>
      <c r="M789" s="188"/>
      <c r="N789" s="185"/>
      <c r="O789" s="166"/>
      <c r="P789" s="166"/>
      <c r="Q789" s="184"/>
      <c r="R789" s="185"/>
    </row>
    <row r="790" spans="8:18">
      <c r="H790" s="268" t="s">
        <v>775</v>
      </c>
      <c r="I790" s="268"/>
      <c r="J790" s="268"/>
      <c r="K790" s="268"/>
      <c r="L790" s="268"/>
      <c r="M790" s="268"/>
      <c r="N790" s="268"/>
      <c r="O790" s="268"/>
      <c r="P790" s="213"/>
      <c r="Q790" s="184"/>
      <c r="R790" s="185"/>
    </row>
    <row r="791" spans="8:18">
      <c r="H791" s="267" t="s">
        <v>776</v>
      </c>
      <c r="I791" s="267"/>
      <c r="J791" s="267"/>
      <c r="K791" s="267"/>
      <c r="L791" s="267"/>
      <c r="M791" s="267"/>
      <c r="N791" s="267"/>
      <c r="O791" s="267"/>
      <c r="P791" s="214"/>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764</v>
      </c>
    </row>
    <row r="797" spans="8:18">
      <c r="H797" s="267" t="s">
        <v>777</v>
      </c>
      <c r="I797" s="267"/>
      <c r="J797" s="267"/>
      <c r="K797" s="267"/>
      <c r="L797" s="267"/>
      <c r="M797" s="267"/>
      <c r="N797" s="267"/>
      <c r="O797" s="267"/>
      <c r="P797" s="214"/>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764</v>
      </c>
    </row>
    <row r="803" spans="8:18">
      <c r="H803" s="267" t="s">
        <v>778</v>
      </c>
      <c r="I803" s="267"/>
      <c r="J803" s="267"/>
      <c r="K803" s="267"/>
      <c r="L803" s="267"/>
      <c r="M803" s="267"/>
      <c r="N803" s="267"/>
      <c r="O803" s="267"/>
      <c r="P803" s="214"/>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764</v>
      </c>
    </row>
    <row r="809" spans="8:18">
      <c r="H809" s="267" t="s">
        <v>779</v>
      </c>
      <c r="I809" s="267"/>
      <c r="J809" s="267"/>
      <c r="K809" s="267"/>
      <c r="L809" s="267"/>
      <c r="M809" s="267"/>
      <c r="N809" s="267"/>
      <c r="O809" s="267"/>
      <c r="P809" s="214"/>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780</v>
      </c>
    </row>
    <row r="815" spans="8:18">
      <c r="H815" s="267" t="s">
        <v>781</v>
      </c>
      <c r="I815" s="267"/>
      <c r="J815" s="267"/>
      <c r="K815" s="267"/>
      <c r="L815" s="267"/>
      <c r="M815" s="267"/>
      <c r="N815" s="267"/>
      <c r="O815" s="267"/>
      <c r="P815" s="214"/>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782</v>
      </c>
    </row>
    <row r="821" spans="8:18">
      <c r="H821" s="165"/>
      <c r="I821" s="174"/>
      <c r="J821" s="174"/>
      <c r="K821" s="174"/>
      <c r="L821" s="174"/>
      <c r="M821" s="174"/>
      <c r="N821" s="174"/>
      <c r="O821" s="166"/>
      <c r="P821" s="166"/>
      <c r="Q821" s="176"/>
      <c r="R821" s="169"/>
    </row>
    <row r="822" spans="8:18">
      <c r="H822" s="165"/>
      <c r="I822" s="165"/>
      <c r="J822" s="263" t="s">
        <v>783</v>
      </c>
      <c r="K822" s="263"/>
      <c r="L822" s="263"/>
      <c r="M822" s="263"/>
      <c r="N822" s="263"/>
      <c r="O822" s="263"/>
      <c r="P822" s="209"/>
      <c r="Q822" s="200"/>
      <c r="R822" s="165"/>
    </row>
    <row r="823" spans="8:18">
      <c r="H823" s="201"/>
      <c r="I823" s="201"/>
      <c r="J823" s="202">
        <v>0.64</v>
      </c>
      <c r="K823" s="201">
        <v>0.65</v>
      </c>
      <c r="L823" s="201">
        <v>0.64</v>
      </c>
      <c r="M823" s="201">
        <v>0.64</v>
      </c>
      <c r="N823" s="203"/>
      <c r="O823" s="166"/>
      <c r="P823" s="166"/>
      <c r="Q823" s="200"/>
      <c r="R823" s="201" t="s">
        <v>752</v>
      </c>
    </row>
    <row r="824" spans="8:18">
      <c r="H824" s="201"/>
      <c r="I824" s="201"/>
      <c r="J824" s="202">
        <v>0.1</v>
      </c>
      <c r="K824" s="201">
        <v>0.1</v>
      </c>
      <c r="L824" s="201">
        <v>0.09</v>
      </c>
      <c r="M824" s="201">
        <v>0.09</v>
      </c>
      <c r="N824" s="203"/>
      <c r="O824" s="166"/>
      <c r="P824" s="166"/>
      <c r="Q824" s="200"/>
      <c r="R824" s="201" t="s">
        <v>784</v>
      </c>
    </row>
    <row r="825" spans="8:18">
      <c r="H825" s="201"/>
      <c r="I825" s="201"/>
      <c r="J825" s="204">
        <v>0.08</v>
      </c>
      <c r="K825" s="205">
        <v>0.08</v>
      </c>
      <c r="L825" s="205">
        <v>0.06</v>
      </c>
      <c r="M825" s="205">
        <v>0.06</v>
      </c>
      <c r="N825" s="206"/>
      <c r="O825" s="166"/>
      <c r="P825" s="166"/>
      <c r="Q825" s="166"/>
      <c r="R825" s="201" t="s">
        <v>785</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6767" priority="1759" operator="lessThan">
      <formula>0</formula>
    </cfRule>
  </conditionalFormatting>
  <conditionalFormatting sqref="Q583">
    <cfRule type="cellIs" dxfId="6766" priority="1754" operator="lessThan">
      <formula>0</formula>
    </cfRule>
  </conditionalFormatting>
  <conditionalFormatting sqref="B348:N348">
    <cfRule type="cellIs" dxfId="6765" priority="1753" operator="lessThan">
      <formula>0</formula>
    </cfRule>
  </conditionalFormatting>
  <conditionalFormatting sqref="Q514:Q515">
    <cfRule type="cellIs" dxfId="6764" priority="1755" operator="lessThan">
      <formula>0</formula>
    </cfRule>
  </conditionalFormatting>
  <conditionalFormatting sqref="Q523 R529 R539:R545">
    <cfRule type="cellIs" dxfId="6763" priority="1756" operator="lessThan">
      <formula>0</formula>
    </cfRule>
  </conditionalFormatting>
  <conditionalFormatting sqref="Q531">
    <cfRule type="cellIs" dxfId="6762" priority="1757" operator="lessThan">
      <formula>0</formula>
    </cfRule>
  </conditionalFormatting>
  <conditionalFormatting sqref="Q562">
    <cfRule type="cellIs" dxfId="6761" priority="1758" operator="lessThan">
      <formula>0</formula>
    </cfRule>
  </conditionalFormatting>
  <conditionalFormatting sqref="B348:N348">
    <cfRule type="cellIs" dxfId="6760" priority="1752" operator="lessThan">
      <formula>0</formula>
    </cfRule>
  </conditionalFormatting>
  <conditionalFormatting sqref="R588">
    <cfRule type="cellIs" dxfId="6759" priority="1737" operator="lessThan">
      <formula>0</formula>
    </cfRule>
  </conditionalFormatting>
  <conditionalFormatting sqref="R499:R502">
    <cfRule type="cellIs" dxfId="6758" priority="1751" operator="lessThan">
      <formula>0</formula>
    </cfRule>
  </conditionalFormatting>
  <conditionalFormatting sqref="R503">
    <cfRule type="cellIs" dxfId="6757" priority="1750" operator="lessThan">
      <formula>0</formula>
    </cfRule>
  </conditionalFormatting>
  <conditionalFormatting sqref="R503">
    <cfRule type="cellIs" dxfId="6756" priority="1749" operator="lessThan">
      <formula>0</formula>
    </cfRule>
  </conditionalFormatting>
  <conditionalFormatting sqref="B514">
    <cfRule type="cellIs" dxfId="6755" priority="1747" operator="lessThan">
      <formula>0</formula>
    </cfRule>
  </conditionalFormatting>
  <conditionalFormatting sqref="B531">
    <cfRule type="cellIs" dxfId="6754" priority="1746" operator="lessThan">
      <formula>0</formula>
    </cfRule>
  </conditionalFormatting>
  <conditionalFormatting sqref="R520">
    <cfRule type="cellIs" dxfId="6753" priority="1745" operator="lessThan">
      <formula>0</formula>
    </cfRule>
  </conditionalFormatting>
  <conditionalFormatting sqref="R520">
    <cfRule type="cellIs" dxfId="6752" priority="1744" operator="lessThan">
      <formula>0</formula>
    </cfRule>
  </conditionalFormatting>
  <conditionalFormatting sqref="R567">
    <cfRule type="cellIs" dxfId="6751" priority="1739" operator="lessThan">
      <formula>0</formula>
    </cfRule>
  </conditionalFormatting>
  <conditionalFormatting sqref="B523 B515">
    <cfRule type="cellIs" dxfId="6750" priority="1748" operator="lessThan">
      <formula>0</formula>
    </cfRule>
  </conditionalFormatting>
  <conditionalFormatting sqref="R528">
    <cfRule type="cellIs" dxfId="6749" priority="1742" operator="lessThan">
      <formula>0</formula>
    </cfRule>
  </conditionalFormatting>
  <conditionalFormatting sqref="R536">
    <cfRule type="cellIs" dxfId="6748" priority="1741" operator="lessThan">
      <formula>0</formula>
    </cfRule>
  </conditionalFormatting>
  <conditionalFormatting sqref="R536">
    <cfRule type="cellIs" dxfId="6747" priority="1740" operator="lessThan">
      <formula>0</formula>
    </cfRule>
  </conditionalFormatting>
  <conditionalFormatting sqref="Q539">
    <cfRule type="cellIs" dxfId="6746" priority="1728" operator="lessThan">
      <formula>0</formula>
    </cfRule>
  </conditionalFormatting>
  <conditionalFormatting sqref="R528">
    <cfRule type="cellIs" dxfId="6745" priority="1743" operator="lessThan">
      <formula>0</formula>
    </cfRule>
  </conditionalFormatting>
  <conditionalFormatting sqref="R567">
    <cfRule type="cellIs" dxfId="6744" priority="1738" operator="lessThan">
      <formula>0</formula>
    </cfRule>
  </conditionalFormatting>
  <conditionalFormatting sqref="Q584:Q587">
    <cfRule type="cellIs" dxfId="6743" priority="1730" operator="lessThan">
      <formula>0</formula>
    </cfRule>
  </conditionalFormatting>
  <conditionalFormatting sqref="Q563:Q566">
    <cfRule type="cellIs" dxfId="6742" priority="1731" operator="lessThan">
      <formula>0</formula>
    </cfRule>
  </conditionalFormatting>
  <conditionalFormatting sqref="R366">
    <cfRule type="cellIs" dxfId="6741" priority="1689" operator="lessThan">
      <formula>0</formula>
    </cfRule>
  </conditionalFormatting>
  <conditionalFormatting sqref="R588">
    <cfRule type="cellIs" dxfId="6740" priority="1736" operator="lessThan">
      <formula>0</formula>
    </cfRule>
  </conditionalFormatting>
  <conditionalFormatting sqref="R544">
    <cfRule type="cellIs" dxfId="6739" priority="1727" operator="lessThan">
      <formula>0</formula>
    </cfRule>
  </conditionalFormatting>
  <conditionalFormatting sqref="J353:N354 K351:N352">
    <cfRule type="cellIs" dxfId="6738" priority="1716" operator="lessThan">
      <formula>0</formula>
    </cfRule>
  </conditionalFormatting>
  <conditionalFormatting sqref="Q516:Q519">
    <cfRule type="cellIs" dxfId="6737" priority="1735" operator="lessThan">
      <formula>0</formula>
    </cfRule>
  </conditionalFormatting>
  <conditionalFormatting sqref="Q524:Q527">
    <cfRule type="cellIs" dxfId="6736" priority="1734" operator="lessThan">
      <formula>0</formula>
    </cfRule>
  </conditionalFormatting>
  <conditionalFormatting sqref="Q539:Q543">
    <cfRule type="cellIs" dxfId="6735" priority="1733" operator="lessThan">
      <formula>0</formula>
    </cfRule>
  </conditionalFormatting>
  <conditionalFormatting sqref="Q532:Q535">
    <cfRule type="cellIs" dxfId="6734" priority="1732" operator="lessThan">
      <formula>0</formula>
    </cfRule>
  </conditionalFormatting>
  <conditionalFormatting sqref="R544">
    <cfRule type="cellIs" dxfId="6733" priority="1726" operator="lessThan">
      <formula>0</formula>
    </cfRule>
  </conditionalFormatting>
  <conditionalFormatting sqref="R354">
    <cfRule type="cellIs" dxfId="6732" priority="1709" operator="lessThan">
      <formula>0</formula>
    </cfRule>
  </conditionalFormatting>
  <conditionalFormatting sqref="R540:R543 B539">
    <cfRule type="cellIs" dxfId="6731" priority="1729" operator="lessThan">
      <formula>0</formula>
    </cfRule>
  </conditionalFormatting>
  <conditionalFormatting sqref="Q555:Q558">
    <cfRule type="cellIs" dxfId="6730" priority="1721" operator="lessThan">
      <formula>0</formula>
    </cfRule>
  </conditionalFormatting>
  <conditionalFormatting sqref="R555:R558 R560">
    <cfRule type="cellIs" dxfId="6729" priority="1724" operator="lessThan">
      <formula>0</formula>
    </cfRule>
  </conditionalFormatting>
  <conditionalFormatting sqref="R559">
    <cfRule type="cellIs" dxfId="6728" priority="1723" operator="lessThan">
      <formula>0</formula>
    </cfRule>
  </conditionalFormatting>
  <conditionalFormatting sqref="R468:R472">
    <cfRule type="cellIs" dxfId="6727" priority="1720" operator="lessThan">
      <formula>0</formula>
    </cfRule>
  </conditionalFormatting>
  <conditionalFormatting sqref="R559">
    <cfRule type="cellIs" dxfId="6726" priority="1722" operator="lessThan">
      <formula>0</formula>
    </cfRule>
  </conditionalFormatting>
  <conditionalFormatting sqref="J351">
    <cfRule type="cellIs" dxfId="6725" priority="1715" operator="lessThan">
      <formula>0</formula>
    </cfRule>
  </conditionalFormatting>
  <conditionalFormatting sqref="Q540:Q543">
    <cfRule type="cellIs" dxfId="6724" priority="1725" operator="lessThan">
      <formula>0</formula>
    </cfRule>
  </conditionalFormatting>
  <conditionalFormatting sqref="Q349:R350 R351:R353">
    <cfRule type="cellIs" dxfId="6723" priority="1719" operator="lessThan">
      <formula>0</formula>
    </cfRule>
  </conditionalFormatting>
  <conditionalFormatting sqref="R396">
    <cfRule type="cellIs" dxfId="6722" priority="1642" operator="lessThan">
      <formula>0</formula>
    </cfRule>
  </conditionalFormatting>
  <conditionalFormatting sqref="B349">
    <cfRule type="cellIs" dxfId="6721" priority="1714" operator="lessThan">
      <formula>0</formula>
    </cfRule>
  </conditionalFormatting>
  <conditionalFormatting sqref="Q393:Q395">
    <cfRule type="cellIs" dxfId="6720" priority="1646" operator="lessThan">
      <formula>0</formula>
    </cfRule>
  </conditionalFormatting>
  <conditionalFormatting sqref="R397">
    <cfRule type="cellIs" dxfId="6719" priority="1644" operator="lessThan">
      <formula>0</formula>
    </cfRule>
  </conditionalFormatting>
  <conditionalFormatting sqref="Q349:Q350">
    <cfRule type="cellIs" dxfId="6718" priority="1718" operator="lessThan">
      <formula>0</formula>
    </cfRule>
  </conditionalFormatting>
  <conditionalFormatting sqref="Q351:Q354">
    <cfRule type="cellIs" dxfId="6717" priority="1717" operator="lessThan">
      <formula>0</formula>
    </cfRule>
  </conditionalFormatting>
  <conditionalFormatting sqref="C397:M397">
    <cfRule type="cellIs" dxfId="6716" priority="1641" operator="lessThan">
      <formula>0</formula>
    </cfRule>
  </conditionalFormatting>
  <conditionalFormatting sqref="R355">
    <cfRule type="cellIs" dxfId="6715" priority="1712" operator="lessThan">
      <formula>0</formula>
    </cfRule>
  </conditionalFormatting>
  <conditionalFormatting sqref="Q398:R398 R399:R401">
    <cfRule type="cellIs" dxfId="6714" priority="1640" operator="lessThan">
      <formula>0</formula>
    </cfRule>
  </conditionalFormatting>
  <conditionalFormatting sqref="Q399:Q401">
    <cfRule type="cellIs" dxfId="6713" priority="1638" operator="lessThan">
      <formula>0</formula>
    </cfRule>
  </conditionalFormatting>
  <conditionalFormatting sqref="C357:J357">
    <cfRule type="cellIs" dxfId="6712" priority="1703" operator="lessThan">
      <formula>0</formula>
    </cfRule>
  </conditionalFormatting>
  <conditionalFormatting sqref="H385">
    <cfRule type="cellIs" dxfId="6711" priority="1603" operator="lessThan">
      <formula>0</formula>
    </cfRule>
  </conditionalFormatting>
  <conditionalFormatting sqref="R402">
    <cfRule type="cellIs" dxfId="6710" priority="1636" operator="lessThan">
      <formula>0</formula>
    </cfRule>
  </conditionalFormatting>
  <conditionalFormatting sqref="B350">
    <cfRule type="cellIs" dxfId="6709" priority="1713" operator="lessThan">
      <formula>0</formula>
    </cfRule>
  </conditionalFormatting>
  <conditionalFormatting sqref="J352">
    <cfRule type="cellIs" dxfId="6708" priority="1710" operator="lessThan">
      <formula>0</formula>
    </cfRule>
  </conditionalFormatting>
  <conditionalFormatting sqref="Q355">
    <cfRule type="cellIs" dxfId="6707" priority="1711" operator="lessThan">
      <formula>0</formula>
    </cfRule>
  </conditionalFormatting>
  <conditionalFormatting sqref="Q440">
    <cfRule type="cellIs" dxfId="6706" priority="1589" operator="lessThan">
      <formula>0</formula>
    </cfRule>
  </conditionalFormatting>
  <conditionalFormatting sqref="R354">
    <cfRule type="cellIs" dxfId="6705" priority="1708" operator="lessThan">
      <formula>0</formula>
    </cfRule>
  </conditionalFormatting>
  <conditionalFormatting sqref="Q356:R356 R357:R359">
    <cfRule type="cellIs" dxfId="6704" priority="1707" operator="lessThan">
      <formula>0</formula>
    </cfRule>
  </conditionalFormatting>
  <conditionalFormatting sqref="Q356">
    <cfRule type="cellIs" dxfId="6703" priority="1706" operator="lessThan">
      <formula>0</formula>
    </cfRule>
  </conditionalFormatting>
  <conditionalFormatting sqref="Q357:Q360">
    <cfRule type="cellIs" dxfId="6702" priority="1705" operator="lessThan">
      <formula>0</formula>
    </cfRule>
  </conditionalFormatting>
  <conditionalFormatting sqref="I358 K358:N358 C359:M360 K357:M357">
    <cfRule type="cellIs" dxfId="6701" priority="1704" operator="lessThan">
      <formula>0</formula>
    </cfRule>
  </conditionalFormatting>
  <conditionalFormatting sqref="B356">
    <cfRule type="cellIs" dxfId="6700" priority="1701" operator="lessThan">
      <formula>0</formula>
    </cfRule>
  </conditionalFormatting>
  <conditionalFormatting sqref="I357">
    <cfRule type="cellIs" dxfId="6699" priority="1702" operator="lessThan">
      <formula>0</formula>
    </cfRule>
  </conditionalFormatting>
  <conditionalFormatting sqref="R361">
    <cfRule type="cellIs" dxfId="6698" priority="1700" operator="lessThan">
      <formula>0</formula>
    </cfRule>
  </conditionalFormatting>
  <conditionalFormatting sqref="C358:J358">
    <cfRule type="cellIs" dxfId="6697" priority="1699" operator="lessThan">
      <formula>0</formula>
    </cfRule>
  </conditionalFormatting>
  <conditionalFormatting sqref="R360">
    <cfRule type="cellIs" dxfId="6696" priority="1698" operator="lessThan">
      <formula>0</formula>
    </cfRule>
  </conditionalFormatting>
  <conditionalFormatting sqref="R360">
    <cfRule type="cellIs" dxfId="6695" priority="1697" operator="lessThan">
      <formula>0</formula>
    </cfRule>
  </conditionalFormatting>
  <conditionalFormatting sqref="Q362:R362 R363:R365">
    <cfRule type="cellIs" dxfId="6694" priority="1696" operator="lessThan">
      <formula>0</formula>
    </cfRule>
  </conditionalFormatting>
  <conditionalFormatting sqref="Q362">
    <cfRule type="cellIs" dxfId="6693" priority="1695" operator="lessThan">
      <formula>0</formula>
    </cfRule>
  </conditionalFormatting>
  <conditionalFormatting sqref="J363">
    <cfRule type="cellIs" dxfId="6692" priority="1693" operator="lessThan">
      <formula>0</formula>
    </cfRule>
  </conditionalFormatting>
  <conditionalFormatting sqref="K363:N364 J365:M366">
    <cfRule type="cellIs" dxfId="6691" priority="1694" operator="lessThan">
      <formula>0</formula>
    </cfRule>
  </conditionalFormatting>
  <conditionalFormatting sqref="Q368">
    <cfRule type="cellIs" dxfId="6690" priority="1686" operator="lessThan">
      <formula>0</formula>
    </cfRule>
  </conditionalFormatting>
  <conditionalFormatting sqref="R367">
    <cfRule type="cellIs" dxfId="6689" priority="1691" operator="lessThan">
      <formula>0</formula>
    </cfRule>
  </conditionalFormatting>
  <conditionalFormatting sqref="B362">
    <cfRule type="cellIs" dxfId="6688" priority="1692" operator="lessThan">
      <formula>0</formula>
    </cfRule>
  </conditionalFormatting>
  <conditionalFormatting sqref="Q405:Q407">
    <cfRule type="cellIs" dxfId="6687" priority="1624" operator="lessThan">
      <formula>0</formula>
    </cfRule>
  </conditionalFormatting>
  <conditionalFormatting sqref="J364">
    <cfRule type="cellIs" dxfId="6686" priority="1690" operator="lessThan">
      <formula>0</formula>
    </cfRule>
  </conditionalFormatting>
  <conditionalFormatting sqref="R366">
    <cfRule type="cellIs" dxfId="6685" priority="1688" operator="lessThan">
      <formula>0</formula>
    </cfRule>
  </conditionalFormatting>
  <conditionalFormatting sqref="Q368:R368 R369:R371">
    <cfRule type="cellIs" dxfId="6684" priority="1687" operator="lessThan">
      <formula>0</formula>
    </cfRule>
  </conditionalFormatting>
  <conditionalFormatting sqref="R372">
    <cfRule type="cellIs" dxfId="6683" priority="1678" operator="lessThan">
      <formula>0</formula>
    </cfRule>
  </conditionalFormatting>
  <conditionalFormatting sqref="I370 K369:N370 C371:M372">
    <cfRule type="cellIs" dxfId="6682" priority="1685" operator="lessThan">
      <formula>0</formula>
    </cfRule>
  </conditionalFormatting>
  <conditionalFormatting sqref="I369">
    <cfRule type="cellIs" dxfId="6681" priority="1683" operator="lessThan">
      <formula>0</formula>
    </cfRule>
  </conditionalFormatting>
  <conditionalFormatting sqref="C369:J369">
    <cfRule type="cellIs" dxfId="6680" priority="1684" operator="lessThan">
      <formula>0</formula>
    </cfRule>
  </conditionalFormatting>
  <conditionalFormatting sqref="B368">
    <cfRule type="cellIs" dxfId="6679" priority="1682" operator="lessThan">
      <formula>0</formula>
    </cfRule>
  </conditionalFormatting>
  <conditionalFormatting sqref="R373">
    <cfRule type="cellIs" dxfId="6678" priority="1681" operator="lessThan">
      <formula>0</formula>
    </cfRule>
  </conditionalFormatting>
  <conditionalFormatting sqref="Q411:Q413">
    <cfRule type="cellIs" dxfId="6677" priority="1617" operator="lessThan">
      <formula>0</formula>
    </cfRule>
  </conditionalFormatting>
  <conditionalFormatting sqref="C370:J370">
    <cfRule type="cellIs" dxfId="6676" priority="1680" operator="lessThan">
      <formula>0</formula>
    </cfRule>
  </conditionalFormatting>
  <conditionalFormatting sqref="R372">
    <cfRule type="cellIs" dxfId="6675" priority="1679" operator="lessThan">
      <formula>0</formula>
    </cfRule>
  </conditionalFormatting>
  <conditionalFormatting sqref="Q374:R374 R375:R377">
    <cfRule type="cellIs" dxfId="6674" priority="1677" operator="lessThan">
      <formula>0</formula>
    </cfRule>
  </conditionalFormatting>
  <conditionalFormatting sqref="Q374">
    <cfRule type="cellIs" dxfId="6673" priority="1676" operator="lessThan">
      <formula>0</formula>
    </cfRule>
  </conditionalFormatting>
  <conditionalFormatting sqref="Q375:Q377">
    <cfRule type="cellIs" dxfId="6672" priority="1675" operator="lessThan">
      <formula>0</formula>
    </cfRule>
  </conditionalFormatting>
  <conditionalFormatting sqref="I376 K375:N376 C377:M378">
    <cfRule type="cellIs" dxfId="6671" priority="1674" operator="lessThan">
      <formula>0</formula>
    </cfRule>
  </conditionalFormatting>
  <conditionalFormatting sqref="I375">
    <cfRule type="cellIs" dxfId="6670" priority="1672" operator="lessThan">
      <formula>0</formula>
    </cfRule>
  </conditionalFormatting>
  <conditionalFormatting sqref="C375:J375">
    <cfRule type="cellIs" dxfId="6669" priority="1673" operator="lessThan">
      <formula>0</formula>
    </cfRule>
  </conditionalFormatting>
  <conditionalFormatting sqref="B374">
    <cfRule type="cellIs" dxfId="6668" priority="1671" operator="lessThan">
      <formula>0</formula>
    </cfRule>
  </conditionalFormatting>
  <conditionalFormatting sqref="R379">
    <cfRule type="cellIs" dxfId="6667" priority="1670" operator="lessThan">
      <formula>0</formula>
    </cfRule>
  </conditionalFormatting>
  <conditionalFormatting sqref="C376:J376">
    <cfRule type="cellIs" dxfId="6666" priority="1669" operator="lessThan">
      <formula>0</formula>
    </cfRule>
  </conditionalFormatting>
  <conditionalFormatting sqref="R378">
    <cfRule type="cellIs" dxfId="6665" priority="1668" operator="lessThan">
      <formula>0</formula>
    </cfRule>
  </conditionalFormatting>
  <conditionalFormatting sqref="R378">
    <cfRule type="cellIs" dxfId="6664" priority="1667" operator="lessThan">
      <formula>0</formula>
    </cfRule>
  </conditionalFormatting>
  <conditionalFormatting sqref="Q380:R380 R381:R383">
    <cfRule type="cellIs" dxfId="6663" priority="1666" operator="lessThan">
      <formula>0</formula>
    </cfRule>
  </conditionalFormatting>
  <conditionalFormatting sqref="Q380">
    <cfRule type="cellIs" dxfId="6662" priority="1665" operator="lessThan">
      <formula>0</formula>
    </cfRule>
  </conditionalFormatting>
  <conditionalFormatting sqref="Q381:Q383">
    <cfRule type="cellIs" dxfId="6661" priority="1664" operator="lessThan">
      <formula>0</formula>
    </cfRule>
  </conditionalFormatting>
  <conditionalFormatting sqref="I382 K381:N382 C383:N383 C384:M384">
    <cfRule type="cellIs" dxfId="6660" priority="1663" operator="lessThan">
      <formula>0</formula>
    </cfRule>
  </conditionalFormatting>
  <conditionalFormatting sqref="I381">
    <cfRule type="cellIs" dxfId="6659" priority="1661" operator="lessThan">
      <formula>0</formula>
    </cfRule>
  </conditionalFormatting>
  <conditionalFormatting sqref="C381:J381">
    <cfRule type="cellIs" dxfId="6658" priority="1662" operator="lessThan">
      <formula>0</formula>
    </cfRule>
  </conditionalFormatting>
  <conditionalFormatting sqref="B380">
    <cfRule type="cellIs" dxfId="6657" priority="1660" operator="lessThan">
      <formula>0</formula>
    </cfRule>
  </conditionalFormatting>
  <conditionalFormatting sqref="R385">
    <cfRule type="cellIs" dxfId="6656" priority="1659" operator="lessThan">
      <formula>0</formula>
    </cfRule>
  </conditionalFormatting>
  <conditionalFormatting sqref="C382:J382">
    <cfRule type="cellIs" dxfId="6655" priority="1658" operator="lessThan">
      <formula>0</formula>
    </cfRule>
  </conditionalFormatting>
  <conditionalFormatting sqref="R384">
    <cfRule type="cellIs" dxfId="6654" priority="1657" operator="lessThan">
      <formula>0</formula>
    </cfRule>
  </conditionalFormatting>
  <conditionalFormatting sqref="R384">
    <cfRule type="cellIs" dxfId="6653" priority="1656" operator="lessThan">
      <formula>0</formula>
    </cfRule>
  </conditionalFormatting>
  <conditionalFormatting sqref="Q386:R386 R387:R389">
    <cfRule type="cellIs" dxfId="6652" priority="1655" operator="lessThan">
      <formula>0</formula>
    </cfRule>
  </conditionalFormatting>
  <conditionalFormatting sqref="Q386">
    <cfRule type="cellIs" dxfId="6651" priority="1654" operator="lessThan">
      <formula>0</formula>
    </cfRule>
  </conditionalFormatting>
  <conditionalFormatting sqref="Q387:Q389">
    <cfRule type="cellIs" dxfId="6650" priority="1653" operator="lessThan">
      <formula>0</formula>
    </cfRule>
  </conditionalFormatting>
  <conditionalFormatting sqref="B386">
    <cfRule type="cellIs" dxfId="6649" priority="1652" operator="lessThan">
      <formula>0</formula>
    </cfRule>
  </conditionalFormatting>
  <conditionalFormatting sqref="R391">
    <cfRule type="cellIs" dxfId="6648" priority="1651" operator="lessThan">
      <formula>0</formula>
    </cfRule>
  </conditionalFormatting>
  <conditionalFormatting sqref="R390">
    <cfRule type="cellIs" dxfId="6647" priority="1650" operator="lessThan">
      <formula>0</formula>
    </cfRule>
  </conditionalFormatting>
  <conditionalFormatting sqref="R390">
    <cfRule type="cellIs" dxfId="6646" priority="1649" operator="lessThan">
      <formula>0</formula>
    </cfRule>
  </conditionalFormatting>
  <conditionalFormatting sqref="Q392:R392 R393:R395">
    <cfRule type="cellIs" dxfId="6645" priority="1648" operator="lessThan">
      <formula>0</formula>
    </cfRule>
  </conditionalFormatting>
  <conditionalFormatting sqref="Q392">
    <cfRule type="cellIs" dxfId="6644" priority="1647" operator="lessThan">
      <formula>0</formula>
    </cfRule>
  </conditionalFormatting>
  <conditionalFormatting sqref="H397">
    <cfRule type="cellIs" dxfId="6643" priority="1606" operator="lessThan">
      <formula>0</formula>
    </cfRule>
  </conditionalFormatting>
  <conditionalFormatting sqref="B392">
    <cfRule type="cellIs" dxfId="6642" priority="1645" operator="lessThan">
      <formula>0</formula>
    </cfRule>
  </conditionalFormatting>
  <conditionalFormatting sqref="H378">
    <cfRule type="cellIs" dxfId="6641" priority="1602" operator="lessThan">
      <formula>0</formula>
    </cfRule>
  </conditionalFormatting>
  <conditionalFormatting sqref="R396">
    <cfRule type="cellIs" dxfId="6640" priority="1643" operator="lessThan">
      <formula>0</formula>
    </cfRule>
  </conditionalFormatting>
  <conditionalFormatting sqref="H360">
    <cfRule type="cellIs" dxfId="6639" priority="1600" operator="lessThan">
      <formula>0</formula>
    </cfRule>
  </conditionalFormatting>
  <conditionalFormatting sqref="H361">
    <cfRule type="cellIs" dxfId="6638" priority="1599" operator="lessThan">
      <formula>0</formula>
    </cfRule>
  </conditionalFormatting>
  <conditionalFormatting sqref="Q398">
    <cfRule type="cellIs" dxfId="6637" priority="1639" operator="lessThan">
      <formula>0</formula>
    </cfRule>
  </conditionalFormatting>
  <conditionalFormatting sqref="R438">
    <cfRule type="cellIs" dxfId="6636" priority="1592" operator="lessThan">
      <formula>0</formula>
    </cfRule>
  </conditionalFormatting>
  <conditionalFormatting sqref="H372">
    <cfRule type="cellIs" dxfId="6635" priority="1598" operator="lessThan">
      <formula>0</formula>
    </cfRule>
  </conditionalFormatting>
  <conditionalFormatting sqref="R402">
    <cfRule type="cellIs" dxfId="6634" priority="1637" operator="lessThan">
      <formula>0</formula>
    </cfRule>
  </conditionalFormatting>
  <conditionalFormatting sqref="Q440:R440 R441:R443">
    <cfRule type="cellIs" dxfId="6633" priority="1590" operator="lessThan">
      <formula>0</formula>
    </cfRule>
  </conditionalFormatting>
  <conditionalFormatting sqref="C391:M391">
    <cfRule type="cellIs" dxfId="6632" priority="1635" operator="lessThan">
      <formula>0</formula>
    </cfRule>
  </conditionalFormatting>
  <conditionalFormatting sqref="C385:M385">
    <cfRule type="cellIs" dxfId="6631" priority="1634" operator="lessThan">
      <formula>0</formula>
    </cfRule>
  </conditionalFormatting>
  <conditionalFormatting sqref="C379:M379">
    <cfRule type="cellIs" dxfId="6630" priority="1633" operator="lessThan">
      <formula>0</formula>
    </cfRule>
  </conditionalFormatting>
  <conditionalFormatting sqref="C373:M373">
    <cfRule type="cellIs" dxfId="6629" priority="1632" operator="lessThan">
      <formula>0</formula>
    </cfRule>
  </conditionalFormatting>
  <conditionalFormatting sqref="J367:M367">
    <cfRule type="cellIs" dxfId="6628" priority="1631" operator="lessThan">
      <formula>0</formula>
    </cfRule>
  </conditionalFormatting>
  <conditionalFormatting sqref="C361:M361">
    <cfRule type="cellIs" dxfId="6627" priority="1630" operator="lessThan">
      <formula>0</formula>
    </cfRule>
  </conditionalFormatting>
  <conditionalFormatting sqref="J355:N355">
    <cfRule type="cellIs" dxfId="6626" priority="1629" operator="lessThan">
      <formula>0</formula>
    </cfRule>
  </conditionalFormatting>
  <conditionalFormatting sqref="B398">
    <cfRule type="cellIs" dxfId="6625" priority="1628" operator="lessThan">
      <formula>0</formula>
    </cfRule>
  </conditionalFormatting>
  <conditionalFormatting sqref="B403">
    <cfRule type="cellIs" dxfId="6624" priority="1627" operator="lessThan">
      <formula>0</formula>
    </cfRule>
  </conditionalFormatting>
  <conditionalFormatting sqref="R408">
    <cfRule type="cellIs" dxfId="6623" priority="1621" operator="lessThan">
      <formula>0</formula>
    </cfRule>
  </conditionalFormatting>
  <conditionalFormatting sqref="R409">
    <cfRule type="cellIs" dxfId="6622" priority="1623" operator="lessThan">
      <formula>0</formula>
    </cfRule>
  </conditionalFormatting>
  <conditionalFormatting sqref="Q404:R404 R405:R407">
    <cfRule type="cellIs" dxfId="6621" priority="1626" operator="lessThan">
      <formula>0</formula>
    </cfRule>
  </conditionalFormatting>
  <conditionalFormatting sqref="Q404">
    <cfRule type="cellIs" dxfId="6620" priority="1625" operator="lessThan">
      <formula>0</formula>
    </cfRule>
  </conditionalFormatting>
  <conditionalFormatting sqref="R408">
    <cfRule type="cellIs" dxfId="6619" priority="1622" operator="lessThan">
      <formula>0</formula>
    </cfRule>
  </conditionalFormatting>
  <conditionalFormatting sqref="B404">
    <cfRule type="cellIs" dxfId="6618" priority="1620" operator="lessThan">
      <formula>0</formula>
    </cfRule>
  </conditionalFormatting>
  <conditionalFormatting sqref="R414">
    <cfRule type="cellIs" dxfId="6617" priority="1614" operator="lessThan">
      <formula>0</formula>
    </cfRule>
  </conditionalFormatting>
  <conditionalFormatting sqref="R415">
    <cfRule type="cellIs" dxfId="6616" priority="1616" operator="lessThan">
      <formula>0</formula>
    </cfRule>
  </conditionalFormatting>
  <conditionalFormatting sqref="Q410:R410 R411:R413">
    <cfRule type="cellIs" dxfId="6615" priority="1619" operator="lessThan">
      <formula>0</formula>
    </cfRule>
  </conditionalFormatting>
  <conditionalFormatting sqref="Q410">
    <cfRule type="cellIs" dxfId="6614" priority="1618" operator="lessThan">
      <formula>0</formula>
    </cfRule>
  </conditionalFormatting>
  <conditionalFormatting sqref="R414">
    <cfRule type="cellIs" dxfId="6613" priority="1615" operator="lessThan">
      <formula>0</formula>
    </cfRule>
  </conditionalFormatting>
  <conditionalFormatting sqref="B410">
    <cfRule type="cellIs" dxfId="6612" priority="1613" operator="lessThan">
      <formula>0</formula>
    </cfRule>
  </conditionalFormatting>
  <conditionalFormatting sqref="R432">
    <cfRule type="cellIs" dxfId="6611" priority="1607" operator="lessThan">
      <formula>0</formula>
    </cfRule>
  </conditionalFormatting>
  <conditionalFormatting sqref="Q429:Q431">
    <cfRule type="cellIs" dxfId="6610" priority="1610" operator="lessThan">
      <formula>0</formula>
    </cfRule>
  </conditionalFormatting>
  <conditionalFormatting sqref="R433">
    <cfRule type="cellIs" dxfId="6609" priority="1609" operator="lessThan">
      <formula>0</formula>
    </cfRule>
  </conditionalFormatting>
  <conditionalFormatting sqref="Q428:R428 R429:R431">
    <cfRule type="cellIs" dxfId="6608" priority="1612" operator="lessThan">
      <formula>0</formula>
    </cfRule>
  </conditionalFormatting>
  <conditionalFormatting sqref="Q428">
    <cfRule type="cellIs" dxfId="6607" priority="1611" operator="lessThan">
      <formula>0</formula>
    </cfRule>
  </conditionalFormatting>
  <conditionalFormatting sqref="R432">
    <cfRule type="cellIs" dxfId="6606" priority="1608" operator="lessThan">
      <formula>0</formula>
    </cfRule>
  </conditionalFormatting>
  <conditionalFormatting sqref="H391">
    <cfRule type="cellIs" dxfId="6605" priority="1605" operator="lessThan">
      <formula>0</formula>
    </cfRule>
  </conditionalFormatting>
  <conditionalFormatting sqref="Q435:Q437">
    <cfRule type="cellIs" dxfId="6604" priority="1594" operator="lessThan">
      <formula>0</formula>
    </cfRule>
  </conditionalFormatting>
  <conditionalFormatting sqref="R444">
    <cfRule type="cellIs" dxfId="6603" priority="1586" operator="lessThan">
      <formula>0</formula>
    </cfRule>
  </conditionalFormatting>
  <conditionalFormatting sqref="H384">
    <cfRule type="cellIs" dxfId="6602" priority="1604" operator="lessThan">
      <formula>0</formula>
    </cfRule>
  </conditionalFormatting>
  <conditionalFormatting sqref="H379">
    <cfRule type="cellIs" dxfId="6601" priority="1601" operator="lessThan">
      <formula>0</formula>
    </cfRule>
  </conditionalFormatting>
  <conditionalFormatting sqref="R438">
    <cfRule type="cellIs" dxfId="6600" priority="1593" operator="lessThan">
      <formula>0</formula>
    </cfRule>
  </conditionalFormatting>
  <conditionalFormatting sqref="H373">
    <cfRule type="cellIs" dxfId="6599" priority="1597" operator="lessThan">
      <formula>0</formula>
    </cfRule>
  </conditionalFormatting>
  <conditionalFormatting sqref="Q441:Q443">
    <cfRule type="cellIs" dxfId="6598" priority="1588" operator="lessThan">
      <formula>0</formula>
    </cfRule>
  </conditionalFormatting>
  <conditionalFormatting sqref="Q434:R434 R435:R437">
    <cfRule type="cellIs" dxfId="6597" priority="1596" operator="lessThan">
      <formula>0</formula>
    </cfRule>
  </conditionalFormatting>
  <conditionalFormatting sqref="Q434">
    <cfRule type="cellIs" dxfId="6596" priority="1595" operator="lessThan">
      <formula>0</formula>
    </cfRule>
  </conditionalFormatting>
  <conditionalFormatting sqref="B434">
    <cfRule type="cellIs" dxfId="6595" priority="1591" operator="lessThan">
      <formula>0</formula>
    </cfRule>
  </conditionalFormatting>
  <conditionalFormatting sqref="R445:R446">
    <cfRule type="cellIs" dxfId="6594" priority="1582" operator="lessThan">
      <formula>0</formula>
    </cfRule>
  </conditionalFormatting>
  <conditionalFormatting sqref="R444">
    <cfRule type="cellIs" dxfId="6593" priority="1585" operator="lessThan">
      <formula>0</formula>
    </cfRule>
  </conditionalFormatting>
  <conditionalFormatting sqref="B446">
    <cfRule type="cellIs" dxfId="6592" priority="1581" operator="lessThan">
      <formula>0</formula>
    </cfRule>
  </conditionalFormatting>
  <conditionalFormatting sqref="B440">
    <cfRule type="cellIs" dxfId="6591" priority="1584" operator="lessThan">
      <formula>0</formula>
    </cfRule>
  </conditionalFormatting>
  <conditionalFormatting sqref="Q446">
    <cfRule type="cellIs" dxfId="6590" priority="1587" operator="lessThan">
      <formula>0</formula>
    </cfRule>
  </conditionalFormatting>
  <conditionalFormatting sqref="B447">
    <cfRule type="cellIs" dxfId="6589" priority="1580" operator="lessThan">
      <formula>0</formula>
    </cfRule>
  </conditionalFormatting>
  <conditionalFormatting sqref="R439">
    <cfRule type="cellIs" dxfId="6588" priority="1583" operator="lessThan">
      <formula>0</formula>
    </cfRule>
  </conditionalFormatting>
  <conditionalFormatting sqref="R448:R450">
    <cfRule type="cellIs" dxfId="6587" priority="1579" operator="lessThan">
      <formula>0</formula>
    </cfRule>
  </conditionalFormatting>
  <conditionalFormatting sqref="Q448:Q450">
    <cfRule type="cellIs" dxfId="6586" priority="1578" operator="lessThan">
      <formula>0</formula>
    </cfRule>
  </conditionalFormatting>
  <conditionalFormatting sqref="R603">
    <cfRule type="cellIs" dxfId="6585" priority="1553" operator="lessThan">
      <formula>0</formula>
    </cfRule>
  </conditionalFormatting>
  <conditionalFormatting sqref="B625">
    <cfRule type="cellIs" dxfId="6584" priority="1517" operator="lessThan">
      <formula>0</formula>
    </cfRule>
  </conditionalFormatting>
  <conditionalFormatting sqref="Q454:Q456">
    <cfRule type="cellIs" dxfId="6583" priority="1574" operator="lessThan">
      <formula>0</formula>
    </cfRule>
  </conditionalFormatting>
  <conditionalFormatting sqref="R457">
    <cfRule type="cellIs" dxfId="6582" priority="1573" operator="lessThan">
      <formula>0</formula>
    </cfRule>
  </conditionalFormatting>
  <conditionalFormatting sqref="R597">
    <cfRule type="cellIs" dxfId="6581" priority="1562" operator="lessThan">
      <formula>0</formula>
    </cfRule>
  </conditionalFormatting>
  <conditionalFormatting sqref="R451">
    <cfRule type="cellIs" dxfId="6580" priority="1577" operator="lessThan">
      <formula>0</formula>
    </cfRule>
  </conditionalFormatting>
  <conditionalFormatting sqref="R451">
    <cfRule type="cellIs" dxfId="6579" priority="1576" operator="lessThan">
      <formula>0</formula>
    </cfRule>
  </conditionalFormatting>
  <conditionalFormatting sqref="R457">
    <cfRule type="cellIs" dxfId="6578" priority="1572" operator="lessThan">
      <formula>0</formula>
    </cfRule>
  </conditionalFormatting>
  <conditionalFormatting sqref="J593:N595 J596:M596">
    <cfRule type="cellIs" dxfId="6577" priority="1566" operator="lessThan">
      <formula>0</formula>
    </cfRule>
  </conditionalFormatting>
  <conditionalFormatting sqref="B453">
    <cfRule type="cellIs" dxfId="6576" priority="1570" operator="lessThan">
      <formula>0</formula>
    </cfRule>
  </conditionalFormatting>
  <conditionalFormatting sqref="Q599:Q602">
    <cfRule type="cellIs" dxfId="6575" priority="1559" operator="lessThan">
      <formula>0</formula>
    </cfRule>
  </conditionalFormatting>
  <conditionalFormatting sqref="R454:R456">
    <cfRule type="cellIs" dxfId="6574" priority="1575" operator="lessThan">
      <formula>0</formula>
    </cfRule>
  </conditionalFormatting>
  <conditionalFormatting sqref="R593:R595">
    <cfRule type="cellIs" dxfId="6573" priority="1569" operator="lessThan">
      <formula>0</formula>
    </cfRule>
  </conditionalFormatting>
  <conditionalFormatting sqref="R596">
    <cfRule type="cellIs" dxfId="6572" priority="1564" operator="lessThan">
      <formula>0</formula>
    </cfRule>
  </conditionalFormatting>
  <conditionalFormatting sqref="R452">
    <cfRule type="cellIs" dxfId="6571" priority="1571" operator="lessThan">
      <formula>0</formula>
    </cfRule>
  </conditionalFormatting>
  <conditionalFormatting sqref="B592">
    <cfRule type="cellIs" dxfId="6570" priority="1561" operator="lessThan">
      <formula>0</formula>
    </cfRule>
  </conditionalFormatting>
  <conditionalFormatting sqref="Q593:Q595">
    <cfRule type="cellIs" dxfId="6569" priority="1568" operator="lessThan">
      <formula>0</formula>
    </cfRule>
  </conditionalFormatting>
  <conditionalFormatting sqref="J594">
    <cfRule type="cellIs" dxfId="6568" priority="1565" operator="lessThan">
      <formula>0</formula>
    </cfRule>
  </conditionalFormatting>
  <conditionalFormatting sqref="R602">
    <cfRule type="cellIs" dxfId="6567" priority="1554" operator="lessThan">
      <formula>0</formula>
    </cfRule>
  </conditionalFormatting>
  <conditionalFormatting sqref="J595:N595 K593:N594 J596:M596">
    <cfRule type="cellIs" dxfId="6566" priority="1567" operator="lessThan">
      <formula>0</formula>
    </cfRule>
  </conditionalFormatting>
  <conditionalFormatting sqref="R596">
    <cfRule type="cellIs" dxfId="6565" priority="1563" operator="lessThan">
      <formula>0</formula>
    </cfRule>
  </conditionalFormatting>
  <conditionalFormatting sqref="J599:N599 J601:N602 J600:M600">
    <cfRule type="cellIs" dxfId="6564" priority="1557" operator="lessThan">
      <formula>0</formula>
    </cfRule>
  </conditionalFormatting>
  <conditionalFormatting sqref="Q616:Q619">
    <cfRule type="cellIs" dxfId="6563" priority="1551" operator="lessThan">
      <formula>0</formula>
    </cfRule>
  </conditionalFormatting>
  <conditionalFormatting sqref="R602">
    <cfRule type="cellIs" dxfId="6562" priority="1555" operator="lessThan">
      <formula>0</formula>
    </cfRule>
  </conditionalFormatting>
  <conditionalFormatting sqref="J600">
    <cfRule type="cellIs" dxfId="6561" priority="1556" operator="lessThan">
      <formula>0</formula>
    </cfRule>
  </conditionalFormatting>
  <conditionalFormatting sqref="J601:N602 K599:N599 K600:M600">
    <cfRule type="cellIs" dxfId="6560" priority="1558" operator="lessThan">
      <formula>0</formula>
    </cfRule>
  </conditionalFormatting>
  <conditionalFormatting sqref="R599:R601">
    <cfRule type="cellIs" dxfId="6559" priority="1560" operator="lessThan">
      <formula>0</formula>
    </cfRule>
  </conditionalFormatting>
  <conditionalFormatting sqref="R629">
    <cfRule type="cellIs" dxfId="6558" priority="1521" operator="lessThan">
      <formula>0</formula>
    </cfRule>
  </conditionalFormatting>
  <conditionalFormatting sqref="I626">
    <cfRule type="cellIs" dxfId="6557" priority="1524" operator="lessThan">
      <formula>0</formula>
    </cfRule>
  </conditionalFormatting>
  <conditionalFormatting sqref="C616:N619">
    <cfRule type="cellIs" dxfId="6556" priority="1549" operator="lessThan">
      <formula>0</formula>
    </cfRule>
  </conditionalFormatting>
  <conditionalFormatting sqref="R619">
    <cfRule type="cellIs" dxfId="6555" priority="1545" operator="lessThan">
      <formula>0</formula>
    </cfRule>
  </conditionalFormatting>
  <conditionalFormatting sqref="I616">
    <cfRule type="cellIs" dxfId="6554" priority="1548" operator="lessThan">
      <formula>0</formula>
    </cfRule>
  </conditionalFormatting>
  <conditionalFormatting sqref="H621:H624">
    <cfRule type="cellIs" dxfId="6553" priority="1531" operator="lessThan">
      <formula>0</formula>
    </cfRule>
  </conditionalFormatting>
  <conditionalFormatting sqref="R619">
    <cfRule type="cellIs" dxfId="6552" priority="1546" operator="lessThan">
      <formula>0</formula>
    </cfRule>
  </conditionalFormatting>
  <conditionalFormatting sqref="H616">
    <cfRule type="cellIs" dxfId="6551" priority="1542" operator="lessThan">
      <formula>0</formula>
    </cfRule>
  </conditionalFormatting>
  <conditionalFormatting sqref="H616:H619">
    <cfRule type="cellIs" dxfId="6550" priority="1543" operator="lessThan">
      <formula>0</formula>
    </cfRule>
  </conditionalFormatting>
  <conditionalFormatting sqref="C617:J617">
    <cfRule type="cellIs" dxfId="6549" priority="1547" operator="lessThan">
      <formula>0</formula>
    </cfRule>
  </conditionalFormatting>
  <conditionalFormatting sqref="H617:H619">
    <cfRule type="cellIs" dxfId="6548" priority="1544" operator="lessThan">
      <formula>0</formula>
    </cfRule>
  </conditionalFormatting>
  <conditionalFormatting sqref="I617 K616:N617 C618:N619">
    <cfRule type="cellIs" dxfId="6547" priority="1550" operator="lessThan">
      <formula>0</formula>
    </cfRule>
  </conditionalFormatting>
  <conditionalFormatting sqref="R616:R618">
    <cfRule type="cellIs" dxfId="6546" priority="1552" operator="lessThan">
      <formula>0</formula>
    </cfRule>
  </conditionalFormatting>
  <conditionalFormatting sqref="B615">
    <cfRule type="cellIs" dxfId="6545" priority="1541" operator="lessThan">
      <formula>0</formula>
    </cfRule>
  </conditionalFormatting>
  <conditionalFormatting sqref="R624">
    <cfRule type="cellIs" dxfId="6544" priority="1533" operator="lessThan">
      <formula>0</formula>
    </cfRule>
  </conditionalFormatting>
  <conditionalFormatting sqref="I621">
    <cfRule type="cellIs" dxfId="6543" priority="1536" operator="lessThan">
      <formula>0</formula>
    </cfRule>
  </conditionalFormatting>
  <conditionalFormatting sqref="C621:N624">
    <cfRule type="cellIs" dxfId="6542" priority="1537" operator="lessThan">
      <formula>0</formula>
    </cfRule>
  </conditionalFormatting>
  <conditionalFormatting sqref="R624">
    <cfRule type="cellIs" dxfId="6541" priority="1534" operator="lessThan">
      <formula>0</formula>
    </cfRule>
  </conditionalFormatting>
  <conditionalFormatting sqref="H621">
    <cfRule type="cellIs" dxfId="6540" priority="1530" operator="lessThan">
      <formula>0</formula>
    </cfRule>
  </conditionalFormatting>
  <conditionalFormatting sqref="Q621:Q624">
    <cfRule type="cellIs" dxfId="6539" priority="1539" operator="lessThan">
      <formula>0</formula>
    </cfRule>
  </conditionalFormatting>
  <conditionalFormatting sqref="C622:J622">
    <cfRule type="cellIs" dxfId="6538" priority="1535" operator="lessThan">
      <formula>0</formula>
    </cfRule>
  </conditionalFormatting>
  <conditionalFormatting sqref="H622:H624">
    <cfRule type="cellIs" dxfId="6537" priority="1532" operator="lessThan">
      <formula>0</formula>
    </cfRule>
  </conditionalFormatting>
  <conditionalFormatting sqref="I622 K621:N622 C623:N624">
    <cfRule type="cellIs" dxfId="6536" priority="1538" operator="lessThan">
      <formula>0</formula>
    </cfRule>
  </conditionalFormatting>
  <conditionalFormatting sqref="R621:R623">
    <cfRule type="cellIs" dxfId="6535" priority="1540" operator="lessThan">
      <formula>0</formula>
    </cfRule>
  </conditionalFormatting>
  <conditionalFormatting sqref="B620">
    <cfRule type="cellIs" dxfId="6534" priority="1529" operator="lessThan">
      <formula>0</formula>
    </cfRule>
  </conditionalFormatting>
  <conditionalFormatting sqref="C626:N629">
    <cfRule type="cellIs" dxfId="6533" priority="1525" operator="lessThan">
      <formula>0</formula>
    </cfRule>
  </conditionalFormatting>
  <conditionalFormatting sqref="R629">
    <cfRule type="cellIs" dxfId="6532" priority="1522" operator="lessThan">
      <formula>0</formula>
    </cfRule>
  </conditionalFormatting>
  <conditionalFormatting sqref="H626">
    <cfRule type="cellIs" dxfId="6531" priority="1518" operator="lessThan">
      <formula>0</formula>
    </cfRule>
  </conditionalFormatting>
  <conditionalFormatting sqref="H626:H629">
    <cfRule type="cellIs" dxfId="6530" priority="1519" operator="lessThan">
      <formula>0</formula>
    </cfRule>
  </conditionalFormatting>
  <conditionalFormatting sqref="Q626:Q629">
    <cfRule type="cellIs" dxfId="6529" priority="1527" operator="lessThan">
      <formula>0</formula>
    </cfRule>
  </conditionalFormatting>
  <conditionalFormatting sqref="C627:J627">
    <cfRule type="cellIs" dxfId="6528" priority="1523" operator="lessThan">
      <formula>0</formula>
    </cfRule>
  </conditionalFormatting>
  <conditionalFormatting sqref="H627:H629">
    <cfRule type="cellIs" dxfId="6527" priority="1520" operator="lessThan">
      <formula>0</formula>
    </cfRule>
  </conditionalFormatting>
  <conditionalFormatting sqref="I627 K626:N627 C628:N629">
    <cfRule type="cellIs" dxfId="6526" priority="1526" operator="lessThan">
      <formula>0</formula>
    </cfRule>
  </conditionalFormatting>
  <conditionalFormatting sqref="R626:R628">
    <cfRule type="cellIs" dxfId="6525" priority="1528" operator="lessThan">
      <formula>0</formula>
    </cfRule>
  </conditionalFormatting>
  <conditionalFormatting sqref="C351:I351">
    <cfRule type="cellIs" dxfId="6524" priority="1514" operator="lessThan">
      <formula>0</formula>
    </cfRule>
  </conditionalFormatting>
  <conditionalFormatting sqref="C353:I354">
    <cfRule type="cellIs" dxfId="6523" priority="1515" operator="lessThan">
      <formula>0</formula>
    </cfRule>
  </conditionalFormatting>
  <conditionalFormatting sqref="Q506:R506">
    <cfRule type="cellIs" dxfId="6522" priority="1498" operator="lessThan">
      <formula>0</formula>
    </cfRule>
  </conditionalFormatting>
  <conditionalFormatting sqref="Q499:Q502">
    <cfRule type="cellIs" dxfId="6521" priority="1499" operator="lessThan">
      <formula>0</formula>
    </cfRule>
  </conditionalFormatting>
  <conditionalFormatting sqref="R611:R613">
    <cfRule type="cellIs" dxfId="6520" priority="1461" operator="lessThan">
      <formula>0</formula>
    </cfRule>
  </conditionalFormatting>
  <conditionalFormatting sqref="B498">
    <cfRule type="cellIs" dxfId="6519" priority="1516" operator="lessThan">
      <formula>0</formula>
    </cfRule>
  </conditionalFormatting>
  <conditionalFormatting sqref="N427">
    <cfRule type="cellIs" dxfId="6518" priority="1235" operator="lessThan">
      <formula>0</formula>
    </cfRule>
  </conditionalFormatting>
  <conditionalFormatting sqref="C352:I352">
    <cfRule type="cellIs" dxfId="6517" priority="1513" operator="lessThan">
      <formula>0</formula>
    </cfRule>
  </conditionalFormatting>
  <conditionalFormatting sqref="C355:I355">
    <cfRule type="cellIs" dxfId="6516" priority="1512" operator="lessThan">
      <formula>0</formula>
    </cfRule>
  </conditionalFormatting>
  <conditionalFormatting sqref="C365:I366">
    <cfRule type="cellIs" dxfId="6515" priority="1511" operator="lessThan">
      <formula>0</formula>
    </cfRule>
  </conditionalFormatting>
  <conditionalFormatting sqref="C363:I363">
    <cfRule type="cellIs" dxfId="6514" priority="1510" operator="lessThan">
      <formula>0</formula>
    </cfRule>
  </conditionalFormatting>
  <conditionalFormatting sqref="C364:I364">
    <cfRule type="cellIs" dxfId="6513" priority="1509" operator="lessThan">
      <formula>0</formula>
    </cfRule>
  </conditionalFormatting>
  <conditionalFormatting sqref="C367:I367">
    <cfRule type="cellIs" dxfId="6512" priority="1508" operator="lessThan">
      <formula>0</formula>
    </cfRule>
  </conditionalFormatting>
  <conditionalFormatting sqref="C593:I596">
    <cfRule type="cellIs" dxfId="6511" priority="1506" operator="lessThan">
      <formula>0</formula>
    </cfRule>
  </conditionalFormatting>
  <conditionalFormatting sqref="C594:I594">
    <cfRule type="cellIs" dxfId="6510" priority="1505" operator="lessThan">
      <formula>0</formula>
    </cfRule>
  </conditionalFormatting>
  <conditionalFormatting sqref="C595:I596">
    <cfRule type="cellIs" dxfId="6509" priority="1507" operator="lessThan">
      <formula>0</formula>
    </cfRule>
  </conditionalFormatting>
  <conditionalFormatting sqref="R551">
    <cfRule type="cellIs" dxfId="6508" priority="1487" operator="lessThan">
      <formula>0</formula>
    </cfRule>
  </conditionalFormatting>
  <conditionalFormatting sqref="R551">
    <cfRule type="cellIs" dxfId="6507" priority="1488" operator="lessThan">
      <formula>0</formula>
    </cfRule>
  </conditionalFormatting>
  <conditionalFormatting sqref="C599:I602">
    <cfRule type="cellIs" dxfId="6506" priority="1503" operator="lessThan">
      <formula>0</formula>
    </cfRule>
  </conditionalFormatting>
  <conditionalFormatting sqref="C600:I600">
    <cfRule type="cellIs" dxfId="6505" priority="1502" operator="lessThan">
      <formula>0</formula>
    </cfRule>
  </conditionalFormatting>
  <conditionalFormatting sqref="C601:I602">
    <cfRule type="cellIs" dxfId="6504" priority="1504" operator="lessThan">
      <formula>0</formula>
    </cfRule>
  </conditionalFormatting>
  <conditionalFormatting sqref="C461:C464">
    <cfRule type="cellIs" dxfId="6503" priority="1501" operator="lessThan">
      <formula>0</formula>
    </cfRule>
  </conditionalFormatting>
  <conditionalFormatting sqref="Q468:Q471">
    <cfRule type="cellIs" dxfId="6502" priority="1500" operator="lessThan">
      <formula>0</formula>
    </cfRule>
  </conditionalFormatting>
  <conditionalFormatting sqref="R507:R510">
    <cfRule type="cellIs" dxfId="6501" priority="1497" operator="lessThan">
      <formula>0</formula>
    </cfRule>
  </conditionalFormatting>
  <conditionalFormatting sqref="R511:R512">
    <cfRule type="cellIs" dxfId="6500" priority="1496" operator="lessThan">
      <formula>0</formula>
    </cfRule>
  </conditionalFormatting>
  <conditionalFormatting sqref="R512">
    <cfRule type="cellIs" dxfId="6499" priority="1495" operator="lessThan">
      <formula>0</formula>
    </cfRule>
  </conditionalFormatting>
  <conditionalFormatting sqref="R511">
    <cfRule type="cellIs" dxfId="6498" priority="1494" operator="lessThan">
      <formula>0</formula>
    </cfRule>
  </conditionalFormatting>
  <conditionalFormatting sqref="Q507:Q510">
    <cfRule type="cellIs" dxfId="6497" priority="1493" operator="lessThan">
      <formula>0</formula>
    </cfRule>
  </conditionalFormatting>
  <conditionalFormatting sqref="B506">
    <cfRule type="cellIs" dxfId="6496" priority="1492" operator="lessThan">
      <formula>0</formula>
    </cfRule>
  </conditionalFormatting>
  <conditionalFormatting sqref="C611:N614">
    <cfRule type="cellIs" dxfId="6495" priority="1458" operator="lessThan">
      <formula>0</formula>
    </cfRule>
  </conditionalFormatting>
  <conditionalFormatting sqref="R614">
    <cfRule type="cellIs" dxfId="6494" priority="1455" operator="lessThan">
      <formula>0</formula>
    </cfRule>
  </conditionalFormatting>
  <conditionalFormatting sqref="Q547:Q550">
    <cfRule type="cellIs" dxfId="6493" priority="1486" operator="lessThan">
      <formula>0</formula>
    </cfRule>
  </conditionalFormatting>
  <conditionalFormatting sqref="H611:H614">
    <cfRule type="cellIs" dxfId="6492" priority="1452" operator="lessThan">
      <formula>0</formula>
    </cfRule>
  </conditionalFormatting>
  <conditionalFormatting sqref="R504">
    <cfRule type="cellIs" dxfId="6491" priority="1491" operator="lessThan">
      <formula>0</formula>
    </cfRule>
  </conditionalFormatting>
  <conditionalFormatting sqref="R547:R550 R552 R554:R560">
    <cfRule type="cellIs" dxfId="6490" priority="1490" operator="lessThan">
      <formula>0</formula>
    </cfRule>
  </conditionalFormatting>
  <conditionalFormatting sqref="Q546">
    <cfRule type="cellIs" dxfId="6489" priority="1489" operator="lessThan">
      <formula>0</formula>
    </cfRule>
  </conditionalFormatting>
  <conditionalFormatting sqref="Q554:Q558">
    <cfRule type="cellIs" dxfId="6488" priority="1485" operator="lessThan">
      <formula>0</formula>
    </cfRule>
  </conditionalFormatting>
  <conditionalFormatting sqref="R570:R573 R575">
    <cfRule type="cellIs" dxfId="6487" priority="1483" operator="lessThan">
      <formula>0</formula>
    </cfRule>
  </conditionalFormatting>
  <conditionalFormatting sqref="B546">
    <cfRule type="cellIs" dxfId="6486" priority="1484" operator="lessThan">
      <formula>0</formula>
    </cfRule>
  </conditionalFormatting>
  <conditionalFormatting sqref="Q569">
    <cfRule type="cellIs" dxfId="6485" priority="1482" operator="lessThan">
      <formula>0</formula>
    </cfRule>
  </conditionalFormatting>
  <conditionalFormatting sqref="R574">
    <cfRule type="cellIs" dxfId="6484" priority="1481" operator="lessThan">
      <formula>0</formula>
    </cfRule>
  </conditionalFormatting>
  <conditionalFormatting sqref="R574">
    <cfRule type="cellIs" dxfId="6483" priority="1480" operator="lessThan">
      <formula>0</formula>
    </cfRule>
  </conditionalFormatting>
  <conditionalFormatting sqref="Q570:Q573">
    <cfRule type="cellIs" dxfId="6482" priority="1479" operator="lessThan">
      <formula>0</formula>
    </cfRule>
  </conditionalFormatting>
  <conditionalFormatting sqref="R582 R577:R580">
    <cfRule type="cellIs" dxfId="6481" priority="1477" operator="lessThan">
      <formula>0</formula>
    </cfRule>
  </conditionalFormatting>
  <conditionalFormatting sqref="R581">
    <cfRule type="cellIs" dxfId="6480" priority="1475" operator="lessThan">
      <formula>0</formula>
    </cfRule>
  </conditionalFormatting>
  <conditionalFormatting sqref="B569">
    <cfRule type="cellIs" dxfId="6479" priority="1478" operator="lessThan">
      <formula>0</formula>
    </cfRule>
  </conditionalFormatting>
  <conditionalFormatting sqref="Q576">
    <cfRule type="cellIs" dxfId="6478" priority="1476" operator="lessThan">
      <formula>0</formula>
    </cfRule>
  </conditionalFormatting>
  <conditionalFormatting sqref="Q577:Q580">
    <cfRule type="cellIs" dxfId="6477" priority="1473" operator="lessThan">
      <formula>0</formula>
    </cfRule>
  </conditionalFormatting>
  <conditionalFormatting sqref="R581">
    <cfRule type="cellIs" dxfId="6476" priority="1474" operator="lessThan">
      <formula>0</formula>
    </cfRule>
  </conditionalFormatting>
  <conditionalFormatting sqref="Q605:Q607 Q609">
    <cfRule type="cellIs" dxfId="6475" priority="1471" operator="lessThan">
      <formula>0</formula>
    </cfRule>
  </conditionalFormatting>
  <conditionalFormatting sqref="R605:R607">
    <cfRule type="cellIs" dxfId="6474" priority="1472" operator="lessThan">
      <formula>0</formula>
    </cfRule>
  </conditionalFormatting>
  <conditionalFormatting sqref="C607:I607">
    <cfRule type="cellIs" dxfId="6473" priority="1464" operator="lessThan">
      <formula>0</formula>
    </cfRule>
  </conditionalFormatting>
  <conditionalFormatting sqref="C605:I607">
    <cfRule type="cellIs" dxfId="6472" priority="1463" operator="lessThan">
      <formula>0</formula>
    </cfRule>
  </conditionalFormatting>
  <conditionalFormatting sqref="B604">
    <cfRule type="cellIs" dxfId="6471" priority="1465" operator="lessThan">
      <formula>0</formula>
    </cfRule>
  </conditionalFormatting>
  <conditionalFormatting sqref="J605:N607">
    <cfRule type="cellIs" dxfId="6470" priority="1469" operator="lessThan">
      <formula>0</formula>
    </cfRule>
  </conditionalFormatting>
  <conditionalFormatting sqref="Q611:Q614">
    <cfRule type="cellIs" dxfId="6469" priority="1460" operator="lessThan">
      <formula>0</formula>
    </cfRule>
  </conditionalFormatting>
  <conditionalFormatting sqref="R608:R609">
    <cfRule type="cellIs" dxfId="6468" priority="1466" operator="lessThan">
      <formula>0</formula>
    </cfRule>
  </conditionalFormatting>
  <conditionalFormatting sqref="C433:M433">
    <cfRule type="cellIs" dxfId="6467" priority="1233" operator="lessThan">
      <formula>0</formula>
    </cfRule>
  </conditionalFormatting>
  <conditionalFormatting sqref="R608:R609">
    <cfRule type="cellIs" dxfId="6466" priority="1467" operator="lessThan">
      <formula>0</formula>
    </cfRule>
  </conditionalFormatting>
  <conditionalFormatting sqref="J606">
    <cfRule type="cellIs" dxfId="6465" priority="1468" operator="lessThan">
      <formula>0</formula>
    </cfRule>
  </conditionalFormatting>
  <conditionalFormatting sqref="J607:N607 K605:N606">
    <cfRule type="cellIs" dxfId="6464" priority="1470" operator="lessThan">
      <formula>0</formula>
    </cfRule>
  </conditionalFormatting>
  <conditionalFormatting sqref="I612 K611:N612 C613:N614">
    <cfRule type="cellIs" dxfId="6463" priority="1459" operator="lessThan">
      <formula>0</formula>
    </cfRule>
  </conditionalFormatting>
  <conditionalFormatting sqref="N427">
    <cfRule type="cellIs" dxfId="6462" priority="1236" operator="lessThan">
      <formula>0</formula>
    </cfRule>
  </conditionalFormatting>
  <conditionalFormatting sqref="B429:N429">
    <cfRule type="cellIs" dxfId="6461" priority="1228" operator="lessThan">
      <formula>0</formula>
    </cfRule>
  </conditionalFormatting>
  <conditionalFormatting sqref="C606:I606">
    <cfRule type="cellIs" dxfId="6460" priority="1462" operator="lessThan">
      <formula>0</formula>
    </cfRule>
  </conditionalFormatting>
  <conditionalFormatting sqref="B429:N429">
    <cfRule type="cellIs" dxfId="6459" priority="1229" operator="lessThan">
      <formula>0</formula>
    </cfRule>
  </conditionalFormatting>
  <conditionalFormatting sqref="H433">
    <cfRule type="cellIs" dxfId="6458" priority="1232" operator="lessThan">
      <formula>0</formula>
    </cfRule>
  </conditionalFormatting>
  <conditionalFormatting sqref="B433">
    <cfRule type="cellIs" dxfId="6457" priority="1231" operator="lessThan">
      <formula>0</formula>
    </cfRule>
  </conditionalFormatting>
  <conditionalFormatting sqref="B433">
    <cfRule type="cellIs" dxfId="6456" priority="1230" operator="lessThan">
      <formula>0</formula>
    </cfRule>
  </conditionalFormatting>
  <conditionalFormatting sqref="B429:N429">
    <cfRule type="cellIs" dxfId="6455" priority="1226" operator="lessThan">
      <formula>0</formula>
    </cfRule>
  </conditionalFormatting>
  <conditionalFormatting sqref="B429:N429">
    <cfRule type="cellIs" dxfId="6454" priority="1227" operator="lessThan">
      <formula>0</formula>
    </cfRule>
  </conditionalFormatting>
  <conditionalFormatting sqref="B435:N435">
    <cfRule type="cellIs" dxfId="6453" priority="1213" operator="lessThan">
      <formula>0</formula>
    </cfRule>
  </conditionalFormatting>
  <conditionalFormatting sqref="H611">
    <cfRule type="cellIs" dxfId="6452" priority="1451" operator="lessThan">
      <formula>0</formula>
    </cfRule>
  </conditionalFormatting>
  <conditionalFormatting sqref="C433:M433">
    <cfRule type="cellIs" dxfId="6451" priority="1234" operator="lessThan">
      <formula>0</formula>
    </cfRule>
  </conditionalFormatting>
  <conditionalFormatting sqref="H612:H614">
    <cfRule type="cellIs" dxfId="6450" priority="1453" operator="lessThan">
      <formula>0</formula>
    </cfRule>
  </conditionalFormatting>
  <conditionalFormatting sqref="R614">
    <cfRule type="cellIs" dxfId="6449" priority="1454" operator="lessThan">
      <formula>0</formula>
    </cfRule>
  </conditionalFormatting>
  <conditionalFormatting sqref="I611">
    <cfRule type="cellIs" dxfId="6448" priority="1457" operator="lessThan">
      <formula>0</formula>
    </cfRule>
  </conditionalFormatting>
  <conditionalFormatting sqref="N439">
    <cfRule type="cellIs" dxfId="6447" priority="1206" operator="lessThan">
      <formula>0</formula>
    </cfRule>
  </conditionalFormatting>
  <conditionalFormatting sqref="C612:J612">
    <cfRule type="cellIs" dxfId="6446" priority="1456" operator="lessThan">
      <formula>0</formula>
    </cfRule>
  </conditionalFormatting>
  <conditionalFormatting sqref="B610">
    <cfRule type="cellIs" dxfId="6445" priority="1450" operator="lessThan">
      <formula>0</formula>
    </cfRule>
  </conditionalFormatting>
  <conditionalFormatting sqref="B435:N435">
    <cfRule type="cellIs" dxfId="6444" priority="1212" operator="lessThan">
      <formula>0</formula>
    </cfRule>
  </conditionalFormatting>
  <conditionalFormatting sqref="C445:M445">
    <cfRule type="cellIs" dxfId="6443" priority="1203" operator="lessThan">
      <formula>0</formula>
    </cfRule>
  </conditionalFormatting>
  <conditionalFormatting sqref="C445:M445">
    <cfRule type="cellIs" dxfId="6442" priority="1204" operator="lessThan">
      <formula>0</formula>
    </cfRule>
  </conditionalFormatting>
  <conditionalFormatting sqref="B435:N435">
    <cfRule type="cellIs" dxfId="6441" priority="1211" operator="lessThan">
      <formula>0</formula>
    </cfRule>
  </conditionalFormatting>
  <conditionalFormatting sqref="N438">
    <cfRule type="cellIs" dxfId="6440" priority="1207" operator="lessThan">
      <formula>0</formula>
    </cfRule>
  </conditionalFormatting>
  <conditionalFormatting sqref="B435:N435">
    <cfRule type="cellIs" dxfId="6439" priority="1210" operator="lessThan">
      <formula>0</formula>
    </cfRule>
  </conditionalFormatting>
  <conditionalFormatting sqref="B435:N435">
    <cfRule type="cellIs" dxfId="6438" priority="1208" operator="lessThan">
      <formula>0</formula>
    </cfRule>
  </conditionalFormatting>
  <conditionalFormatting sqref="B598">
    <cfRule type="cellIs" dxfId="6437" priority="1449" operator="lessThan">
      <formula>0</formula>
    </cfRule>
  </conditionalFormatting>
  <conditionalFormatting sqref="N439">
    <cfRule type="cellIs" dxfId="6436" priority="1205" operator="lessThan">
      <formula>0</formula>
    </cfRule>
  </conditionalFormatting>
  <conditionalFormatting sqref="B435:N435">
    <cfRule type="cellIs" dxfId="6435" priority="1209" operator="lessThan">
      <formula>0</formula>
    </cfRule>
  </conditionalFormatting>
  <conditionalFormatting sqref="B598">
    <cfRule type="cellIs" dxfId="6434" priority="1448" operator="lessThan">
      <formula>0</formula>
    </cfRule>
  </conditionalFormatting>
  <conditionalFormatting sqref="B641">
    <cfRule type="cellIs" dxfId="6433" priority="1436" operator="lessThan">
      <formula>0</formula>
    </cfRule>
  </conditionalFormatting>
  <conditionalFormatting sqref="B591">
    <cfRule type="cellIs" dxfId="6432" priority="1446" operator="lessThan">
      <formula>0</formula>
    </cfRule>
  </conditionalFormatting>
  <conditionalFormatting sqref="B591">
    <cfRule type="cellIs" dxfId="6431" priority="1447" operator="lessThan">
      <formula>0</formula>
    </cfRule>
  </conditionalFormatting>
  <conditionalFormatting sqref="B609">
    <cfRule type="cellIs" dxfId="6430" priority="1444" operator="lessThan">
      <formula>0</formula>
    </cfRule>
  </conditionalFormatting>
  <conditionalFormatting sqref="B609">
    <cfRule type="cellIs" dxfId="6429"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6428" priority="1443" operator="lessThan">
      <formula>0</formula>
    </cfRule>
  </conditionalFormatting>
  <conditionalFormatting sqref="B646">
    <cfRule type="cellIs" dxfId="6427" priority="1440" operator="lessThan">
      <formula>0</formula>
    </cfRule>
  </conditionalFormatting>
  <conditionalFormatting sqref="B631">
    <cfRule type="cellIs" dxfId="6426" priority="1442" operator="lessThan">
      <formula>0</formula>
    </cfRule>
  </conditionalFormatting>
  <conditionalFormatting sqref="B635">
    <cfRule type="cellIs" dxfId="6425" priority="1441" operator="lessThan">
      <formula>0</formula>
    </cfRule>
  </conditionalFormatting>
  <conditionalFormatting sqref="B662">
    <cfRule type="cellIs" dxfId="6424" priority="1439" operator="lessThan">
      <formula>0</formula>
    </cfRule>
  </conditionalFormatting>
  <conditionalFormatting sqref="B671">
    <cfRule type="cellIs" dxfId="6423" priority="1438" operator="lessThan">
      <formula>0</formula>
    </cfRule>
  </conditionalFormatting>
  <conditionalFormatting sqref="I674:N674 Q672:R675">
    <cfRule type="cellIs" dxfId="6422" priority="1437" operator="lessThan">
      <formula>0</formula>
    </cfRule>
  </conditionalFormatting>
  <conditionalFormatting sqref="Q641">
    <cfRule type="cellIs" dxfId="6421" priority="1434" operator="lessThan">
      <formula>0</formula>
    </cfRule>
  </conditionalFormatting>
  <conditionalFormatting sqref="Q641">
    <cfRule type="cellIs" dxfId="6420" priority="1435" operator="lessThan">
      <formula>0</formula>
    </cfRule>
  </conditionalFormatting>
  <conditionalFormatting sqref="Q422:R422 R423:R425">
    <cfRule type="cellIs" dxfId="6419" priority="1421" operator="lessThan">
      <formula>0</formula>
    </cfRule>
  </conditionalFormatting>
  <conditionalFormatting sqref="B416">
    <cfRule type="cellIs" dxfId="6418" priority="1422" operator="lessThan">
      <formula>0</formula>
    </cfRule>
  </conditionalFormatting>
  <conditionalFormatting sqref="Q423:Q425">
    <cfRule type="cellIs" dxfId="6417" priority="1419" operator="lessThan">
      <formula>0</formula>
    </cfRule>
  </conditionalFormatting>
  <conditionalFormatting sqref="Q422">
    <cfRule type="cellIs" dxfId="6416" priority="1420" operator="lessThan">
      <formula>0</formula>
    </cfRule>
  </conditionalFormatting>
  <conditionalFormatting sqref="R426">
    <cfRule type="cellIs" dxfId="6415" priority="1417" operator="lessThan">
      <formula>0</formula>
    </cfRule>
  </conditionalFormatting>
  <conditionalFormatting sqref="R427">
    <cfRule type="cellIs" dxfId="6414" priority="1418" operator="lessThan">
      <formula>0</formula>
    </cfRule>
  </conditionalFormatting>
  <conditionalFormatting sqref="B422">
    <cfRule type="cellIs" dxfId="6413" priority="1415" operator="lessThan">
      <formula>0</formula>
    </cfRule>
  </conditionalFormatting>
  <conditionalFormatting sqref="R426">
    <cfRule type="cellIs" dxfId="6412" priority="1416" operator="lessThan">
      <formula>0</formula>
    </cfRule>
  </conditionalFormatting>
  <conditionalFormatting sqref="B454:N454">
    <cfRule type="cellIs" dxfId="6411" priority="1166" operator="lessThan">
      <formula>0</formula>
    </cfRule>
  </conditionalFormatting>
  <conditionalFormatting sqref="B454:N454">
    <cfRule type="cellIs" dxfId="6410" priority="1167" operator="lessThan">
      <formula>0</formula>
    </cfRule>
  </conditionalFormatting>
  <conditionalFormatting sqref="C652:I652">
    <cfRule type="cellIs" dxfId="6409" priority="1433" operator="lessThan">
      <formula>0</formula>
    </cfRule>
  </conditionalFormatting>
  <conditionalFormatting sqref="C653:I653">
    <cfRule type="cellIs" dxfId="6408" priority="1432" operator="lessThan">
      <formula>0</formula>
    </cfRule>
  </conditionalFormatting>
  <conditionalFormatting sqref="C658:M658">
    <cfRule type="cellIs" dxfId="6407" priority="1431" operator="lessThan">
      <formula>0</formula>
    </cfRule>
  </conditionalFormatting>
  <conditionalFormatting sqref="B647:N647">
    <cfRule type="cellIs" dxfId="6406" priority="1430" operator="lessThan">
      <formula>0</formula>
    </cfRule>
  </conditionalFormatting>
  <conditionalFormatting sqref="Q650">
    <cfRule type="cellIs" dxfId="6405" priority="1429" operator="lessThan">
      <formula>0</formula>
    </cfRule>
  </conditionalFormatting>
  <conditionalFormatting sqref="Q417:Q419">
    <cfRule type="cellIs" dxfId="6404" priority="1426" operator="lessThan">
      <formula>0</formula>
    </cfRule>
  </conditionalFormatting>
  <conditionalFormatting sqref="R420">
    <cfRule type="cellIs" dxfId="6403" priority="1423" operator="lessThan">
      <formula>0</formula>
    </cfRule>
  </conditionalFormatting>
  <conditionalFormatting sqref="R421">
    <cfRule type="cellIs" dxfId="6402" priority="1425" operator="lessThan">
      <formula>0</formula>
    </cfRule>
  </conditionalFormatting>
  <conditionalFormatting sqref="Q416:R416 R417:R419">
    <cfRule type="cellIs" dxfId="6401" priority="1428" operator="lessThan">
      <formula>0</formula>
    </cfRule>
  </conditionalFormatting>
  <conditionalFormatting sqref="Q416">
    <cfRule type="cellIs" dxfId="6400" priority="1427" operator="lessThan">
      <formula>0</formula>
    </cfRule>
  </conditionalFormatting>
  <conditionalFormatting sqref="R420">
    <cfRule type="cellIs" dxfId="6399" priority="1424" operator="lessThan">
      <formula>0</formula>
    </cfRule>
  </conditionalFormatting>
  <conditionalFormatting sqref="B454:N454">
    <cfRule type="cellIs" dxfId="6398" priority="1165" operator="lessThan">
      <formula>0</formula>
    </cfRule>
  </conditionalFormatting>
  <conditionalFormatting sqref="B454:N454">
    <cfRule type="cellIs" dxfId="6397" priority="1164" operator="lessThan">
      <formula>0</formula>
    </cfRule>
  </conditionalFormatting>
  <conditionalFormatting sqref="B454:N454">
    <cfRule type="cellIs" dxfId="6396" priority="1163" operator="lessThan">
      <formula>0</formula>
    </cfRule>
  </conditionalFormatting>
  <conditionalFormatting sqref="B454:N454">
    <cfRule type="cellIs" dxfId="6395" priority="1161" operator="lessThan">
      <formula>0</formula>
    </cfRule>
  </conditionalFormatting>
  <conditionalFormatting sqref="B454:N454">
    <cfRule type="cellIs" dxfId="6394" priority="1162" operator="lessThan">
      <formula>0</formula>
    </cfRule>
  </conditionalFormatting>
  <conditionalFormatting sqref="N457">
    <cfRule type="cellIs" dxfId="6393" priority="1159" operator="lessThan">
      <formula>0</formula>
    </cfRule>
  </conditionalFormatting>
  <conditionalFormatting sqref="B454:N454">
    <cfRule type="cellIs" dxfId="6392" priority="1160" operator="lessThan">
      <formula>0</formula>
    </cfRule>
  </conditionalFormatting>
  <conditionalFormatting sqref="N458">
    <cfRule type="cellIs" dxfId="6391" priority="1158" operator="lessThan">
      <formula>0</formula>
    </cfRule>
  </conditionalFormatting>
  <conditionalFormatting sqref="Q530">
    <cfRule type="cellIs" dxfId="6390" priority="880" operator="lessThan">
      <formula>0</formula>
    </cfRule>
  </conditionalFormatting>
  <conditionalFormatting sqref="N458">
    <cfRule type="cellIs" dxfId="6389" priority="1157" operator="lessThan">
      <formula>0</formula>
    </cfRule>
  </conditionalFormatting>
  <conditionalFormatting sqref="D461:N464">
    <cfRule type="cellIs" dxfId="6388" priority="1154" operator="lessThan">
      <formula>0</formula>
    </cfRule>
  </conditionalFormatting>
  <conditionalFormatting sqref="Q538">
    <cfRule type="cellIs" dxfId="6387" priority="877" operator="lessThan">
      <formula>0</formula>
    </cfRule>
  </conditionalFormatting>
  <conditionalFormatting sqref="B461:B464">
    <cfRule type="cellIs" dxfId="6386" priority="1151" operator="lessThan">
      <formula>0</formula>
    </cfRule>
  </conditionalFormatting>
  <conditionalFormatting sqref="Q553">
    <cfRule type="cellIs" dxfId="6385" priority="874" operator="lessThan">
      <formula>0</formula>
    </cfRule>
  </conditionalFormatting>
  <conditionalFormatting sqref="B512">
    <cfRule type="cellIs" dxfId="6384" priority="1148" operator="lessThan">
      <formula>0</formula>
    </cfRule>
  </conditionalFormatting>
  <conditionalFormatting sqref="C512">
    <cfRule type="cellIs" dxfId="6383" priority="1145" operator="lessThan">
      <formula>0</formula>
    </cfRule>
  </conditionalFormatting>
  <conditionalFormatting sqref="Q561">
    <cfRule type="cellIs" dxfId="6382" priority="871" operator="lessThan">
      <formula>0</formula>
    </cfRule>
  </conditionalFormatting>
  <conditionalFormatting sqref="Q590">
    <cfRule type="cellIs" dxfId="6381" priority="868" operator="lessThan">
      <formula>0</formula>
    </cfRule>
  </conditionalFormatting>
  <conditionalFormatting sqref="N365">
    <cfRule type="cellIs" dxfId="6380" priority="1414" operator="lessThan">
      <formula>0</formula>
    </cfRule>
  </conditionalFormatting>
  <conditionalFormatting sqref="N371">
    <cfRule type="cellIs" dxfId="6379" priority="1413" operator="lessThan">
      <formula>0</formula>
    </cfRule>
  </conditionalFormatting>
  <conditionalFormatting sqref="N377">
    <cfRule type="cellIs" dxfId="6378" priority="1412" operator="lessThan">
      <formula>0</formula>
    </cfRule>
  </conditionalFormatting>
  <conditionalFormatting sqref="N359">
    <cfRule type="cellIs" dxfId="6377" priority="1411" operator="lessThan">
      <formula>0</formula>
    </cfRule>
  </conditionalFormatting>
  <conditionalFormatting sqref="B376">
    <cfRule type="cellIs" dxfId="6376" priority="1395" operator="lessThan">
      <formula>0</formula>
    </cfRule>
  </conditionalFormatting>
  <conditionalFormatting sqref="B588">
    <cfRule type="cellIs" dxfId="6375" priority="1405" operator="lessThan">
      <formula>0</formula>
    </cfRule>
  </conditionalFormatting>
  <conditionalFormatting sqref="B371:B372">
    <cfRule type="cellIs" dxfId="6374" priority="1400" operator="lessThan">
      <formula>0</formula>
    </cfRule>
  </conditionalFormatting>
  <conditionalFormatting sqref="B377:B378">
    <cfRule type="cellIs" dxfId="6373" priority="1397" operator="lessThan">
      <formula>0</formula>
    </cfRule>
  </conditionalFormatting>
  <conditionalFormatting sqref="C351:M354">
    <cfRule type="cellIs" dxfId="6372" priority="1410" operator="lessThan">
      <formula>0</formula>
    </cfRule>
  </conditionalFormatting>
  <conditionalFormatting sqref="B428">
    <cfRule type="cellIs" dxfId="6371" priority="1409" operator="lessThan">
      <formula>0</formula>
    </cfRule>
  </conditionalFormatting>
  <conditionalFormatting sqref="B428">
    <cfRule type="cellIs" dxfId="6370" priority="1408" operator="lessThan">
      <formula>0</formula>
    </cfRule>
  </conditionalFormatting>
  <conditionalFormatting sqref="B391 B397 B381:B385 B375:B379 B369:B373 B363:B367 B357:B361 B351:B355">
    <cfRule type="cellIs" dxfId="6369" priority="1407" operator="lessThan">
      <formula>0</formula>
    </cfRule>
  </conditionalFormatting>
  <conditionalFormatting sqref="B359:B360">
    <cfRule type="cellIs" dxfId="6368" priority="1403" operator="lessThan">
      <formula>0</formula>
    </cfRule>
  </conditionalFormatting>
  <conditionalFormatting sqref="B357">
    <cfRule type="cellIs" dxfId="6367" priority="1402" operator="lessThan">
      <formula>0</formula>
    </cfRule>
  </conditionalFormatting>
  <conditionalFormatting sqref="B585:B587">
    <cfRule type="cellIs" dxfId="6366" priority="1406" operator="lessThan">
      <formula>0</formula>
    </cfRule>
  </conditionalFormatting>
  <conditionalFormatting sqref="B584">
    <cfRule type="cellIs" dxfId="6365" priority="1404" operator="lessThan">
      <formula>0</formula>
    </cfRule>
  </conditionalFormatting>
  <conditionalFormatting sqref="B397">
    <cfRule type="cellIs" dxfId="6364" priority="1391" operator="lessThan">
      <formula>0</formula>
    </cfRule>
  </conditionalFormatting>
  <conditionalFormatting sqref="B358">
    <cfRule type="cellIs" dxfId="6363" priority="1401" operator="lessThan">
      <formula>0</formula>
    </cfRule>
  </conditionalFormatting>
  <conditionalFormatting sqref="B369">
    <cfRule type="cellIs" dxfId="6362" priority="1399" operator="lessThan">
      <formula>0</formula>
    </cfRule>
  </conditionalFormatting>
  <conditionalFormatting sqref="B370">
    <cfRule type="cellIs" dxfId="6361" priority="1398" operator="lessThan">
      <formula>0</formula>
    </cfRule>
  </conditionalFormatting>
  <conditionalFormatting sqref="B375">
    <cfRule type="cellIs" dxfId="6360" priority="1396" operator="lessThan">
      <formula>0</formula>
    </cfRule>
  </conditionalFormatting>
  <conditionalFormatting sqref="B383:B384">
    <cfRule type="cellIs" dxfId="6359" priority="1394" operator="lessThan">
      <formula>0</formula>
    </cfRule>
  </conditionalFormatting>
  <conditionalFormatting sqref="B381">
    <cfRule type="cellIs" dxfId="6358" priority="1393" operator="lessThan">
      <formula>0</formula>
    </cfRule>
  </conditionalFormatting>
  <conditionalFormatting sqref="B382">
    <cfRule type="cellIs" dxfId="6357" priority="1392" operator="lessThan">
      <formula>0</formula>
    </cfRule>
  </conditionalFormatting>
  <conditionalFormatting sqref="B391">
    <cfRule type="cellIs" dxfId="6356" priority="1390" operator="lessThan">
      <formula>0</formula>
    </cfRule>
  </conditionalFormatting>
  <conditionalFormatting sqref="B385">
    <cfRule type="cellIs" dxfId="6355" priority="1389" operator="lessThan">
      <formula>0</formula>
    </cfRule>
  </conditionalFormatting>
  <conditionalFormatting sqref="B379">
    <cfRule type="cellIs" dxfId="6354" priority="1388" operator="lessThan">
      <formula>0</formula>
    </cfRule>
  </conditionalFormatting>
  <conditionalFormatting sqref="B373">
    <cfRule type="cellIs" dxfId="6353" priority="1387" operator="lessThan">
      <formula>0</formula>
    </cfRule>
  </conditionalFormatting>
  <conditionalFormatting sqref="B361">
    <cfRule type="cellIs" dxfId="6352" priority="1386" operator="lessThan">
      <formula>0</formula>
    </cfRule>
  </conditionalFormatting>
  <conditionalFormatting sqref="B621:B624">
    <cfRule type="cellIs" dxfId="6351" priority="1381" operator="lessThan">
      <formula>0</formula>
    </cfRule>
  </conditionalFormatting>
  <conditionalFormatting sqref="B616:B619">
    <cfRule type="cellIs" dxfId="6350" priority="1384" operator="lessThan">
      <formula>0</formula>
    </cfRule>
  </conditionalFormatting>
  <conditionalFormatting sqref="B617">
    <cfRule type="cellIs" dxfId="6349" priority="1383" operator="lessThan">
      <formula>0</formula>
    </cfRule>
  </conditionalFormatting>
  <conditionalFormatting sqref="B618:B619">
    <cfRule type="cellIs" dxfId="6348" priority="1385" operator="lessThan">
      <formula>0</formula>
    </cfRule>
  </conditionalFormatting>
  <conditionalFormatting sqref="B628:B629">
    <cfRule type="cellIs" dxfId="6347" priority="1379" operator="lessThan">
      <formula>0</formula>
    </cfRule>
  </conditionalFormatting>
  <conditionalFormatting sqref="B622">
    <cfRule type="cellIs" dxfId="6346" priority="1380" operator="lessThan">
      <formula>0</formula>
    </cfRule>
  </conditionalFormatting>
  <conditionalFormatting sqref="B623:B624">
    <cfRule type="cellIs" dxfId="6345" priority="1382" operator="lessThan">
      <formula>0</formula>
    </cfRule>
  </conditionalFormatting>
  <conditionalFormatting sqref="B626:B629">
    <cfRule type="cellIs" dxfId="6344" priority="1378" operator="lessThan">
      <formula>0</formula>
    </cfRule>
  </conditionalFormatting>
  <conditionalFormatting sqref="B627">
    <cfRule type="cellIs" dxfId="6343" priority="1377" operator="lessThan">
      <formula>0</formula>
    </cfRule>
  </conditionalFormatting>
  <conditionalFormatting sqref="B365:B366">
    <cfRule type="cellIs" dxfId="6342" priority="1372" operator="lessThan">
      <formula>0</formula>
    </cfRule>
  </conditionalFormatting>
  <conditionalFormatting sqref="B355">
    <cfRule type="cellIs" dxfId="6341" priority="1373" operator="lessThan">
      <formula>0</formula>
    </cfRule>
  </conditionalFormatting>
  <conditionalFormatting sqref="B393:N393">
    <cfRule type="cellIs" dxfId="6340" priority="1327" operator="lessThan">
      <formula>0</formula>
    </cfRule>
  </conditionalFormatting>
  <conditionalFormatting sqref="B387:N387">
    <cfRule type="cellIs" dxfId="6339" priority="1338" operator="lessThan">
      <formula>0</formula>
    </cfRule>
  </conditionalFormatting>
  <conditionalFormatting sqref="B387:N387">
    <cfRule type="cellIs" dxfId="6338" priority="1337" operator="lessThan">
      <formula>0</formula>
    </cfRule>
  </conditionalFormatting>
  <conditionalFormatting sqref="B353:B354">
    <cfRule type="cellIs" dxfId="6337" priority="1376" operator="lessThan">
      <formula>0</formula>
    </cfRule>
  </conditionalFormatting>
  <conditionalFormatting sqref="B351">
    <cfRule type="cellIs" dxfId="6336" priority="1375" operator="lessThan">
      <formula>0</formula>
    </cfRule>
  </conditionalFormatting>
  <conditionalFormatting sqref="B352">
    <cfRule type="cellIs" dxfId="6335" priority="1374" operator="lessThan">
      <formula>0</formula>
    </cfRule>
  </conditionalFormatting>
  <conditionalFormatting sqref="B363">
    <cfRule type="cellIs" dxfId="6334" priority="1371" operator="lessThan">
      <formula>0</formula>
    </cfRule>
  </conditionalFormatting>
  <conditionalFormatting sqref="B364">
    <cfRule type="cellIs" dxfId="6333" priority="1370" operator="lessThan">
      <formula>0</formula>
    </cfRule>
  </conditionalFormatting>
  <conditionalFormatting sqref="B367">
    <cfRule type="cellIs" dxfId="6332" priority="1369" operator="lessThan">
      <formula>0</formula>
    </cfRule>
  </conditionalFormatting>
  <conditionalFormatting sqref="B593:B596">
    <cfRule type="cellIs" dxfId="6331" priority="1367" operator="lessThan">
      <formula>0</formula>
    </cfRule>
  </conditionalFormatting>
  <conditionalFormatting sqref="B594">
    <cfRule type="cellIs" dxfId="6330" priority="1366" operator="lessThan">
      <formula>0</formula>
    </cfRule>
  </conditionalFormatting>
  <conditionalFormatting sqref="B595:B596">
    <cfRule type="cellIs" dxfId="6329" priority="1368" operator="lessThan">
      <formula>0</formula>
    </cfRule>
  </conditionalFormatting>
  <conditionalFormatting sqref="B603">
    <cfRule type="cellIs" dxfId="6328" priority="1361" operator="lessThan">
      <formula>0</formula>
    </cfRule>
  </conditionalFormatting>
  <conditionalFormatting sqref="B603">
    <cfRule type="cellIs" dxfId="6327" priority="1362" operator="lessThan">
      <formula>0</formula>
    </cfRule>
  </conditionalFormatting>
  <conditionalFormatting sqref="B599:B602">
    <cfRule type="cellIs" dxfId="6326" priority="1364" operator="lessThan">
      <formula>0</formula>
    </cfRule>
  </conditionalFormatting>
  <conditionalFormatting sqref="B600">
    <cfRule type="cellIs" dxfId="6325" priority="1363" operator="lessThan">
      <formula>0</formula>
    </cfRule>
  </conditionalFormatting>
  <conditionalFormatting sqref="B601:B602">
    <cfRule type="cellIs" dxfId="6324" priority="1365" operator="lessThan">
      <formula>0</formula>
    </cfRule>
  </conditionalFormatting>
  <conditionalFormatting sqref="N390">
    <cfRule type="cellIs" dxfId="6323" priority="1332" operator="lessThan">
      <formula>0</formula>
    </cfRule>
  </conditionalFormatting>
  <conditionalFormatting sqref="B393:N393">
    <cfRule type="cellIs" dxfId="6322" priority="1330" operator="lessThan">
      <formula>0</formula>
    </cfRule>
  </conditionalFormatting>
  <conditionalFormatting sqref="B571:B573">
    <cfRule type="cellIs" dxfId="6321" priority="1360" operator="lessThan">
      <formula>0</formula>
    </cfRule>
  </conditionalFormatting>
  <conditionalFormatting sqref="B574">
    <cfRule type="cellIs" dxfId="6320" priority="1359" operator="lessThan">
      <formula>0</formula>
    </cfRule>
  </conditionalFormatting>
  <conditionalFormatting sqref="B570">
    <cfRule type="cellIs" dxfId="6319" priority="1358" operator="lessThan">
      <formula>0</formula>
    </cfRule>
  </conditionalFormatting>
  <conditionalFormatting sqref="B607:B608">
    <cfRule type="cellIs" dxfId="6318" priority="1357" operator="lessThan">
      <formula>0</formula>
    </cfRule>
  </conditionalFormatting>
  <conditionalFormatting sqref="B605:B608">
    <cfRule type="cellIs" dxfId="6317" priority="1356" operator="lessThan">
      <formula>0</formula>
    </cfRule>
  </conditionalFormatting>
  <conditionalFormatting sqref="B589">
    <cfRule type="cellIs" dxfId="6316" priority="1082" operator="lessThan">
      <formula>0</formula>
    </cfRule>
  </conditionalFormatting>
  <conditionalFormatting sqref="B613:B614">
    <cfRule type="cellIs" dxfId="6315" priority="1354" operator="lessThan">
      <formula>0</formula>
    </cfRule>
  </conditionalFormatting>
  <conditionalFormatting sqref="B606">
    <cfRule type="cellIs" dxfId="6314" priority="1355" operator="lessThan">
      <formula>0</formula>
    </cfRule>
  </conditionalFormatting>
  <conditionalFormatting sqref="B611:B614">
    <cfRule type="cellIs" dxfId="6313" priority="1353" operator="lessThan">
      <formula>0</formula>
    </cfRule>
  </conditionalFormatting>
  <conditionalFormatting sqref="O616:O619">
    <cfRule type="cellIs" dxfId="6312" priority="830" operator="lessThan">
      <formula>0</formula>
    </cfRule>
  </conditionalFormatting>
  <conditionalFormatting sqref="O599 O601:O602">
    <cfRule type="cellIs" dxfId="6311" priority="832" operator="lessThan">
      <formula>0</formula>
    </cfRule>
  </conditionalFormatting>
  <conditionalFormatting sqref="B612">
    <cfRule type="cellIs" dxfId="6310" priority="1352" operator="lessThan">
      <formula>0</formula>
    </cfRule>
  </conditionalFormatting>
  <conditionalFormatting sqref="D589">
    <cfRule type="cellIs" dxfId="6309" priority="1076" operator="lessThan">
      <formula>0</formula>
    </cfRule>
  </conditionalFormatting>
  <conditionalFormatting sqref="O605:O607">
    <cfRule type="cellIs" dxfId="6308" priority="824" operator="lessThan">
      <formula>0</formula>
    </cfRule>
  </conditionalFormatting>
  <conditionalFormatting sqref="O626:O629">
    <cfRule type="cellIs" dxfId="6307" priority="826" operator="lessThan">
      <formula>0</formula>
    </cfRule>
  </conditionalFormatting>
  <conditionalFormatting sqref="B650 B655:B657 B663 B665:B668 B642:B645 B670">
    <cfRule type="cellIs" dxfId="6306" priority="1351" operator="lessThan">
      <formula>0</formula>
    </cfRule>
  </conditionalFormatting>
  <conditionalFormatting sqref="N378">
    <cfRule type="cellIs" dxfId="6305" priority="1342" operator="lessThan">
      <formula>0</formula>
    </cfRule>
  </conditionalFormatting>
  <conditionalFormatting sqref="N372">
    <cfRule type="cellIs" dxfId="6304" priority="1343" operator="lessThan">
      <formula>0</formula>
    </cfRule>
  </conditionalFormatting>
  <conditionalFormatting sqref="B387:N387">
    <cfRule type="cellIs" dxfId="6303" priority="1340" operator="lessThan">
      <formula>0</formula>
    </cfRule>
  </conditionalFormatting>
  <conditionalFormatting sqref="N384">
    <cfRule type="cellIs" dxfId="6302" priority="1341" operator="lessThan">
      <formula>0</formula>
    </cfRule>
  </conditionalFormatting>
  <conditionalFormatting sqref="B387:N387">
    <cfRule type="cellIs" dxfId="6301" priority="1339" operator="lessThan">
      <formula>0</formula>
    </cfRule>
  </conditionalFormatting>
  <conditionalFormatting sqref="B387:N387">
    <cfRule type="cellIs" dxfId="6300" priority="1336" operator="lessThan">
      <formula>0</formula>
    </cfRule>
  </conditionalFormatting>
  <conditionalFormatting sqref="B652">
    <cfRule type="cellIs" dxfId="6299" priority="1350" operator="lessThan">
      <formula>0</formula>
    </cfRule>
  </conditionalFormatting>
  <conditionalFormatting sqref="B653">
    <cfRule type="cellIs" dxfId="6298" priority="1349" operator="lessThan">
      <formula>0</formula>
    </cfRule>
  </conditionalFormatting>
  <conditionalFormatting sqref="B658">
    <cfRule type="cellIs" dxfId="6297" priority="1348" operator="lessThan">
      <formula>0</formula>
    </cfRule>
  </conditionalFormatting>
  <conditionalFormatting sqref="O365">
    <cfRule type="cellIs" dxfId="6296" priority="818" operator="lessThan">
      <formula>0</formula>
    </cfRule>
  </conditionalFormatting>
  <conditionalFormatting sqref="O371">
    <cfRule type="cellIs" dxfId="6295" priority="817" operator="lessThan">
      <formula>0</formula>
    </cfRule>
  </conditionalFormatting>
  <conditionalFormatting sqref="G589">
    <cfRule type="cellIs" dxfId="6294" priority="1067" operator="lessThan">
      <formula>0</formula>
    </cfRule>
  </conditionalFormatting>
  <conditionalFormatting sqref="H589">
    <cfRule type="cellIs" dxfId="6293" priority="1064" operator="lessThan">
      <formula>0</formula>
    </cfRule>
  </conditionalFormatting>
  <conditionalFormatting sqref="B351:B354">
    <cfRule type="cellIs" dxfId="6292" priority="1346" operator="lessThan">
      <formula>0</formula>
    </cfRule>
  </conditionalFormatting>
  <conditionalFormatting sqref="N360">
    <cfRule type="cellIs" dxfId="6291" priority="1345" operator="lessThan">
      <formula>0</formula>
    </cfRule>
  </conditionalFormatting>
  <conditionalFormatting sqref="N366">
    <cfRule type="cellIs" dxfId="6290" priority="1344" operator="lessThan">
      <formula>0</formula>
    </cfRule>
  </conditionalFormatting>
  <conditionalFormatting sqref="B387:N387">
    <cfRule type="cellIs" dxfId="6289" priority="1335" operator="lessThan">
      <formula>0</formula>
    </cfRule>
  </conditionalFormatting>
  <conditionalFormatting sqref="B387:N387">
    <cfRule type="cellIs" dxfId="6288" priority="1334" operator="lessThan">
      <formula>0</formula>
    </cfRule>
  </conditionalFormatting>
  <conditionalFormatting sqref="B387:N387">
    <cfRule type="cellIs" dxfId="6287" priority="1333" operator="lessThan">
      <formula>0</formula>
    </cfRule>
  </conditionalFormatting>
  <conditionalFormatting sqref="B393:N393">
    <cfRule type="cellIs" dxfId="6286" priority="1328" operator="lessThan">
      <formula>0</formula>
    </cfRule>
  </conditionalFormatting>
  <conditionalFormatting sqref="B393:N393">
    <cfRule type="cellIs" dxfId="6285" priority="1331" operator="lessThan">
      <formula>0</formula>
    </cfRule>
  </conditionalFormatting>
  <conditionalFormatting sqref="B393:N393">
    <cfRule type="cellIs" dxfId="6284" priority="1326" operator="lessThan">
      <formula>0</formula>
    </cfRule>
  </conditionalFormatting>
  <conditionalFormatting sqref="B393:N393">
    <cfRule type="cellIs" dxfId="6283" priority="1329" operator="lessThan">
      <formula>0</formula>
    </cfRule>
  </conditionalFormatting>
  <conditionalFormatting sqref="B393:N393">
    <cfRule type="cellIs" dxfId="6282" priority="1324" operator="lessThan">
      <formula>0</formula>
    </cfRule>
  </conditionalFormatting>
  <conditionalFormatting sqref="B393:N393">
    <cfRule type="cellIs" dxfId="6281" priority="1325" operator="lessThan">
      <formula>0</formula>
    </cfRule>
  </conditionalFormatting>
  <conditionalFormatting sqref="B399:N399">
    <cfRule type="cellIs" dxfId="6280" priority="1322" operator="lessThan">
      <formula>0</formula>
    </cfRule>
  </conditionalFormatting>
  <conditionalFormatting sqref="N396">
    <cfRule type="cellIs" dxfId="6279" priority="1323" operator="lessThan">
      <formula>0</formula>
    </cfRule>
  </conditionalFormatting>
  <conditionalFormatting sqref="B399:N399">
    <cfRule type="cellIs" dxfId="6278" priority="1321" operator="lessThan">
      <formula>0</formula>
    </cfRule>
  </conditionalFormatting>
  <conditionalFormatting sqref="B399:N399">
    <cfRule type="cellIs" dxfId="6277" priority="1320" operator="lessThan">
      <formula>0</formula>
    </cfRule>
  </conditionalFormatting>
  <conditionalFormatting sqref="B399:N399">
    <cfRule type="cellIs" dxfId="6276" priority="1319" operator="lessThan">
      <formula>0</formula>
    </cfRule>
  </conditionalFormatting>
  <conditionalFormatting sqref="B399:N399">
    <cfRule type="cellIs" dxfId="6275" priority="1318" operator="lessThan">
      <formula>0</formula>
    </cfRule>
  </conditionalFormatting>
  <conditionalFormatting sqref="B399:N399">
    <cfRule type="cellIs" dxfId="6274" priority="1317" operator="lessThan">
      <formula>0</formula>
    </cfRule>
  </conditionalFormatting>
  <conditionalFormatting sqref="B399:N399">
    <cfRule type="cellIs" dxfId="6273" priority="1316" operator="lessThan">
      <formula>0</formula>
    </cfRule>
  </conditionalFormatting>
  <conditionalFormatting sqref="B399:N399">
    <cfRule type="cellIs" dxfId="6272" priority="1315" operator="lessThan">
      <formula>0</formula>
    </cfRule>
  </conditionalFormatting>
  <conditionalFormatting sqref="N402">
    <cfRule type="cellIs" dxfId="6271" priority="1314" operator="lessThan">
      <formula>0</formula>
    </cfRule>
  </conditionalFormatting>
  <conditionalFormatting sqref="N355">
    <cfRule type="cellIs" dxfId="6270" priority="1313" operator="lessThan">
      <formula>0</formula>
    </cfRule>
  </conditionalFormatting>
  <conditionalFormatting sqref="N361">
    <cfRule type="cellIs" dxfId="6269" priority="1312" operator="lessThan">
      <formula>0</formula>
    </cfRule>
  </conditionalFormatting>
  <conditionalFormatting sqref="N361">
    <cfRule type="cellIs" dxfId="6268" priority="1311" operator="lessThan">
      <formula>0</formula>
    </cfRule>
  </conditionalFormatting>
  <conditionalFormatting sqref="N367">
    <cfRule type="cellIs" dxfId="6267" priority="1310" operator="lessThan">
      <formula>0</formula>
    </cfRule>
  </conditionalFormatting>
  <conditionalFormatting sqref="N367">
    <cfRule type="cellIs" dxfId="6266" priority="1309" operator="lessThan">
      <formula>0</formula>
    </cfRule>
  </conditionalFormatting>
  <conditionalFormatting sqref="N373">
    <cfRule type="cellIs" dxfId="6265" priority="1308" operator="lessThan">
      <formula>0</formula>
    </cfRule>
  </conditionalFormatting>
  <conditionalFormatting sqref="N373">
    <cfRule type="cellIs" dxfId="6264" priority="1307" operator="lessThan">
      <formula>0</formula>
    </cfRule>
  </conditionalFormatting>
  <conditionalFormatting sqref="N379">
    <cfRule type="cellIs" dxfId="6263" priority="1306" operator="lessThan">
      <formula>0</formula>
    </cfRule>
  </conditionalFormatting>
  <conditionalFormatting sqref="N379">
    <cfRule type="cellIs" dxfId="6262" priority="1305" operator="lessThan">
      <formula>0</formula>
    </cfRule>
  </conditionalFormatting>
  <conditionalFormatting sqref="N385">
    <cfRule type="cellIs" dxfId="6261" priority="1304" operator="lessThan">
      <formula>0</formula>
    </cfRule>
  </conditionalFormatting>
  <conditionalFormatting sqref="N385">
    <cfRule type="cellIs" dxfId="6260" priority="1303" operator="lessThan">
      <formula>0</formula>
    </cfRule>
  </conditionalFormatting>
  <conditionalFormatting sqref="N391">
    <cfRule type="cellIs" dxfId="6259" priority="1302" operator="lessThan">
      <formula>0</formula>
    </cfRule>
  </conditionalFormatting>
  <conditionalFormatting sqref="N391">
    <cfRule type="cellIs" dxfId="6258" priority="1301" operator="lessThan">
      <formula>0</formula>
    </cfRule>
  </conditionalFormatting>
  <conditionalFormatting sqref="N397">
    <cfRule type="cellIs" dxfId="6257" priority="1300" operator="lessThan">
      <formula>0</formula>
    </cfRule>
  </conditionalFormatting>
  <conditionalFormatting sqref="N397">
    <cfRule type="cellIs" dxfId="6256" priority="1299" operator="lessThan">
      <formula>0</formula>
    </cfRule>
  </conditionalFormatting>
  <conditionalFormatting sqref="C409:M409">
    <cfRule type="cellIs" dxfId="6255" priority="1298" operator="lessThan">
      <formula>0</formula>
    </cfRule>
  </conditionalFormatting>
  <conditionalFormatting sqref="C409:M409">
    <cfRule type="cellIs" dxfId="6254" priority="1297" operator="lessThan">
      <formula>0</formula>
    </cfRule>
  </conditionalFormatting>
  <conditionalFormatting sqref="H409">
    <cfRule type="cellIs" dxfId="6253" priority="1296" operator="lessThan">
      <formula>0</formula>
    </cfRule>
  </conditionalFormatting>
  <conditionalFormatting sqref="B409">
    <cfRule type="cellIs" dxfId="6252" priority="1295" operator="lessThan">
      <formula>0</formula>
    </cfRule>
  </conditionalFormatting>
  <conditionalFormatting sqref="B409">
    <cfRule type="cellIs" dxfId="6251" priority="1294" operator="lessThan">
      <formula>0</formula>
    </cfRule>
  </conditionalFormatting>
  <conditionalFormatting sqref="B405:N405">
    <cfRule type="cellIs" dxfId="6250" priority="1293" operator="lessThan">
      <formula>0</formula>
    </cfRule>
  </conditionalFormatting>
  <conditionalFormatting sqref="B405:N405">
    <cfRule type="cellIs" dxfId="6249" priority="1292" operator="lessThan">
      <formula>0</formula>
    </cfRule>
  </conditionalFormatting>
  <conditionalFormatting sqref="B405:N405">
    <cfRule type="cellIs" dxfId="6248" priority="1291" operator="lessThan">
      <formula>0</formula>
    </cfRule>
  </conditionalFormatting>
  <conditionalFormatting sqref="B405:N405">
    <cfRule type="cellIs" dxfId="6247" priority="1290" operator="lessThan">
      <formula>0</formula>
    </cfRule>
  </conditionalFormatting>
  <conditionalFormatting sqref="B405:N405">
    <cfRule type="cellIs" dxfId="6246" priority="1289" operator="lessThan">
      <formula>0</formula>
    </cfRule>
  </conditionalFormatting>
  <conditionalFormatting sqref="B405:N405">
    <cfRule type="cellIs" dxfId="6245" priority="1288" operator="lessThan">
      <formula>0</formula>
    </cfRule>
  </conditionalFormatting>
  <conditionalFormatting sqref="B405:N405">
    <cfRule type="cellIs" dxfId="6244" priority="1287" operator="lessThan">
      <formula>0</formula>
    </cfRule>
  </conditionalFormatting>
  <conditionalFormatting sqref="B405:N405">
    <cfRule type="cellIs" dxfId="6243" priority="1286" operator="lessThan">
      <formula>0</formula>
    </cfRule>
  </conditionalFormatting>
  <conditionalFormatting sqref="N408">
    <cfRule type="cellIs" dxfId="6242" priority="1285" operator="lessThan">
      <formula>0</formula>
    </cfRule>
  </conditionalFormatting>
  <conditionalFormatting sqref="N409">
    <cfRule type="cellIs" dxfId="6241" priority="1284" operator="lessThan">
      <formula>0</formula>
    </cfRule>
  </conditionalFormatting>
  <conditionalFormatting sqref="N409">
    <cfRule type="cellIs" dxfId="6240" priority="1283" operator="lessThan">
      <formula>0</formula>
    </cfRule>
  </conditionalFormatting>
  <conditionalFormatting sqref="C415:M415">
    <cfRule type="cellIs" dxfId="6239" priority="1282" operator="lessThan">
      <formula>0</formula>
    </cfRule>
  </conditionalFormatting>
  <conditionalFormatting sqref="C415:M415">
    <cfRule type="cellIs" dxfId="6238" priority="1281" operator="lessThan">
      <formula>0</formula>
    </cfRule>
  </conditionalFormatting>
  <conditionalFormatting sqref="H415">
    <cfRule type="cellIs" dxfId="6237" priority="1280" operator="lessThan">
      <formula>0</formula>
    </cfRule>
  </conditionalFormatting>
  <conditionalFormatting sqref="B415">
    <cfRule type="cellIs" dxfId="6236" priority="1279" operator="lessThan">
      <formula>0</formula>
    </cfRule>
  </conditionalFormatting>
  <conditionalFormatting sqref="B415">
    <cfRule type="cellIs" dxfId="6235" priority="1278" operator="lessThan">
      <formula>0</formula>
    </cfRule>
  </conditionalFormatting>
  <conditionalFormatting sqref="B411:N411">
    <cfRule type="cellIs" dxfId="6234" priority="1277" operator="lessThan">
      <formula>0</formula>
    </cfRule>
  </conditionalFormatting>
  <conditionalFormatting sqref="B411:N411">
    <cfRule type="cellIs" dxfId="6233" priority="1276" operator="lessThan">
      <formula>0</formula>
    </cfRule>
  </conditionalFormatting>
  <conditionalFormatting sqref="B411:N411">
    <cfRule type="cellIs" dxfId="6232" priority="1275" operator="lessThan">
      <formula>0</formula>
    </cfRule>
  </conditionalFormatting>
  <conditionalFormatting sqref="B411:N411">
    <cfRule type="cellIs" dxfId="6231" priority="1274" operator="lessThan">
      <formula>0</formula>
    </cfRule>
  </conditionalFormatting>
  <conditionalFormatting sqref="B411:N411">
    <cfRule type="cellIs" dxfId="6230" priority="1273" operator="lessThan">
      <formula>0</formula>
    </cfRule>
  </conditionalFormatting>
  <conditionalFormatting sqref="B411:N411">
    <cfRule type="cellIs" dxfId="6229" priority="1272" operator="lessThan">
      <formula>0</formula>
    </cfRule>
  </conditionalFormatting>
  <conditionalFormatting sqref="B411:N411">
    <cfRule type="cellIs" dxfId="6228" priority="1271" operator="lessThan">
      <formula>0</formula>
    </cfRule>
  </conditionalFormatting>
  <conditionalFormatting sqref="B411:N411">
    <cfRule type="cellIs" dxfId="6227" priority="1270" operator="lessThan">
      <formula>0</formula>
    </cfRule>
  </conditionalFormatting>
  <conditionalFormatting sqref="N414">
    <cfRule type="cellIs" dxfId="6226" priority="1269" operator="lessThan">
      <formula>0</formula>
    </cfRule>
  </conditionalFormatting>
  <conditionalFormatting sqref="N415">
    <cfRule type="cellIs" dxfId="6225" priority="1268" operator="lessThan">
      <formula>0</formula>
    </cfRule>
  </conditionalFormatting>
  <conditionalFormatting sqref="N415">
    <cfRule type="cellIs" dxfId="6224" priority="1267" operator="lessThan">
      <formula>0</formula>
    </cfRule>
  </conditionalFormatting>
  <conditionalFormatting sqref="C421:M421">
    <cfRule type="cellIs" dxfId="6223" priority="1266" operator="lessThan">
      <formula>0</formula>
    </cfRule>
  </conditionalFormatting>
  <conditionalFormatting sqref="C421:M421">
    <cfRule type="cellIs" dxfId="6222" priority="1265" operator="lessThan">
      <formula>0</formula>
    </cfRule>
  </conditionalFormatting>
  <conditionalFormatting sqref="H421">
    <cfRule type="cellIs" dxfId="6221" priority="1264" operator="lessThan">
      <formula>0</formula>
    </cfRule>
  </conditionalFormatting>
  <conditionalFormatting sqref="B421">
    <cfRule type="cellIs" dxfId="6220" priority="1263" operator="lessThan">
      <formula>0</formula>
    </cfRule>
  </conditionalFormatting>
  <conditionalFormatting sqref="B421">
    <cfRule type="cellIs" dxfId="6219" priority="1262" operator="lessThan">
      <formula>0</formula>
    </cfRule>
  </conditionalFormatting>
  <conditionalFormatting sqref="B417:N417">
    <cfRule type="cellIs" dxfId="6218" priority="1261" operator="lessThan">
      <formula>0</formula>
    </cfRule>
  </conditionalFormatting>
  <conditionalFormatting sqref="B417:N417">
    <cfRule type="cellIs" dxfId="6217" priority="1260" operator="lessThan">
      <formula>0</formula>
    </cfRule>
  </conditionalFormatting>
  <conditionalFormatting sqref="B417:N417">
    <cfRule type="cellIs" dxfId="6216" priority="1259" operator="lessThan">
      <formula>0</formula>
    </cfRule>
  </conditionalFormatting>
  <conditionalFormatting sqref="B417:N417">
    <cfRule type="cellIs" dxfId="6215" priority="1258" operator="lessThan">
      <formula>0</formula>
    </cfRule>
  </conditionalFormatting>
  <conditionalFormatting sqref="B417:N417">
    <cfRule type="cellIs" dxfId="6214" priority="1257" operator="lessThan">
      <formula>0</formula>
    </cfRule>
  </conditionalFormatting>
  <conditionalFormatting sqref="B417:N417">
    <cfRule type="cellIs" dxfId="6213" priority="1256" operator="lessThan">
      <formula>0</formula>
    </cfRule>
  </conditionalFormatting>
  <conditionalFormatting sqref="B417:N417">
    <cfRule type="cellIs" dxfId="6212" priority="1255" operator="lessThan">
      <formula>0</formula>
    </cfRule>
  </conditionalFormatting>
  <conditionalFormatting sqref="B417:N417">
    <cfRule type="cellIs" dxfId="6211" priority="1254" operator="lessThan">
      <formula>0</formula>
    </cfRule>
  </conditionalFormatting>
  <conditionalFormatting sqref="N420">
    <cfRule type="cellIs" dxfId="6210" priority="1253" operator="lessThan">
      <formula>0</formula>
    </cfRule>
  </conditionalFormatting>
  <conditionalFormatting sqref="N421">
    <cfRule type="cellIs" dxfId="6209" priority="1252" operator="lessThan">
      <formula>0</formula>
    </cfRule>
  </conditionalFormatting>
  <conditionalFormatting sqref="N421">
    <cfRule type="cellIs" dxfId="6208" priority="1251" operator="lessThan">
      <formula>0</formula>
    </cfRule>
  </conditionalFormatting>
  <conditionalFormatting sqref="C427:M427">
    <cfRule type="cellIs" dxfId="6207" priority="1250" operator="lessThan">
      <formula>0</formula>
    </cfRule>
  </conditionalFormatting>
  <conditionalFormatting sqref="C427:M427">
    <cfRule type="cellIs" dxfId="6206" priority="1249" operator="lessThan">
      <formula>0</formula>
    </cfRule>
  </conditionalFormatting>
  <conditionalFormatting sqref="H427">
    <cfRule type="cellIs" dxfId="6205" priority="1248" operator="lessThan">
      <formula>0</formula>
    </cfRule>
  </conditionalFormatting>
  <conditionalFormatting sqref="B427">
    <cfRule type="cellIs" dxfId="6204" priority="1247" operator="lessThan">
      <formula>0</formula>
    </cfRule>
  </conditionalFormatting>
  <conditionalFormatting sqref="B427">
    <cfRule type="cellIs" dxfId="6203" priority="1246" operator="lessThan">
      <formula>0</formula>
    </cfRule>
  </conditionalFormatting>
  <conditionalFormatting sqref="B423:N423">
    <cfRule type="cellIs" dxfId="6202" priority="1245" operator="lessThan">
      <formula>0</formula>
    </cfRule>
  </conditionalFormatting>
  <conditionalFormatting sqref="B423:N423">
    <cfRule type="cellIs" dxfId="6201" priority="1244" operator="lessThan">
      <formula>0</formula>
    </cfRule>
  </conditionalFormatting>
  <conditionalFormatting sqref="B423:N423">
    <cfRule type="cellIs" dxfId="6200" priority="1243" operator="lessThan">
      <formula>0</formula>
    </cfRule>
  </conditionalFormatting>
  <conditionalFormatting sqref="B423:N423">
    <cfRule type="cellIs" dxfId="6199" priority="1242" operator="lessThan">
      <formula>0</formula>
    </cfRule>
  </conditionalFormatting>
  <conditionalFormatting sqref="B423:N423">
    <cfRule type="cellIs" dxfId="6198" priority="1241" operator="lessThan">
      <formula>0</formula>
    </cfRule>
  </conditionalFormatting>
  <conditionalFormatting sqref="B423:N423">
    <cfRule type="cellIs" dxfId="6197" priority="1240" operator="lessThan">
      <formula>0</formula>
    </cfRule>
  </conditionalFormatting>
  <conditionalFormatting sqref="B423:N423">
    <cfRule type="cellIs" dxfId="6196" priority="1239" operator="lessThan">
      <formula>0</formula>
    </cfRule>
  </conditionalFormatting>
  <conditionalFormatting sqref="B423:N423">
    <cfRule type="cellIs" dxfId="6195" priority="1238" operator="lessThan">
      <formula>0</formula>
    </cfRule>
  </conditionalFormatting>
  <conditionalFormatting sqref="N426">
    <cfRule type="cellIs" dxfId="6194" priority="1237" operator="lessThan">
      <formula>0</formula>
    </cfRule>
  </conditionalFormatting>
  <conditionalFormatting sqref="C537:N537">
    <cfRule type="cellIs" dxfId="6193" priority="957" operator="lessThan">
      <formula>0</formula>
    </cfRule>
  </conditionalFormatting>
  <conditionalFormatting sqref="C568:N568">
    <cfRule type="cellIs" dxfId="6192" priority="954" operator="lessThan">
      <formula>0</formula>
    </cfRule>
  </conditionalFormatting>
  <conditionalFormatting sqref="I552:N552">
    <cfRule type="cellIs" dxfId="6191" priority="951" operator="lessThan">
      <formula>0</formula>
    </cfRule>
  </conditionalFormatting>
  <conditionalFormatting sqref="I560:N560">
    <cfRule type="cellIs" dxfId="6190" priority="948" operator="lessThan">
      <formula>0</formula>
    </cfRule>
  </conditionalFormatting>
  <conditionalFormatting sqref="B429:N429">
    <cfRule type="cellIs" dxfId="6189" priority="1225" operator="lessThan">
      <formula>0</formula>
    </cfRule>
  </conditionalFormatting>
  <conditionalFormatting sqref="B429:N429">
    <cfRule type="cellIs" dxfId="6188" priority="1224" operator="lessThan">
      <formula>0</formula>
    </cfRule>
  </conditionalFormatting>
  <conditionalFormatting sqref="B429:N429">
    <cfRule type="cellIs" dxfId="6187" priority="1223" operator="lessThan">
      <formula>0</formula>
    </cfRule>
  </conditionalFormatting>
  <conditionalFormatting sqref="B429:N429">
    <cfRule type="cellIs" dxfId="6186" priority="1222" operator="lessThan">
      <formula>0</formula>
    </cfRule>
  </conditionalFormatting>
  <conditionalFormatting sqref="N432">
    <cfRule type="cellIs" dxfId="6185" priority="1221" operator="lessThan">
      <formula>0</formula>
    </cfRule>
  </conditionalFormatting>
  <conditionalFormatting sqref="C439:M439">
    <cfRule type="cellIs" dxfId="6184" priority="1220" operator="lessThan">
      <formula>0</formula>
    </cfRule>
  </conditionalFormatting>
  <conditionalFormatting sqref="C439:M439">
    <cfRule type="cellIs" dxfId="6183" priority="1219" operator="lessThan">
      <formula>0</formula>
    </cfRule>
  </conditionalFormatting>
  <conditionalFormatting sqref="H439">
    <cfRule type="cellIs" dxfId="6182" priority="1218" operator="lessThan">
      <formula>0</formula>
    </cfRule>
  </conditionalFormatting>
  <conditionalFormatting sqref="B439">
    <cfRule type="cellIs" dxfId="6181" priority="1217" operator="lessThan">
      <formula>0</formula>
    </cfRule>
  </conditionalFormatting>
  <conditionalFormatting sqref="B439">
    <cfRule type="cellIs" dxfId="6180" priority="1216" operator="lessThan">
      <formula>0</formula>
    </cfRule>
  </conditionalFormatting>
  <conditionalFormatting sqref="B435:N435">
    <cfRule type="cellIs" dxfId="6179" priority="1215" operator="lessThan">
      <formula>0</formula>
    </cfRule>
  </conditionalFormatting>
  <conditionalFormatting sqref="B435:N435">
    <cfRule type="cellIs" dxfId="6178" priority="1214" operator="lessThan">
      <formula>0</formula>
    </cfRule>
  </conditionalFormatting>
  <conditionalFormatting sqref="C642:N645">
    <cfRule type="cellIs" dxfId="6177" priority="933" operator="lessThan">
      <formula>0</formula>
    </cfRule>
  </conditionalFormatting>
  <conditionalFormatting sqref="C597:N597">
    <cfRule type="cellIs" dxfId="6176" priority="932" operator="lessThan">
      <formula>0</formula>
    </cfRule>
  </conditionalFormatting>
  <conditionalFormatting sqref="C603:N603">
    <cfRule type="cellIs" dxfId="6175" priority="929" operator="lessThan">
      <formula>0</formula>
    </cfRule>
  </conditionalFormatting>
  <conditionalFormatting sqref="C603:N603">
    <cfRule type="cellIs" dxfId="6174" priority="928" operator="lessThan">
      <formula>0</formula>
    </cfRule>
  </conditionalFormatting>
  <conditionalFormatting sqref="C603:N603">
    <cfRule type="cellIs" dxfId="6173" priority="927" operator="lessThan">
      <formula>0</formula>
    </cfRule>
  </conditionalFormatting>
  <conditionalFormatting sqref="H445">
    <cfRule type="cellIs" dxfId="6172" priority="1202" operator="lessThan">
      <formula>0</formula>
    </cfRule>
  </conditionalFormatting>
  <conditionalFormatting sqref="B445">
    <cfRule type="cellIs" dxfId="6171" priority="1201" operator="lessThan">
      <formula>0</formula>
    </cfRule>
  </conditionalFormatting>
  <conditionalFormatting sqref="B445">
    <cfRule type="cellIs" dxfId="6170" priority="1200" operator="lessThan">
      <formula>0</formula>
    </cfRule>
  </conditionalFormatting>
  <conditionalFormatting sqref="B441:N441">
    <cfRule type="cellIs" dxfId="6169" priority="1199" operator="lessThan">
      <formula>0</formula>
    </cfRule>
  </conditionalFormatting>
  <conditionalFormatting sqref="B441:N441">
    <cfRule type="cellIs" dxfId="6168" priority="1198" operator="lessThan">
      <formula>0</formula>
    </cfRule>
  </conditionalFormatting>
  <conditionalFormatting sqref="B441:N441">
    <cfRule type="cellIs" dxfId="6167" priority="1197" operator="lessThan">
      <formula>0</formula>
    </cfRule>
  </conditionalFormatting>
  <conditionalFormatting sqref="B441:N441">
    <cfRule type="cellIs" dxfId="6166" priority="1196" operator="lessThan">
      <formula>0</formula>
    </cfRule>
  </conditionalFormatting>
  <conditionalFormatting sqref="B441:N441">
    <cfRule type="cellIs" dxfId="6165" priority="1195" operator="lessThan">
      <formula>0</formula>
    </cfRule>
  </conditionalFormatting>
  <conditionalFormatting sqref="B441:N441">
    <cfRule type="cellIs" dxfId="6164" priority="1194" operator="lessThan">
      <formula>0</formula>
    </cfRule>
  </conditionalFormatting>
  <conditionalFormatting sqref="B441:N441">
    <cfRule type="cellIs" dxfId="6163" priority="1193" operator="lessThan">
      <formula>0</formula>
    </cfRule>
  </conditionalFormatting>
  <conditionalFormatting sqref="B441:N441">
    <cfRule type="cellIs" dxfId="6162" priority="1192" operator="lessThan">
      <formula>0</formula>
    </cfRule>
  </conditionalFormatting>
  <conditionalFormatting sqref="N444">
    <cfRule type="cellIs" dxfId="6161" priority="1191" operator="lessThan">
      <formula>0</formula>
    </cfRule>
  </conditionalFormatting>
  <conditionalFormatting sqref="N445">
    <cfRule type="cellIs" dxfId="6160" priority="1190" operator="lessThan">
      <formula>0</formula>
    </cfRule>
  </conditionalFormatting>
  <conditionalFormatting sqref="N445">
    <cfRule type="cellIs" dxfId="6159" priority="1189" operator="lessThan">
      <formula>0</formula>
    </cfRule>
  </conditionalFormatting>
  <conditionalFormatting sqref="C452:M452">
    <cfRule type="cellIs" dxfId="6158" priority="1188" operator="lessThan">
      <formula>0</formula>
    </cfRule>
  </conditionalFormatting>
  <conditionalFormatting sqref="C452:M452">
    <cfRule type="cellIs" dxfId="6157" priority="1187" operator="lessThan">
      <formula>0</formula>
    </cfRule>
  </conditionalFormatting>
  <conditionalFormatting sqref="H452">
    <cfRule type="cellIs" dxfId="6156" priority="1186" operator="lessThan">
      <formula>0</formula>
    </cfRule>
  </conditionalFormatting>
  <conditionalFormatting sqref="B452">
    <cfRule type="cellIs" dxfId="6155" priority="1185" operator="lessThan">
      <formula>0</formula>
    </cfRule>
  </conditionalFormatting>
  <conditionalFormatting sqref="B452">
    <cfRule type="cellIs" dxfId="6154" priority="1184" operator="lessThan">
      <formula>0</formula>
    </cfRule>
  </conditionalFormatting>
  <conditionalFormatting sqref="B448:N448">
    <cfRule type="cellIs" dxfId="6153" priority="1183" operator="lessThan">
      <formula>0</formula>
    </cfRule>
  </conditionalFormatting>
  <conditionalFormatting sqref="B448:N448">
    <cfRule type="cellIs" dxfId="6152" priority="1182" operator="lessThan">
      <formula>0</formula>
    </cfRule>
  </conditionalFormatting>
  <conditionalFormatting sqref="B448:N448">
    <cfRule type="cellIs" dxfId="6151" priority="1181" operator="lessThan">
      <formula>0</formula>
    </cfRule>
  </conditionalFormatting>
  <conditionalFormatting sqref="B448:N448">
    <cfRule type="cellIs" dxfId="6150" priority="1180" operator="lessThan">
      <formula>0</formula>
    </cfRule>
  </conditionalFormatting>
  <conditionalFormatting sqref="B448:N448">
    <cfRule type="cellIs" dxfId="6149" priority="1179" operator="lessThan">
      <formula>0</formula>
    </cfRule>
  </conditionalFormatting>
  <conditionalFormatting sqref="B448:N448">
    <cfRule type="cellIs" dxfId="6148" priority="1178" operator="lessThan">
      <formula>0</formula>
    </cfRule>
  </conditionalFormatting>
  <conditionalFormatting sqref="B448:N448">
    <cfRule type="cellIs" dxfId="6147" priority="1177" operator="lessThan">
      <formula>0</formula>
    </cfRule>
  </conditionalFormatting>
  <conditionalFormatting sqref="B448:N448">
    <cfRule type="cellIs" dxfId="6146" priority="1176" operator="lessThan">
      <formula>0</formula>
    </cfRule>
  </conditionalFormatting>
  <conditionalFormatting sqref="N451">
    <cfRule type="cellIs" dxfId="6145" priority="1175" operator="lessThan">
      <formula>0</formula>
    </cfRule>
  </conditionalFormatting>
  <conditionalFormatting sqref="N452">
    <cfRule type="cellIs" dxfId="6144" priority="1174" operator="lessThan">
      <formula>0</formula>
    </cfRule>
  </conditionalFormatting>
  <conditionalFormatting sqref="N452">
    <cfRule type="cellIs" dxfId="6143" priority="1173" operator="lessThan">
      <formula>0</formula>
    </cfRule>
  </conditionalFormatting>
  <conditionalFormatting sqref="C458:M458">
    <cfRule type="cellIs" dxfId="6142" priority="1172" operator="lessThan">
      <formula>0</formula>
    </cfRule>
  </conditionalFormatting>
  <conditionalFormatting sqref="C458:M458">
    <cfRule type="cellIs" dxfId="6141" priority="1171" operator="lessThan">
      <formula>0</formula>
    </cfRule>
  </conditionalFormatting>
  <conditionalFormatting sqref="H458">
    <cfRule type="cellIs" dxfId="6140" priority="1170" operator="lessThan">
      <formula>0</formula>
    </cfRule>
  </conditionalFormatting>
  <conditionalFormatting sqref="B458">
    <cfRule type="cellIs" dxfId="6139" priority="1169" operator="lessThan">
      <formula>0</formula>
    </cfRule>
  </conditionalFormatting>
  <conditionalFormatting sqref="B458">
    <cfRule type="cellIs" dxfId="6138" priority="1168" operator="lessThan">
      <formula>0</formula>
    </cfRule>
  </conditionalFormatting>
  <conditionalFormatting sqref="R505">
    <cfRule type="cellIs" dxfId="6137" priority="890" operator="lessThan">
      <formula>0</formula>
    </cfRule>
  </conditionalFormatting>
  <conditionalFormatting sqref="Q505">
    <cfRule type="cellIs" dxfId="6136" priority="889" operator="lessThan">
      <formula>0</formula>
    </cfRule>
  </conditionalFormatting>
  <conditionalFormatting sqref="R513">
    <cfRule type="cellIs" dxfId="6135" priority="887" operator="lessThan">
      <formula>0</formula>
    </cfRule>
  </conditionalFormatting>
  <conditionalFormatting sqref="Q513">
    <cfRule type="cellIs" dxfId="6134" priority="886" operator="lessThan">
      <formula>0</formula>
    </cfRule>
  </conditionalFormatting>
  <conditionalFormatting sqref="R522">
    <cfRule type="cellIs" dxfId="6133" priority="884" operator="lessThan">
      <formula>0</formula>
    </cfRule>
  </conditionalFormatting>
  <conditionalFormatting sqref="Q522">
    <cfRule type="cellIs" dxfId="6132" priority="883" operator="lessThan">
      <formula>0</formula>
    </cfRule>
  </conditionalFormatting>
  <conditionalFormatting sqref="R530">
    <cfRule type="cellIs" dxfId="6131" priority="881" operator="lessThan">
      <formula>0</formula>
    </cfRule>
  </conditionalFormatting>
  <conditionalFormatting sqref="C461:C464">
    <cfRule type="expression" dxfId="6130" priority="1155">
      <formula>C461/B461&gt;1</formula>
    </cfRule>
    <cfRule type="expression" dxfId="6129" priority="1156">
      <formula>C461/B461&lt;1</formula>
    </cfRule>
  </conditionalFormatting>
  <conditionalFormatting sqref="R538">
    <cfRule type="cellIs" dxfId="6128" priority="878" operator="lessThan">
      <formula>0</formula>
    </cfRule>
  </conditionalFormatting>
  <conditionalFormatting sqref="D461:N464">
    <cfRule type="expression" dxfId="6127" priority="1152">
      <formula>D461/C461&gt;1</formula>
    </cfRule>
    <cfRule type="expression" dxfId="6126" priority="1153">
      <formula>D461/C461&lt;1</formula>
    </cfRule>
  </conditionalFormatting>
  <conditionalFormatting sqref="R553">
    <cfRule type="cellIs" dxfId="6125" priority="875" operator="lessThan">
      <formula>0</formula>
    </cfRule>
  </conditionalFormatting>
  <conditionalFormatting sqref="B461:B464 B552:N552 B560:N560 B575:N575 B589:N589">
    <cfRule type="expression" dxfId="6124" priority="1149">
      <formula>B461/#REF!&gt;1</formula>
    </cfRule>
    <cfRule type="expression" dxfId="6123" priority="1150">
      <formula>B461/#REF!&lt;1</formula>
    </cfRule>
  </conditionalFormatting>
  <conditionalFormatting sqref="R561">
    <cfRule type="cellIs" dxfId="6122" priority="872" operator="lessThan">
      <formula>0</formula>
    </cfRule>
  </conditionalFormatting>
  <conditionalFormatting sqref="B512">
    <cfRule type="expression" dxfId="6121" priority="1146">
      <formula>B512/#REF!&gt;1</formula>
    </cfRule>
    <cfRule type="expression" dxfId="6120" priority="1147">
      <formula>B512/#REF!&lt;1</formula>
    </cfRule>
  </conditionalFormatting>
  <conditionalFormatting sqref="R590">
    <cfRule type="cellIs" dxfId="6119" priority="869" operator="lessThan">
      <formula>0</formula>
    </cfRule>
  </conditionalFormatting>
  <conditionalFormatting sqref="C512">
    <cfRule type="expression" dxfId="6118" priority="1143">
      <formula>C512/B512&gt;1</formula>
    </cfRule>
    <cfRule type="expression" dxfId="6117" priority="1144">
      <formula>C512/B512&lt;1</formula>
    </cfRule>
  </conditionalFormatting>
  <conditionalFormatting sqref="D512">
    <cfRule type="cellIs" dxfId="6116" priority="1142" operator="lessThan">
      <formula>0</formula>
    </cfRule>
  </conditionalFormatting>
  <conditionalFormatting sqref="D512">
    <cfRule type="expression" dxfId="6115" priority="1140">
      <formula>D512/C512&gt;1</formula>
    </cfRule>
    <cfRule type="expression" dxfId="6114" priority="1141">
      <formula>D512/C512&lt;1</formula>
    </cfRule>
  </conditionalFormatting>
  <conditionalFormatting sqref="E512">
    <cfRule type="cellIs" dxfId="6113" priority="1139" operator="lessThan">
      <formula>0</formula>
    </cfRule>
  </conditionalFormatting>
  <conditionalFormatting sqref="E512">
    <cfRule type="expression" dxfId="6112" priority="1137">
      <formula>E512/D512&gt;1</formula>
    </cfRule>
    <cfRule type="expression" dxfId="6111" priority="1138">
      <formula>E512/D512&lt;1</formula>
    </cfRule>
  </conditionalFormatting>
  <conditionalFormatting sqref="F512">
    <cfRule type="cellIs" dxfId="6110" priority="1136" operator="lessThan">
      <formula>0</formula>
    </cfRule>
  </conditionalFormatting>
  <conditionalFormatting sqref="F512">
    <cfRule type="expression" dxfId="6109" priority="1134">
      <formula>F512/E512&gt;1</formula>
    </cfRule>
    <cfRule type="expression" dxfId="6108" priority="1135">
      <formula>F512/E512&lt;1</formula>
    </cfRule>
  </conditionalFormatting>
  <conditionalFormatting sqref="G512">
    <cfRule type="cellIs" dxfId="6107" priority="1133" operator="lessThan">
      <formula>0</formula>
    </cfRule>
  </conditionalFormatting>
  <conditionalFormatting sqref="G512">
    <cfRule type="expression" dxfId="6106" priority="1131">
      <formula>G512/F512&gt;1</formula>
    </cfRule>
    <cfRule type="expression" dxfId="6105" priority="1132">
      <formula>G512/F512&lt;1</formula>
    </cfRule>
  </conditionalFormatting>
  <conditionalFormatting sqref="H512">
    <cfRule type="cellIs" dxfId="6104" priority="1130" operator="lessThan">
      <formula>0</formula>
    </cfRule>
  </conditionalFormatting>
  <conditionalFormatting sqref="H512">
    <cfRule type="expression" dxfId="6103" priority="1128">
      <formula>H512/G512&gt;1</formula>
    </cfRule>
    <cfRule type="expression" dxfId="6102" priority="1129">
      <formula>H512/G512&lt;1</formula>
    </cfRule>
  </conditionalFormatting>
  <conditionalFormatting sqref="I512:N512">
    <cfRule type="cellIs" dxfId="6101" priority="1127" operator="lessThan">
      <formula>0</formula>
    </cfRule>
  </conditionalFormatting>
  <conditionalFormatting sqref="I512:N512">
    <cfRule type="expression" dxfId="6100" priority="1125">
      <formula>I512/H512&gt;1</formula>
    </cfRule>
    <cfRule type="expression" dxfId="6099" priority="1126">
      <formula>I512/H512&lt;1</formula>
    </cfRule>
  </conditionalFormatting>
  <conditionalFormatting sqref="B552">
    <cfRule type="cellIs" dxfId="6098" priority="1124" operator="lessThan">
      <formula>0</formula>
    </cfRule>
  </conditionalFormatting>
  <conditionalFormatting sqref="B552">
    <cfRule type="expression" dxfId="6097" priority="1122">
      <formula>B552/#REF!&gt;1</formula>
    </cfRule>
    <cfRule type="expression" dxfId="6096" priority="1123">
      <formula>B552/#REF!&lt;1</formula>
    </cfRule>
  </conditionalFormatting>
  <conditionalFormatting sqref="C552">
    <cfRule type="cellIs" dxfId="6095" priority="1121" operator="lessThan">
      <formula>0</formula>
    </cfRule>
  </conditionalFormatting>
  <conditionalFormatting sqref="C552">
    <cfRule type="expression" dxfId="6094" priority="1119">
      <formula>C552/B552&gt;1</formula>
    </cfRule>
    <cfRule type="expression" dxfId="6093" priority="1120">
      <formula>C552/B552&lt;1</formula>
    </cfRule>
  </conditionalFormatting>
  <conditionalFormatting sqref="D552">
    <cfRule type="cellIs" dxfId="6092" priority="1118" operator="lessThan">
      <formula>0</formula>
    </cfRule>
  </conditionalFormatting>
  <conditionalFormatting sqref="D552">
    <cfRule type="expression" dxfId="6091" priority="1116">
      <formula>D552/C552&gt;1</formula>
    </cfRule>
    <cfRule type="expression" dxfId="6090" priority="1117">
      <formula>D552/C552&lt;1</formula>
    </cfRule>
  </conditionalFormatting>
  <conditionalFormatting sqref="E552">
    <cfRule type="cellIs" dxfId="6089" priority="1115" operator="lessThan">
      <formula>0</formula>
    </cfRule>
  </conditionalFormatting>
  <conditionalFormatting sqref="E552">
    <cfRule type="expression" dxfId="6088" priority="1113">
      <formula>E552/D552&gt;1</formula>
    </cfRule>
    <cfRule type="expression" dxfId="6087" priority="1114">
      <formula>E552/D552&lt;1</formula>
    </cfRule>
  </conditionalFormatting>
  <conditionalFormatting sqref="F552">
    <cfRule type="cellIs" dxfId="6086" priority="1112" operator="lessThan">
      <formula>0</formula>
    </cfRule>
  </conditionalFormatting>
  <conditionalFormatting sqref="F552">
    <cfRule type="expression" dxfId="6085" priority="1110">
      <formula>F552/E552&gt;1</formula>
    </cfRule>
    <cfRule type="expression" dxfId="6084" priority="1111">
      <formula>F552/E552&lt;1</formula>
    </cfRule>
  </conditionalFormatting>
  <conditionalFormatting sqref="G552">
    <cfRule type="cellIs" dxfId="6083" priority="1109" operator="lessThan">
      <formula>0</formula>
    </cfRule>
  </conditionalFormatting>
  <conditionalFormatting sqref="G552">
    <cfRule type="expression" dxfId="6082" priority="1107">
      <formula>G552/F552&gt;1</formula>
    </cfRule>
    <cfRule type="expression" dxfId="6081" priority="1108">
      <formula>G552/F552&lt;1</formula>
    </cfRule>
  </conditionalFormatting>
  <conditionalFormatting sqref="H552">
    <cfRule type="cellIs" dxfId="6080" priority="1106" operator="lessThan">
      <formula>0</formula>
    </cfRule>
  </conditionalFormatting>
  <conditionalFormatting sqref="H552">
    <cfRule type="expression" dxfId="6079" priority="1104">
      <formula>H552/G552&gt;1</formula>
    </cfRule>
    <cfRule type="expression" dxfId="6078" priority="1105">
      <formula>H552/G552&lt;1</formula>
    </cfRule>
  </conditionalFormatting>
  <conditionalFormatting sqref="B560">
    <cfRule type="cellIs" dxfId="6077" priority="1103" operator="lessThan">
      <formula>0</formula>
    </cfRule>
  </conditionalFormatting>
  <conditionalFormatting sqref="B560">
    <cfRule type="expression" dxfId="6076" priority="1101">
      <formula>B560/#REF!&gt;1</formula>
    </cfRule>
    <cfRule type="expression" dxfId="6075" priority="1102">
      <formula>B560/#REF!&lt;1</formula>
    </cfRule>
  </conditionalFormatting>
  <conditionalFormatting sqref="C560">
    <cfRule type="cellIs" dxfId="6074" priority="1100" operator="lessThan">
      <formula>0</formula>
    </cfRule>
  </conditionalFormatting>
  <conditionalFormatting sqref="C560">
    <cfRule type="expression" dxfId="6073" priority="1098">
      <formula>C560/B560&gt;1</formula>
    </cfRule>
    <cfRule type="expression" dxfId="6072" priority="1099">
      <formula>C560/B560&lt;1</formula>
    </cfRule>
  </conditionalFormatting>
  <conditionalFormatting sqref="D560">
    <cfRule type="cellIs" dxfId="6071" priority="1097" operator="lessThan">
      <formula>0</formula>
    </cfRule>
  </conditionalFormatting>
  <conditionalFormatting sqref="D560">
    <cfRule type="expression" dxfId="6070" priority="1095">
      <formula>D560/C560&gt;1</formula>
    </cfRule>
    <cfRule type="expression" dxfId="6069" priority="1096">
      <formula>D560/C560&lt;1</formula>
    </cfRule>
  </conditionalFormatting>
  <conditionalFormatting sqref="E560">
    <cfRule type="cellIs" dxfId="6068" priority="1094" operator="lessThan">
      <formula>0</formula>
    </cfRule>
  </conditionalFormatting>
  <conditionalFormatting sqref="E560">
    <cfRule type="expression" dxfId="6067" priority="1092">
      <formula>E560/D560&gt;1</formula>
    </cfRule>
    <cfRule type="expression" dxfId="6066" priority="1093">
      <formula>E560/D560&lt;1</formula>
    </cfRule>
  </conditionalFormatting>
  <conditionalFormatting sqref="F560">
    <cfRule type="cellIs" dxfId="6065" priority="1091" operator="lessThan">
      <formula>0</formula>
    </cfRule>
  </conditionalFormatting>
  <conditionalFormatting sqref="F560">
    <cfRule type="expression" dxfId="6064" priority="1089">
      <formula>F560/E560&gt;1</formula>
    </cfRule>
    <cfRule type="expression" dxfId="6063" priority="1090">
      <formula>F560/E560&lt;1</formula>
    </cfRule>
  </conditionalFormatting>
  <conditionalFormatting sqref="G560">
    <cfRule type="cellIs" dxfId="6062" priority="1088" operator="lessThan">
      <formula>0</formula>
    </cfRule>
  </conditionalFormatting>
  <conditionalFormatting sqref="G560">
    <cfRule type="expression" dxfId="6061" priority="1086">
      <formula>G560/F560&gt;1</formula>
    </cfRule>
    <cfRule type="expression" dxfId="6060" priority="1087">
      <formula>G560/F560&lt;1</formula>
    </cfRule>
  </conditionalFormatting>
  <conditionalFormatting sqref="H560">
    <cfRule type="cellIs" dxfId="6059" priority="1085" operator="lessThan">
      <formula>0</formula>
    </cfRule>
  </conditionalFormatting>
  <conditionalFormatting sqref="H560">
    <cfRule type="expression" dxfId="6058" priority="1083">
      <formula>H560/G560&gt;1</formula>
    </cfRule>
    <cfRule type="expression" dxfId="6057" priority="1084">
      <formula>H560/G560&lt;1</formula>
    </cfRule>
  </conditionalFormatting>
  <conditionalFormatting sqref="O616:O619">
    <cfRule type="cellIs" dxfId="6056" priority="831" operator="lessThan">
      <formula>0</formula>
    </cfRule>
  </conditionalFormatting>
  <conditionalFormatting sqref="B589">
    <cfRule type="expression" dxfId="6055" priority="1080">
      <formula>B589/#REF!&gt;1</formula>
    </cfRule>
    <cfRule type="expression" dxfId="6054" priority="1081">
      <formula>B589/#REF!&lt;1</formula>
    </cfRule>
  </conditionalFormatting>
  <conditionalFormatting sqref="C589">
    <cfRule type="cellIs" dxfId="6053" priority="1079" operator="lessThan">
      <formula>0</formula>
    </cfRule>
  </conditionalFormatting>
  <conditionalFormatting sqref="C589">
    <cfRule type="expression" dxfId="6052" priority="1077">
      <formula>C589/B589&gt;1</formula>
    </cfRule>
    <cfRule type="expression" dxfId="6051" priority="1078">
      <formula>C589/B589&lt;1</formula>
    </cfRule>
  </conditionalFormatting>
  <conditionalFormatting sqref="O605:O607">
    <cfRule type="cellIs" dxfId="6050" priority="825" operator="lessThan">
      <formula>0</formula>
    </cfRule>
  </conditionalFormatting>
  <conditionalFormatting sqref="D589">
    <cfRule type="expression" dxfId="6049" priority="1074">
      <formula>D589/C589&gt;1</formula>
    </cfRule>
    <cfRule type="expression" dxfId="6048" priority="1075">
      <formula>D589/C589&lt;1</formula>
    </cfRule>
  </conditionalFormatting>
  <conditionalFormatting sqref="E589">
    <cfRule type="cellIs" dxfId="6047" priority="1073" operator="lessThan">
      <formula>0</formula>
    </cfRule>
  </conditionalFormatting>
  <conditionalFormatting sqref="E589">
    <cfRule type="expression" dxfId="6046" priority="1071">
      <formula>E589/D589&gt;1</formula>
    </cfRule>
    <cfRule type="expression" dxfId="6045" priority="1072">
      <formula>E589/D589&lt;1</formula>
    </cfRule>
  </conditionalFormatting>
  <conditionalFormatting sqref="F589">
    <cfRule type="cellIs" dxfId="6044" priority="1070" operator="lessThan">
      <formula>0</formula>
    </cfRule>
  </conditionalFormatting>
  <conditionalFormatting sqref="F589">
    <cfRule type="expression" dxfId="6043" priority="1068">
      <formula>F589/E589&gt;1</formula>
    </cfRule>
    <cfRule type="expression" dxfId="6042" priority="1069">
      <formula>F589/E589&lt;1</formula>
    </cfRule>
  </conditionalFormatting>
  <conditionalFormatting sqref="O377">
    <cfRule type="cellIs" dxfId="6041" priority="816" operator="lessThan">
      <formula>0</formula>
    </cfRule>
  </conditionalFormatting>
  <conditionalFormatting sqref="G589">
    <cfRule type="expression" dxfId="6040" priority="1065">
      <formula>G589/F589&gt;1</formula>
    </cfRule>
    <cfRule type="expression" dxfId="6039" priority="1066">
      <formula>G589/F589&lt;1</formula>
    </cfRule>
  </conditionalFormatting>
  <conditionalFormatting sqref="O366">
    <cfRule type="cellIs" dxfId="6038" priority="813" operator="lessThan">
      <formula>0</formula>
    </cfRule>
  </conditionalFormatting>
  <conditionalFormatting sqref="H589">
    <cfRule type="expression" dxfId="6037" priority="1062">
      <formula>H589/G589&gt;1</formula>
    </cfRule>
    <cfRule type="expression" dxfId="6036" priority="1063">
      <formula>H589/G589&lt;1</formula>
    </cfRule>
  </conditionalFormatting>
  <conditionalFormatting sqref="N596">
    <cfRule type="cellIs" dxfId="6035" priority="1061" operator="lessThan">
      <formula>0</formula>
    </cfRule>
  </conditionalFormatting>
  <conditionalFormatting sqref="O387">
    <cfRule type="cellIs" dxfId="6034" priority="808" operator="lessThan">
      <formula>0</formula>
    </cfRule>
  </conditionalFormatting>
  <conditionalFormatting sqref="O387">
    <cfRule type="cellIs" dxfId="6033" priority="809" operator="lessThan">
      <formula>0</formula>
    </cfRule>
  </conditionalFormatting>
  <conditionalFormatting sqref="O387">
    <cfRule type="cellIs" dxfId="6032" priority="806" operator="lessThan">
      <formula>0</formula>
    </cfRule>
  </conditionalFormatting>
  <conditionalFormatting sqref="O387">
    <cfRule type="cellIs" dxfId="6031" priority="807" operator="lessThan">
      <formula>0</formula>
    </cfRule>
  </conditionalFormatting>
  <conditionalFormatting sqref="N600">
    <cfRule type="cellIs" dxfId="6030" priority="1060" operator="lessThan">
      <formula>0</formula>
    </cfRule>
  </conditionalFormatting>
  <conditionalFormatting sqref="N600">
    <cfRule type="cellIs" dxfId="6029" priority="1059" operator="lessThan">
      <formula>0</formula>
    </cfRule>
  </conditionalFormatting>
  <conditionalFormatting sqref="Q363">
    <cfRule type="cellIs" dxfId="6028" priority="1058" operator="lessThan">
      <formula>0</formula>
    </cfRule>
  </conditionalFormatting>
  <conditionalFormatting sqref="Q364:Q365">
    <cfRule type="cellIs" dxfId="6027" priority="1057" operator="lessThan">
      <formula>0</formula>
    </cfRule>
  </conditionalFormatting>
  <conditionalFormatting sqref="Q461:Q464">
    <cfRule type="cellIs" dxfId="6026" priority="1056" operator="lessThan">
      <formula>0</formula>
    </cfRule>
  </conditionalFormatting>
  <conditionalFormatting sqref="Q361">
    <cfRule type="cellIs" dxfId="6025" priority="1055" operator="lessThan">
      <formula>0</formula>
    </cfRule>
  </conditionalFormatting>
  <conditionalFormatting sqref="Q366:Q367">
    <cfRule type="cellIs" dxfId="6024" priority="1054" operator="lessThan">
      <formula>0</formula>
    </cfRule>
  </conditionalFormatting>
  <conditionalFormatting sqref="Q369:Q373">
    <cfRule type="cellIs" dxfId="6023" priority="1053" operator="lessThan">
      <formula>0</formula>
    </cfRule>
  </conditionalFormatting>
  <conditionalFormatting sqref="Q378:Q379">
    <cfRule type="cellIs" dxfId="6022" priority="1052" operator="lessThan">
      <formula>0</formula>
    </cfRule>
  </conditionalFormatting>
  <conditionalFormatting sqref="Q384:Q385">
    <cfRule type="cellIs" dxfId="6021" priority="1051" operator="lessThan">
      <formula>0</formula>
    </cfRule>
  </conditionalFormatting>
  <conditionalFormatting sqref="Q390:Q391">
    <cfRule type="cellIs" dxfId="6020" priority="1050" operator="lessThan">
      <formula>0</formula>
    </cfRule>
  </conditionalFormatting>
  <conditionalFormatting sqref="Q396:Q397">
    <cfRule type="cellIs" dxfId="6019" priority="1049" operator="lessThan">
      <formula>0</formula>
    </cfRule>
  </conditionalFormatting>
  <conditionalFormatting sqref="Q402">
    <cfRule type="cellIs" dxfId="6018" priority="1048" operator="lessThan">
      <formula>0</formula>
    </cfRule>
  </conditionalFormatting>
  <conditionalFormatting sqref="Q408:Q409">
    <cfRule type="cellIs" dxfId="6017" priority="1047" operator="lessThan">
      <formula>0</formula>
    </cfRule>
  </conditionalFormatting>
  <conditionalFormatting sqref="Q414:Q415">
    <cfRule type="cellIs" dxfId="6016" priority="1046" operator="lessThan">
      <formula>0</formula>
    </cfRule>
  </conditionalFormatting>
  <conditionalFormatting sqref="Q420:Q421">
    <cfRule type="cellIs" dxfId="6015" priority="1045" operator="lessThan">
      <formula>0</formula>
    </cfRule>
  </conditionalFormatting>
  <conditionalFormatting sqref="Q426:Q427">
    <cfRule type="cellIs" dxfId="6014" priority="1044" operator="lessThan">
      <formula>0</formula>
    </cfRule>
  </conditionalFormatting>
  <conditionalFormatting sqref="Q432:Q433">
    <cfRule type="cellIs" dxfId="6013" priority="1043" operator="lessThan">
      <formula>0</formula>
    </cfRule>
  </conditionalFormatting>
  <conditionalFormatting sqref="Q438:Q439">
    <cfRule type="cellIs" dxfId="6012" priority="1042" operator="lessThan">
      <formula>0</formula>
    </cfRule>
  </conditionalFormatting>
  <conditionalFormatting sqref="Q444:Q445">
    <cfRule type="cellIs" dxfId="6011" priority="1041" operator="lessThan">
      <formula>0</formula>
    </cfRule>
  </conditionalFormatting>
  <conditionalFormatting sqref="Q451:Q452">
    <cfRule type="cellIs" dxfId="6010" priority="1040" operator="lessThan">
      <formula>0</formula>
    </cfRule>
  </conditionalFormatting>
  <conditionalFormatting sqref="Q457:Q458">
    <cfRule type="cellIs" dxfId="6009" priority="1039" operator="lessThan">
      <formula>0</formula>
    </cfRule>
  </conditionalFormatting>
  <conditionalFormatting sqref="Q465">
    <cfRule type="cellIs" dxfId="6008" priority="1038" operator="lessThan">
      <formula>0</formula>
    </cfRule>
  </conditionalFormatting>
  <conditionalFormatting sqref="Q472">
    <cfRule type="cellIs" dxfId="6007" priority="1037" operator="lessThan">
      <formula>0</formula>
    </cfRule>
  </conditionalFormatting>
  <conditionalFormatting sqref="Q503:Q504">
    <cfRule type="cellIs" dxfId="6006" priority="1036" operator="lessThan">
      <formula>0</formula>
    </cfRule>
  </conditionalFormatting>
  <conditionalFormatting sqref="Q511:Q512">
    <cfRule type="cellIs" dxfId="6005" priority="1035" operator="lessThan">
      <formula>0</formula>
    </cfRule>
  </conditionalFormatting>
  <conditionalFormatting sqref="Q520:Q521">
    <cfRule type="cellIs" dxfId="6004" priority="1034" operator="lessThan">
      <formula>0</formula>
    </cfRule>
  </conditionalFormatting>
  <conditionalFormatting sqref="Q528:Q529">
    <cfRule type="cellIs" dxfId="6003" priority="1033" operator="lessThan">
      <formula>0</formula>
    </cfRule>
  </conditionalFormatting>
  <conditionalFormatting sqref="Q544:Q545">
    <cfRule type="cellIs" dxfId="6002" priority="1032" operator="lessThan">
      <formula>0</formula>
    </cfRule>
  </conditionalFormatting>
  <conditionalFormatting sqref="Q536:Q537">
    <cfRule type="cellIs" dxfId="6001" priority="1031" operator="lessThan">
      <formula>0</formula>
    </cfRule>
  </conditionalFormatting>
  <conditionalFormatting sqref="Q551:Q552">
    <cfRule type="cellIs" dxfId="6000" priority="1030" operator="lessThan">
      <formula>0</formula>
    </cfRule>
  </conditionalFormatting>
  <conditionalFormatting sqref="Q559:Q560">
    <cfRule type="cellIs" dxfId="5999" priority="1029" operator="lessThan">
      <formula>0</formula>
    </cfRule>
  </conditionalFormatting>
  <conditionalFormatting sqref="Q567:Q568">
    <cfRule type="cellIs" dxfId="5998" priority="1028" operator="lessThan">
      <formula>0</formula>
    </cfRule>
  </conditionalFormatting>
  <conditionalFormatting sqref="Q574:Q575">
    <cfRule type="cellIs" dxfId="5997" priority="1027" operator="lessThan">
      <formula>0</formula>
    </cfRule>
  </conditionalFormatting>
  <conditionalFormatting sqref="Q581:Q582">
    <cfRule type="cellIs" dxfId="5996" priority="1026" operator="lessThan">
      <formula>0</formula>
    </cfRule>
  </conditionalFormatting>
  <conditionalFormatting sqref="Q588:Q589">
    <cfRule type="cellIs" dxfId="5995" priority="1025" operator="lessThan">
      <formula>0</formula>
    </cfRule>
  </conditionalFormatting>
  <conditionalFormatting sqref="Q596:Q597">
    <cfRule type="cellIs" dxfId="5994" priority="1024" operator="lessThan">
      <formula>0</formula>
    </cfRule>
  </conditionalFormatting>
  <conditionalFormatting sqref="Q603">
    <cfRule type="cellIs" dxfId="5993" priority="1023" operator="lessThan">
      <formula>0</formula>
    </cfRule>
  </conditionalFormatting>
  <conditionalFormatting sqref="Q608">
    <cfRule type="cellIs" dxfId="5992" priority="1022" operator="lessThan">
      <formula>0</formula>
    </cfRule>
  </conditionalFormatting>
  <conditionalFormatting sqref="O405">
    <cfRule type="cellIs" dxfId="5991" priority="766" operator="lessThan">
      <formula>0</formula>
    </cfRule>
  </conditionalFormatting>
  <conditionalFormatting sqref="Q632:Q634">
    <cfRule type="cellIs" dxfId="5990" priority="1021" operator="lessThan">
      <formula>0</formula>
    </cfRule>
  </conditionalFormatting>
  <conditionalFormatting sqref="I710:N710 Q708:R711">
    <cfRule type="cellIs" dxfId="5989" priority="1015" operator="lessThan">
      <formula>0</formula>
    </cfRule>
  </conditionalFormatting>
  <conditionalFormatting sqref="Q636:Q637 Q641:Q645">
    <cfRule type="cellIs" dxfId="5988" priority="1020" operator="lessThan">
      <formula>0</formula>
    </cfRule>
  </conditionalFormatting>
  <conditionalFormatting sqref="Q648">
    <cfRule type="cellIs" dxfId="5987" priority="1019" operator="lessThan">
      <formula>0</formula>
    </cfRule>
  </conditionalFormatting>
  <conditionalFormatting sqref="Q649">
    <cfRule type="cellIs" dxfId="5986" priority="1018" operator="lessThan">
      <formula>0</formula>
    </cfRule>
  </conditionalFormatting>
  <conditionalFormatting sqref="Q651">
    <cfRule type="cellIs" dxfId="5985" priority="1017" operator="lessThan">
      <formula>0</formula>
    </cfRule>
  </conditionalFormatting>
  <conditionalFormatting sqref="Q652">
    <cfRule type="cellIs" dxfId="5984" priority="1016" operator="lessThan">
      <formula>0</formula>
    </cfRule>
  </conditionalFormatting>
  <conditionalFormatting sqref="D654:N654 D651:N651 D648:N649 D632:N634">
    <cfRule type="expression" dxfId="5983" priority="988">
      <formula>D632/C632&gt;1</formula>
    </cfRule>
    <cfRule type="expression" dxfId="5982" priority="989">
      <formula>D632/C632&lt;1</formula>
    </cfRule>
  </conditionalFormatting>
  <conditionalFormatting sqref="C507:C510">
    <cfRule type="cellIs" dxfId="5981" priority="1014" operator="lessThan">
      <formula>0</formula>
    </cfRule>
  </conditionalFormatting>
  <conditionalFormatting sqref="C507:C510">
    <cfRule type="expression" dxfId="5980" priority="1012">
      <formula>C507/B507&gt;1</formula>
    </cfRule>
    <cfRule type="expression" dxfId="5979" priority="1013">
      <formula>C507/B507&lt;1</formula>
    </cfRule>
  </conditionalFormatting>
  <conditionalFormatting sqref="D507:N510">
    <cfRule type="cellIs" dxfId="5978" priority="1011" operator="lessThan">
      <formula>0</formula>
    </cfRule>
  </conditionalFormatting>
  <conditionalFormatting sqref="D507:N510">
    <cfRule type="expression" dxfId="5977" priority="1009">
      <formula>D507/C507&gt;1</formula>
    </cfRule>
    <cfRule type="expression" dxfId="5976" priority="1010">
      <formula>D507/C507&lt;1</formula>
    </cfRule>
  </conditionalFormatting>
  <conditionalFormatting sqref="B507:B510">
    <cfRule type="cellIs" dxfId="5975" priority="1008" operator="lessThan">
      <formula>0</formula>
    </cfRule>
  </conditionalFormatting>
  <conditionalFormatting sqref="B507:B510">
    <cfRule type="expression" dxfId="5974" priority="1006">
      <formula>B507/#REF!&gt;1</formula>
    </cfRule>
    <cfRule type="expression" dxfId="5973" priority="1007">
      <formula>B507/#REF!&lt;1</formula>
    </cfRule>
  </conditionalFormatting>
  <conditionalFormatting sqref="J588:N588 J574:N574 J559:N559 J551:N551">
    <cfRule type="cellIs" dxfId="5972" priority="1005" operator="lessThan">
      <formula>0</formula>
    </cfRule>
  </conditionalFormatting>
  <conditionalFormatting sqref="C588:I588 C584:C587 C574:I574 C570:C573 C559:I559 C555:C558 C551:I551 C547:C550">
    <cfRule type="cellIs" dxfId="5971" priority="1004" operator="lessThan">
      <formula>0</formula>
    </cfRule>
  </conditionalFormatting>
  <conditionalFormatting sqref="C588:M588 C574:M574 C559:M559 C551:M551">
    <cfRule type="cellIs" dxfId="5970" priority="1003" operator="lessThan">
      <formula>0</formula>
    </cfRule>
  </conditionalFormatting>
  <conditionalFormatting sqref="C584:C587 C570:C573 C555:C558 C547:C550">
    <cfRule type="expression" dxfId="5969" priority="1001">
      <formula>C547/B547&gt;1</formula>
    </cfRule>
    <cfRule type="expression" dxfId="5968" priority="1002">
      <formula>C547/B547&lt;1</formula>
    </cfRule>
  </conditionalFormatting>
  <conditionalFormatting sqref="D584:N587 D570:N573 D555:N558 D547:N550">
    <cfRule type="cellIs" dxfId="5967" priority="1000" operator="lessThan">
      <formula>0</formula>
    </cfRule>
  </conditionalFormatting>
  <conditionalFormatting sqref="D584:N587 D570:N573 D555:N558 D547:N550">
    <cfRule type="expression" dxfId="5966" priority="998">
      <formula>D547/C547&gt;1</formula>
    </cfRule>
    <cfRule type="expression" dxfId="5965" priority="999">
      <formula>D547/C547&lt;1</formula>
    </cfRule>
  </conditionalFormatting>
  <conditionalFormatting sqref="C588:N588 C574:N574 C559:N559 C551:N551">
    <cfRule type="cellIs" dxfId="5964" priority="997" operator="lessThan">
      <formula>0</formula>
    </cfRule>
  </conditionalFormatting>
  <conditionalFormatting sqref="C588:N588 C574:N574 C559:N559 C551:N551">
    <cfRule type="expression" dxfId="5963" priority="995">
      <formula>C551/B551&gt;1</formula>
    </cfRule>
    <cfRule type="expression" dxfId="5962" priority="996">
      <formula>C551/B551&lt;1</formula>
    </cfRule>
  </conditionalFormatting>
  <conditionalFormatting sqref="B654 B651 B648:B649 B632:B634 B641:B645">
    <cfRule type="cellIs" dxfId="5961" priority="994" operator="lessThan">
      <formula>0</formula>
    </cfRule>
  </conditionalFormatting>
  <conditionalFormatting sqref="C654 C651 C648:C649 C632:C634">
    <cfRule type="cellIs" dxfId="5960" priority="993" operator="lessThan">
      <formula>0</formula>
    </cfRule>
  </conditionalFormatting>
  <conditionalFormatting sqref="C654 C651 C648:C649 C632:C634">
    <cfRule type="expression" dxfId="5959" priority="991">
      <formula>C632/B632&gt;1</formula>
    </cfRule>
    <cfRule type="expression" dxfId="5958" priority="992">
      <formula>C632/B632&lt;1</formula>
    </cfRule>
  </conditionalFormatting>
  <conditionalFormatting sqref="D654:N654 D651:N651 D648:N649 D632:N634">
    <cfRule type="cellIs" dxfId="5957" priority="990" operator="lessThan">
      <formula>0</formula>
    </cfRule>
  </conditionalFormatting>
  <conditionalFormatting sqref="B504:N504 B537 B568 B597">
    <cfRule type="expression" dxfId="5956" priority="1760">
      <formula>B504/#REF!&gt;1</formula>
    </cfRule>
    <cfRule type="expression" dxfId="5955" priority="1761">
      <formula>B504/#REF!&lt;1</formula>
    </cfRule>
  </conditionalFormatting>
  <conditionalFormatting sqref="C465">
    <cfRule type="cellIs" dxfId="5954" priority="987" operator="lessThan">
      <formula>0</formula>
    </cfRule>
  </conditionalFormatting>
  <conditionalFormatting sqref="C465">
    <cfRule type="expression" dxfId="5953" priority="985">
      <formula>C465/B465&gt;1</formula>
    </cfRule>
    <cfRule type="expression" dxfId="5952" priority="986">
      <formula>C465/B465&lt;1</formula>
    </cfRule>
  </conditionalFormatting>
  <conditionalFormatting sqref="D465:N465">
    <cfRule type="cellIs" dxfId="5951" priority="984" operator="lessThan">
      <formula>0</formula>
    </cfRule>
  </conditionalFormatting>
  <conditionalFormatting sqref="D465:N465">
    <cfRule type="expression" dxfId="5950" priority="982">
      <formula>D465/C465&gt;1</formula>
    </cfRule>
    <cfRule type="expression" dxfId="5949" priority="983">
      <formula>D465/C465&lt;1</formula>
    </cfRule>
  </conditionalFormatting>
  <conditionalFormatting sqref="B465">
    <cfRule type="cellIs" dxfId="5948" priority="981" operator="lessThan">
      <formula>0</formula>
    </cfRule>
  </conditionalFormatting>
  <conditionalFormatting sqref="B465">
    <cfRule type="expression" dxfId="5947" priority="979">
      <formula>B465/#REF!&gt;1</formula>
    </cfRule>
    <cfRule type="expression" dxfId="5946" priority="980">
      <formula>B465/#REF!&lt;1</formula>
    </cfRule>
  </conditionalFormatting>
  <conditionalFormatting sqref="C511">
    <cfRule type="cellIs" dxfId="5945" priority="978" operator="lessThan">
      <formula>0</formula>
    </cfRule>
  </conditionalFormatting>
  <conditionalFormatting sqref="D511:N511">
    <cfRule type="cellIs" dxfId="5944" priority="975" operator="lessThan">
      <formula>0</formula>
    </cfRule>
  </conditionalFormatting>
  <conditionalFormatting sqref="C511">
    <cfRule type="expression" dxfId="5943" priority="976">
      <formula>C511/B511&gt;1</formula>
    </cfRule>
    <cfRule type="expression" dxfId="5942" priority="977">
      <formula>C511/B511&lt;1</formula>
    </cfRule>
  </conditionalFormatting>
  <conditionalFormatting sqref="D511:N511">
    <cfRule type="expression" dxfId="5941" priority="973">
      <formula>D511/C511&gt;1</formula>
    </cfRule>
    <cfRule type="expression" dxfId="5940" priority="974">
      <formula>D511/C511&lt;1</formula>
    </cfRule>
  </conditionalFormatting>
  <conditionalFormatting sqref="B511">
    <cfRule type="cellIs" dxfId="5939" priority="972" operator="lessThan">
      <formula>0</formula>
    </cfRule>
  </conditionalFormatting>
  <conditionalFormatting sqref="B511">
    <cfRule type="expression" dxfId="5938" priority="970">
      <formula>B511/#REF!&gt;1</formula>
    </cfRule>
    <cfRule type="expression" dxfId="5937" priority="971">
      <formula>B511/#REF!&lt;1</formula>
    </cfRule>
  </conditionalFormatting>
  <conditionalFormatting sqref="B529 B521">
    <cfRule type="cellIs" dxfId="5936" priority="969" operator="lessThan">
      <formula>0</formula>
    </cfRule>
  </conditionalFormatting>
  <conditionalFormatting sqref="B529 B521">
    <cfRule type="expression" dxfId="5935" priority="967">
      <formula>B521/#REF!&gt;1</formula>
    </cfRule>
    <cfRule type="expression" dxfId="5934" priority="968">
      <formula>B521/#REF!&lt;1</formula>
    </cfRule>
  </conditionalFormatting>
  <conditionalFormatting sqref="C521">
    <cfRule type="cellIs" dxfId="5933" priority="966" operator="lessThan">
      <formula>0</formula>
    </cfRule>
  </conditionalFormatting>
  <conditionalFormatting sqref="C521 B636:O637">
    <cfRule type="expression" dxfId="5932" priority="964">
      <formula>B521/A521&gt;1</formula>
    </cfRule>
    <cfRule type="expression" dxfId="5931" priority="965">
      <formula>B521/A521&lt;1</formula>
    </cfRule>
  </conditionalFormatting>
  <conditionalFormatting sqref="C603:N603">
    <cfRule type="expression" dxfId="5930" priority="925">
      <formula>C603/B603&gt;1</formula>
    </cfRule>
    <cfRule type="expression" dxfId="5929" priority="926">
      <formula>C603/B603&lt;1</formula>
    </cfRule>
  </conditionalFormatting>
  <conditionalFormatting sqref="I552:N552">
    <cfRule type="expression" dxfId="5928" priority="949">
      <formula>I552/H552&gt;1</formula>
    </cfRule>
    <cfRule type="expression" dxfId="5927" priority="950">
      <formula>I552/H552&lt;1</formula>
    </cfRule>
  </conditionalFormatting>
  <conditionalFormatting sqref="I560:N560">
    <cfRule type="expression" dxfId="5926" priority="946">
      <formula>I560/H560&gt;1</formula>
    </cfRule>
    <cfRule type="expression" dxfId="5925" priority="947">
      <formula>I560/H560&lt;1</formula>
    </cfRule>
  </conditionalFormatting>
  <conditionalFormatting sqref="B575:N575">
    <cfRule type="cellIs" dxfId="5924" priority="945" operator="lessThan">
      <formula>0</formula>
    </cfRule>
  </conditionalFormatting>
  <conditionalFormatting sqref="B575:N575">
    <cfRule type="expression" dxfId="5923" priority="943">
      <formula>B575/A575&gt;1</formula>
    </cfRule>
    <cfRule type="expression" dxfId="5922" priority="944">
      <formula>B575/A575&lt;1</formula>
    </cfRule>
  </conditionalFormatting>
  <conditionalFormatting sqref="B589:N589">
    <cfRule type="cellIs" dxfId="5921" priority="942" operator="lessThan">
      <formula>0</formula>
    </cfRule>
  </conditionalFormatting>
  <conditionalFormatting sqref="B589:N589">
    <cfRule type="expression" dxfId="5920" priority="940">
      <formula>B589/A589&gt;1</formula>
    </cfRule>
    <cfRule type="expression" dxfId="5919" priority="941">
      <formula>B589/A589&lt;1</formula>
    </cfRule>
  </conditionalFormatting>
  <conditionalFormatting sqref="N608">
    <cfRule type="cellIs" dxfId="5918" priority="918" operator="lessThan">
      <formula>0</formula>
    </cfRule>
  </conditionalFormatting>
  <conditionalFormatting sqref="D521:N521">
    <cfRule type="cellIs" dxfId="5917" priority="963" operator="lessThan">
      <formula>0</formula>
    </cfRule>
  </conditionalFormatting>
  <conditionalFormatting sqref="D521:N521">
    <cfRule type="expression" dxfId="5916" priority="961">
      <formula>D521/C521&gt;1</formula>
    </cfRule>
    <cfRule type="expression" dxfId="5915" priority="962">
      <formula>D521/C521&lt;1</formula>
    </cfRule>
  </conditionalFormatting>
  <conditionalFormatting sqref="C529:N529">
    <cfRule type="cellIs" dxfId="5914" priority="960" operator="lessThan">
      <formula>0</formula>
    </cfRule>
  </conditionalFormatting>
  <conditionalFormatting sqref="C529:N529">
    <cfRule type="expression" dxfId="5913" priority="958">
      <formula>C529/B529&gt;1</formula>
    </cfRule>
    <cfRule type="expression" dxfId="5912" priority="959">
      <formula>C529/B529&lt;1</formula>
    </cfRule>
  </conditionalFormatting>
  <conditionalFormatting sqref="C582:N582">
    <cfRule type="expression" dxfId="5911" priority="934">
      <formula>C582/B582&gt;1</formula>
    </cfRule>
    <cfRule type="expression" dxfId="5910" priority="935">
      <formula>C582/B582&lt;1</formula>
    </cfRule>
  </conditionalFormatting>
  <conditionalFormatting sqref="C537:N537">
    <cfRule type="expression" dxfId="5909" priority="955">
      <formula>C537/B537&gt;1</formula>
    </cfRule>
    <cfRule type="expression" dxfId="5908" priority="956">
      <formula>C537/B537&lt;1</formula>
    </cfRule>
  </conditionalFormatting>
  <conditionalFormatting sqref="C568:N568">
    <cfRule type="expression" dxfId="5907" priority="952">
      <formula>C568/B568&gt;1</formula>
    </cfRule>
    <cfRule type="expression" dxfId="5906" priority="953">
      <formula>C568/B568&lt;1</formula>
    </cfRule>
  </conditionalFormatting>
  <conditionalFormatting sqref="C608:M608">
    <cfRule type="expression" dxfId="5905" priority="920">
      <formula>C608/B608&gt;1</formula>
    </cfRule>
    <cfRule type="expression" dxfId="5904" priority="921">
      <formula>C608/B608&lt;1</formula>
    </cfRule>
  </conditionalFormatting>
  <conditionalFormatting sqref="N608">
    <cfRule type="expression" dxfId="5903" priority="915">
      <formula>N608/M608&gt;1</formula>
    </cfRule>
    <cfRule type="expression" dxfId="5902" priority="916">
      <formula>N608/M608&lt;1</formula>
    </cfRule>
  </conditionalFormatting>
  <conditionalFormatting sqref="C608:M608">
    <cfRule type="cellIs" dxfId="5901" priority="924" operator="lessThan">
      <formula>0</formula>
    </cfRule>
  </conditionalFormatting>
  <conditionalFormatting sqref="C608:M608">
    <cfRule type="cellIs" dxfId="5900" priority="923" operator="lessThan">
      <formula>0</formula>
    </cfRule>
  </conditionalFormatting>
  <conditionalFormatting sqref="B582">
    <cfRule type="cellIs" dxfId="5899" priority="937" operator="lessThan">
      <formula>0</formula>
    </cfRule>
  </conditionalFormatting>
  <conditionalFormatting sqref="B582">
    <cfRule type="expression" dxfId="5898" priority="938">
      <formula>B582/#REF!&gt;1</formula>
    </cfRule>
    <cfRule type="expression" dxfId="5897" priority="939">
      <formula>B582/#REF!&lt;1</formula>
    </cfRule>
  </conditionalFormatting>
  <conditionalFormatting sqref="C582:N582">
    <cfRule type="cellIs" dxfId="5896" priority="936" operator="lessThan">
      <formula>0</formula>
    </cfRule>
  </conditionalFormatting>
  <conditionalFormatting sqref="C597:N597">
    <cfRule type="expression" dxfId="5895" priority="930">
      <formula>C597/B597&gt;1</formula>
    </cfRule>
    <cfRule type="expression" dxfId="5894" priority="931">
      <formula>C597/B597&lt;1</formula>
    </cfRule>
  </conditionalFormatting>
  <conditionalFormatting sqref="N608">
    <cfRule type="cellIs" dxfId="5893" priority="919" operator="lessThan">
      <formula>0</formula>
    </cfRule>
  </conditionalFormatting>
  <conditionalFormatting sqref="C608:M608">
    <cfRule type="cellIs" dxfId="5892" priority="922" operator="lessThan">
      <formula>0</formula>
    </cfRule>
  </conditionalFormatting>
  <conditionalFormatting sqref="N608">
    <cfRule type="cellIs" dxfId="5891" priority="917" operator="lessThan">
      <formula>0</formula>
    </cfRule>
  </conditionalFormatting>
  <conditionalFormatting sqref="B676:N679">
    <cfRule type="cellIs" dxfId="5890" priority="914" operator="lessThan">
      <formula>0</formula>
    </cfRule>
  </conditionalFormatting>
  <conditionalFormatting sqref="I678:N678 Q676:R679">
    <cfRule type="cellIs" dxfId="5889" priority="913" operator="lessThan">
      <formula>0</formula>
    </cfRule>
  </conditionalFormatting>
  <conditionalFormatting sqref="B680:N683">
    <cfRule type="cellIs" dxfId="5888" priority="912" operator="lessThan">
      <formula>0</formula>
    </cfRule>
  </conditionalFormatting>
  <conditionalFormatting sqref="I682:N682 Q680:R683">
    <cfRule type="cellIs" dxfId="5887" priority="911" operator="lessThan">
      <formula>0</formula>
    </cfRule>
  </conditionalFormatting>
  <conditionalFormatting sqref="B684:N687">
    <cfRule type="cellIs" dxfId="5886" priority="910" operator="lessThan">
      <formula>0</formula>
    </cfRule>
  </conditionalFormatting>
  <conditionalFormatting sqref="I686:N686 Q684:R687">
    <cfRule type="cellIs" dxfId="5885" priority="909" operator="lessThan">
      <formula>0</formula>
    </cfRule>
  </conditionalFormatting>
  <conditionalFormatting sqref="B688:N691">
    <cfRule type="cellIs" dxfId="5884" priority="908" operator="lessThan">
      <formula>0</formula>
    </cfRule>
  </conditionalFormatting>
  <conditionalFormatting sqref="I690:N690 Q688:R691">
    <cfRule type="cellIs" dxfId="5883" priority="907" operator="lessThan">
      <formula>0</formula>
    </cfRule>
  </conditionalFormatting>
  <conditionalFormatting sqref="B692:N695 O694">
    <cfRule type="cellIs" dxfId="5882" priority="906" operator="lessThan">
      <formula>0</formula>
    </cfRule>
  </conditionalFormatting>
  <conditionalFormatting sqref="Q692:R695 I694:O694">
    <cfRule type="cellIs" dxfId="5881" priority="905" operator="lessThan">
      <formula>0</formula>
    </cfRule>
  </conditionalFormatting>
  <conditionalFormatting sqref="B696:N699">
    <cfRule type="cellIs" dxfId="5880" priority="904" operator="lessThan">
      <formula>0</formula>
    </cfRule>
  </conditionalFormatting>
  <conditionalFormatting sqref="I698:N698 Q696:R699">
    <cfRule type="cellIs" dxfId="5879" priority="903" operator="lessThan">
      <formula>0</formula>
    </cfRule>
  </conditionalFormatting>
  <conditionalFormatting sqref="B700:N703">
    <cfRule type="cellIs" dxfId="5878" priority="902" operator="lessThan">
      <formula>0</formula>
    </cfRule>
  </conditionalFormatting>
  <conditionalFormatting sqref="I702:N702 Q700:R703">
    <cfRule type="cellIs" dxfId="5877" priority="901" operator="lessThan">
      <formula>0</formula>
    </cfRule>
  </conditionalFormatting>
  <conditionalFormatting sqref="B704:N707">
    <cfRule type="cellIs" dxfId="5876" priority="900" operator="lessThan">
      <formula>0</formula>
    </cfRule>
  </conditionalFormatting>
  <conditionalFormatting sqref="I706:N706 Q704:R707">
    <cfRule type="cellIs" dxfId="5875" priority="899" operator="lessThan">
      <formula>0</formula>
    </cfRule>
  </conditionalFormatting>
  <conditionalFormatting sqref="B712:N715">
    <cfRule type="cellIs" dxfId="5874" priority="898" operator="lessThan">
      <formula>0</formula>
    </cfRule>
  </conditionalFormatting>
  <conditionalFormatting sqref="I714:N714 Q712:R715">
    <cfRule type="cellIs" dxfId="5873" priority="897" operator="lessThan">
      <formula>0</formula>
    </cfRule>
  </conditionalFormatting>
  <conditionalFormatting sqref="B716:N719">
    <cfRule type="cellIs" dxfId="5872" priority="896" operator="lessThan">
      <formula>0</formula>
    </cfRule>
  </conditionalFormatting>
  <conditionalFormatting sqref="I718:N718 Q716:R719">
    <cfRule type="cellIs" dxfId="5871" priority="895" operator="lessThan">
      <formula>0</formula>
    </cfRule>
  </conditionalFormatting>
  <conditionalFormatting sqref="Q654">
    <cfRule type="cellIs" dxfId="5870" priority="894" operator="lessThan">
      <formula>0</formula>
    </cfRule>
  </conditionalFormatting>
  <conditionalFormatting sqref="R466">
    <cfRule type="cellIs" dxfId="5869" priority="893" operator="lessThan">
      <formula>0</formula>
    </cfRule>
  </conditionalFormatting>
  <conditionalFormatting sqref="Q466">
    <cfRule type="cellIs" dxfId="5868" priority="892" operator="lessThan">
      <formula>0</formula>
    </cfRule>
  </conditionalFormatting>
  <conditionalFormatting sqref="B466:N466">
    <cfRule type="cellIs" dxfId="5867" priority="891" operator="lessThan">
      <formula>0</formula>
    </cfRule>
  </conditionalFormatting>
  <conditionalFormatting sqref="B505:N505">
    <cfRule type="cellIs" dxfId="5866" priority="888" operator="lessThan">
      <formula>0</formula>
    </cfRule>
  </conditionalFormatting>
  <conditionalFormatting sqref="B513:N513">
    <cfRule type="cellIs" dxfId="5865" priority="885" operator="lessThan">
      <formula>0</formula>
    </cfRule>
  </conditionalFormatting>
  <conditionalFormatting sqref="B522:N522">
    <cfRule type="cellIs" dxfId="5864" priority="882" operator="lessThan">
      <formula>0</formula>
    </cfRule>
  </conditionalFormatting>
  <conditionalFormatting sqref="B530:N530">
    <cfRule type="cellIs" dxfId="5863" priority="879" operator="lessThan">
      <formula>0</formula>
    </cfRule>
  </conditionalFormatting>
  <conditionalFormatting sqref="B538:N538">
    <cfRule type="cellIs" dxfId="5862" priority="876" operator="lessThan">
      <formula>0</formula>
    </cfRule>
  </conditionalFormatting>
  <conditionalFormatting sqref="B553:N553">
    <cfRule type="cellIs" dxfId="5861" priority="873" operator="lessThan">
      <formula>0</formula>
    </cfRule>
  </conditionalFormatting>
  <conditionalFormatting sqref="B561:N561">
    <cfRule type="cellIs" dxfId="5860" priority="870" operator="lessThan">
      <formula>0</formula>
    </cfRule>
  </conditionalFormatting>
  <conditionalFormatting sqref="B590:N590">
    <cfRule type="cellIs" dxfId="5859" priority="867" operator="lessThan">
      <formula>0</formula>
    </cfRule>
  </conditionalFormatting>
  <conditionalFormatting sqref="O608">
    <cfRule type="cellIs" dxfId="5858" priority="602" operator="lessThan">
      <formula>0</formula>
    </cfRule>
  </conditionalFormatting>
  <conditionalFormatting sqref="O608">
    <cfRule type="cellIs" dxfId="5857" priority="603" operator="lessThan">
      <formula>0</formula>
    </cfRule>
  </conditionalFormatting>
  <conditionalFormatting sqref="O603">
    <cfRule type="cellIs" dxfId="5856" priority="606" operator="lessThan">
      <formula>0</formula>
    </cfRule>
  </conditionalFormatting>
  <conditionalFormatting sqref="O603">
    <cfRule type="cellIs" dxfId="5855" priority="607" operator="lessThan">
      <formula>0</formula>
    </cfRule>
  </conditionalFormatting>
  <conditionalFormatting sqref="O603">
    <cfRule type="cellIs" dxfId="5854" priority="608" operator="lessThan">
      <formula>0</formula>
    </cfRule>
  </conditionalFormatting>
  <conditionalFormatting sqref="O608">
    <cfRule type="cellIs" dxfId="5853" priority="601" operator="lessThan">
      <formula>0</formula>
    </cfRule>
  </conditionalFormatting>
  <conditionalFormatting sqref="Q491:R491 B491">
    <cfRule type="cellIs" dxfId="5852" priority="866" operator="lessThan">
      <formula>0</formula>
    </cfRule>
  </conditionalFormatting>
  <conditionalFormatting sqref="R492:R496">
    <cfRule type="cellIs" dxfId="5851" priority="865" operator="lessThan">
      <formula>0</formula>
    </cfRule>
  </conditionalFormatting>
  <conditionalFormatting sqref="Q492:Q495">
    <cfRule type="cellIs" dxfId="5850" priority="864" operator="lessThan">
      <formula>0</formula>
    </cfRule>
  </conditionalFormatting>
  <conditionalFormatting sqref="Q496">
    <cfRule type="cellIs" dxfId="5849" priority="863" operator="lessThan">
      <formula>0</formula>
    </cfRule>
  </conditionalFormatting>
  <conditionalFormatting sqref="Q473:R473 B473">
    <cfRule type="cellIs" dxfId="5848" priority="862" operator="lessThan">
      <formula>0</formula>
    </cfRule>
  </conditionalFormatting>
  <conditionalFormatting sqref="R474:R478">
    <cfRule type="cellIs" dxfId="5847" priority="861" operator="lessThan">
      <formula>0</formula>
    </cfRule>
  </conditionalFormatting>
  <conditionalFormatting sqref="Q474:Q477">
    <cfRule type="cellIs" dxfId="5846" priority="860" operator="lessThan">
      <formula>0</formula>
    </cfRule>
  </conditionalFormatting>
  <conditionalFormatting sqref="Q478">
    <cfRule type="cellIs" dxfId="5845" priority="859" operator="lessThan">
      <formula>0</formula>
    </cfRule>
  </conditionalFormatting>
  <conditionalFormatting sqref="Q479:R479 B479">
    <cfRule type="cellIs" dxfId="5844" priority="858" operator="lessThan">
      <formula>0</formula>
    </cfRule>
  </conditionalFormatting>
  <conditionalFormatting sqref="R480:R484">
    <cfRule type="cellIs" dxfId="5843" priority="857" operator="lessThan">
      <formula>0</formula>
    </cfRule>
  </conditionalFormatting>
  <conditionalFormatting sqref="Q480:Q483">
    <cfRule type="cellIs" dxfId="5842" priority="856" operator="lessThan">
      <formula>0</formula>
    </cfRule>
  </conditionalFormatting>
  <conditionalFormatting sqref="Q484">
    <cfRule type="cellIs" dxfId="5841" priority="855" operator="lessThan">
      <formula>0</formula>
    </cfRule>
  </conditionalFormatting>
  <conditionalFormatting sqref="Q485:R485 B485">
    <cfRule type="cellIs" dxfId="5840" priority="854" operator="lessThan">
      <formula>0</formula>
    </cfRule>
  </conditionalFormatting>
  <conditionalFormatting sqref="R486:R490">
    <cfRule type="cellIs" dxfId="5839" priority="853" operator="lessThan">
      <formula>0</formula>
    </cfRule>
  </conditionalFormatting>
  <conditionalFormatting sqref="Q486:Q489">
    <cfRule type="cellIs" dxfId="5838" priority="852" operator="lessThan">
      <formula>0</formula>
    </cfRule>
  </conditionalFormatting>
  <conditionalFormatting sqref="Q490">
    <cfRule type="cellIs" dxfId="5837"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836" priority="845" operator="lessThan">
      <formula>0</formula>
    </cfRule>
  </conditionalFormatting>
  <conditionalFormatting sqref="O348">
    <cfRule type="cellIs" dxfId="5835" priority="844" operator="lessThan">
      <formula>0</formula>
    </cfRule>
  </conditionalFormatting>
  <conditionalFormatting sqref="O348">
    <cfRule type="cellIs" dxfId="5834" priority="843" operator="lessThan">
      <formula>0</formula>
    </cfRule>
  </conditionalFormatting>
  <conditionalFormatting sqref="O351:O354">
    <cfRule type="cellIs" dxfId="5833" priority="842" operator="lessThan">
      <formula>0</formula>
    </cfRule>
  </conditionalFormatting>
  <conditionalFormatting sqref="O363:O364">
    <cfRule type="cellIs" dxfId="5832" priority="840" operator="lessThan">
      <formula>0</formula>
    </cfRule>
  </conditionalFormatting>
  <conditionalFormatting sqref="O369:O370">
    <cfRule type="cellIs" dxfId="5831" priority="839" operator="lessThan">
      <formula>0</formula>
    </cfRule>
  </conditionalFormatting>
  <conditionalFormatting sqref="O375:O376">
    <cfRule type="cellIs" dxfId="5830" priority="838" operator="lessThan">
      <formula>0</formula>
    </cfRule>
  </conditionalFormatting>
  <conditionalFormatting sqref="O381:O383">
    <cfRule type="cellIs" dxfId="5829" priority="837" operator="lessThan">
      <formula>0</formula>
    </cfRule>
  </conditionalFormatting>
  <conditionalFormatting sqref="O355">
    <cfRule type="cellIs" dxfId="5828" priority="836" operator="lessThan">
      <formula>0</formula>
    </cfRule>
  </conditionalFormatting>
  <conditionalFormatting sqref="O593:O595">
    <cfRule type="cellIs" dxfId="5827" priority="834" operator="lessThan">
      <formula>0</formula>
    </cfRule>
  </conditionalFormatting>
  <conditionalFormatting sqref="O593:O595">
    <cfRule type="cellIs" dxfId="5826" priority="835" operator="lessThan">
      <formula>0</formula>
    </cfRule>
  </conditionalFormatting>
  <conditionalFormatting sqref="O601:O602 O599">
    <cfRule type="cellIs" dxfId="5825" priority="833" operator="lessThan">
      <formula>0</formula>
    </cfRule>
  </conditionalFormatting>
  <conditionalFormatting sqref="O621:O624">
    <cfRule type="cellIs" dxfId="5824" priority="828" operator="lessThan">
      <formula>0</formula>
    </cfRule>
  </conditionalFormatting>
  <conditionalFormatting sqref="O621:O624">
    <cfRule type="cellIs" dxfId="5823" priority="829" operator="lessThan">
      <formula>0</formula>
    </cfRule>
  </conditionalFormatting>
  <conditionalFormatting sqref="O626:O629">
    <cfRule type="cellIs" dxfId="5822" priority="827" operator="lessThan">
      <formula>0</formula>
    </cfRule>
  </conditionalFormatting>
  <conditionalFormatting sqref="O611:O614">
    <cfRule type="cellIs" dxfId="5821" priority="822" operator="lessThan">
      <formula>0</formula>
    </cfRule>
  </conditionalFormatting>
  <conditionalFormatting sqref="O611:O614">
    <cfRule type="cellIs" dxfId="5820" priority="823" operator="lessThan">
      <formula>0</formula>
    </cfRule>
  </conditionalFormatting>
  <conditionalFormatting sqref="O650 O663 O655:O660 O642:O645 O652:O653 O672:O675 O708:O711 O665:O670">
    <cfRule type="cellIs" dxfId="5819" priority="821" operator="lessThan">
      <formula>0</formula>
    </cfRule>
  </conditionalFormatting>
  <conditionalFormatting sqref="O674">
    <cfRule type="cellIs" dxfId="5818" priority="820" operator="lessThan">
      <formula>0</formula>
    </cfRule>
  </conditionalFormatting>
  <conditionalFormatting sqref="O647">
    <cfRule type="cellIs" dxfId="5817" priority="819" operator="lessThan">
      <formula>0</formula>
    </cfRule>
  </conditionalFormatting>
  <conditionalFormatting sqref="O393">
    <cfRule type="cellIs" dxfId="5816" priority="796" operator="lessThan">
      <formula>0</formula>
    </cfRule>
  </conditionalFormatting>
  <conditionalFormatting sqref="O390">
    <cfRule type="cellIs" dxfId="5815" priority="801" operator="lessThan">
      <formula>0</formula>
    </cfRule>
  </conditionalFormatting>
  <conditionalFormatting sqref="O393">
    <cfRule type="cellIs" dxfId="5814" priority="799" operator="lessThan">
      <formula>0</formula>
    </cfRule>
  </conditionalFormatting>
  <conditionalFormatting sqref="O378">
    <cfRule type="cellIs" dxfId="5813" priority="811" operator="lessThan">
      <formula>0</formula>
    </cfRule>
  </conditionalFormatting>
  <conditionalFormatting sqref="O372">
    <cfRule type="cellIs" dxfId="5812" priority="812" operator="lessThan">
      <formula>0</formula>
    </cfRule>
  </conditionalFormatting>
  <conditionalFormatting sqref="O384">
    <cfRule type="cellIs" dxfId="5811" priority="810" operator="lessThan">
      <formula>0</formula>
    </cfRule>
  </conditionalFormatting>
  <conditionalFormatting sqref="O387">
    <cfRule type="cellIs" dxfId="5810" priority="805" operator="lessThan">
      <formula>0</formula>
    </cfRule>
  </conditionalFormatting>
  <conditionalFormatting sqref="O387">
    <cfRule type="cellIs" dxfId="5809" priority="804" operator="lessThan">
      <formula>0</formula>
    </cfRule>
  </conditionalFormatting>
  <conditionalFormatting sqref="O387">
    <cfRule type="cellIs" dxfId="5808" priority="803" operator="lessThan">
      <formula>0</formula>
    </cfRule>
  </conditionalFormatting>
  <conditionalFormatting sqref="O387">
    <cfRule type="cellIs" dxfId="5807" priority="802" operator="lessThan">
      <formula>0</formula>
    </cfRule>
  </conditionalFormatting>
  <conditionalFormatting sqref="O393">
    <cfRule type="cellIs" dxfId="5806" priority="797" operator="lessThan">
      <formula>0</formula>
    </cfRule>
  </conditionalFormatting>
  <conditionalFormatting sqref="O393">
    <cfRule type="cellIs" dxfId="5805" priority="800" operator="lessThan">
      <formula>0</formula>
    </cfRule>
  </conditionalFormatting>
  <conditionalFormatting sqref="O393">
    <cfRule type="cellIs" dxfId="5804" priority="795" operator="lessThan">
      <formula>0</formula>
    </cfRule>
  </conditionalFormatting>
  <conditionalFormatting sqref="O393">
    <cfRule type="cellIs" dxfId="5803" priority="798" operator="lessThan">
      <formula>0</formula>
    </cfRule>
  </conditionalFormatting>
  <conditionalFormatting sqref="O393">
    <cfRule type="cellIs" dxfId="5802" priority="793" operator="lessThan">
      <formula>0</formula>
    </cfRule>
  </conditionalFormatting>
  <conditionalFormatting sqref="O393">
    <cfRule type="cellIs" dxfId="5801" priority="794" operator="lessThan">
      <formula>0</formula>
    </cfRule>
  </conditionalFormatting>
  <conditionalFormatting sqref="O399">
    <cfRule type="cellIs" dxfId="5800" priority="791" operator="lessThan">
      <formula>0</formula>
    </cfRule>
  </conditionalFormatting>
  <conditionalFormatting sqref="O396">
    <cfRule type="cellIs" dxfId="5799" priority="792" operator="lessThan">
      <formula>0</formula>
    </cfRule>
  </conditionalFormatting>
  <conditionalFormatting sqref="O399">
    <cfRule type="cellIs" dxfId="5798" priority="790" operator="lessThan">
      <formula>0</formula>
    </cfRule>
  </conditionalFormatting>
  <conditionalFormatting sqref="O399">
    <cfRule type="cellIs" dxfId="5797" priority="789" operator="lessThan">
      <formula>0</formula>
    </cfRule>
  </conditionalFormatting>
  <conditionalFormatting sqref="O399">
    <cfRule type="cellIs" dxfId="5796" priority="788" operator="lessThan">
      <formula>0</formula>
    </cfRule>
  </conditionalFormatting>
  <conditionalFormatting sqref="O399">
    <cfRule type="cellIs" dxfId="5795" priority="787" operator="lessThan">
      <formula>0</formula>
    </cfRule>
  </conditionalFormatting>
  <conditionalFormatting sqref="O399">
    <cfRule type="cellIs" dxfId="5794" priority="786" operator="lessThan">
      <formula>0</formula>
    </cfRule>
  </conditionalFormatting>
  <conditionalFormatting sqref="O399">
    <cfRule type="cellIs" dxfId="5793" priority="785" operator="lessThan">
      <formula>0</formula>
    </cfRule>
  </conditionalFormatting>
  <conditionalFormatting sqref="O399">
    <cfRule type="cellIs" dxfId="5792" priority="784" operator="lessThan">
      <formula>0</formula>
    </cfRule>
  </conditionalFormatting>
  <conditionalFormatting sqref="O402">
    <cfRule type="cellIs" dxfId="5791" priority="783" operator="lessThan">
      <formula>0</formula>
    </cfRule>
  </conditionalFormatting>
  <conditionalFormatting sqref="O355">
    <cfRule type="cellIs" dxfId="5790" priority="782" operator="lessThan">
      <formula>0</formula>
    </cfRule>
  </conditionalFormatting>
  <conditionalFormatting sqref="O361">
    <cfRule type="cellIs" dxfId="5789" priority="781" operator="lessThan">
      <formula>0</formula>
    </cfRule>
  </conditionalFormatting>
  <conditionalFormatting sqref="O361">
    <cfRule type="cellIs" dxfId="5788" priority="780" operator="lessThan">
      <formula>0</formula>
    </cfRule>
  </conditionalFormatting>
  <conditionalFormatting sqref="O367">
    <cfRule type="cellIs" dxfId="5787" priority="779" operator="lessThan">
      <formula>0</formula>
    </cfRule>
  </conditionalFormatting>
  <conditionalFormatting sqref="O367">
    <cfRule type="cellIs" dxfId="5786" priority="778" operator="lessThan">
      <formula>0</formula>
    </cfRule>
  </conditionalFormatting>
  <conditionalFormatting sqref="O373">
    <cfRule type="cellIs" dxfId="5785" priority="777" operator="lessThan">
      <formula>0</formula>
    </cfRule>
  </conditionalFormatting>
  <conditionalFormatting sqref="O373">
    <cfRule type="cellIs" dxfId="5784" priority="776" operator="lessThan">
      <formula>0</formula>
    </cfRule>
  </conditionalFormatting>
  <conditionalFormatting sqref="O379">
    <cfRule type="cellIs" dxfId="5783" priority="775" operator="lessThan">
      <formula>0</formula>
    </cfRule>
  </conditionalFormatting>
  <conditionalFormatting sqref="O379">
    <cfRule type="cellIs" dxfId="5782" priority="774" operator="lessThan">
      <formula>0</formula>
    </cfRule>
  </conditionalFormatting>
  <conditionalFormatting sqref="O385">
    <cfRule type="cellIs" dxfId="5781" priority="773" operator="lessThan">
      <formula>0</formula>
    </cfRule>
  </conditionalFormatting>
  <conditionalFormatting sqref="O385">
    <cfRule type="cellIs" dxfId="5780" priority="772" operator="lessThan">
      <formula>0</formula>
    </cfRule>
  </conditionalFormatting>
  <conditionalFormatting sqref="O391">
    <cfRule type="cellIs" dxfId="5779" priority="771" operator="lessThan">
      <formula>0</formula>
    </cfRule>
  </conditionalFormatting>
  <conditionalFormatting sqref="O391">
    <cfRule type="cellIs" dxfId="5778" priority="770" operator="lessThan">
      <formula>0</formula>
    </cfRule>
  </conditionalFormatting>
  <conditionalFormatting sqref="O397">
    <cfRule type="cellIs" dxfId="5777" priority="769" operator="lessThan">
      <formula>0</formula>
    </cfRule>
  </conditionalFormatting>
  <conditionalFormatting sqref="O397">
    <cfRule type="cellIs" dxfId="5776" priority="768" operator="lessThan">
      <formula>0</formula>
    </cfRule>
  </conditionalFormatting>
  <conditionalFormatting sqref="O405">
    <cfRule type="cellIs" dxfId="5775" priority="767" operator="lessThan">
      <formula>0</formula>
    </cfRule>
  </conditionalFormatting>
  <conditionalFormatting sqref="O405">
    <cfRule type="cellIs" dxfId="5774" priority="765" operator="lessThan">
      <formula>0</formula>
    </cfRule>
  </conditionalFormatting>
  <conditionalFormatting sqref="O405">
    <cfRule type="cellIs" dxfId="5773" priority="764" operator="lessThan">
      <formula>0</formula>
    </cfRule>
  </conditionalFormatting>
  <conditionalFormatting sqref="O405">
    <cfRule type="cellIs" dxfId="5772" priority="763" operator="lessThan">
      <formula>0</formula>
    </cfRule>
  </conditionalFormatting>
  <conditionalFormatting sqref="O405">
    <cfRule type="cellIs" dxfId="5771" priority="762" operator="lessThan">
      <formula>0</formula>
    </cfRule>
  </conditionalFormatting>
  <conditionalFormatting sqref="O405">
    <cfRule type="cellIs" dxfId="5770" priority="761" operator="lessThan">
      <formula>0</formula>
    </cfRule>
  </conditionalFormatting>
  <conditionalFormatting sqref="O405">
    <cfRule type="cellIs" dxfId="5769" priority="760" operator="lessThan">
      <formula>0</formula>
    </cfRule>
  </conditionalFormatting>
  <conditionalFormatting sqref="O408">
    <cfRule type="cellIs" dxfId="5768" priority="759" operator="lessThan">
      <formula>0</formula>
    </cfRule>
  </conditionalFormatting>
  <conditionalFormatting sqref="O409">
    <cfRule type="cellIs" dxfId="5767" priority="758" operator="lessThan">
      <formula>0</formula>
    </cfRule>
  </conditionalFormatting>
  <conditionalFormatting sqref="O409">
    <cfRule type="cellIs" dxfId="5766" priority="757" operator="lessThan">
      <formula>0</formula>
    </cfRule>
  </conditionalFormatting>
  <conditionalFormatting sqref="O411">
    <cfRule type="cellIs" dxfId="5765" priority="756" operator="lessThan">
      <formula>0</formula>
    </cfRule>
  </conditionalFormatting>
  <conditionalFormatting sqref="O411">
    <cfRule type="cellIs" dxfId="5764" priority="755" operator="lessThan">
      <formula>0</formula>
    </cfRule>
  </conditionalFormatting>
  <conditionalFormatting sqref="O411">
    <cfRule type="cellIs" dxfId="5763" priority="754" operator="lessThan">
      <formula>0</formula>
    </cfRule>
  </conditionalFormatting>
  <conditionalFormatting sqref="O411">
    <cfRule type="cellIs" dxfId="5762" priority="753" operator="lessThan">
      <formula>0</formula>
    </cfRule>
  </conditionalFormatting>
  <conditionalFormatting sqref="O411">
    <cfRule type="cellIs" dxfId="5761" priority="752" operator="lessThan">
      <formula>0</formula>
    </cfRule>
  </conditionalFormatting>
  <conditionalFormatting sqref="O411">
    <cfRule type="cellIs" dxfId="5760" priority="751" operator="lessThan">
      <formula>0</formula>
    </cfRule>
  </conditionalFormatting>
  <conditionalFormatting sqref="O411">
    <cfRule type="cellIs" dxfId="5759" priority="750" operator="lessThan">
      <formula>0</formula>
    </cfRule>
  </conditionalFormatting>
  <conditionalFormatting sqref="O411">
    <cfRule type="cellIs" dxfId="5758" priority="749" operator="lessThan">
      <formula>0</formula>
    </cfRule>
  </conditionalFormatting>
  <conditionalFormatting sqref="O414">
    <cfRule type="cellIs" dxfId="5757" priority="748" operator="lessThan">
      <formula>0</formula>
    </cfRule>
  </conditionalFormatting>
  <conditionalFormatting sqref="O415">
    <cfRule type="cellIs" dxfId="5756" priority="747" operator="lessThan">
      <formula>0</formula>
    </cfRule>
  </conditionalFormatting>
  <conditionalFormatting sqref="O415">
    <cfRule type="cellIs" dxfId="5755" priority="746" operator="lessThan">
      <formula>0</formula>
    </cfRule>
  </conditionalFormatting>
  <conditionalFormatting sqref="O417">
    <cfRule type="cellIs" dxfId="5754" priority="745" operator="lessThan">
      <formula>0</formula>
    </cfRule>
  </conditionalFormatting>
  <conditionalFormatting sqref="O417">
    <cfRule type="cellIs" dxfId="5753" priority="744" operator="lessThan">
      <formula>0</formula>
    </cfRule>
  </conditionalFormatting>
  <conditionalFormatting sqref="O417">
    <cfRule type="cellIs" dxfId="5752" priority="743" operator="lessThan">
      <formula>0</formula>
    </cfRule>
  </conditionalFormatting>
  <conditionalFormatting sqref="O417">
    <cfRule type="cellIs" dxfId="5751" priority="742" operator="lessThan">
      <formula>0</formula>
    </cfRule>
  </conditionalFormatting>
  <conditionalFormatting sqref="O417">
    <cfRule type="cellIs" dxfId="5750" priority="741" operator="lessThan">
      <formula>0</formula>
    </cfRule>
  </conditionalFormatting>
  <conditionalFormatting sqref="O417">
    <cfRule type="cellIs" dxfId="5749" priority="740" operator="lessThan">
      <formula>0</formula>
    </cfRule>
  </conditionalFormatting>
  <conditionalFormatting sqref="O417">
    <cfRule type="cellIs" dxfId="5748" priority="739" operator="lessThan">
      <formula>0</formula>
    </cfRule>
  </conditionalFormatting>
  <conditionalFormatting sqref="O417">
    <cfRule type="cellIs" dxfId="5747" priority="738" operator="lessThan">
      <formula>0</formula>
    </cfRule>
  </conditionalFormatting>
  <conditionalFormatting sqref="O420">
    <cfRule type="cellIs" dxfId="5746" priority="737" operator="lessThan">
      <formula>0</formula>
    </cfRule>
  </conditionalFormatting>
  <conditionalFormatting sqref="O421">
    <cfRule type="cellIs" dxfId="5745" priority="736" operator="lessThan">
      <formula>0</formula>
    </cfRule>
  </conditionalFormatting>
  <conditionalFormatting sqref="O421">
    <cfRule type="cellIs" dxfId="5744" priority="735" operator="lessThan">
      <formula>0</formula>
    </cfRule>
  </conditionalFormatting>
  <conditionalFormatting sqref="O423">
    <cfRule type="cellIs" dxfId="5743" priority="734" operator="lessThan">
      <formula>0</formula>
    </cfRule>
  </conditionalFormatting>
  <conditionalFormatting sqref="O423">
    <cfRule type="cellIs" dxfId="5742" priority="733" operator="lessThan">
      <formula>0</formula>
    </cfRule>
  </conditionalFormatting>
  <conditionalFormatting sqref="O423">
    <cfRule type="cellIs" dxfId="5741" priority="732" operator="lessThan">
      <formula>0</formula>
    </cfRule>
  </conditionalFormatting>
  <conditionalFormatting sqref="O423">
    <cfRule type="cellIs" dxfId="5740" priority="731" operator="lessThan">
      <formula>0</formula>
    </cfRule>
  </conditionalFormatting>
  <conditionalFormatting sqref="O423">
    <cfRule type="cellIs" dxfId="5739" priority="730" operator="lessThan">
      <formula>0</formula>
    </cfRule>
  </conditionalFormatting>
  <conditionalFormatting sqref="O423">
    <cfRule type="cellIs" dxfId="5738" priority="729" operator="lessThan">
      <formula>0</formula>
    </cfRule>
  </conditionalFormatting>
  <conditionalFormatting sqref="O423">
    <cfRule type="cellIs" dxfId="5737" priority="728" operator="lessThan">
      <formula>0</formula>
    </cfRule>
  </conditionalFormatting>
  <conditionalFormatting sqref="O423">
    <cfRule type="cellIs" dxfId="5736" priority="727" operator="lessThan">
      <formula>0</formula>
    </cfRule>
  </conditionalFormatting>
  <conditionalFormatting sqref="O426">
    <cfRule type="cellIs" dxfId="5735" priority="726" operator="lessThan">
      <formula>0</formula>
    </cfRule>
  </conditionalFormatting>
  <conditionalFormatting sqref="O427">
    <cfRule type="cellIs" dxfId="5734" priority="725" operator="lessThan">
      <formula>0</formula>
    </cfRule>
  </conditionalFormatting>
  <conditionalFormatting sqref="O427">
    <cfRule type="cellIs" dxfId="5733" priority="724" operator="lessThan">
      <formula>0</formula>
    </cfRule>
  </conditionalFormatting>
  <conditionalFormatting sqref="O429">
    <cfRule type="cellIs" dxfId="5732" priority="723" operator="lessThan">
      <formula>0</formula>
    </cfRule>
  </conditionalFormatting>
  <conditionalFormatting sqref="O429">
    <cfRule type="cellIs" dxfId="5731" priority="722" operator="lessThan">
      <formula>0</formula>
    </cfRule>
  </conditionalFormatting>
  <conditionalFormatting sqref="O429">
    <cfRule type="cellIs" dxfId="5730" priority="721" operator="lessThan">
      <formula>0</formula>
    </cfRule>
  </conditionalFormatting>
  <conditionalFormatting sqref="O429">
    <cfRule type="cellIs" dxfId="5729" priority="720" operator="lessThan">
      <formula>0</formula>
    </cfRule>
  </conditionalFormatting>
  <conditionalFormatting sqref="O429">
    <cfRule type="cellIs" dxfId="5728" priority="719" operator="lessThan">
      <formula>0</formula>
    </cfRule>
  </conditionalFormatting>
  <conditionalFormatting sqref="O429">
    <cfRule type="cellIs" dxfId="5727" priority="718" operator="lessThan">
      <formula>0</formula>
    </cfRule>
  </conditionalFormatting>
  <conditionalFormatting sqref="O429">
    <cfRule type="cellIs" dxfId="5726" priority="717" operator="lessThan">
      <formula>0</formula>
    </cfRule>
  </conditionalFormatting>
  <conditionalFormatting sqref="O429">
    <cfRule type="cellIs" dxfId="5725" priority="716" operator="lessThan">
      <formula>0</formula>
    </cfRule>
  </conditionalFormatting>
  <conditionalFormatting sqref="O432">
    <cfRule type="cellIs" dxfId="5724" priority="715" operator="lessThan">
      <formula>0</formula>
    </cfRule>
  </conditionalFormatting>
  <conditionalFormatting sqref="O435">
    <cfRule type="cellIs" dxfId="5723" priority="714" operator="lessThan">
      <formula>0</formula>
    </cfRule>
  </conditionalFormatting>
  <conditionalFormatting sqref="O435">
    <cfRule type="cellIs" dxfId="5722" priority="713" operator="lessThan">
      <formula>0</formula>
    </cfRule>
  </conditionalFormatting>
  <conditionalFormatting sqref="O435">
    <cfRule type="cellIs" dxfId="5721" priority="712" operator="lessThan">
      <formula>0</formula>
    </cfRule>
  </conditionalFormatting>
  <conditionalFormatting sqref="O435">
    <cfRule type="cellIs" dxfId="5720" priority="711" operator="lessThan">
      <formula>0</formula>
    </cfRule>
  </conditionalFormatting>
  <conditionalFormatting sqref="O435">
    <cfRule type="cellIs" dxfId="5719" priority="710" operator="lessThan">
      <formula>0</formula>
    </cfRule>
  </conditionalFormatting>
  <conditionalFormatting sqref="O435">
    <cfRule type="cellIs" dxfId="5718" priority="709" operator="lessThan">
      <formula>0</formula>
    </cfRule>
  </conditionalFormatting>
  <conditionalFormatting sqref="O435">
    <cfRule type="cellIs" dxfId="5717" priority="708" operator="lessThan">
      <formula>0</formula>
    </cfRule>
  </conditionalFormatting>
  <conditionalFormatting sqref="O435">
    <cfRule type="cellIs" dxfId="5716" priority="707" operator="lessThan">
      <formula>0</formula>
    </cfRule>
  </conditionalFormatting>
  <conditionalFormatting sqref="O438">
    <cfRule type="cellIs" dxfId="5715" priority="706" operator="lessThan">
      <formula>0</formula>
    </cfRule>
  </conditionalFormatting>
  <conditionalFormatting sqref="O439">
    <cfRule type="cellIs" dxfId="5714" priority="705" operator="lessThan">
      <formula>0</formula>
    </cfRule>
  </conditionalFormatting>
  <conditionalFormatting sqref="O439">
    <cfRule type="cellIs" dxfId="5713" priority="704" operator="lessThan">
      <formula>0</formula>
    </cfRule>
  </conditionalFormatting>
  <conditionalFormatting sqref="O441">
    <cfRule type="cellIs" dxfId="5712" priority="703" operator="lessThan">
      <formula>0</formula>
    </cfRule>
  </conditionalFormatting>
  <conditionalFormatting sqref="O441">
    <cfRule type="cellIs" dxfId="5711" priority="702" operator="lessThan">
      <formula>0</formula>
    </cfRule>
  </conditionalFormatting>
  <conditionalFormatting sqref="O441">
    <cfRule type="cellIs" dxfId="5710" priority="701" operator="lessThan">
      <formula>0</formula>
    </cfRule>
  </conditionalFormatting>
  <conditionalFormatting sqref="O441">
    <cfRule type="cellIs" dxfId="5709" priority="700" operator="lessThan">
      <formula>0</formula>
    </cfRule>
  </conditionalFormatting>
  <conditionalFormatting sqref="O441">
    <cfRule type="cellIs" dxfId="5708" priority="699" operator="lessThan">
      <formula>0</formula>
    </cfRule>
  </conditionalFormatting>
  <conditionalFormatting sqref="O441">
    <cfRule type="cellIs" dxfId="5707" priority="698" operator="lessThan">
      <formula>0</formula>
    </cfRule>
  </conditionalFormatting>
  <conditionalFormatting sqref="O441">
    <cfRule type="cellIs" dxfId="5706" priority="697" operator="lessThan">
      <formula>0</formula>
    </cfRule>
  </conditionalFormatting>
  <conditionalFormatting sqref="O441">
    <cfRule type="cellIs" dxfId="5705" priority="696" operator="lessThan">
      <formula>0</formula>
    </cfRule>
  </conditionalFormatting>
  <conditionalFormatting sqref="O444">
    <cfRule type="cellIs" dxfId="5704" priority="695" operator="lessThan">
      <formula>0</formula>
    </cfRule>
  </conditionalFormatting>
  <conditionalFormatting sqref="O445">
    <cfRule type="cellIs" dxfId="5703" priority="694" operator="lessThan">
      <formula>0</formula>
    </cfRule>
  </conditionalFormatting>
  <conditionalFormatting sqref="O445">
    <cfRule type="cellIs" dxfId="5702" priority="693" operator="lessThan">
      <formula>0</formula>
    </cfRule>
  </conditionalFormatting>
  <conditionalFormatting sqref="O448">
    <cfRule type="cellIs" dxfId="5701" priority="692" operator="lessThan">
      <formula>0</formula>
    </cfRule>
  </conditionalFormatting>
  <conditionalFormatting sqref="O448">
    <cfRule type="cellIs" dxfId="5700" priority="691" operator="lessThan">
      <formula>0</formula>
    </cfRule>
  </conditionalFormatting>
  <conditionalFormatting sqref="O448">
    <cfRule type="cellIs" dxfId="5699" priority="690" operator="lessThan">
      <formula>0</formula>
    </cfRule>
  </conditionalFormatting>
  <conditionalFormatting sqref="O448">
    <cfRule type="cellIs" dxfId="5698" priority="689" operator="lessThan">
      <formula>0</formula>
    </cfRule>
  </conditionalFormatting>
  <conditionalFormatting sqref="O448">
    <cfRule type="cellIs" dxfId="5697" priority="688" operator="lessThan">
      <formula>0</formula>
    </cfRule>
  </conditionalFormatting>
  <conditionalFormatting sqref="O448">
    <cfRule type="cellIs" dxfId="5696" priority="687" operator="lessThan">
      <formula>0</formula>
    </cfRule>
  </conditionalFormatting>
  <conditionalFormatting sqref="O448">
    <cfRule type="cellIs" dxfId="5695" priority="686" operator="lessThan">
      <formula>0</formula>
    </cfRule>
  </conditionalFormatting>
  <conditionalFormatting sqref="O448">
    <cfRule type="cellIs" dxfId="5694" priority="685" operator="lessThan">
      <formula>0</formula>
    </cfRule>
  </conditionalFormatting>
  <conditionalFormatting sqref="O451">
    <cfRule type="cellIs" dxfId="5693" priority="684" operator="lessThan">
      <formula>0</formula>
    </cfRule>
  </conditionalFormatting>
  <conditionalFormatting sqref="O452">
    <cfRule type="cellIs" dxfId="5692" priority="683" operator="lessThan">
      <formula>0</formula>
    </cfRule>
  </conditionalFormatting>
  <conditionalFormatting sqref="O452">
    <cfRule type="cellIs" dxfId="5691" priority="682" operator="lessThan">
      <formula>0</formula>
    </cfRule>
  </conditionalFormatting>
  <conditionalFormatting sqref="O454">
    <cfRule type="cellIs" dxfId="5690" priority="681" operator="lessThan">
      <formula>0</formula>
    </cfRule>
  </conditionalFormatting>
  <conditionalFormatting sqref="O454">
    <cfRule type="cellIs" dxfId="5689" priority="680" operator="lessThan">
      <formula>0</formula>
    </cfRule>
  </conditionalFormatting>
  <conditionalFormatting sqref="O454">
    <cfRule type="cellIs" dxfId="5688" priority="679" operator="lessThan">
      <formula>0</formula>
    </cfRule>
  </conditionalFormatting>
  <conditionalFormatting sqref="O454">
    <cfRule type="cellIs" dxfId="5687" priority="678" operator="lessThan">
      <formula>0</formula>
    </cfRule>
  </conditionalFormatting>
  <conditionalFormatting sqref="O454">
    <cfRule type="cellIs" dxfId="5686" priority="677" operator="lessThan">
      <formula>0</formula>
    </cfRule>
  </conditionalFormatting>
  <conditionalFormatting sqref="O454">
    <cfRule type="cellIs" dxfId="5685" priority="676" operator="lessThan">
      <formula>0</formula>
    </cfRule>
  </conditionalFormatting>
  <conditionalFormatting sqref="O454">
    <cfRule type="cellIs" dxfId="5684" priority="675" operator="lessThan">
      <formula>0</formula>
    </cfRule>
  </conditionalFormatting>
  <conditionalFormatting sqref="O454">
    <cfRule type="cellIs" dxfId="5683" priority="674" operator="lessThan">
      <formula>0</formula>
    </cfRule>
  </conditionalFormatting>
  <conditionalFormatting sqref="O457">
    <cfRule type="cellIs" dxfId="5682" priority="673" operator="lessThan">
      <formula>0</formula>
    </cfRule>
  </conditionalFormatting>
  <conditionalFormatting sqref="O458">
    <cfRule type="cellIs" dxfId="5681" priority="672" operator="lessThan">
      <formula>0</formula>
    </cfRule>
  </conditionalFormatting>
  <conditionalFormatting sqref="O458">
    <cfRule type="cellIs" dxfId="5680" priority="671" operator="lessThan">
      <formula>0</formula>
    </cfRule>
  </conditionalFormatting>
  <conditionalFormatting sqref="O461:O464">
    <cfRule type="cellIs" dxfId="5679" priority="670" operator="lessThan">
      <formula>0</formula>
    </cfRule>
  </conditionalFormatting>
  <conditionalFormatting sqref="O461:O464">
    <cfRule type="expression" dxfId="5678" priority="668">
      <formula>O461/N461&gt;1</formula>
    </cfRule>
    <cfRule type="expression" dxfId="5677" priority="669">
      <formula>O461/N461&lt;1</formula>
    </cfRule>
  </conditionalFormatting>
  <conditionalFormatting sqref="O552 O560 O575 O589">
    <cfRule type="expression" dxfId="5676" priority="666">
      <formula>O552/#REF!&gt;1</formula>
    </cfRule>
    <cfRule type="expression" dxfId="5675" priority="667">
      <formula>O552/#REF!&lt;1</formula>
    </cfRule>
  </conditionalFormatting>
  <conditionalFormatting sqref="O512">
    <cfRule type="cellIs" dxfId="5674" priority="665" operator="lessThan">
      <formula>0</formula>
    </cfRule>
  </conditionalFormatting>
  <conditionalFormatting sqref="O512">
    <cfRule type="expression" dxfId="5673" priority="663">
      <formula>O512/N512&gt;1</formula>
    </cfRule>
    <cfRule type="expression" dxfId="5672" priority="664">
      <formula>O512/N512&lt;1</formula>
    </cfRule>
  </conditionalFormatting>
  <conditionalFormatting sqref="O596">
    <cfRule type="cellIs" dxfId="5671" priority="662" operator="lessThan">
      <formula>0</formula>
    </cfRule>
  </conditionalFormatting>
  <conditionalFormatting sqref="O600">
    <cfRule type="cellIs" dxfId="5670" priority="661" operator="lessThan">
      <formula>0</formula>
    </cfRule>
  </conditionalFormatting>
  <conditionalFormatting sqref="O600">
    <cfRule type="cellIs" dxfId="5669" priority="660" operator="lessThan">
      <formula>0</formula>
    </cfRule>
  </conditionalFormatting>
  <conditionalFormatting sqref="O710">
    <cfRule type="cellIs" dxfId="5668" priority="659" operator="lessThan">
      <formula>0</formula>
    </cfRule>
  </conditionalFormatting>
  <conditionalFormatting sqref="O654 O651 O648:O649 O632:O634">
    <cfRule type="expression" dxfId="5667" priority="646">
      <formula>O632/N632&gt;1</formula>
    </cfRule>
    <cfRule type="expression" dxfId="5666" priority="647">
      <formula>O632/N632&lt;1</formula>
    </cfRule>
  </conditionalFormatting>
  <conditionalFormatting sqref="O507:O510">
    <cfRule type="cellIs" dxfId="5665" priority="658" operator="lessThan">
      <formula>0</formula>
    </cfRule>
  </conditionalFormatting>
  <conditionalFormatting sqref="O507:O510">
    <cfRule type="expression" dxfId="5664" priority="656">
      <formula>O507/N507&gt;1</formula>
    </cfRule>
    <cfRule type="expression" dxfId="5663" priority="657">
      <formula>O507/N507&lt;1</formula>
    </cfRule>
  </conditionalFormatting>
  <conditionalFormatting sqref="O588 O574 O559 O551">
    <cfRule type="cellIs" dxfId="5662" priority="655" operator="lessThan">
      <formula>0</formula>
    </cfRule>
  </conditionalFormatting>
  <conditionalFormatting sqref="O584:O587 O570:O573 O555:O558 O547:O550">
    <cfRule type="cellIs" dxfId="5661" priority="654" operator="lessThan">
      <formula>0</formula>
    </cfRule>
  </conditionalFormatting>
  <conditionalFormatting sqref="O584:O587 O570:O573 O555:O558 O547:O550">
    <cfRule type="expression" dxfId="5660" priority="652">
      <formula>O547/N547&gt;1</formula>
    </cfRule>
    <cfRule type="expression" dxfId="5659" priority="653">
      <formula>O547/N547&lt;1</formula>
    </cfRule>
  </conditionalFormatting>
  <conditionalFormatting sqref="O588 O574 O559 O551">
    <cfRule type="cellIs" dxfId="5658" priority="651" operator="lessThan">
      <formula>0</formula>
    </cfRule>
  </conditionalFormatting>
  <conditionalFormatting sqref="O588 O574 O559 O551">
    <cfRule type="expression" dxfId="5657" priority="649">
      <formula>O551/N551&gt;1</formula>
    </cfRule>
    <cfRule type="expression" dxfId="5656" priority="650">
      <formula>O551/N551&lt;1</formula>
    </cfRule>
  </conditionalFormatting>
  <conditionalFormatting sqref="O654 O651 O648:O649 O632:O634">
    <cfRule type="cellIs" dxfId="5655" priority="648" operator="lessThan">
      <formula>0</formula>
    </cfRule>
  </conditionalFormatting>
  <conditionalFormatting sqref="O504">
    <cfRule type="expression" dxfId="5654" priority="846">
      <formula>O504/#REF!&gt;1</formula>
    </cfRule>
    <cfRule type="expression" dxfId="5653" priority="847">
      <formula>O504/#REF!&lt;1</formula>
    </cfRule>
  </conditionalFormatting>
  <conditionalFormatting sqref="O465">
    <cfRule type="cellIs" dxfId="5652" priority="645" operator="lessThan">
      <formula>0</formula>
    </cfRule>
  </conditionalFormatting>
  <conditionalFormatting sqref="O465">
    <cfRule type="expression" dxfId="5651" priority="643">
      <formula>O465/N465&gt;1</formula>
    </cfRule>
    <cfRule type="expression" dxfId="5650" priority="644">
      <formula>O465/N465&lt;1</formula>
    </cfRule>
  </conditionalFormatting>
  <conditionalFormatting sqref="O511">
    <cfRule type="cellIs" dxfId="5649" priority="642" operator="lessThan">
      <formula>0</formula>
    </cfRule>
  </conditionalFormatting>
  <conditionalFormatting sqref="O511">
    <cfRule type="expression" dxfId="5648" priority="640">
      <formula>O511/N511&gt;1</formula>
    </cfRule>
    <cfRule type="expression" dxfId="5647" priority="641">
      <formula>O511/N511&lt;1</formula>
    </cfRule>
  </conditionalFormatting>
  <conditionalFormatting sqref="O568">
    <cfRule type="cellIs" dxfId="5646" priority="630" operator="lessThan">
      <formula>0</formula>
    </cfRule>
  </conditionalFormatting>
  <conditionalFormatting sqref="O603">
    <cfRule type="expression" dxfId="5645" priority="604">
      <formula>O603/N603&gt;1</formula>
    </cfRule>
    <cfRule type="expression" dxfId="5644" priority="605">
      <formula>O603/N603&lt;1</formula>
    </cfRule>
  </conditionalFormatting>
  <conditionalFormatting sqref="O552">
    <cfRule type="cellIs" dxfId="5643" priority="627" operator="lessThan">
      <formula>0</formula>
    </cfRule>
  </conditionalFormatting>
  <conditionalFormatting sqref="O552">
    <cfRule type="expression" dxfId="5642" priority="625">
      <formula>O552/N552&gt;1</formula>
    </cfRule>
    <cfRule type="expression" dxfId="5641" priority="626">
      <formula>O552/N552&lt;1</formula>
    </cfRule>
  </conditionalFormatting>
  <conditionalFormatting sqref="O560">
    <cfRule type="cellIs" dxfId="5640" priority="624" operator="lessThan">
      <formula>0</formula>
    </cfRule>
  </conditionalFormatting>
  <conditionalFormatting sqref="O560">
    <cfRule type="expression" dxfId="5639" priority="622">
      <formula>O560/N560&gt;1</formula>
    </cfRule>
    <cfRule type="expression" dxfId="5638" priority="623">
      <formula>O560/N560&lt;1</formula>
    </cfRule>
  </conditionalFormatting>
  <conditionalFormatting sqref="O575">
    <cfRule type="cellIs" dxfId="5637" priority="621" operator="lessThan">
      <formula>0</formula>
    </cfRule>
  </conditionalFormatting>
  <conditionalFormatting sqref="O575">
    <cfRule type="expression" dxfId="5636" priority="619">
      <formula>O575/N575&gt;1</formula>
    </cfRule>
    <cfRule type="expression" dxfId="5635" priority="620">
      <formula>O575/N575&lt;1</formula>
    </cfRule>
  </conditionalFormatting>
  <conditionalFormatting sqref="O589">
    <cfRule type="cellIs" dxfId="5634" priority="618" operator="lessThan">
      <formula>0</formula>
    </cfRule>
  </conditionalFormatting>
  <conditionalFormatting sqref="O589">
    <cfRule type="expression" dxfId="5633" priority="616">
      <formula>O589/N589&gt;1</formula>
    </cfRule>
    <cfRule type="expression" dxfId="5632" priority="617">
      <formula>O589/N589&lt;1</formula>
    </cfRule>
  </conditionalFormatting>
  <conditionalFormatting sqref="O521">
    <cfRule type="cellIs" dxfId="5631" priority="639" operator="lessThan">
      <formula>0</formula>
    </cfRule>
  </conditionalFormatting>
  <conditionalFormatting sqref="O521">
    <cfRule type="expression" dxfId="5630" priority="637">
      <formula>O521/N521&gt;1</formula>
    </cfRule>
    <cfRule type="expression" dxfId="5629" priority="638">
      <formula>O521/N521&lt;1</formula>
    </cfRule>
  </conditionalFormatting>
  <conditionalFormatting sqref="O529">
    <cfRule type="cellIs" dxfId="5628" priority="636" operator="lessThan">
      <formula>0</formula>
    </cfRule>
  </conditionalFormatting>
  <conditionalFormatting sqref="O529">
    <cfRule type="expression" dxfId="5627" priority="634">
      <formula>O529/N529&gt;1</formula>
    </cfRule>
    <cfRule type="expression" dxfId="5626" priority="635">
      <formula>O529/N529&lt;1</formula>
    </cfRule>
  </conditionalFormatting>
  <conditionalFormatting sqref="O582">
    <cfRule type="expression" dxfId="5625" priority="613">
      <formula>O582/N582&gt;1</formula>
    </cfRule>
    <cfRule type="expression" dxfId="5624" priority="614">
      <formula>O582/N582&lt;1</formula>
    </cfRule>
  </conditionalFormatting>
  <conditionalFormatting sqref="O537">
    <cfRule type="cellIs" dxfId="5623" priority="633" operator="lessThan">
      <formula>0</formula>
    </cfRule>
  </conditionalFormatting>
  <conditionalFormatting sqref="O537">
    <cfRule type="expression" dxfId="5622" priority="631">
      <formula>O537/N537&gt;1</formula>
    </cfRule>
    <cfRule type="expression" dxfId="5621" priority="632">
      <formula>O537/N537&lt;1</formula>
    </cfRule>
  </conditionalFormatting>
  <conditionalFormatting sqref="O642:O645 B636:O637">
    <cfRule type="cellIs" dxfId="5620" priority="612" operator="lessThan">
      <formula>0</formula>
    </cfRule>
  </conditionalFormatting>
  <conditionalFormatting sqref="O568">
    <cfRule type="expression" dxfId="5619" priority="628">
      <formula>O568/N568&gt;1</formula>
    </cfRule>
    <cfRule type="expression" dxfId="5618" priority="629">
      <formula>O568/N568&lt;1</formula>
    </cfRule>
  </conditionalFormatting>
  <conditionalFormatting sqref="O597">
    <cfRule type="cellIs" dxfId="5617" priority="611" operator="lessThan">
      <formula>0</formula>
    </cfRule>
  </conditionalFormatting>
  <conditionalFormatting sqref="O608">
    <cfRule type="expression" dxfId="5616" priority="599">
      <formula>O608/N608&gt;1</formula>
    </cfRule>
    <cfRule type="expression" dxfId="5615" priority="600">
      <formula>O608/N608&lt;1</formula>
    </cfRule>
  </conditionalFormatting>
  <conditionalFormatting sqref="O582">
    <cfRule type="cellIs" dxfId="5614" priority="615" operator="lessThan">
      <formula>0</formula>
    </cfRule>
  </conditionalFormatting>
  <conditionalFormatting sqref="O597">
    <cfRule type="expression" dxfId="5613" priority="609">
      <formula>O597/N597&gt;1</formula>
    </cfRule>
    <cfRule type="expression" dxfId="5612" priority="610">
      <formula>O597/N597&lt;1</formula>
    </cfRule>
  </conditionalFormatting>
  <conditionalFormatting sqref="O676:O679">
    <cfRule type="cellIs" dxfId="5611" priority="598" operator="lessThan">
      <formula>0</formula>
    </cfRule>
  </conditionalFormatting>
  <conditionalFormatting sqref="O678">
    <cfRule type="cellIs" dxfId="5610" priority="597" operator="lessThan">
      <formula>0</formula>
    </cfRule>
  </conditionalFormatting>
  <conditionalFormatting sqref="O680:O683">
    <cfRule type="cellIs" dxfId="5609" priority="596" operator="lessThan">
      <formula>0</formula>
    </cfRule>
  </conditionalFormatting>
  <conditionalFormatting sqref="O682">
    <cfRule type="cellIs" dxfId="5608" priority="595" operator="lessThan">
      <formula>0</formula>
    </cfRule>
  </conditionalFormatting>
  <conditionalFormatting sqref="O684:O687">
    <cfRule type="cellIs" dxfId="5607" priority="594" operator="lessThan">
      <formula>0</formula>
    </cfRule>
  </conditionalFormatting>
  <conditionalFormatting sqref="O686">
    <cfRule type="cellIs" dxfId="5606" priority="593" operator="lessThan">
      <formula>0</formula>
    </cfRule>
  </conditionalFormatting>
  <conditionalFormatting sqref="O688:O691">
    <cfRule type="cellIs" dxfId="5605" priority="592" operator="lessThan">
      <formula>0</formula>
    </cfRule>
  </conditionalFormatting>
  <conditionalFormatting sqref="O690">
    <cfRule type="cellIs" dxfId="5604" priority="591" operator="lessThan">
      <formula>0</formula>
    </cfRule>
  </conditionalFormatting>
  <conditionalFormatting sqref="O692:O693 O695">
    <cfRule type="cellIs" dxfId="5603" priority="590" operator="lessThan">
      <formula>0</formula>
    </cfRule>
  </conditionalFormatting>
  <conditionalFormatting sqref="O696:O699">
    <cfRule type="cellIs" dxfId="5602" priority="589" operator="lessThan">
      <formula>0</formula>
    </cfRule>
  </conditionalFormatting>
  <conditionalFormatting sqref="O698">
    <cfRule type="cellIs" dxfId="5601" priority="588" operator="lessThan">
      <formula>0</formula>
    </cfRule>
  </conditionalFormatting>
  <conditionalFormatting sqref="O700:O703">
    <cfRule type="cellIs" dxfId="5600" priority="587" operator="lessThan">
      <formula>0</formula>
    </cfRule>
  </conditionalFormatting>
  <conditionalFormatting sqref="O702">
    <cfRule type="cellIs" dxfId="5599" priority="586" operator="lessThan">
      <formula>0</formula>
    </cfRule>
  </conditionalFormatting>
  <conditionalFormatting sqref="O704:O707">
    <cfRule type="cellIs" dxfId="5598" priority="585" operator="lessThan">
      <formula>0</formula>
    </cfRule>
  </conditionalFormatting>
  <conditionalFormatting sqref="O706">
    <cfRule type="cellIs" dxfId="5597" priority="584" operator="lessThan">
      <formula>0</formula>
    </cfRule>
  </conditionalFormatting>
  <conditionalFormatting sqref="O712:O715">
    <cfRule type="cellIs" dxfId="5596" priority="583" operator="lessThan">
      <formula>0</formula>
    </cfRule>
  </conditionalFormatting>
  <conditionalFormatting sqref="O714">
    <cfRule type="cellIs" dxfId="5595" priority="582" operator="lessThan">
      <formula>0</formula>
    </cfRule>
  </conditionalFormatting>
  <conditionalFormatting sqref="O716:O719">
    <cfRule type="cellIs" dxfId="5594" priority="581" operator="lessThan">
      <formula>0</formula>
    </cfRule>
  </conditionalFormatting>
  <conditionalFormatting sqref="O718">
    <cfRule type="cellIs" dxfId="5593" priority="580" operator="lessThan">
      <formula>0</formula>
    </cfRule>
  </conditionalFormatting>
  <conditionalFormatting sqref="O466">
    <cfRule type="cellIs" dxfId="5592" priority="579" operator="lessThan">
      <formula>0</formula>
    </cfRule>
  </conditionalFormatting>
  <conditionalFormatting sqref="O505">
    <cfRule type="cellIs" dxfId="5591" priority="578" operator="lessThan">
      <formula>0</formula>
    </cfRule>
  </conditionalFormatting>
  <conditionalFormatting sqref="O513">
    <cfRule type="cellIs" dxfId="5590" priority="577" operator="lessThan">
      <formula>0</formula>
    </cfRule>
  </conditionalFormatting>
  <conditionalFormatting sqref="O522">
    <cfRule type="cellIs" dxfId="5589" priority="576" operator="lessThan">
      <formula>0</formula>
    </cfRule>
  </conditionalFormatting>
  <conditionalFormatting sqref="O530">
    <cfRule type="cellIs" dxfId="5588" priority="575" operator="lessThan">
      <formula>0</formula>
    </cfRule>
  </conditionalFormatting>
  <conditionalFormatting sqref="O538">
    <cfRule type="cellIs" dxfId="5587" priority="574" operator="lessThan">
      <formula>0</formula>
    </cfRule>
  </conditionalFormatting>
  <conditionalFormatting sqref="O553">
    <cfRule type="cellIs" dxfId="5586" priority="573" operator="lessThan">
      <formula>0</formula>
    </cfRule>
  </conditionalFormatting>
  <conditionalFormatting sqref="O561">
    <cfRule type="cellIs" dxfId="5585" priority="572" operator="lessThan">
      <formula>0</formula>
    </cfRule>
  </conditionalFormatting>
  <conditionalFormatting sqref="O590">
    <cfRule type="cellIs" dxfId="5584" priority="571" operator="lessThan">
      <formula>0</formula>
    </cfRule>
  </conditionalFormatting>
  <conditionalFormatting sqref="B492:N496">
    <cfRule type="cellIs" dxfId="5583" priority="850" operator="lessThan">
      <formula>0</formula>
    </cfRule>
  </conditionalFormatting>
  <conditionalFormatting sqref="B492:N496">
    <cfRule type="expression" dxfId="5582" priority="848">
      <formula>B492/A492&gt;1</formula>
    </cfRule>
    <cfRule type="expression" dxfId="5581" priority="849">
      <formula>B492/A492&lt;1</formula>
    </cfRule>
  </conditionalFormatting>
  <conditionalFormatting sqref="O492:O496">
    <cfRule type="cellIs" dxfId="5580" priority="570" operator="lessThan">
      <formula>0</formula>
    </cfRule>
  </conditionalFormatting>
  <conditionalFormatting sqref="O492:O496">
    <cfRule type="expression" dxfId="5579" priority="568">
      <formula>O492/N492&gt;1</formula>
    </cfRule>
    <cfRule type="expression" dxfId="5578" priority="569">
      <formula>O492/N492&lt;1</formula>
    </cfRule>
  </conditionalFormatting>
  <conditionalFormatting sqref="B720:N723">
    <cfRule type="cellIs" dxfId="5577" priority="567" operator="lessThan">
      <formula>0</formula>
    </cfRule>
  </conditionalFormatting>
  <conditionalFormatting sqref="I722:N722 Q720:R723">
    <cfRule type="cellIs" dxfId="5576" priority="566" operator="lessThan">
      <formula>0</formula>
    </cfRule>
  </conditionalFormatting>
  <conditionalFormatting sqref="O720:O723">
    <cfRule type="cellIs" dxfId="5575" priority="565" operator="lessThan">
      <formula>0</formula>
    </cfRule>
  </conditionalFormatting>
  <conditionalFormatting sqref="O722">
    <cfRule type="cellIs" dxfId="5574" priority="564" operator="lessThan">
      <formula>0</formula>
    </cfRule>
  </conditionalFormatting>
  <conditionalFormatting sqref="Q655:Q658">
    <cfRule type="cellIs" dxfId="5573" priority="563" operator="lessThan">
      <formula>0</formula>
    </cfRule>
  </conditionalFormatting>
  <conditionalFormatting sqref="Q638:R638 R639:R640">
    <cfRule type="cellIs" dxfId="5572" priority="562" operator="lessThan">
      <formula>0</formula>
    </cfRule>
  </conditionalFormatting>
  <conditionalFormatting sqref="B638">
    <cfRule type="cellIs" dxfId="5571" priority="561" operator="lessThan">
      <formula>0</formula>
    </cfRule>
  </conditionalFormatting>
  <conditionalFormatting sqref="Q639:Q640">
    <cfRule type="cellIs" dxfId="5570" priority="560" operator="lessThan">
      <formula>0</formula>
    </cfRule>
  </conditionalFormatting>
  <conditionalFormatting sqref="B639:O640">
    <cfRule type="expression" dxfId="5569" priority="558">
      <formula>B639/A639&gt;1</formula>
    </cfRule>
    <cfRule type="expression" dxfId="5568" priority="559">
      <formula>B639/A639&lt;1</formula>
    </cfRule>
  </conditionalFormatting>
  <conditionalFormatting sqref="B639:O640">
    <cfRule type="cellIs" dxfId="5567" priority="557" operator="lessThan">
      <formula>0</formula>
    </cfRule>
  </conditionalFormatting>
  <conditionalFormatting sqref="O357:O360">
    <cfRule type="cellIs" dxfId="5566" priority="556" operator="lessThan">
      <formula>0</formula>
    </cfRule>
  </conditionalFormatting>
  <conditionalFormatting sqref="R768:R795 R797:R801 R803:R807 Q815:Q820 R809:R821 R727:R742 R744:R748 R750:R754 R756:R760 R762:R766 Q725 Q727:Q731">
    <cfRule type="cellIs" dxfId="5565" priority="555" operator="lessThan">
      <formula>0</formula>
    </cfRule>
  </conditionalFormatting>
  <conditionalFormatting sqref="H726 K786 H814:N814 H820:N821 H789:N789 H787:J788 H770:N774 H769 H780 H785:N785 H779:O779">
    <cfRule type="cellIs" dxfId="5564" priority="554" operator="lessThan">
      <formula>0</formula>
    </cfRule>
  </conditionalFormatting>
  <conditionalFormatting sqref="N736 N768">
    <cfRule type="cellIs" dxfId="5563" priority="552" operator="lessThan">
      <formula>0</formula>
    </cfRule>
  </conditionalFormatting>
  <conditionalFormatting sqref="H790:H791 H725 H786:J786 H796:N796 H802:N802 H736:N736 H768:N768 H737">
    <cfRule type="cellIs" dxfId="5562" priority="553" operator="lessThan">
      <formula>0</formula>
    </cfRule>
  </conditionalFormatting>
  <conditionalFormatting sqref="H725 H790:H791 H786:K786 H736:N736 H768:N768 H737">
    <cfRule type="cellIs" dxfId="5561" priority="549" operator="lessThan">
      <formula>0</formula>
    </cfRule>
  </conditionalFormatting>
  <conditionalFormatting sqref="H786:J786 H790:H791 H736:M736 H768:M768 H737 N779:O779">
    <cfRule type="cellIs" dxfId="5560" priority="550" operator="lessThan">
      <formula>0</formula>
    </cfRule>
  </conditionalFormatting>
  <conditionalFormatting sqref="N736 N768">
    <cfRule type="cellIs" dxfId="5559" priority="551" operator="lessThan">
      <formula>0</formula>
    </cfRule>
  </conditionalFormatting>
  <conditionalFormatting sqref="H731:N731 H727:M730 H733:N735 H732">
    <cfRule type="cellIs" dxfId="5558" priority="548" operator="lessThan">
      <formula>0</formula>
    </cfRule>
  </conditionalFormatting>
  <conditionalFormatting sqref="H731:N731 H727:M730 H733:N735 H732">
    <cfRule type="expression" dxfId="5557" priority="546">
      <formula>H727/G727&gt;1</formula>
    </cfRule>
    <cfRule type="expression" dxfId="5556" priority="547">
      <formula>H727/G727&lt;1</formula>
    </cfRule>
  </conditionalFormatting>
  <conditionalFormatting sqref="H770:N774">
    <cfRule type="cellIs" dxfId="5555" priority="545" operator="lessThan">
      <formula>0</formula>
    </cfRule>
  </conditionalFormatting>
  <conditionalFormatting sqref="H770:N774">
    <cfRule type="expression" dxfId="5554" priority="543">
      <formula>H770/G770&gt;1</formula>
    </cfRule>
    <cfRule type="expression" dxfId="5553" priority="544">
      <formula>H770/G770&lt;1</formula>
    </cfRule>
  </conditionalFormatting>
  <conditionalFormatting sqref="H797">
    <cfRule type="cellIs" dxfId="5552" priority="542" operator="lessThan">
      <formula>0</formula>
    </cfRule>
  </conditionalFormatting>
  <conditionalFormatting sqref="H797">
    <cfRule type="cellIs" dxfId="5551" priority="540" operator="lessThan">
      <formula>0</formula>
    </cfRule>
  </conditionalFormatting>
  <conditionalFormatting sqref="H797">
    <cfRule type="cellIs" dxfId="5550" priority="541" operator="lessThan">
      <formula>0</formula>
    </cfRule>
  </conditionalFormatting>
  <conditionalFormatting sqref="H798:N800 H801:K801">
    <cfRule type="cellIs" dxfId="5549" priority="539" operator="lessThan">
      <formula>0</formula>
    </cfRule>
  </conditionalFormatting>
  <conditionalFormatting sqref="H798:N800 H801:K801">
    <cfRule type="expression" dxfId="5548" priority="537">
      <formula>H798/G798&gt;1</formula>
    </cfRule>
    <cfRule type="expression" dxfId="5547" priority="538">
      <formula>H798/G798&lt;1</formula>
    </cfRule>
  </conditionalFormatting>
  <conditionalFormatting sqref="H803">
    <cfRule type="cellIs" dxfId="5546" priority="536" operator="lessThan">
      <formula>0</formula>
    </cfRule>
  </conditionalFormatting>
  <conditionalFormatting sqref="H803">
    <cfRule type="cellIs" dxfId="5545" priority="534" operator="lessThan">
      <formula>0</formula>
    </cfRule>
  </conditionalFormatting>
  <conditionalFormatting sqref="H803">
    <cfRule type="cellIs" dxfId="5544" priority="535" operator="lessThan">
      <formula>0</formula>
    </cfRule>
  </conditionalFormatting>
  <conditionalFormatting sqref="H804:N806 H807:K807">
    <cfRule type="cellIs" dxfId="5543" priority="533" operator="lessThan">
      <formula>0</formula>
    </cfRule>
  </conditionalFormatting>
  <conditionalFormatting sqref="H804:N806 H807:K807">
    <cfRule type="expression" dxfId="5542" priority="531">
      <formula>H804/G804&gt;1</formula>
    </cfRule>
    <cfRule type="expression" dxfId="5541" priority="532">
      <formula>H804/G804&lt;1</formula>
    </cfRule>
  </conditionalFormatting>
  <conditionalFormatting sqref="H808:N808">
    <cfRule type="cellIs" dxfId="5540" priority="530" operator="lessThan">
      <formula>0</formula>
    </cfRule>
  </conditionalFormatting>
  <conditionalFormatting sqref="H809">
    <cfRule type="cellIs" dxfId="5539" priority="529" operator="lessThan">
      <formula>0</formula>
    </cfRule>
  </conditionalFormatting>
  <conditionalFormatting sqref="H809">
    <cfRule type="cellIs" dxfId="5538" priority="527" operator="lessThan">
      <formula>0</formula>
    </cfRule>
  </conditionalFormatting>
  <conditionalFormatting sqref="H809">
    <cfRule type="cellIs" dxfId="5537" priority="528" operator="lessThan">
      <formula>0</formula>
    </cfRule>
  </conditionalFormatting>
  <conditionalFormatting sqref="H810:N812 H813:L813 N813">
    <cfRule type="cellIs" dxfId="5536" priority="526" operator="lessThan">
      <formula>0</formula>
    </cfRule>
  </conditionalFormatting>
  <conditionalFormatting sqref="H810:N812 H813:L813 N813">
    <cfRule type="expression" dxfId="5535" priority="524">
      <formula>H810/G810&gt;1</formula>
    </cfRule>
    <cfRule type="expression" dxfId="5534" priority="525">
      <formula>H810/G810&lt;1</formula>
    </cfRule>
  </conditionalFormatting>
  <conditionalFormatting sqref="H815">
    <cfRule type="cellIs" dxfId="5533" priority="523" operator="lessThan">
      <formula>0</formula>
    </cfRule>
  </conditionalFormatting>
  <conditionalFormatting sqref="H815">
    <cfRule type="cellIs" dxfId="5532" priority="521" operator="lessThan">
      <formula>0</formula>
    </cfRule>
  </conditionalFormatting>
  <conditionalFormatting sqref="H815">
    <cfRule type="cellIs" dxfId="5531" priority="522" operator="lessThan">
      <formula>0</formula>
    </cfRule>
  </conditionalFormatting>
  <conditionalFormatting sqref="H816:N819">
    <cfRule type="cellIs" dxfId="5530" priority="520" operator="lessThan">
      <formula>0</formula>
    </cfRule>
  </conditionalFormatting>
  <conditionalFormatting sqref="H816:N819">
    <cfRule type="expression" dxfId="5529" priority="518">
      <formula>H816/G816&gt;1</formula>
    </cfRule>
    <cfRule type="expression" dxfId="5528" priority="519">
      <formula>H816/G816&lt;1</formula>
    </cfRule>
  </conditionalFormatting>
  <conditionalFormatting sqref="H792:N795 O795">
    <cfRule type="cellIs" dxfId="5527" priority="517" operator="lessThan">
      <formula>0</formula>
    </cfRule>
  </conditionalFormatting>
  <conditionalFormatting sqref="K787:N788">
    <cfRule type="cellIs" dxfId="5526" priority="516" operator="lessThan">
      <formula>0</formula>
    </cfRule>
  </conditionalFormatting>
  <conditionalFormatting sqref="K787:N788">
    <cfRule type="expression" dxfId="5525" priority="514">
      <formula>K787/J787&gt;1</formula>
    </cfRule>
    <cfRule type="expression" dxfId="5524" priority="515">
      <formula>K787/J787&lt;1</formula>
    </cfRule>
  </conditionalFormatting>
  <conditionalFormatting sqref="L807">
    <cfRule type="cellIs" dxfId="5523" priority="513" operator="lessThan">
      <formula>0</formula>
    </cfRule>
  </conditionalFormatting>
  <conditionalFormatting sqref="L807">
    <cfRule type="expression" dxfId="5522" priority="511">
      <formula>L807/K807&gt;1</formula>
    </cfRule>
    <cfRule type="expression" dxfId="5521" priority="512">
      <formula>L807/K807&lt;1</formula>
    </cfRule>
  </conditionalFormatting>
  <conditionalFormatting sqref="L801">
    <cfRule type="cellIs" dxfId="5520" priority="510" operator="lessThan">
      <formula>0</formula>
    </cfRule>
  </conditionalFormatting>
  <conditionalFormatting sqref="L801">
    <cfRule type="expression" dxfId="5519" priority="508">
      <formula>L801/K801&gt;1</formula>
    </cfRule>
    <cfRule type="expression" dxfId="5518" priority="509">
      <formula>L801/K801&lt;1</formula>
    </cfRule>
  </conditionalFormatting>
  <conditionalFormatting sqref="M801">
    <cfRule type="cellIs" dxfId="5517" priority="507" operator="lessThan">
      <formula>0</formula>
    </cfRule>
  </conditionalFormatting>
  <conditionalFormatting sqref="M801">
    <cfRule type="expression" dxfId="5516" priority="505">
      <formula>M801/L801&gt;1</formula>
    </cfRule>
    <cfRule type="expression" dxfId="5515" priority="506">
      <formula>M801/L801&lt;1</formula>
    </cfRule>
  </conditionalFormatting>
  <conditionalFormatting sqref="M807">
    <cfRule type="cellIs" dxfId="5514" priority="504" operator="lessThan">
      <formula>0</formula>
    </cfRule>
  </conditionalFormatting>
  <conditionalFormatting sqref="M807">
    <cfRule type="expression" dxfId="5513" priority="502">
      <formula>M807/L807&gt;1</formula>
    </cfRule>
    <cfRule type="expression" dxfId="5512" priority="503">
      <formula>M807/L807&lt;1</formula>
    </cfRule>
  </conditionalFormatting>
  <conditionalFormatting sqref="M813">
    <cfRule type="cellIs" dxfId="5511" priority="501" operator="lessThan">
      <formula>0</formula>
    </cfRule>
  </conditionalFormatting>
  <conditionalFormatting sqref="M813">
    <cfRule type="expression" dxfId="5510" priority="499">
      <formula>M813/L813&gt;1</formula>
    </cfRule>
    <cfRule type="expression" dxfId="5509" priority="500">
      <formula>M813/L813&lt;1</formula>
    </cfRule>
  </conditionalFormatting>
  <conditionalFormatting sqref="H739:K743">
    <cfRule type="cellIs" dxfId="5508" priority="498" operator="lessThan">
      <formula>0</formula>
    </cfRule>
  </conditionalFormatting>
  <conditionalFormatting sqref="H739:K743">
    <cfRule type="expression" dxfId="5507" priority="496">
      <formula>H739/G739&gt;1</formula>
    </cfRule>
    <cfRule type="expression" dxfId="5506" priority="497">
      <formula>H739/G739&lt;1</formula>
    </cfRule>
  </conditionalFormatting>
  <conditionalFormatting sqref="H738">
    <cfRule type="cellIs" dxfId="5505" priority="495" operator="lessThan">
      <formula>0</formula>
    </cfRule>
  </conditionalFormatting>
  <conditionalFormatting sqref="H749:J749 H745:K748">
    <cfRule type="cellIs" dxfId="5504" priority="494" operator="lessThan">
      <formula>0</formula>
    </cfRule>
  </conditionalFormatting>
  <conditionalFormatting sqref="H749:J749 H745:K748">
    <cfRule type="expression" dxfId="5503" priority="492">
      <formula>H745/G745&gt;1</formula>
    </cfRule>
    <cfRule type="expression" dxfId="5502" priority="493">
      <formula>H745/G745&lt;1</formula>
    </cfRule>
  </conditionalFormatting>
  <conditionalFormatting sqref="H744">
    <cfRule type="cellIs" dxfId="5501" priority="491" operator="lessThan">
      <formula>0</formula>
    </cfRule>
  </conditionalFormatting>
  <conditionalFormatting sqref="H751:K755">
    <cfRule type="cellIs" dxfId="5500" priority="490" operator="lessThan">
      <formula>0</formula>
    </cfRule>
  </conditionalFormatting>
  <conditionalFormatting sqref="H751:K755">
    <cfRule type="expression" dxfId="5499" priority="488">
      <formula>H751/G751&gt;1</formula>
    </cfRule>
    <cfRule type="expression" dxfId="5498" priority="489">
      <formula>H751/G751&lt;1</formula>
    </cfRule>
  </conditionalFormatting>
  <conditionalFormatting sqref="H750">
    <cfRule type="cellIs" dxfId="5497" priority="487" operator="lessThan">
      <formula>0</formula>
    </cfRule>
  </conditionalFormatting>
  <conditionalFormatting sqref="H757:K761">
    <cfRule type="cellIs" dxfId="5496" priority="486" operator="lessThan">
      <formula>0</formula>
    </cfRule>
  </conditionalFormatting>
  <conditionalFormatting sqref="H757:K761">
    <cfRule type="expression" dxfId="5495" priority="484">
      <formula>H757/G757&gt;1</formula>
    </cfRule>
    <cfRule type="expression" dxfId="5494" priority="485">
      <formula>H757/G757&lt;1</formula>
    </cfRule>
  </conditionalFormatting>
  <conditionalFormatting sqref="H756">
    <cfRule type="cellIs" dxfId="5493" priority="483" operator="lessThan">
      <formula>0</formula>
    </cfRule>
  </conditionalFormatting>
  <conditionalFormatting sqref="H763:K767">
    <cfRule type="cellIs" dxfId="5492" priority="482" operator="lessThan">
      <formula>0</formula>
    </cfRule>
  </conditionalFormatting>
  <conditionalFormatting sqref="H763:K767">
    <cfRule type="expression" dxfId="5491" priority="480">
      <formula>H763/G763&gt;1</formula>
    </cfRule>
    <cfRule type="expression" dxfId="5490" priority="481">
      <formula>H763/G763&lt;1</formula>
    </cfRule>
  </conditionalFormatting>
  <conditionalFormatting sqref="H762">
    <cfRule type="cellIs" dxfId="5489" priority="479" operator="lessThan">
      <formula>0</formula>
    </cfRule>
  </conditionalFormatting>
  <conditionalFormatting sqref="K749">
    <cfRule type="cellIs" dxfId="5488" priority="478" operator="lessThan">
      <formula>0</formula>
    </cfRule>
  </conditionalFormatting>
  <conditionalFormatting sqref="K749">
    <cfRule type="expression" dxfId="5487" priority="476">
      <formula>K749/J749&gt;1</formula>
    </cfRule>
    <cfRule type="expression" dxfId="5486" priority="477">
      <formula>K749/J749&lt;1</formula>
    </cfRule>
  </conditionalFormatting>
  <conditionalFormatting sqref="R796">
    <cfRule type="cellIs" dxfId="5485" priority="475" operator="lessThan">
      <formula>0</formula>
    </cfRule>
  </conditionalFormatting>
  <conditionalFormatting sqref="R796">
    <cfRule type="cellIs" dxfId="5484" priority="474" operator="lessThan">
      <formula>0</formula>
    </cfRule>
  </conditionalFormatting>
  <conditionalFormatting sqref="R802">
    <cfRule type="cellIs" dxfId="5483" priority="473" operator="lessThan">
      <formula>0</formula>
    </cfRule>
  </conditionalFormatting>
  <conditionalFormatting sqref="R802">
    <cfRule type="cellIs" dxfId="5482" priority="472" operator="lessThan">
      <formula>0</formula>
    </cfRule>
  </conditionalFormatting>
  <conditionalFormatting sqref="R808">
    <cfRule type="cellIs" dxfId="5481" priority="471" operator="lessThan">
      <formula>0</formula>
    </cfRule>
  </conditionalFormatting>
  <conditionalFormatting sqref="R808">
    <cfRule type="cellIs" dxfId="5480" priority="470" operator="lessThan">
      <formula>0</formula>
    </cfRule>
  </conditionalFormatting>
  <conditionalFormatting sqref="R743">
    <cfRule type="cellIs" dxfId="5479" priority="468" operator="lessThan">
      <formula>0</formula>
    </cfRule>
  </conditionalFormatting>
  <conditionalFormatting sqref="R743">
    <cfRule type="cellIs" dxfId="5478" priority="469" operator="lessThan">
      <formula>0</formula>
    </cfRule>
  </conditionalFormatting>
  <conditionalFormatting sqref="R749">
    <cfRule type="cellIs" dxfId="5477" priority="466" operator="lessThan">
      <formula>0</formula>
    </cfRule>
  </conditionalFormatting>
  <conditionalFormatting sqref="R749">
    <cfRule type="cellIs" dxfId="5476" priority="467" operator="lessThan">
      <formula>0</formula>
    </cfRule>
  </conditionalFormatting>
  <conditionalFormatting sqref="R755">
    <cfRule type="cellIs" dxfId="5475" priority="464" operator="lessThan">
      <formula>0</formula>
    </cfRule>
  </conditionalFormatting>
  <conditionalFormatting sqref="R755">
    <cfRule type="cellIs" dxfId="5474" priority="465" operator="lessThan">
      <formula>0</formula>
    </cfRule>
  </conditionalFormatting>
  <conditionalFormatting sqref="R761">
    <cfRule type="cellIs" dxfId="5473" priority="462" operator="lessThan">
      <formula>0</formula>
    </cfRule>
  </conditionalFormatting>
  <conditionalFormatting sqref="R761">
    <cfRule type="cellIs" dxfId="5472" priority="463" operator="lessThan">
      <formula>0</formula>
    </cfRule>
  </conditionalFormatting>
  <conditionalFormatting sqref="R767">
    <cfRule type="cellIs" dxfId="5471" priority="460" operator="lessThan">
      <formula>0</formula>
    </cfRule>
  </conditionalFormatting>
  <conditionalFormatting sqref="R767">
    <cfRule type="cellIs" dxfId="5470" priority="461" operator="lessThan">
      <formula>0</formula>
    </cfRule>
  </conditionalFormatting>
  <conditionalFormatting sqref="Q769:Q789">
    <cfRule type="cellIs" dxfId="5469" priority="459" operator="lessThan">
      <formula>0</formula>
    </cfRule>
  </conditionalFormatting>
  <conditionalFormatting sqref="Q790:Q791 Q796 Q733:Q737 Q768 Q739:Q743">
    <cfRule type="cellIs" dxfId="5468" priority="458" operator="lessThan">
      <formula>0</formula>
    </cfRule>
  </conditionalFormatting>
  <conditionalFormatting sqref="Q786 Q790:Q791 Q733:Q737 Q768 Q739:Q743">
    <cfRule type="cellIs" dxfId="5467" priority="457" operator="lessThan">
      <formula>0</formula>
    </cfRule>
  </conditionalFormatting>
  <conditionalFormatting sqref="Q775:Q778">
    <cfRule type="cellIs" dxfId="5466" priority="455" operator="lessThan">
      <formula>0</formula>
    </cfRule>
  </conditionalFormatting>
  <conditionalFormatting sqref="Q775:Q778">
    <cfRule type="cellIs" dxfId="5465" priority="456" operator="lessThan">
      <formula>0</formula>
    </cfRule>
  </conditionalFormatting>
  <conditionalFormatting sqref="Q732">
    <cfRule type="cellIs" dxfId="5464" priority="453" operator="lessThan">
      <formula>0</formula>
    </cfRule>
  </conditionalFormatting>
  <conditionalFormatting sqref="Q732">
    <cfRule type="cellIs" dxfId="5463" priority="454" operator="lessThan">
      <formula>0</formula>
    </cfRule>
  </conditionalFormatting>
  <conditionalFormatting sqref="Q792:Q795">
    <cfRule type="cellIs" dxfId="5462" priority="452" operator="lessThan">
      <formula>0</formula>
    </cfRule>
  </conditionalFormatting>
  <conditionalFormatting sqref="Q792:Q795">
    <cfRule type="cellIs" dxfId="5461" priority="451" operator="lessThan">
      <formula>0</formula>
    </cfRule>
  </conditionalFormatting>
  <conditionalFormatting sqref="Q770:Q774">
    <cfRule type="cellIs" dxfId="5460" priority="450" operator="lessThan">
      <formula>0</formula>
    </cfRule>
  </conditionalFormatting>
  <conditionalFormatting sqref="Q770:Q774">
    <cfRule type="cellIs" dxfId="5459" priority="449" operator="lessThan">
      <formula>0</formula>
    </cfRule>
  </conditionalFormatting>
  <conditionalFormatting sqref="Q797">
    <cfRule type="cellIs" dxfId="5458" priority="448" operator="lessThan">
      <formula>0</formula>
    </cfRule>
  </conditionalFormatting>
  <conditionalFormatting sqref="Q797">
    <cfRule type="cellIs" dxfId="5457" priority="447" operator="lessThan">
      <formula>0</formula>
    </cfRule>
  </conditionalFormatting>
  <conditionalFormatting sqref="Q798:Q802">
    <cfRule type="cellIs" dxfId="5456" priority="446" operator="lessThan">
      <formula>0</formula>
    </cfRule>
  </conditionalFormatting>
  <conditionalFormatting sqref="Q798:Q802">
    <cfRule type="cellIs" dxfId="5455" priority="445" operator="lessThan">
      <formula>0</formula>
    </cfRule>
  </conditionalFormatting>
  <conditionalFormatting sqref="Q803">
    <cfRule type="cellIs" dxfId="5454" priority="444" operator="lessThan">
      <formula>0</formula>
    </cfRule>
  </conditionalFormatting>
  <conditionalFormatting sqref="Q803">
    <cfRule type="cellIs" dxfId="5453" priority="443" operator="lessThan">
      <formula>0</formula>
    </cfRule>
  </conditionalFormatting>
  <conditionalFormatting sqref="Q804:Q808">
    <cfRule type="cellIs" dxfId="5452" priority="442" operator="lessThan">
      <formula>0</formula>
    </cfRule>
  </conditionalFormatting>
  <conditionalFormatting sqref="Q804:Q808">
    <cfRule type="cellIs" dxfId="5451" priority="441" operator="lessThan">
      <formula>0</formula>
    </cfRule>
  </conditionalFormatting>
  <conditionalFormatting sqref="Q809">
    <cfRule type="cellIs" dxfId="5450" priority="440" operator="lessThan">
      <formula>0</formula>
    </cfRule>
  </conditionalFormatting>
  <conditionalFormatting sqref="Q809">
    <cfRule type="cellIs" dxfId="5449" priority="439" operator="lessThan">
      <formula>0</formula>
    </cfRule>
  </conditionalFormatting>
  <conditionalFormatting sqref="Q738">
    <cfRule type="cellIs" dxfId="5448" priority="438" operator="lessThan">
      <formula>0</formula>
    </cfRule>
  </conditionalFormatting>
  <conditionalFormatting sqref="Q738">
    <cfRule type="cellIs" dxfId="5447" priority="437" operator="lessThan">
      <formula>0</formula>
    </cfRule>
  </conditionalFormatting>
  <conditionalFormatting sqref="Q745:Q749">
    <cfRule type="cellIs" dxfId="5446" priority="436" operator="lessThan">
      <formula>0</formula>
    </cfRule>
  </conditionalFormatting>
  <conditionalFormatting sqref="Q745:Q749">
    <cfRule type="cellIs" dxfId="5445" priority="435" operator="lessThan">
      <formula>0</formula>
    </cfRule>
  </conditionalFormatting>
  <conditionalFormatting sqref="Q744">
    <cfRule type="cellIs" dxfId="5444" priority="434" operator="lessThan">
      <formula>0</formula>
    </cfRule>
  </conditionalFormatting>
  <conditionalFormatting sqref="Q744">
    <cfRule type="cellIs" dxfId="5443" priority="433" operator="lessThan">
      <formula>0</formula>
    </cfRule>
  </conditionalFormatting>
  <conditionalFormatting sqref="Q751:Q755">
    <cfRule type="cellIs" dxfId="5442" priority="432" operator="lessThan">
      <formula>0</formula>
    </cfRule>
  </conditionalFormatting>
  <conditionalFormatting sqref="Q751:Q755">
    <cfRule type="cellIs" dxfId="5441" priority="431" operator="lessThan">
      <formula>0</formula>
    </cfRule>
  </conditionalFormatting>
  <conditionalFormatting sqref="Q750">
    <cfRule type="cellIs" dxfId="5440" priority="430" operator="lessThan">
      <formula>0</formula>
    </cfRule>
  </conditionalFormatting>
  <conditionalFormatting sqref="Q750">
    <cfRule type="cellIs" dxfId="5439" priority="429" operator="lessThan">
      <formula>0</formula>
    </cfRule>
  </conditionalFormatting>
  <conditionalFormatting sqref="Q757:Q761">
    <cfRule type="cellIs" dxfId="5438" priority="428" operator="lessThan">
      <formula>0</formula>
    </cfRule>
  </conditionalFormatting>
  <conditionalFormatting sqref="Q757:Q761">
    <cfRule type="cellIs" dxfId="5437" priority="427" operator="lessThan">
      <formula>0</formula>
    </cfRule>
  </conditionalFormatting>
  <conditionalFormatting sqref="Q756">
    <cfRule type="cellIs" dxfId="5436" priority="426" operator="lessThan">
      <formula>0</formula>
    </cfRule>
  </conditionalFormatting>
  <conditionalFormatting sqref="Q756">
    <cfRule type="cellIs" dxfId="5435" priority="425" operator="lessThan">
      <formula>0</formula>
    </cfRule>
  </conditionalFormatting>
  <conditionalFormatting sqref="Q763:Q767">
    <cfRule type="cellIs" dxfId="5434" priority="424" operator="lessThan">
      <formula>0</formula>
    </cfRule>
  </conditionalFormatting>
  <conditionalFormatting sqref="Q763:Q767">
    <cfRule type="cellIs" dxfId="5433" priority="423" operator="lessThan">
      <formula>0</formula>
    </cfRule>
  </conditionalFormatting>
  <conditionalFormatting sqref="Q762">
    <cfRule type="cellIs" dxfId="5432" priority="422" operator="lessThan">
      <formula>0</formula>
    </cfRule>
  </conditionalFormatting>
  <conditionalFormatting sqref="Q762">
    <cfRule type="cellIs" dxfId="5431" priority="421" operator="lessThan">
      <formula>0</formula>
    </cfRule>
  </conditionalFormatting>
  <conditionalFormatting sqref="N727:O730">
    <cfRule type="cellIs" dxfId="5430" priority="420" operator="lessThan">
      <formula>0</formula>
    </cfRule>
  </conditionalFormatting>
  <conditionalFormatting sqref="N727:O730">
    <cfRule type="expression" dxfId="5429" priority="418">
      <formula>N727/M727&gt;1</formula>
    </cfRule>
    <cfRule type="expression" dxfId="5428" priority="419">
      <formula>N727/M727&lt;1</formula>
    </cfRule>
  </conditionalFormatting>
  <conditionalFormatting sqref="O733:O735">
    <cfRule type="cellIs" dxfId="5427" priority="417" operator="lessThan">
      <formula>0</formula>
    </cfRule>
  </conditionalFormatting>
  <conditionalFormatting sqref="O733:O735">
    <cfRule type="expression" dxfId="5426" priority="415">
      <formula>O733/N733&gt;1</formula>
    </cfRule>
    <cfRule type="expression" dxfId="5425" priority="416">
      <formula>O733/N733&lt;1</formula>
    </cfRule>
  </conditionalFormatting>
  <conditionalFormatting sqref="O770:O773">
    <cfRule type="cellIs" dxfId="5424" priority="414" operator="lessThan">
      <formula>0</formula>
    </cfRule>
  </conditionalFormatting>
  <conditionalFormatting sqref="O770:O773">
    <cfRule type="cellIs" dxfId="5423" priority="413" operator="lessThan">
      <formula>0</formula>
    </cfRule>
  </conditionalFormatting>
  <conditionalFormatting sqref="O770:O773">
    <cfRule type="expression" dxfId="5422" priority="411">
      <formula>O770/N770&gt;1</formula>
    </cfRule>
    <cfRule type="expression" dxfId="5421" priority="412">
      <formula>O770/N770&lt;1</formula>
    </cfRule>
  </conditionalFormatting>
  <conditionalFormatting sqref="N807">
    <cfRule type="cellIs" dxfId="5420" priority="410" operator="lessThan">
      <formula>0</formula>
    </cfRule>
  </conditionalFormatting>
  <conditionalFormatting sqref="N807">
    <cfRule type="expression" dxfId="5419" priority="408">
      <formula>N807/M807&gt;1</formula>
    </cfRule>
    <cfRule type="expression" dxfId="5418" priority="409">
      <formula>N807/M807&lt;1</formula>
    </cfRule>
  </conditionalFormatting>
  <conditionalFormatting sqref="N801">
    <cfRule type="cellIs" dxfId="5417" priority="407" operator="lessThan">
      <formula>0</formula>
    </cfRule>
  </conditionalFormatting>
  <conditionalFormatting sqref="N801">
    <cfRule type="expression" dxfId="5416" priority="405">
      <formula>N801/M801&gt;1</formula>
    </cfRule>
    <cfRule type="expression" dxfId="5415" priority="406">
      <formula>N801/M801&lt;1</formula>
    </cfRule>
  </conditionalFormatting>
  <conditionalFormatting sqref="O802">
    <cfRule type="cellIs" dxfId="5414" priority="404" operator="lessThan">
      <formula>0</formula>
    </cfRule>
  </conditionalFormatting>
  <conditionalFormatting sqref="O798:O800">
    <cfRule type="cellIs" dxfId="5413" priority="403" operator="lessThan">
      <formula>0</formula>
    </cfRule>
  </conditionalFormatting>
  <conditionalFormatting sqref="O798:O800">
    <cfRule type="expression" dxfId="5412" priority="401">
      <formula>O798/N798&gt;1</formula>
    </cfRule>
    <cfRule type="expression" dxfId="5411" priority="402">
      <formula>O798/N798&lt;1</formula>
    </cfRule>
  </conditionalFormatting>
  <conditionalFormatting sqref="O796">
    <cfRule type="cellIs" dxfId="5410" priority="400" operator="lessThan">
      <formula>0</formula>
    </cfRule>
  </conditionalFormatting>
  <conditionalFormatting sqref="O792:O794">
    <cfRule type="cellIs" dxfId="5409" priority="399" operator="lessThan">
      <formula>0</formula>
    </cfRule>
  </conditionalFormatting>
  <conditionalFormatting sqref="O804:O806">
    <cfRule type="cellIs" dxfId="5408" priority="398" operator="lessThan">
      <formula>0</formula>
    </cfRule>
  </conditionalFormatting>
  <conditionalFormatting sqref="O804:O806">
    <cfRule type="expression" dxfId="5407" priority="396">
      <formula>O804/N804&gt;1</formula>
    </cfRule>
    <cfRule type="expression" dxfId="5406" priority="397">
      <formula>O804/N804&lt;1</formula>
    </cfRule>
  </conditionalFormatting>
  <conditionalFormatting sqref="O808">
    <cfRule type="cellIs" dxfId="5405" priority="395" operator="lessThan">
      <formula>0</formula>
    </cfRule>
  </conditionalFormatting>
  <conditionalFormatting sqref="O814">
    <cfRule type="cellIs" dxfId="5404" priority="394" operator="lessThan">
      <formula>0</formula>
    </cfRule>
  </conditionalFormatting>
  <conditionalFormatting sqref="O810:O812">
    <cfRule type="cellIs" dxfId="5403" priority="393" operator="lessThan">
      <formula>0</formula>
    </cfRule>
  </conditionalFormatting>
  <conditionalFormatting sqref="O810:O812">
    <cfRule type="expression" dxfId="5402" priority="391">
      <formula>O810/N810&gt;1</formula>
    </cfRule>
    <cfRule type="expression" dxfId="5401" priority="392">
      <formula>O810/N810&lt;1</formula>
    </cfRule>
  </conditionalFormatting>
  <conditionalFormatting sqref="O787:O788">
    <cfRule type="cellIs" dxfId="5400" priority="390" operator="lessThan">
      <formula>0</formula>
    </cfRule>
  </conditionalFormatting>
  <conditionalFormatting sqref="O787:O788">
    <cfRule type="expression" dxfId="5399" priority="388">
      <formula>O787/N787&gt;1</formula>
    </cfRule>
    <cfRule type="expression" dxfId="5398" priority="389">
      <formula>O787/N787&lt;1</formula>
    </cfRule>
  </conditionalFormatting>
  <conditionalFormatting sqref="O820">
    <cfRule type="cellIs" dxfId="5397" priority="387" operator="lessThan">
      <formula>0</formula>
    </cfRule>
  </conditionalFormatting>
  <conditionalFormatting sqref="O816:O818">
    <cfRule type="cellIs" dxfId="5396" priority="386" operator="lessThan">
      <formula>0</formula>
    </cfRule>
  </conditionalFormatting>
  <conditionalFormatting sqref="O816:O818">
    <cfRule type="expression" dxfId="5395" priority="384">
      <formula>O816/N816&gt;1</formula>
    </cfRule>
    <cfRule type="expression" dxfId="5394" priority="385">
      <formula>O816/N816&lt;1</formula>
    </cfRule>
  </conditionalFormatting>
  <conditionalFormatting sqref="L739:O743 L745:O749 L751:O755 L757:O761 L763:O767">
    <cfRule type="expression" dxfId="5393" priority="382">
      <formula>L739/K739&gt;1</formula>
    </cfRule>
    <cfRule type="expression" dxfId="5392" priority="383">
      <formula>L739/K739&lt;1</formula>
    </cfRule>
  </conditionalFormatting>
  <conditionalFormatting sqref="H784:O784">
    <cfRule type="cellIs" dxfId="5391" priority="381" operator="lessThan">
      <formula>0</formula>
    </cfRule>
  </conditionalFormatting>
  <conditionalFormatting sqref="H784:O784">
    <cfRule type="expression" dxfId="5390" priority="379">
      <formula>H784/G784&gt;1</formula>
    </cfRule>
    <cfRule type="expression" dxfId="5389" priority="380">
      <formula>H784/G784&lt;1</formula>
    </cfRule>
  </conditionalFormatting>
  <conditionalFormatting sqref="O731:O732 I732:N732">
    <cfRule type="expression" dxfId="5388" priority="377">
      <formula>I731/H731&lt;1</formula>
    </cfRule>
    <cfRule type="expression" dxfId="5387" priority="378">
      <formula>I731/H731&gt;1</formula>
    </cfRule>
  </conditionalFormatting>
  <conditionalFormatting sqref="O774">
    <cfRule type="expression" dxfId="5386" priority="375">
      <formula>O774/N774&lt;1</formula>
    </cfRule>
    <cfRule type="expression" dxfId="5385" priority="376">
      <formula>O774/N774&gt;1</formula>
    </cfRule>
  </conditionalFormatting>
  <conditionalFormatting sqref="Q810:Q814">
    <cfRule type="cellIs" dxfId="5384" priority="374" operator="lessThan">
      <formula>0</formula>
    </cfRule>
  </conditionalFormatting>
  <conditionalFormatting sqref="Q810:Q814">
    <cfRule type="cellIs" dxfId="5383" priority="373" operator="lessThan">
      <formula>0</formula>
    </cfRule>
  </conditionalFormatting>
  <conditionalFormatting sqref="H775:O778">
    <cfRule type="cellIs" dxfId="5382" priority="372" operator="lessThan">
      <formula>0</formula>
    </cfRule>
  </conditionalFormatting>
  <conditionalFormatting sqref="H775:O778">
    <cfRule type="cellIs" dxfId="5381" priority="371" operator="lessThan">
      <formula>0</formula>
    </cfRule>
  </conditionalFormatting>
  <conditionalFormatting sqref="H775:O778">
    <cfRule type="expression" dxfId="5380" priority="369">
      <formula>H775/G775&gt;1</formula>
    </cfRule>
    <cfRule type="expression" dxfId="5379" priority="370">
      <formula>H775/G775&lt;1</formula>
    </cfRule>
  </conditionalFormatting>
  <conditionalFormatting sqref="H781:O783">
    <cfRule type="cellIs" dxfId="5378" priority="368" operator="lessThan">
      <formula>0</formula>
    </cfRule>
  </conditionalFormatting>
  <conditionalFormatting sqref="H781:O783">
    <cfRule type="cellIs" dxfId="5377" priority="367" operator="lessThan">
      <formula>0</formula>
    </cfRule>
  </conditionalFormatting>
  <conditionalFormatting sqref="H781:O783">
    <cfRule type="expression" dxfId="5376" priority="365">
      <formula>H781/G781&gt;1</formula>
    </cfRule>
    <cfRule type="expression" dxfId="5375" priority="366">
      <formula>H781/G781&lt;1</formula>
    </cfRule>
  </conditionalFormatting>
  <conditionalFormatting sqref="O801">
    <cfRule type="cellIs" dxfId="5374" priority="364" operator="lessThan">
      <formula>0</formula>
    </cfRule>
  </conditionalFormatting>
  <conditionalFormatting sqref="O801">
    <cfRule type="expression" dxfId="5373" priority="362">
      <formula>O801/N801&gt;1</formula>
    </cfRule>
    <cfRule type="expression" dxfId="5372" priority="363">
      <formula>O801/N801&lt;1</formula>
    </cfRule>
  </conditionalFormatting>
  <conditionalFormatting sqref="O807">
    <cfRule type="cellIs" dxfId="5371" priority="361" operator="lessThan">
      <formula>0</formula>
    </cfRule>
  </conditionalFormatting>
  <conditionalFormatting sqref="O807">
    <cfRule type="expression" dxfId="5370" priority="359">
      <formula>O807/N807&gt;1</formula>
    </cfRule>
    <cfRule type="expression" dxfId="5369" priority="360">
      <formula>O807/N807&lt;1</formula>
    </cfRule>
  </conditionalFormatting>
  <conditionalFormatting sqref="O813">
    <cfRule type="cellIs" dxfId="5368" priority="358" operator="lessThan">
      <formula>0</formula>
    </cfRule>
  </conditionalFormatting>
  <conditionalFormatting sqref="O813">
    <cfRule type="expression" dxfId="5367" priority="356">
      <formula>O813/N813&gt;1</formula>
    </cfRule>
    <cfRule type="expression" dxfId="5366" priority="357">
      <formula>O813/N813&lt;1</formula>
    </cfRule>
  </conditionalFormatting>
  <conditionalFormatting sqref="O819">
    <cfRule type="cellIs" dxfId="5365" priority="355" operator="lessThan">
      <formula>0</formula>
    </cfRule>
  </conditionalFormatting>
  <conditionalFormatting sqref="O819">
    <cfRule type="expression" dxfId="5364" priority="353">
      <formula>O819/N819&gt;1</formula>
    </cfRule>
    <cfRule type="expression" dxfId="5363" priority="354">
      <formula>O819/N819&lt;1</formula>
    </cfRule>
  </conditionalFormatting>
  <conditionalFormatting sqref="P616:P619">
    <cfRule type="cellIs" dxfId="5362" priority="331" operator="lessThan">
      <formula>0</formula>
    </cfRule>
  </conditionalFormatting>
  <conditionalFormatting sqref="P599 P601:P602">
    <cfRule type="cellIs" dxfId="5361" priority="333" operator="lessThan">
      <formula>0</formula>
    </cfRule>
  </conditionalFormatting>
  <conditionalFormatting sqref="P605:P607">
    <cfRule type="cellIs" dxfId="5360" priority="325" operator="lessThan">
      <formula>0</formula>
    </cfRule>
  </conditionalFormatting>
  <conditionalFormatting sqref="P626:P629">
    <cfRule type="cellIs" dxfId="5359" priority="327" operator="lessThan">
      <formula>0</formula>
    </cfRule>
  </conditionalFormatting>
  <conditionalFormatting sqref="P365">
    <cfRule type="cellIs" dxfId="5358" priority="319" operator="lessThan">
      <formula>0</formula>
    </cfRule>
  </conditionalFormatting>
  <conditionalFormatting sqref="P371">
    <cfRule type="cellIs" dxfId="5357" priority="318" operator="lessThan">
      <formula>0</formula>
    </cfRule>
  </conditionalFormatting>
  <conditionalFormatting sqref="P616:P619">
    <cfRule type="cellIs" dxfId="5356" priority="332" operator="lessThan">
      <formula>0</formula>
    </cfRule>
  </conditionalFormatting>
  <conditionalFormatting sqref="P605:P607">
    <cfRule type="cellIs" dxfId="5355" priority="326" operator="lessThan">
      <formula>0</formula>
    </cfRule>
  </conditionalFormatting>
  <conditionalFormatting sqref="P377">
    <cfRule type="cellIs" dxfId="5354" priority="317" operator="lessThan">
      <formula>0</formula>
    </cfRule>
  </conditionalFormatting>
  <conditionalFormatting sqref="P366">
    <cfRule type="cellIs" dxfId="5353" priority="316" operator="lessThan">
      <formula>0</formula>
    </cfRule>
  </conditionalFormatting>
  <conditionalFormatting sqref="P387">
    <cfRule type="cellIs" dxfId="5352" priority="311" operator="lessThan">
      <formula>0</formula>
    </cfRule>
  </conditionalFormatting>
  <conditionalFormatting sqref="P387">
    <cfRule type="cellIs" dxfId="5351" priority="312" operator="lessThan">
      <formula>0</formula>
    </cfRule>
  </conditionalFormatting>
  <conditionalFormatting sqref="P387">
    <cfRule type="cellIs" dxfId="5350" priority="309" operator="lessThan">
      <formula>0</formula>
    </cfRule>
  </conditionalFormatting>
  <conditionalFormatting sqref="P387">
    <cfRule type="cellIs" dxfId="5349" priority="310" operator="lessThan">
      <formula>0</formula>
    </cfRule>
  </conditionalFormatting>
  <conditionalFormatting sqref="P405">
    <cfRule type="cellIs" dxfId="5348" priority="269" operator="lessThan">
      <formula>0</formula>
    </cfRule>
  </conditionalFormatting>
  <conditionalFormatting sqref="P636:P637">
    <cfRule type="expression" dxfId="5347" priority="350">
      <formula>P636/O636&gt;1</formula>
    </cfRule>
    <cfRule type="expression" dxfId="5346" priority="351">
      <formula>P636/O636&lt;1</formula>
    </cfRule>
  </conditionalFormatting>
  <conditionalFormatting sqref="P694">
    <cfRule type="cellIs" dxfId="5345" priority="349" operator="lessThan">
      <formula>0</formula>
    </cfRule>
  </conditionalFormatting>
  <conditionalFormatting sqref="P694">
    <cfRule type="cellIs" dxfId="5344" priority="348" operator="lessThan">
      <formula>0</formula>
    </cfRule>
  </conditionalFormatting>
  <conditionalFormatting sqref="P608">
    <cfRule type="cellIs" dxfId="5343" priority="105" operator="lessThan">
      <formula>0</formula>
    </cfRule>
  </conditionalFormatting>
  <conditionalFormatting sqref="P608">
    <cfRule type="cellIs" dxfId="5342" priority="106" operator="lessThan">
      <formula>0</formula>
    </cfRule>
  </conditionalFormatting>
  <conditionalFormatting sqref="P603">
    <cfRule type="cellIs" dxfId="5341" priority="109" operator="lessThan">
      <formula>0</formula>
    </cfRule>
  </conditionalFormatting>
  <conditionalFormatting sqref="P603">
    <cfRule type="cellIs" dxfId="5340" priority="110" operator="lessThan">
      <formula>0</formula>
    </cfRule>
  </conditionalFormatting>
  <conditionalFormatting sqref="P603">
    <cfRule type="cellIs" dxfId="5339" priority="111" operator="lessThan">
      <formula>0</formula>
    </cfRule>
  </conditionalFormatting>
  <conditionalFormatting sqref="P608">
    <cfRule type="cellIs" dxfId="5338"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337" priority="345" operator="lessThan">
      <formula>0</formula>
    </cfRule>
  </conditionalFormatting>
  <conditionalFormatting sqref="P348">
    <cfRule type="cellIs" dxfId="5336" priority="344" operator="lessThan">
      <formula>0</formula>
    </cfRule>
  </conditionalFormatting>
  <conditionalFormatting sqref="P348">
    <cfRule type="cellIs" dxfId="5335" priority="343" operator="lessThan">
      <formula>0</formula>
    </cfRule>
  </conditionalFormatting>
  <conditionalFormatting sqref="P351:P354">
    <cfRule type="cellIs" dxfId="5334" priority="342" operator="lessThan">
      <formula>0</formula>
    </cfRule>
  </conditionalFormatting>
  <conditionalFormatting sqref="P363:P364">
    <cfRule type="cellIs" dxfId="5333" priority="341" operator="lessThan">
      <formula>0</formula>
    </cfRule>
  </conditionalFormatting>
  <conditionalFormatting sqref="P369:P370">
    <cfRule type="cellIs" dxfId="5332" priority="340" operator="lessThan">
      <formula>0</formula>
    </cfRule>
  </conditionalFormatting>
  <conditionalFormatting sqref="P375:P376">
    <cfRule type="cellIs" dxfId="5331" priority="339" operator="lessThan">
      <formula>0</formula>
    </cfRule>
  </conditionalFormatting>
  <conditionalFormatting sqref="P381:P383">
    <cfRule type="cellIs" dxfId="5330" priority="338" operator="lessThan">
      <formula>0</formula>
    </cfRule>
  </conditionalFormatting>
  <conditionalFormatting sqref="P355">
    <cfRule type="cellIs" dxfId="5329" priority="337" operator="lessThan">
      <formula>0</formula>
    </cfRule>
  </conditionalFormatting>
  <conditionalFormatting sqref="P593:P595">
    <cfRule type="cellIs" dxfId="5328" priority="335" operator="lessThan">
      <formula>0</formula>
    </cfRule>
  </conditionalFormatting>
  <conditionalFormatting sqref="P593:P595">
    <cfRule type="cellIs" dxfId="5327" priority="336" operator="lessThan">
      <formula>0</formula>
    </cfRule>
  </conditionalFormatting>
  <conditionalFormatting sqref="P601:P602 P599">
    <cfRule type="cellIs" dxfId="5326" priority="334" operator="lessThan">
      <formula>0</formula>
    </cfRule>
  </conditionalFormatting>
  <conditionalFormatting sqref="P621:P624">
    <cfRule type="cellIs" dxfId="5325" priority="329" operator="lessThan">
      <formula>0</formula>
    </cfRule>
  </conditionalFormatting>
  <conditionalFormatting sqref="P621:P624">
    <cfRule type="cellIs" dxfId="5324" priority="330" operator="lessThan">
      <formula>0</formula>
    </cfRule>
  </conditionalFormatting>
  <conditionalFormatting sqref="P626:P629">
    <cfRule type="cellIs" dxfId="5323" priority="328" operator="lessThan">
      <formula>0</formula>
    </cfRule>
  </conditionalFormatting>
  <conditionalFormatting sqref="P611:P614">
    <cfRule type="cellIs" dxfId="5322" priority="323" operator="lessThan">
      <formula>0</formula>
    </cfRule>
  </conditionalFormatting>
  <conditionalFormatting sqref="P611:P614">
    <cfRule type="cellIs" dxfId="5321" priority="324" operator="lessThan">
      <formula>0</formula>
    </cfRule>
  </conditionalFormatting>
  <conditionalFormatting sqref="P650 P663 P655:P660 P642:P645 P652:P653 P672:P675 P708:P711 P665:P670">
    <cfRule type="cellIs" dxfId="5320" priority="322" operator="lessThan">
      <formula>0</formula>
    </cfRule>
  </conditionalFormatting>
  <conditionalFormatting sqref="P674">
    <cfRule type="cellIs" dxfId="5319" priority="321" operator="lessThan">
      <formula>0</formula>
    </cfRule>
  </conditionalFormatting>
  <conditionalFormatting sqref="P647">
    <cfRule type="cellIs" dxfId="5318" priority="320" operator="lessThan">
      <formula>0</formula>
    </cfRule>
  </conditionalFormatting>
  <conditionalFormatting sqref="P393">
    <cfRule type="cellIs" dxfId="5317" priority="299" operator="lessThan">
      <formula>0</formula>
    </cfRule>
  </conditionalFormatting>
  <conditionalFormatting sqref="P390">
    <cfRule type="cellIs" dxfId="5316" priority="304" operator="lessThan">
      <formula>0</formula>
    </cfRule>
  </conditionalFormatting>
  <conditionalFormatting sqref="P393">
    <cfRule type="cellIs" dxfId="5315" priority="302" operator="lessThan">
      <formula>0</formula>
    </cfRule>
  </conditionalFormatting>
  <conditionalFormatting sqref="P378">
    <cfRule type="cellIs" dxfId="5314" priority="314" operator="lessThan">
      <formula>0</formula>
    </cfRule>
  </conditionalFormatting>
  <conditionalFormatting sqref="P372">
    <cfRule type="cellIs" dxfId="5313" priority="315" operator="lessThan">
      <formula>0</formula>
    </cfRule>
  </conditionalFormatting>
  <conditionalFormatting sqref="P384">
    <cfRule type="cellIs" dxfId="5312" priority="313" operator="lessThan">
      <formula>0</formula>
    </cfRule>
  </conditionalFormatting>
  <conditionalFormatting sqref="P387">
    <cfRule type="cellIs" dxfId="5311" priority="308" operator="lessThan">
      <formula>0</formula>
    </cfRule>
  </conditionalFormatting>
  <conditionalFormatting sqref="P387">
    <cfRule type="cellIs" dxfId="5310" priority="307" operator="lessThan">
      <formula>0</formula>
    </cfRule>
  </conditionalFormatting>
  <conditionalFormatting sqref="P387">
    <cfRule type="cellIs" dxfId="5309" priority="306" operator="lessThan">
      <formula>0</formula>
    </cfRule>
  </conditionalFormatting>
  <conditionalFormatting sqref="P387">
    <cfRule type="cellIs" dxfId="5308" priority="305" operator="lessThan">
      <formula>0</formula>
    </cfRule>
  </conditionalFormatting>
  <conditionalFormatting sqref="P393">
    <cfRule type="cellIs" dxfId="5307" priority="300" operator="lessThan">
      <formula>0</formula>
    </cfRule>
  </conditionalFormatting>
  <conditionalFormatting sqref="P393">
    <cfRule type="cellIs" dxfId="5306" priority="303" operator="lessThan">
      <formula>0</formula>
    </cfRule>
  </conditionalFormatting>
  <conditionalFormatting sqref="P393">
    <cfRule type="cellIs" dxfId="5305" priority="298" operator="lessThan">
      <formula>0</formula>
    </cfRule>
  </conditionalFormatting>
  <conditionalFormatting sqref="P393">
    <cfRule type="cellIs" dxfId="5304" priority="301" operator="lessThan">
      <formula>0</formula>
    </cfRule>
  </conditionalFormatting>
  <conditionalFormatting sqref="P393">
    <cfRule type="cellIs" dxfId="5303" priority="296" operator="lessThan">
      <formula>0</formula>
    </cfRule>
  </conditionalFormatting>
  <conditionalFormatting sqref="P393">
    <cfRule type="cellIs" dxfId="5302" priority="297" operator="lessThan">
      <formula>0</formula>
    </cfRule>
  </conditionalFormatting>
  <conditionalFormatting sqref="P399">
    <cfRule type="cellIs" dxfId="5301" priority="294" operator="lessThan">
      <formula>0</formula>
    </cfRule>
  </conditionalFormatting>
  <conditionalFormatting sqref="P396">
    <cfRule type="cellIs" dxfId="5300" priority="295" operator="lessThan">
      <formula>0</formula>
    </cfRule>
  </conditionalFormatting>
  <conditionalFormatting sqref="P399">
    <cfRule type="cellIs" dxfId="5299" priority="293" operator="lessThan">
      <formula>0</formula>
    </cfRule>
  </conditionalFormatting>
  <conditionalFormatting sqref="P399">
    <cfRule type="cellIs" dxfId="5298" priority="292" operator="lessThan">
      <formula>0</formula>
    </cfRule>
  </conditionalFormatting>
  <conditionalFormatting sqref="P399">
    <cfRule type="cellIs" dxfId="5297" priority="291" operator="lessThan">
      <formula>0</formula>
    </cfRule>
  </conditionalFormatting>
  <conditionalFormatting sqref="P399">
    <cfRule type="cellIs" dxfId="5296" priority="290" operator="lessThan">
      <formula>0</formula>
    </cfRule>
  </conditionalFormatting>
  <conditionalFormatting sqref="P399">
    <cfRule type="cellIs" dxfId="5295" priority="289" operator="lessThan">
      <formula>0</formula>
    </cfRule>
  </conditionalFormatting>
  <conditionalFormatting sqref="P399">
    <cfRule type="cellIs" dxfId="5294" priority="288" operator="lessThan">
      <formula>0</formula>
    </cfRule>
  </conditionalFormatting>
  <conditionalFormatting sqref="P399">
    <cfRule type="cellIs" dxfId="5293" priority="287" operator="lessThan">
      <formula>0</formula>
    </cfRule>
  </conditionalFormatting>
  <conditionalFormatting sqref="P402">
    <cfRule type="cellIs" dxfId="5292" priority="286" operator="lessThan">
      <formula>0</formula>
    </cfRule>
  </conditionalFormatting>
  <conditionalFormatting sqref="P355">
    <cfRule type="cellIs" dxfId="5291" priority="285" operator="lessThan">
      <formula>0</formula>
    </cfRule>
  </conditionalFormatting>
  <conditionalFormatting sqref="P361">
    <cfRule type="cellIs" dxfId="5290" priority="284" operator="lessThan">
      <formula>0</formula>
    </cfRule>
  </conditionalFormatting>
  <conditionalFormatting sqref="P361">
    <cfRule type="cellIs" dxfId="5289" priority="283" operator="lessThan">
      <formula>0</formula>
    </cfRule>
  </conditionalFormatting>
  <conditionalFormatting sqref="P367">
    <cfRule type="cellIs" dxfId="5288" priority="282" operator="lessThan">
      <formula>0</formula>
    </cfRule>
  </conditionalFormatting>
  <conditionalFormatting sqref="P367">
    <cfRule type="cellIs" dxfId="5287" priority="281" operator="lessThan">
      <formula>0</formula>
    </cfRule>
  </conditionalFormatting>
  <conditionalFormatting sqref="P373">
    <cfRule type="cellIs" dxfId="5286" priority="280" operator="lessThan">
      <formula>0</formula>
    </cfRule>
  </conditionalFormatting>
  <conditionalFormatting sqref="P373">
    <cfRule type="cellIs" dxfId="5285" priority="279" operator="lessThan">
      <formula>0</formula>
    </cfRule>
  </conditionalFormatting>
  <conditionalFormatting sqref="P379">
    <cfRule type="cellIs" dxfId="5284" priority="278" operator="lessThan">
      <formula>0</formula>
    </cfRule>
  </conditionalFormatting>
  <conditionalFormatting sqref="P379">
    <cfRule type="cellIs" dxfId="5283" priority="277" operator="lessThan">
      <formula>0</formula>
    </cfRule>
  </conditionalFormatting>
  <conditionalFormatting sqref="P385">
    <cfRule type="cellIs" dxfId="5282" priority="276" operator="lessThan">
      <formula>0</formula>
    </cfRule>
  </conditionalFormatting>
  <conditionalFormatting sqref="P385">
    <cfRule type="cellIs" dxfId="5281" priority="275" operator="lessThan">
      <formula>0</formula>
    </cfRule>
  </conditionalFormatting>
  <conditionalFormatting sqref="P391">
    <cfRule type="cellIs" dxfId="5280" priority="274" operator="lessThan">
      <formula>0</formula>
    </cfRule>
  </conditionalFormatting>
  <conditionalFormatting sqref="P391">
    <cfRule type="cellIs" dxfId="5279" priority="273" operator="lessThan">
      <formula>0</formula>
    </cfRule>
  </conditionalFormatting>
  <conditionalFormatting sqref="P397">
    <cfRule type="cellIs" dxfId="5278" priority="272" operator="lessThan">
      <formula>0</formula>
    </cfRule>
  </conditionalFormatting>
  <conditionalFormatting sqref="P397">
    <cfRule type="cellIs" dxfId="5277" priority="271" operator="lessThan">
      <formula>0</formula>
    </cfRule>
  </conditionalFormatting>
  <conditionalFormatting sqref="P405">
    <cfRule type="cellIs" dxfId="5276" priority="270" operator="lessThan">
      <formula>0</formula>
    </cfRule>
  </conditionalFormatting>
  <conditionalFormatting sqref="P405">
    <cfRule type="cellIs" dxfId="5275" priority="268" operator="lessThan">
      <formula>0</formula>
    </cfRule>
  </conditionalFormatting>
  <conditionalFormatting sqref="P405">
    <cfRule type="cellIs" dxfId="5274" priority="267" operator="lessThan">
      <formula>0</formula>
    </cfRule>
  </conditionalFormatting>
  <conditionalFormatting sqref="P405">
    <cfRule type="cellIs" dxfId="5273" priority="266" operator="lessThan">
      <formula>0</formula>
    </cfRule>
  </conditionalFormatting>
  <conditionalFormatting sqref="P405">
    <cfRule type="cellIs" dxfId="5272" priority="265" operator="lessThan">
      <formula>0</formula>
    </cfRule>
  </conditionalFormatting>
  <conditionalFormatting sqref="P405">
    <cfRule type="cellIs" dxfId="5271" priority="264" operator="lessThan">
      <formula>0</formula>
    </cfRule>
  </conditionalFormatting>
  <conditionalFormatting sqref="P405">
    <cfRule type="cellIs" dxfId="5270" priority="263" operator="lessThan">
      <formula>0</formula>
    </cfRule>
  </conditionalFormatting>
  <conditionalFormatting sqref="P408">
    <cfRule type="cellIs" dxfId="5269" priority="262" operator="lessThan">
      <formula>0</formula>
    </cfRule>
  </conditionalFormatting>
  <conditionalFormatting sqref="P409">
    <cfRule type="cellIs" dxfId="5268" priority="261" operator="lessThan">
      <formula>0</formula>
    </cfRule>
  </conditionalFormatting>
  <conditionalFormatting sqref="P409">
    <cfRule type="cellIs" dxfId="5267" priority="260" operator="lessThan">
      <formula>0</formula>
    </cfRule>
  </conditionalFormatting>
  <conditionalFormatting sqref="P411">
    <cfRule type="cellIs" dxfId="5266" priority="259" operator="lessThan">
      <formula>0</formula>
    </cfRule>
  </conditionalFormatting>
  <conditionalFormatting sqref="P411">
    <cfRule type="cellIs" dxfId="5265" priority="258" operator="lessThan">
      <formula>0</formula>
    </cfRule>
  </conditionalFormatting>
  <conditionalFormatting sqref="P411">
    <cfRule type="cellIs" dxfId="5264" priority="257" operator="lessThan">
      <formula>0</formula>
    </cfRule>
  </conditionalFormatting>
  <conditionalFormatting sqref="P411">
    <cfRule type="cellIs" dxfId="5263" priority="256" operator="lessThan">
      <formula>0</formula>
    </cfRule>
  </conditionalFormatting>
  <conditionalFormatting sqref="P411">
    <cfRule type="cellIs" dxfId="5262" priority="255" operator="lessThan">
      <formula>0</formula>
    </cfRule>
  </conditionalFormatting>
  <conditionalFormatting sqref="P411">
    <cfRule type="cellIs" dxfId="5261" priority="254" operator="lessThan">
      <formula>0</formula>
    </cfRule>
  </conditionalFormatting>
  <conditionalFormatting sqref="P411">
    <cfRule type="cellIs" dxfId="5260" priority="253" operator="lessThan">
      <formula>0</formula>
    </cfRule>
  </conditionalFormatting>
  <conditionalFormatting sqref="P411">
    <cfRule type="cellIs" dxfId="5259" priority="252" operator="lessThan">
      <formula>0</formula>
    </cfRule>
  </conditionalFormatting>
  <conditionalFormatting sqref="P414">
    <cfRule type="cellIs" dxfId="5258" priority="251" operator="lessThan">
      <formula>0</formula>
    </cfRule>
  </conditionalFormatting>
  <conditionalFormatting sqref="P415">
    <cfRule type="cellIs" dxfId="5257" priority="250" operator="lessThan">
      <formula>0</formula>
    </cfRule>
  </conditionalFormatting>
  <conditionalFormatting sqref="P415">
    <cfRule type="cellIs" dxfId="5256" priority="249" operator="lessThan">
      <formula>0</formula>
    </cfRule>
  </conditionalFormatting>
  <conditionalFormatting sqref="P417">
    <cfRule type="cellIs" dxfId="5255" priority="248" operator="lessThan">
      <formula>0</formula>
    </cfRule>
  </conditionalFormatting>
  <conditionalFormatting sqref="P417">
    <cfRule type="cellIs" dxfId="5254" priority="247" operator="lessThan">
      <formula>0</formula>
    </cfRule>
  </conditionalFormatting>
  <conditionalFormatting sqref="P417">
    <cfRule type="cellIs" dxfId="5253" priority="246" operator="lessThan">
      <formula>0</formula>
    </cfRule>
  </conditionalFormatting>
  <conditionalFormatting sqref="P417">
    <cfRule type="cellIs" dxfId="5252" priority="245" operator="lessThan">
      <formula>0</formula>
    </cfRule>
  </conditionalFormatting>
  <conditionalFormatting sqref="P417">
    <cfRule type="cellIs" dxfId="5251" priority="244" operator="lessThan">
      <formula>0</formula>
    </cfRule>
  </conditionalFormatting>
  <conditionalFormatting sqref="P417">
    <cfRule type="cellIs" dxfId="5250" priority="243" operator="lessThan">
      <formula>0</formula>
    </cfRule>
  </conditionalFormatting>
  <conditionalFormatting sqref="P417">
    <cfRule type="cellIs" dxfId="5249" priority="242" operator="lessThan">
      <formula>0</formula>
    </cfRule>
  </conditionalFormatting>
  <conditionalFormatting sqref="P417">
    <cfRule type="cellIs" dxfId="5248" priority="241" operator="lessThan">
      <formula>0</formula>
    </cfRule>
  </conditionalFormatting>
  <conditionalFormatting sqref="P420">
    <cfRule type="cellIs" dxfId="5247" priority="240" operator="lessThan">
      <formula>0</formula>
    </cfRule>
  </conditionalFormatting>
  <conditionalFormatting sqref="P421">
    <cfRule type="cellIs" dxfId="5246" priority="239" operator="lessThan">
      <formula>0</formula>
    </cfRule>
  </conditionalFormatting>
  <conditionalFormatting sqref="P421">
    <cfRule type="cellIs" dxfId="5245" priority="238" operator="lessThan">
      <formula>0</formula>
    </cfRule>
  </conditionalFormatting>
  <conditionalFormatting sqref="P423">
    <cfRule type="cellIs" dxfId="5244" priority="237" operator="lessThan">
      <formula>0</formula>
    </cfRule>
  </conditionalFormatting>
  <conditionalFormatting sqref="P423">
    <cfRule type="cellIs" dxfId="5243" priority="236" operator="lessThan">
      <formula>0</formula>
    </cfRule>
  </conditionalFormatting>
  <conditionalFormatting sqref="P423">
    <cfRule type="cellIs" dxfId="5242" priority="235" operator="lessThan">
      <formula>0</formula>
    </cfRule>
  </conditionalFormatting>
  <conditionalFormatting sqref="P423">
    <cfRule type="cellIs" dxfId="5241" priority="234" operator="lessThan">
      <formula>0</formula>
    </cfRule>
  </conditionalFormatting>
  <conditionalFormatting sqref="P423">
    <cfRule type="cellIs" dxfId="5240" priority="233" operator="lessThan">
      <formula>0</formula>
    </cfRule>
  </conditionalFormatting>
  <conditionalFormatting sqref="P423">
    <cfRule type="cellIs" dxfId="5239" priority="232" operator="lessThan">
      <formula>0</formula>
    </cfRule>
  </conditionalFormatting>
  <conditionalFormatting sqref="P423">
    <cfRule type="cellIs" dxfId="5238" priority="231" operator="lessThan">
      <formula>0</formula>
    </cfRule>
  </conditionalFormatting>
  <conditionalFormatting sqref="P423">
    <cfRule type="cellIs" dxfId="5237" priority="230" operator="lessThan">
      <formula>0</formula>
    </cfRule>
  </conditionalFormatting>
  <conditionalFormatting sqref="P426">
    <cfRule type="cellIs" dxfId="5236" priority="229" operator="lessThan">
      <formula>0</formula>
    </cfRule>
  </conditionalFormatting>
  <conditionalFormatting sqref="P427">
    <cfRule type="cellIs" dxfId="5235" priority="228" operator="lessThan">
      <formula>0</formula>
    </cfRule>
  </conditionalFormatting>
  <conditionalFormatting sqref="P427">
    <cfRule type="cellIs" dxfId="5234" priority="227" operator="lessThan">
      <formula>0</formula>
    </cfRule>
  </conditionalFormatting>
  <conditionalFormatting sqref="P429">
    <cfRule type="cellIs" dxfId="5233" priority="226" operator="lessThan">
      <formula>0</formula>
    </cfRule>
  </conditionalFormatting>
  <conditionalFormatting sqref="P429">
    <cfRule type="cellIs" dxfId="5232" priority="225" operator="lessThan">
      <formula>0</formula>
    </cfRule>
  </conditionalFormatting>
  <conditionalFormatting sqref="P429">
    <cfRule type="cellIs" dxfId="5231" priority="224" operator="lessThan">
      <formula>0</formula>
    </cfRule>
  </conditionalFormatting>
  <conditionalFormatting sqref="P429">
    <cfRule type="cellIs" dxfId="5230" priority="223" operator="lessThan">
      <formula>0</formula>
    </cfRule>
  </conditionalFormatting>
  <conditionalFormatting sqref="P429">
    <cfRule type="cellIs" dxfId="5229" priority="222" operator="lessThan">
      <formula>0</formula>
    </cfRule>
  </conditionalFormatting>
  <conditionalFormatting sqref="P429">
    <cfRule type="cellIs" dxfId="5228" priority="221" operator="lessThan">
      <formula>0</formula>
    </cfRule>
  </conditionalFormatting>
  <conditionalFormatting sqref="P429">
    <cfRule type="cellIs" dxfId="5227" priority="220" operator="lessThan">
      <formula>0</formula>
    </cfRule>
  </conditionalFormatting>
  <conditionalFormatting sqref="P429">
    <cfRule type="cellIs" dxfId="5226" priority="219" operator="lessThan">
      <formula>0</formula>
    </cfRule>
  </conditionalFormatting>
  <conditionalFormatting sqref="P432">
    <cfRule type="cellIs" dxfId="5225" priority="218" operator="lessThan">
      <formula>0</formula>
    </cfRule>
  </conditionalFormatting>
  <conditionalFormatting sqref="P435">
    <cfRule type="cellIs" dxfId="5224" priority="217" operator="lessThan">
      <formula>0</formula>
    </cfRule>
  </conditionalFormatting>
  <conditionalFormatting sqref="P435">
    <cfRule type="cellIs" dxfId="5223" priority="216" operator="lessThan">
      <formula>0</formula>
    </cfRule>
  </conditionalFormatting>
  <conditionalFormatting sqref="P435">
    <cfRule type="cellIs" dxfId="5222" priority="215" operator="lessThan">
      <formula>0</formula>
    </cfRule>
  </conditionalFormatting>
  <conditionalFormatting sqref="P435">
    <cfRule type="cellIs" dxfId="5221" priority="214" operator="lessThan">
      <formula>0</formula>
    </cfRule>
  </conditionalFormatting>
  <conditionalFormatting sqref="P435">
    <cfRule type="cellIs" dxfId="5220" priority="213" operator="lessThan">
      <formula>0</formula>
    </cfRule>
  </conditionalFormatting>
  <conditionalFormatting sqref="P435">
    <cfRule type="cellIs" dxfId="5219" priority="212" operator="lessThan">
      <formula>0</formula>
    </cfRule>
  </conditionalFormatting>
  <conditionalFormatting sqref="P435">
    <cfRule type="cellIs" dxfId="5218" priority="211" operator="lessThan">
      <formula>0</formula>
    </cfRule>
  </conditionalFormatting>
  <conditionalFormatting sqref="P435">
    <cfRule type="cellIs" dxfId="5217" priority="210" operator="lessThan">
      <formula>0</formula>
    </cfRule>
  </conditionalFormatting>
  <conditionalFormatting sqref="P438">
    <cfRule type="cellIs" dxfId="5216" priority="209" operator="lessThan">
      <formula>0</formula>
    </cfRule>
  </conditionalFormatting>
  <conditionalFormatting sqref="P439">
    <cfRule type="cellIs" dxfId="5215" priority="208" operator="lessThan">
      <formula>0</formula>
    </cfRule>
  </conditionalFormatting>
  <conditionalFormatting sqref="P439">
    <cfRule type="cellIs" dxfId="5214" priority="207" operator="lessThan">
      <formula>0</formula>
    </cfRule>
  </conditionalFormatting>
  <conditionalFormatting sqref="P441">
    <cfRule type="cellIs" dxfId="5213" priority="206" operator="lessThan">
      <formula>0</formula>
    </cfRule>
  </conditionalFormatting>
  <conditionalFormatting sqref="P441">
    <cfRule type="cellIs" dxfId="5212" priority="205" operator="lessThan">
      <formula>0</formula>
    </cfRule>
  </conditionalFormatting>
  <conditionalFormatting sqref="P441">
    <cfRule type="cellIs" dxfId="5211" priority="204" operator="lessThan">
      <formula>0</formula>
    </cfRule>
  </conditionalFormatting>
  <conditionalFormatting sqref="P441">
    <cfRule type="cellIs" dxfId="5210" priority="203" operator="lessThan">
      <formula>0</formula>
    </cfRule>
  </conditionalFormatting>
  <conditionalFormatting sqref="P441">
    <cfRule type="cellIs" dxfId="5209" priority="202" operator="lessThan">
      <formula>0</formula>
    </cfRule>
  </conditionalFormatting>
  <conditionalFormatting sqref="P441">
    <cfRule type="cellIs" dxfId="5208" priority="201" operator="lessThan">
      <formula>0</formula>
    </cfRule>
  </conditionalFormatting>
  <conditionalFormatting sqref="P441">
    <cfRule type="cellIs" dxfId="5207" priority="200" operator="lessThan">
      <formula>0</formula>
    </cfRule>
  </conditionalFormatting>
  <conditionalFormatting sqref="P441">
    <cfRule type="cellIs" dxfId="5206" priority="199" operator="lessThan">
      <formula>0</formula>
    </cfRule>
  </conditionalFormatting>
  <conditionalFormatting sqref="P444">
    <cfRule type="cellIs" dxfId="5205" priority="198" operator="lessThan">
      <formula>0</formula>
    </cfRule>
  </conditionalFormatting>
  <conditionalFormatting sqref="P445">
    <cfRule type="cellIs" dxfId="5204" priority="197" operator="lessThan">
      <formula>0</formula>
    </cfRule>
  </conditionalFormatting>
  <conditionalFormatting sqref="P445">
    <cfRule type="cellIs" dxfId="5203" priority="196" operator="lessThan">
      <formula>0</formula>
    </cfRule>
  </conditionalFormatting>
  <conditionalFormatting sqref="P448">
    <cfRule type="cellIs" dxfId="5202" priority="195" operator="lessThan">
      <formula>0</formula>
    </cfRule>
  </conditionalFormatting>
  <conditionalFormatting sqref="P448">
    <cfRule type="cellIs" dxfId="5201" priority="194" operator="lessThan">
      <formula>0</formula>
    </cfRule>
  </conditionalFormatting>
  <conditionalFormatting sqref="P448">
    <cfRule type="cellIs" dxfId="5200" priority="193" operator="lessThan">
      <formula>0</formula>
    </cfRule>
  </conditionalFormatting>
  <conditionalFormatting sqref="P448">
    <cfRule type="cellIs" dxfId="5199" priority="192" operator="lessThan">
      <formula>0</formula>
    </cfRule>
  </conditionalFormatting>
  <conditionalFormatting sqref="P448">
    <cfRule type="cellIs" dxfId="5198" priority="191" operator="lessThan">
      <formula>0</formula>
    </cfRule>
  </conditionalFormatting>
  <conditionalFormatting sqref="P448">
    <cfRule type="cellIs" dxfId="5197" priority="190" operator="lessThan">
      <formula>0</formula>
    </cfRule>
  </conditionalFormatting>
  <conditionalFormatting sqref="P448">
    <cfRule type="cellIs" dxfId="5196" priority="189" operator="lessThan">
      <formula>0</formula>
    </cfRule>
  </conditionalFormatting>
  <conditionalFormatting sqref="P448">
    <cfRule type="cellIs" dxfId="5195" priority="188" operator="lessThan">
      <formula>0</formula>
    </cfRule>
  </conditionalFormatting>
  <conditionalFormatting sqref="P451">
    <cfRule type="cellIs" dxfId="5194" priority="187" operator="lessThan">
      <formula>0</formula>
    </cfRule>
  </conditionalFormatting>
  <conditionalFormatting sqref="P452">
    <cfRule type="cellIs" dxfId="5193" priority="186" operator="lessThan">
      <formula>0</formula>
    </cfRule>
  </conditionalFormatting>
  <conditionalFormatting sqref="P452">
    <cfRule type="cellIs" dxfId="5192" priority="185" operator="lessThan">
      <formula>0</formula>
    </cfRule>
  </conditionalFormatting>
  <conditionalFormatting sqref="P454">
    <cfRule type="cellIs" dxfId="5191" priority="184" operator="lessThan">
      <formula>0</formula>
    </cfRule>
  </conditionalFormatting>
  <conditionalFormatting sqref="P454">
    <cfRule type="cellIs" dxfId="5190" priority="183" operator="lessThan">
      <formula>0</formula>
    </cfRule>
  </conditionalFormatting>
  <conditionalFormatting sqref="P454">
    <cfRule type="cellIs" dxfId="5189" priority="182" operator="lessThan">
      <formula>0</formula>
    </cfRule>
  </conditionalFormatting>
  <conditionalFormatting sqref="P454">
    <cfRule type="cellIs" dxfId="5188" priority="181" operator="lessThan">
      <formula>0</formula>
    </cfRule>
  </conditionalFormatting>
  <conditionalFormatting sqref="P454">
    <cfRule type="cellIs" dxfId="5187" priority="180" operator="lessThan">
      <formula>0</formula>
    </cfRule>
  </conditionalFormatting>
  <conditionalFormatting sqref="P454">
    <cfRule type="cellIs" dxfId="5186" priority="179" operator="lessThan">
      <formula>0</formula>
    </cfRule>
  </conditionalFormatting>
  <conditionalFormatting sqref="P454">
    <cfRule type="cellIs" dxfId="5185" priority="178" operator="lessThan">
      <formula>0</formula>
    </cfRule>
  </conditionalFormatting>
  <conditionalFormatting sqref="P454">
    <cfRule type="cellIs" dxfId="5184" priority="177" operator="lessThan">
      <formula>0</formula>
    </cfRule>
  </conditionalFormatting>
  <conditionalFormatting sqref="P457">
    <cfRule type="cellIs" dxfId="5183" priority="176" operator="lessThan">
      <formula>0</formula>
    </cfRule>
  </conditionalFormatting>
  <conditionalFormatting sqref="P458">
    <cfRule type="cellIs" dxfId="5182" priority="175" operator="lessThan">
      <formula>0</formula>
    </cfRule>
  </conditionalFormatting>
  <conditionalFormatting sqref="P458">
    <cfRule type="cellIs" dxfId="5181" priority="174" operator="lessThan">
      <formula>0</formula>
    </cfRule>
  </conditionalFormatting>
  <conditionalFormatting sqref="P461:P464">
    <cfRule type="cellIs" dxfId="5180" priority="173" operator="lessThan">
      <formula>0</formula>
    </cfRule>
  </conditionalFormatting>
  <conditionalFormatting sqref="P461:P464">
    <cfRule type="expression" dxfId="5179" priority="171">
      <formula>P461/O461&gt;1</formula>
    </cfRule>
    <cfRule type="expression" dxfId="5178" priority="172">
      <formula>P461/O461&lt;1</formula>
    </cfRule>
  </conditionalFormatting>
  <conditionalFormatting sqref="P552 P560 P575 P589">
    <cfRule type="expression" dxfId="5177" priority="169">
      <formula>P552/#REF!&gt;1</formula>
    </cfRule>
    <cfRule type="expression" dxfId="5176" priority="170">
      <formula>P552/#REF!&lt;1</formula>
    </cfRule>
  </conditionalFormatting>
  <conditionalFormatting sqref="P512">
    <cfRule type="cellIs" dxfId="5175" priority="168" operator="lessThan">
      <formula>0</formula>
    </cfRule>
  </conditionalFormatting>
  <conditionalFormatting sqref="P512">
    <cfRule type="expression" dxfId="5174" priority="166">
      <formula>P512/O512&gt;1</formula>
    </cfRule>
    <cfRule type="expression" dxfId="5173" priority="167">
      <formula>P512/O512&lt;1</formula>
    </cfRule>
  </conditionalFormatting>
  <conditionalFormatting sqref="P596">
    <cfRule type="cellIs" dxfId="5172" priority="165" operator="lessThan">
      <formula>0</formula>
    </cfRule>
  </conditionalFormatting>
  <conditionalFormatting sqref="P600">
    <cfRule type="cellIs" dxfId="5171" priority="164" operator="lessThan">
      <formula>0</formula>
    </cfRule>
  </conditionalFormatting>
  <conditionalFormatting sqref="P600">
    <cfRule type="cellIs" dxfId="5170" priority="163" operator="lessThan">
      <formula>0</formula>
    </cfRule>
  </conditionalFormatting>
  <conditionalFormatting sqref="P710">
    <cfRule type="cellIs" dxfId="5169" priority="162" operator="lessThan">
      <formula>0</formula>
    </cfRule>
  </conditionalFormatting>
  <conditionalFormatting sqref="P654 P651 P648:P649 P632:P634">
    <cfRule type="expression" dxfId="5168" priority="149">
      <formula>P632/O632&gt;1</formula>
    </cfRule>
    <cfRule type="expression" dxfId="5167" priority="150">
      <formula>P632/O632&lt;1</formula>
    </cfRule>
  </conditionalFormatting>
  <conditionalFormatting sqref="P507:P510">
    <cfRule type="cellIs" dxfId="5166" priority="161" operator="lessThan">
      <formula>0</formula>
    </cfRule>
  </conditionalFormatting>
  <conditionalFormatting sqref="P507:P510">
    <cfRule type="expression" dxfId="5165" priority="159">
      <formula>P507/O507&gt;1</formula>
    </cfRule>
    <cfRule type="expression" dxfId="5164" priority="160">
      <formula>P507/O507&lt;1</formula>
    </cfRule>
  </conditionalFormatting>
  <conditionalFormatting sqref="P588 P574 P559 P551">
    <cfRule type="cellIs" dxfId="5163" priority="158" operator="lessThan">
      <formula>0</formula>
    </cfRule>
  </conditionalFormatting>
  <conditionalFormatting sqref="P584:P587 P570:P573 P555:P558 P547:P550">
    <cfRule type="cellIs" dxfId="5162" priority="157" operator="lessThan">
      <formula>0</formula>
    </cfRule>
  </conditionalFormatting>
  <conditionalFormatting sqref="P584:P587 P570:P573 P555:P558 P547:P550">
    <cfRule type="expression" dxfId="5161" priority="155">
      <formula>P547/O547&gt;1</formula>
    </cfRule>
    <cfRule type="expression" dxfId="5160" priority="156">
      <formula>P547/O547&lt;1</formula>
    </cfRule>
  </conditionalFormatting>
  <conditionalFormatting sqref="P588 P574 P559 P551">
    <cfRule type="cellIs" dxfId="5159" priority="154" operator="lessThan">
      <formula>0</formula>
    </cfRule>
  </conditionalFormatting>
  <conditionalFormatting sqref="P588 P574 P559 P551">
    <cfRule type="expression" dxfId="5158" priority="152">
      <formula>P551/O551&gt;1</formula>
    </cfRule>
    <cfRule type="expression" dxfId="5157" priority="153">
      <formula>P551/O551&lt;1</formula>
    </cfRule>
  </conditionalFormatting>
  <conditionalFormatting sqref="P654 P651 P648:P649 P632:P634">
    <cfRule type="cellIs" dxfId="5156" priority="151" operator="lessThan">
      <formula>0</formula>
    </cfRule>
  </conditionalFormatting>
  <conditionalFormatting sqref="P504">
    <cfRule type="expression" dxfId="5155" priority="346">
      <formula>P504/#REF!&gt;1</formula>
    </cfRule>
    <cfRule type="expression" dxfId="5154" priority="347">
      <formula>P504/#REF!&lt;1</formula>
    </cfRule>
  </conditionalFormatting>
  <conditionalFormatting sqref="P465">
    <cfRule type="cellIs" dxfId="5153" priority="148" operator="lessThan">
      <formula>0</formula>
    </cfRule>
  </conditionalFormatting>
  <conditionalFormatting sqref="P465">
    <cfRule type="expression" dxfId="5152" priority="146">
      <formula>P465/O465&gt;1</formula>
    </cfRule>
    <cfRule type="expression" dxfId="5151" priority="147">
      <formula>P465/O465&lt;1</formula>
    </cfRule>
  </conditionalFormatting>
  <conditionalFormatting sqref="P511">
    <cfRule type="cellIs" dxfId="5150" priority="145" operator="lessThan">
      <formula>0</formula>
    </cfRule>
  </conditionalFormatting>
  <conditionalFormatting sqref="P511">
    <cfRule type="expression" dxfId="5149" priority="143">
      <formula>P511/O511&gt;1</formula>
    </cfRule>
    <cfRule type="expression" dxfId="5148" priority="144">
      <formula>P511/O511&lt;1</formula>
    </cfRule>
  </conditionalFormatting>
  <conditionalFormatting sqref="P568">
    <cfRule type="cellIs" dxfId="5147" priority="133" operator="lessThan">
      <formula>0</formula>
    </cfRule>
  </conditionalFormatting>
  <conditionalFormatting sqref="P603">
    <cfRule type="expression" dxfId="5146" priority="107">
      <formula>P603/O603&gt;1</formula>
    </cfRule>
    <cfRule type="expression" dxfId="5145" priority="108">
      <formula>P603/O603&lt;1</formula>
    </cfRule>
  </conditionalFormatting>
  <conditionalFormatting sqref="P552">
    <cfRule type="cellIs" dxfId="5144" priority="130" operator="lessThan">
      <formula>0</formula>
    </cfRule>
  </conditionalFormatting>
  <conditionalFormatting sqref="P552">
    <cfRule type="expression" dxfId="5143" priority="128">
      <formula>P552/O552&gt;1</formula>
    </cfRule>
    <cfRule type="expression" dxfId="5142" priority="129">
      <formula>P552/O552&lt;1</formula>
    </cfRule>
  </conditionalFormatting>
  <conditionalFormatting sqref="P560">
    <cfRule type="cellIs" dxfId="5141" priority="127" operator="lessThan">
      <formula>0</formula>
    </cfRule>
  </conditionalFormatting>
  <conditionalFormatting sqref="P560">
    <cfRule type="expression" dxfId="5140" priority="125">
      <formula>P560/O560&gt;1</formula>
    </cfRule>
    <cfRule type="expression" dxfId="5139" priority="126">
      <formula>P560/O560&lt;1</formula>
    </cfRule>
  </conditionalFormatting>
  <conditionalFormatting sqref="P575">
    <cfRule type="cellIs" dxfId="5138" priority="124" operator="lessThan">
      <formula>0</formula>
    </cfRule>
  </conditionalFormatting>
  <conditionalFormatting sqref="P575">
    <cfRule type="expression" dxfId="5137" priority="122">
      <formula>P575/O575&gt;1</formula>
    </cfRule>
    <cfRule type="expression" dxfId="5136" priority="123">
      <formula>P575/O575&lt;1</formula>
    </cfRule>
  </conditionalFormatting>
  <conditionalFormatting sqref="P589">
    <cfRule type="cellIs" dxfId="5135" priority="121" operator="lessThan">
      <formula>0</formula>
    </cfRule>
  </conditionalFormatting>
  <conditionalFormatting sqref="P589">
    <cfRule type="expression" dxfId="5134" priority="119">
      <formula>P589/O589&gt;1</formula>
    </cfRule>
    <cfRule type="expression" dxfId="5133" priority="120">
      <formula>P589/O589&lt;1</formula>
    </cfRule>
  </conditionalFormatting>
  <conditionalFormatting sqref="P521">
    <cfRule type="cellIs" dxfId="5132" priority="142" operator="lessThan">
      <formula>0</formula>
    </cfRule>
  </conditionalFormatting>
  <conditionalFormatting sqref="P521">
    <cfRule type="expression" dxfId="5131" priority="140">
      <formula>P521/O521&gt;1</formula>
    </cfRule>
    <cfRule type="expression" dxfId="5130" priority="141">
      <formula>P521/O521&lt;1</formula>
    </cfRule>
  </conditionalFormatting>
  <conditionalFormatting sqref="P529">
    <cfRule type="cellIs" dxfId="5129" priority="139" operator="lessThan">
      <formula>0</formula>
    </cfRule>
  </conditionalFormatting>
  <conditionalFormatting sqref="P529">
    <cfRule type="expression" dxfId="5128" priority="137">
      <formula>P529/O529&gt;1</formula>
    </cfRule>
    <cfRule type="expression" dxfId="5127" priority="138">
      <formula>P529/O529&lt;1</formula>
    </cfRule>
  </conditionalFormatting>
  <conditionalFormatting sqref="P582">
    <cfRule type="expression" dxfId="5126" priority="116">
      <formula>P582/O582&gt;1</formula>
    </cfRule>
    <cfRule type="expression" dxfId="5125" priority="117">
      <formula>P582/O582&lt;1</formula>
    </cfRule>
  </conditionalFormatting>
  <conditionalFormatting sqref="P537">
    <cfRule type="cellIs" dxfId="5124" priority="136" operator="lessThan">
      <formula>0</formula>
    </cfRule>
  </conditionalFormatting>
  <conditionalFormatting sqref="P537">
    <cfRule type="expression" dxfId="5123" priority="134">
      <formula>P537/O537&gt;1</formula>
    </cfRule>
    <cfRule type="expression" dxfId="5122" priority="135">
      <formula>P537/O537&lt;1</formula>
    </cfRule>
  </conditionalFormatting>
  <conditionalFormatting sqref="P642:P645 P636:P637">
    <cfRule type="cellIs" dxfId="5121" priority="115" operator="lessThan">
      <formula>0</formula>
    </cfRule>
  </conditionalFormatting>
  <conditionalFormatting sqref="P568">
    <cfRule type="expression" dxfId="5120" priority="131">
      <formula>P568/O568&gt;1</formula>
    </cfRule>
    <cfRule type="expression" dxfId="5119" priority="132">
      <formula>P568/O568&lt;1</formula>
    </cfRule>
  </conditionalFormatting>
  <conditionalFormatting sqref="P597">
    <cfRule type="cellIs" dxfId="5118" priority="114" operator="lessThan">
      <formula>0</formula>
    </cfRule>
  </conditionalFormatting>
  <conditionalFormatting sqref="P608">
    <cfRule type="expression" dxfId="5117" priority="102">
      <formula>P608/O608&gt;1</formula>
    </cfRule>
    <cfRule type="expression" dxfId="5116" priority="103">
      <formula>P608/O608&lt;1</formula>
    </cfRule>
  </conditionalFormatting>
  <conditionalFormatting sqref="P582">
    <cfRule type="cellIs" dxfId="5115" priority="118" operator="lessThan">
      <formula>0</formula>
    </cfRule>
  </conditionalFormatting>
  <conditionalFormatting sqref="P597">
    <cfRule type="expression" dxfId="5114" priority="112">
      <formula>P597/O597&gt;1</formula>
    </cfRule>
    <cfRule type="expression" dxfId="5113" priority="113">
      <formula>P597/O597&lt;1</formula>
    </cfRule>
  </conditionalFormatting>
  <conditionalFormatting sqref="P676:P679">
    <cfRule type="cellIs" dxfId="5112" priority="101" operator="lessThan">
      <formula>0</formula>
    </cfRule>
  </conditionalFormatting>
  <conditionalFormatting sqref="P678">
    <cfRule type="cellIs" dxfId="5111" priority="100" operator="lessThan">
      <formula>0</formula>
    </cfRule>
  </conditionalFormatting>
  <conditionalFormatting sqref="P680:P683">
    <cfRule type="cellIs" dxfId="5110" priority="99" operator="lessThan">
      <formula>0</formula>
    </cfRule>
  </conditionalFormatting>
  <conditionalFormatting sqref="P682">
    <cfRule type="cellIs" dxfId="5109" priority="98" operator="lessThan">
      <formula>0</formula>
    </cfRule>
  </conditionalFormatting>
  <conditionalFormatting sqref="P684:P687">
    <cfRule type="cellIs" dxfId="5108" priority="97" operator="lessThan">
      <formula>0</formula>
    </cfRule>
  </conditionalFormatting>
  <conditionalFormatting sqref="P686">
    <cfRule type="cellIs" dxfId="5107" priority="96" operator="lessThan">
      <formula>0</formula>
    </cfRule>
  </conditionalFormatting>
  <conditionalFormatting sqref="P688:P691">
    <cfRule type="cellIs" dxfId="5106" priority="95" operator="lessThan">
      <formula>0</formula>
    </cfRule>
  </conditionalFormatting>
  <conditionalFormatting sqref="P690">
    <cfRule type="cellIs" dxfId="5105" priority="94" operator="lessThan">
      <formula>0</formula>
    </cfRule>
  </conditionalFormatting>
  <conditionalFormatting sqref="P692:P693 P695">
    <cfRule type="cellIs" dxfId="5104" priority="93" operator="lessThan">
      <formula>0</formula>
    </cfRule>
  </conditionalFormatting>
  <conditionalFormatting sqref="P696:P699">
    <cfRule type="cellIs" dxfId="5103" priority="92" operator="lessThan">
      <formula>0</formula>
    </cfRule>
  </conditionalFormatting>
  <conditionalFormatting sqref="P698">
    <cfRule type="cellIs" dxfId="5102" priority="91" operator="lessThan">
      <formula>0</formula>
    </cfRule>
  </conditionalFormatting>
  <conditionalFormatting sqref="P700:P703">
    <cfRule type="cellIs" dxfId="5101" priority="90" operator="lessThan">
      <formula>0</formula>
    </cfRule>
  </conditionalFormatting>
  <conditionalFormatting sqref="P702">
    <cfRule type="cellIs" dxfId="5100" priority="89" operator="lessThan">
      <formula>0</formula>
    </cfRule>
  </conditionalFormatting>
  <conditionalFormatting sqref="P704:P707">
    <cfRule type="cellIs" dxfId="5099" priority="88" operator="lessThan">
      <formula>0</formula>
    </cfRule>
  </conditionalFormatting>
  <conditionalFormatting sqref="P706">
    <cfRule type="cellIs" dxfId="5098" priority="87" operator="lessThan">
      <formula>0</formula>
    </cfRule>
  </conditionalFormatting>
  <conditionalFormatting sqref="P712:P715">
    <cfRule type="cellIs" dxfId="5097" priority="86" operator="lessThan">
      <formula>0</formula>
    </cfRule>
  </conditionalFormatting>
  <conditionalFormatting sqref="P714">
    <cfRule type="cellIs" dxfId="5096" priority="85" operator="lessThan">
      <formula>0</formula>
    </cfRule>
  </conditionalFormatting>
  <conditionalFormatting sqref="P716:P719">
    <cfRule type="cellIs" dxfId="5095" priority="84" operator="lessThan">
      <formula>0</formula>
    </cfRule>
  </conditionalFormatting>
  <conditionalFormatting sqref="P718">
    <cfRule type="cellIs" dxfId="5094" priority="83" operator="lessThan">
      <formula>0</formula>
    </cfRule>
  </conditionalFormatting>
  <conditionalFormatting sqref="P466">
    <cfRule type="cellIs" dxfId="5093" priority="82" operator="lessThan">
      <formula>0</formula>
    </cfRule>
  </conditionalFormatting>
  <conditionalFormatting sqref="P505">
    <cfRule type="cellIs" dxfId="5092" priority="81" operator="lessThan">
      <formula>0</formula>
    </cfRule>
  </conditionalFormatting>
  <conditionalFormatting sqref="P513">
    <cfRule type="cellIs" dxfId="5091" priority="80" operator="lessThan">
      <formula>0</formula>
    </cfRule>
  </conditionalFormatting>
  <conditionalFormatting sqref="P522">
    <cfRule type="cellIs" dxfId="5090" priority="79" operator="lessThan">
      <formula>0</formula>
    </cfRule>
  </conditionalFormatting>
  <conditionalFormatting sqref="P530">
    <cfRule type="cellIs" dxfId="5089" priority="78" operator="lessThan">
      <formula>0</formula>
    </cfRule>
  </conditionalFormatting>
  <conditionalFormatting sqref="P538">
    <cfRule type="cellIs" dxfId="5088" priority="77" operator="lessThan">
      <formula>0</formula>
    </cfRule>
  </conditionalFormatting>
  <conditionalFormatting sqref="P553">
    <cfRule type="cellIs" dxfId="5087" priority="76" operator="lessThan">
      <formula>0</formula>
    </cfRule>
  </conditionalFormatting>
  <conditionalFormatting sqref="P561">
    <cfRule type="cellIs" dxfId="5086" priority="75" operator="lessThan">
      <formula>0</formula>
    </cfRule>
  </conditionalFormatting>
  <conditionalFormatting sqref="P590">
    <cfRule type="cellIs" dxfId="5085" priority="74" operator="lessThan">
      <formula>0</formula>
    </cfRule>
  </conditionalFormatting>
  <conditionalFormatting sqref="P492:P496">
    <cfRule type="cellIs" dxfId="5084" priority="73" operator="lessThan">
      <formula>0</formula>
    </cfRule>
  </conditionalFormatting>
  <conditionalFormatting sqref="P492:P496">
    <cfRule type="expression" dxfId="5083" priority="71">
      <formula>P492/O492&gt;1</formula>
    </cfRule>
    <cfRule type="expression" dxfId="5082" priority="72">
      <formula>P492/O492&lt;1</formula>
    </cfRule>
  </conditionalFormatting>
  <conditionalFormatting sqref="P720:P723">
    <cfRule type="cellIs" dxfId="5081" priority="70" operator="lessThan">
      <formula>0</formula>
    </cfRule>
  </conditionalFormatting>
  <conditionalFormatting sqref="P722">
    <cfRule type="cellIs" dxfId="5080" priority="69" operator="lessThan">
      <formula>0</formula>
    </cfRule>
  </conditionalFormatting>
  <conditionalFormatting sqref="P639:P640">
    <cfRule type="expression" dxfId="5079" priority="67">
      <formula>P639/O639&gt;1</formula>
    </cfRule>
    <cfRule type="expression" dxfId="5078" priority="68">
      <formula>P639/O639&lt;1</formula>
    </cfRule>
  </conditionalFormatting>
  <conditionalFormatting sqref="P639:P640">
    <cfRule type="cellIs" dxfId="5077" priority="66" operator="lessThan">
      <formula>0</formula>
    </cfRule>
  </conditionalFormatting>
  <conditionalFormatting sqref="P357:P360">
    <cfRule type="cellIs" dxfId="5076" priority="65" operator="lessThan">
      <formula>0</formula>
    </cfRule>
  </conditionalFormatting>
  <conditionalFormatting sqref="P779">
    <cfRule type="cellIs" dxfId="5075" priority="64" operator="lessThan">
      <formula>0</formula>
    </cfRule>
  </conditionalFormatting>
  <conditionalFormatting sqref="P779">
    <cfRule type="cellIs" dxfId="5074" priority="63" operator="lessThan">
      <formula>0</formula>
    </cfRule>
  </conditionalFormatting>
  <conditionalFormatting sqref="P795">
    <cfRule type="cellIs" dxfId="5073" priority="62" operator="lessThan">
      <formula>0</formula>
    </cfRule>
  </conditionalFormatting>
  <conditionalFormatting sqref="P727:P730">
    <cfRule type="cellIs" dxfId="5072" priority="61" operator="lessThan">
      <formula>0</formula>
    </cfRule>
  </conditionalFormatting>
  <conditionalFormatting sqref="P727:P730">
    <cfRule type="expression" dxfId="5071" priority="59">
      <formula>P727/O727&gt;1</formula>
    </cfRule>
    <cfRule type="expression" dxfId="5070" priority="60">
      <formula>P727/O727&lt;1</formula>
    </cfRule>
  </conditionalFormatting>
  <conditionalFormatting sqref="P733:P735">
    <cfRule type="cellIs" dxfId="5069" priority="58" operator="lessThan">
      <formula>0</formula>
    </cfRule>
  </conditionalFormatting>
  <conditionalFormatting sqref="P733:P735">
    <cfRule type="expression" dxfId="5068" priority="56">
      <formula>P733/O733&gt;1</formula>
    </cfRule>
    <cfRule type="expression" dxfId="5067" priority="57">
      <formula>P733/O733&lt;1</formula>
    </cfRule>
  </conditionalFormatting>
  <conditionalFormatting sqref="P770:P773">
    <cfRule type="cellIs" dxfId="5066" priority="55" operator="lessThan">
      <formula>0</formula>
    </cfRule>
  </conditionalFormatting>
  <conditionalFormatting sqref="P770:P773">
    <cfRule type="cellIs" dxfId="5065" priority="54" operator="lessThan">
      <formula>0</formula>
    </cfRule>
  </conditionalFormatting>
  <conditionalFormatting sqref="P770:P773">
    <cfRule type="expression" dxfId="5064" priority="52">
      <formula>P770/O770&gt;1</formula>
    </cfRule>
    <cfRule type="expression" dxfId="5063" priority="53">
      <formula>P770/O770&lt;1</formula>
    </cfRule>
  </conditionalFormatting>
  <conditionalFormatting sqref="P802">
    <cfRule type="cellIs" dxfId="5062" priority="51" operator="lessThan">
      <formula>0</formula>
    </cfRule>
  </conditionalFormatting>
  <conditionalFormatting sqref="P798:P800">
    <cfRule type="cellIs" dxfId="5061" priority="50" operator="lessThan">
      <formula>0</formula>
    </cfRule>
  </conditionalFormatting>
  <conditionalFormatting sqref="P798:P800">
    <cfRule type="expression" dxfId="5060" priority="48">
      <formula>P798/O798&gt;1</formula>
    </cfRule>
    <cfRule type="expression" dxfId="5059" priority="49">
      <formula>P798/O798&lt;1</formula>
    </cfRule>
  </conditionalFormatting>
  <conditionalFormatting sqref="P796">
    <cfRule type="cellIs" dxfId="5058" priority="47" operator="lessThan">
      <formula>0</formula>
    </cfRule>
  </conditionalFormatting>
  <conditionalFormatting sqref="P792:P794">
    <cfRule type="cellIs" dxfId="5057" priority="46" operator="lessThan">
      <formula>0</formula>
    </cfRule>
  </conditionalFormatting>
  <conditionalFormatting sqref="P804:P806">
    <cfRule type="cellIs" dxfId="5056" priority="45" operator="lessThan">
      <formula>0</formula>
    </cfRule>
  </conditionalFormatting>
  <conditionalFormatting sqref="P804:P806">
    <cfRule type="expression" dxfId="5055" priority="43">
      <formula>P804/O804&gt;1</formula>
    </cfRule>
    <cfRule type="expression" dxfId="5054" priority="44">
      <formula>P804/O804&lt;1</formula>
    </cfRule>
  </conditionalFormatting>
  <conditionalFormatting sqref="P808">
    <cfRule type="cellIs" dxfId="5053" priority="42" operator="lessThan">
      <formula>0</formula>
    </cfRule>
  </conditionalFormatting>
  <conditionalFormatting sqref="P814">
    <cfRule type="cellIs" dxfId="5052" priority="41" operator="lessThan">
      <formula>0</formula>
    </cfRule>
  </conditionalFormatting>
  <conditionalFormatting sqref="P810:P812">
    <cfRule type="cellIs" dxfId="5051" priority="40" operator="lessThan">
      <formula>0</formula>
    </cfRule>
  </conditionalFormatting>
  <conditionalFormatting sqref="P810:P812">
    <cfRule type="expression" dxfId="5050" priority="38">
      <formula>P810/O810&gt;1</formula>
    </cfRule>
    <cfRule type="expression" dxfId="5049" priority="39">
      <formula>P810/O810&lt;1</formula>
    </cfRule>
  </conditionalFormatting>
  <conditionalFormatting sqref="P787:P788">
    <cfRule type="cellIs" dxfId="5048" priority="37" operator="lessThan">
      <formula>0</formula>
    </cfRule>
  </conditionalFormatting>
  <conditionalFormatting sqref="P787:P788">
    <cfRule type="expression" dxfId="5047" priority="35">
      <formula>P787/O787&gt;1</formula>
    </cfRule>
    <cfRule type="expression" dxfId="5046" priority="36">
      <formula>P787/O787&lt;1</formula>
    </cfRule>
  </conditionalFormatting>
  <conditionalFormatting sqref="P820">
    <cfRule type="cellIs" dxfId="5045" priority="34" operator="lessThan">
      <formula>0</formula>
    </cfRule>
  </conditionalFormatting>
  <conditionalFormatting sqref="P816:P818">
    <cfRule type="cellIs" dxfId="5044" priority="33" operator="lessThan">
      <formula>0</formula>
    </cfRule>
  </conditionalFormatting>
  <conditionalFormatting sqref="P816:P818">
    <cfRule type="expression" dxfId="5043" priority="31">
      <formula>P816/O816&gt;1</formula>
    </cfRule>
    <cfRule type="expression" dxfId="5042" priority="32">
      <formula>P816/O816&lt;1</formula>
    </cfRule>
  </conditionalFormatting>
  <conditionalFormatting sqref="P739:P743 P745:P749 P751:P755 P757:P761 P763:P767">
    <cfRule type="expression" dxfId="5041" priority="29">
      <formula>P739/O739&gt;1</formula>
    </cfRule>
    <cfRule type="expression" dxfId="5040" priority="30">
      <formula>P739/O739&lt;1</formula>
    </cfRule>
  </conditionalFormatting>
  <conditionalFormatting sqref="P784">
    <cfRule type="cellIs" dxfId="5039" priority="28" operator="lessThan">
      <formula>0</formula>
    </cfRule>
  </conditionalFormatting>
  <conditionalFormatting sqref="P784">
    <cfRule type="expression" dxfId="5038" priority="26">
      <formula>P784/O784&gt;1</formula>
    </cfRule>
    <cfRule type="expression" dxfId="5037" priority="27">
      <formula>P784/O784&lt;1</formula>
    </cfRule>
  </conditionalFormatting>
  <conditionalFormatting sqref="P731:P732">
    <cfRule type="expression" dxfId="5036" priority="24">
      <formula>P731/O731&lt;1</formula>
    </cfRule>
    <cfRule type="expression" dxfId="5035" priority="25">
      <formula>P731/O731&gt;1</formula>
    </cfRule>
  </conditionalFormatting>
  <conditionalFormatting sqref="P774">
    <cfRule type="expression" dxfId="5034" priority="22">
      <formula>P774/O774&lt;1</formula>
    </cfRule>
    <cfRule type="expression" dxfId="5033" priority="23">
      <formula>P774/O774&gt;1</formula>
    </cfRule>
  </conditionalFormatting>
  <conditionalFormatting sqref="P775:P778">
    <cfRule type="cellIs" dxfId="5032" priority="21" operator="lessThan">
      <formula>0</formula>
    </cfRule>
  </conditionalFormatting>
  <conditionalFormatting sqref="P775:P778">
    <cfRule type="cellIs" dxfId="5031" priority="20" operator="lessThan">
      <formula>0</formula>
    </cfRule>
  </conditionalFormatting>
  <conditionalFormatting sqref="P775:P778">
    <cfRule type="expression" dxfId="5030" priority="18">
      <formula>P775/O775&gt;1</formula>
    </cfRule>
    <cfRule type="expression" dxfId="5029" priority="19">
      <formula>P775/O775&lt;1</formula>
    </cfRule>
  </conditionalFormatting>
  <conditionalFormatting sqref="P781:P783">
    <cfRule type="cellIs" dxfId="5028" priority="17" operator="lessThan">
      <formula>0</formula>
    </cfRule>
  </conditionalFormatting>
  <conditionalFormatting sqref="P781:P783">
    <cfRule type="cellIs" dxfId="5027" priority="16" operator="lessThan">
      <formula>0</formula>
    </cfRule>
  </conditionalFormatting>
  <conditionalFormatting sqref="P781:P783">
    <cfRule type="expression" dxfId="5026" priority="14">
      <formula>P781/O781&gt;1</formula>
    </cfRule>
    <cfRule type="expression" dxfId="5025" priority="15">
      <formula>P781/O781&lt;1</formula>
    </cfRule>
  </conditionalFormatting>
  <conditionalFormatting sqref="P801">
    <cfRule type="cellIs" dxfId="5024" priority="13" operator="lessThan">
      <formula>0</formula>
    </cfRule>
  </conditionalFormatting>
  <conditionalFormatting sqref="P801">
    <cfRule type="expression" dxfId="5023" priority="11">
      <formula>P801/O801&gt;1</formula>
    </cfRule>
    <cfRule type="expression" dxfId="5022" priority="12">
      <formula>P801/O801&lt;1</formula>
    </cfRule>
  </conditionalFormatting>
  <conditionalFormatting sqref="P807">
    <cfRule type="cellIs" dxfId="5021" priority="10" operator="lessThan">
      <formula>0</formula>
    </cfRule>
  </conditionalFormatting>
  <conditionalFormatting sqref="P807">
    <cfRule type="expression" dxfId="5020" priority="8">
      <formula>P807/O807&gt;1</formula>
    </cfRule>
    <cfRule type="expression" dxfId="5019" priority="9">
      <formula>P807/O807&lt;1</formula>
    </cfRule>
  </conditionalFormatting>
  <conditionalFormatting sqref="P813">
    <cfRule type="cellIs" dxfId="5018" priority="7" operator="lessThan">
      <formula>0</formula>
    </cfRule>
  </conditionalFormatting>
  <conditionalFormatting sqref="P813">
    <cfRule type="expression" dxfId="5017" priority="5">
      <formula>P813/O813&gt;1</formula>
    </cfRule>
    <cfRule type="expression" dxfId="5016" priority="6">
      <formula>P813/O813&lt;1</formula>
    </cfRule>
  </conditionalFormatting>
  <conditionalFormatting sqref="P819">
    <cfRule type="cellIs" dxfId="5015" priority="4" operator="lessThan">
      <formula>0</formula>
    </cfRule>
  </conditionalFormatting>
  <conditionalFormatting sqref="P819">
    <cfRule type="expression" dxfId="5014" priority="2">
      <formula>P819/O819&gt;1</formula>
    </cfRule>
    <cfRule type="expression" dxfId="5013" priority="3">
      <formula>P819/O819&lt;1</formula>
    </cfRule>
  </conditionalFormatting>
  <conditionalFormatting sqref="P661">
    <cfRule type="cellIs" dxfId="5012"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t="s">
        <v>423</v>
      </c>
      <c r="AH2" t="s">
        <v>424</v>
      </c>
      <c r="AI2" t="s">
        <v>425</v>
      </c>
      <c r="AJ2" t="s">
        <v>426</v>
      </c>
      <c r="AK2" t="s">
        <v>427</v>
      </c>
      <c r="AL2" t="s">
        <v>428</v>
      </c>
      <c r="AM2" t="s">
        <v>429</v>
      </c>
      <c r="AN2" t="s">
        <v>430</v>
      </c>
      <c r="AO2" t="s">
        <v>431</v>
      </c>
      <c r="AP2" t="s">
        <v>432</v>
      </c>
      <c r="AQ2" t="s">
        <v>433</v>
      </c>
      <c r="AR2" t="s">
        <v>434</v>
      </c>
      <c r="AS2" t="s">
        <v>435</v>
      </c>
      <c r="AT2" t="s">
        <v>436</v>
      </c>
      <c r="AU2" t="s">
        <v>437</v>
      </c>
      <c r="AV2" t="s">
        <v>438</v>
      </c>
      <c r="AW2" t="s">
        <v>439</v>
      </c>
      <c r="AX2" t="s">
        <v>440</v>
      </c>
      <c r="AY2" t="s">
        <v>441</v>
      </c>
      <c r="AZ2" t="s">
        <v>442</v>
      </c>
      <c r="BA2" t="s">
        <v>443</v>
      </c>
      <c r="BB2" t="s">
        <v>444</v>
      </c>
      <c r="BC2" t="s">
        <v>445</v>
      </c>
      <c r="BD2" t="s">
        <v>446</v>
      </c>
      <c r="BE2" t="s">
        <v>447</v>
      </c>
      <c r="BF2" t="s">
        <v>448</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314</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315</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452</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480</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453</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691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480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316</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454</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692</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693</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694</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695</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455</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696</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697</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698</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456</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457</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317</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459</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452</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460</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461</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463</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465</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466</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830</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468</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469</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470</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318</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471</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319</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699</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472</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473</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474</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475</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476</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320</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321</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322</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323</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452</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480</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700</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324</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452</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325</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481</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483</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484</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487</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488</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489</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326</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490</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701</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452</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702</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327</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481</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491</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492</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831</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493</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469</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703</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495</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496</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497</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328</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329</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498</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499</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500</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501</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502</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503</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504</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506</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507</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508</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330</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509</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510</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511</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512</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513</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514</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515</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331</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516</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517</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518</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634</v>
      </c>
      <c r="B106" t="s">
        <v>832</v>
      </c>
      <c r="C106" t="s">
        <v>833</v>
      </c>
      <c r="D106" t="s">
        <v>834</v>
      </c>
      <c r="E106" t="s">
        <v>732</v>
      </c>
      <c r="F106" t="s">
        <v>635</v>
      </c>
      <c r="G106" t="s">
        <v>636</v>
      </c>
      <c r="H106" t="s">
        <v>637</v>
      </c>
      <c r="I106" t="s">
        <v>638</v>
      </c>
      <c r="J106" t="s">
        <v>639</v>
      </c>
      <c r="K106" t="s">
        <v>640</v>
      </c>
      <c r="L106" t="s">
        <v>641</v>
      </c>
      <c r="M106" t="s">
        <v>642</v>
      </c>
      <c r="N106" t="s">
        <v>643</v>
      </c>
      <c r="O106" t="s">
        <v>644</v>
      </c>
      <c r="P106" t="s">
        <v>644</v>
      </c>
      <c r="Q106" t="s">
        <v>645</v>
      </c>
      <c r="R106" t="s">
        <v>646</v>
      </c>
      <c r="S106" t="s">
        <v>647</v>
      </c>
      <c r="T106" t="s">
        <v>648</v>
      </c>
      <c r="U106" t="s">
        <v>649</v>
      </c>
      <c r="V106" t="s">
        <v>650</v>
      </c>
      <c r="W106" t="s">
        <v>651</v>
      </c>
      <c r="X106" t="s">
        <v>652</v>
      </c>
      <c r="Y106" t="s">
        <v>653</v>
      </c>
      <c r="Z106" t="s">
        <v>654</v>
      </c>
      <c r="AA106" t="s">
        <v>655</v>
      </c>
      <c r="AB106" t="s">
        <v>656</v>
      </c>
      <c r="AC106" t="s">
        <v>657</v>
      </c>
      <c r="AD106" t="s">
        <v>658</v>
      </c>
      <c r="AE106" t="s">
        <v>659</v>
      </c>
      <c r="AF106" t="s">
        <v>660</v>
      </c>
      <c r="AG106" t="s">
        <v>661</v>
      </c>
      <c r="AH106" t="s">
        <v>662</v>
      </c>
      <c r="AI106" t="s">
        <v>663</v>
      </c>
      <c r="AJ106" t="s">
        <v>664</v>
      </c>
      <c r="AK106" t="s">
        <v>665</v>
      </c>
      <c r="AL106" t="s">
        <v>666</v>
      </c>
      <c r="AM106" t="s">
        <v>667</v>
      </c>
      <c r="AN106" t="s">
        <v>668</v>
      </c>
      <c r="AO106" t="s">
        <v>669</v>
      </c>
      <c r="AP106" t="s">
        <v>670</v>
      </c>
      <c r="AQ106" t="s">
        <v>671</v>
      </c>
      <c r="AR106" t="s">
        <v>672</v>
      </c>
      <c r="AS106" t="s">
        <v>673</v>
      </c>
      <c r="AT106" t="s">
        <v>674</v>
      </c>
      <c r="AU106" t="s">
        <v>675</v>
      </c>
      <c r="AV106" t="s">
        <v>676</v>
      </c>
      <c r="AW106" t="s">
        <v>677</v>
      </c>
      <c r="AX106" t="s">
        <v>678</v>
      </c>
      <c r="AY106" t="s">
        <v>679</v>
      </c>
      <c r="AZ106" t="s">
        <v>680</v>
      </c>
      <c r="BA106" t="s">
        <v>681</v>
      </c>
      <c r="BB106" t="s">
        <v>682</v>
      </c>
      <c r="BC106" t="s">
        <v>683</v>
      </c>
      <c r="BD106" t="s">
        <v>684</v>
      </c>
      <c r="BE106" t="s">
        <v>685</v>
      </c>
      <c r="BF106" t="s">
        <v>686</v>
      </c>
      <c r="BG106" t="s">
        <v>687</v>
      </c>
    </row>
    <row r="107" spans="1:73">
      <c r="A107" t="s">
        <v>688</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835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690</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325</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327</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704</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705</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841</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842</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350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351</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312</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352</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353</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706</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843</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354</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355</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356</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357</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537</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358</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359</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538</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708</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540</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360</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361</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541</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542</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543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544</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546</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547</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548</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549</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550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552</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720</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553</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554</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730</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733</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734</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735</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557</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558</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634</v>
      </c>
      <c r="B180" t="s">
        <v>832</v>
      </c>
      <c r="C180" t="s">
        <v>833</v>
      </c>
      <c r="D180" t="s">
        <v>834</v>
      </c>
      <c r="E180" t="s">
        <v>732</v>
      </c>
      <c r="F180" t="s">
        <v>635</v>
      </c>
      <c r="G180" t="s">
        <v>636</v>
      </c>
      <c r="H180" t="s">
        <v>637</v>
      </c>
      <c r="I180" t="s">
        <v>638</v>
      </c>
      <c r="J180" t="s">
        <v>639</v>
      </c>
      <c r="K180" t="s">
        <v>640</v>
      </c>
      <c r="L180" t="s">
        <v>641</v>
      </c>
      <c r="M180" t="s">
        <v>642</v>
      </c>
      <c r="N180" t="s">
        <v>643</v>
      </c>
      <c r="O180" t="s">
        <v>644</v>
      </c>
      <c r="P180" t="s">
        <v>644</v>
      </c>
      <c r="Q180" t="s">
        <v>645</v>
      </c>
      <c r="R180" t="s">
        <v>646</v>
      </c>
      <c r="S180" t="s">
        <v>647</v>
      </c>
      <c r="T180" t="s">
        <v>648</v>
      </c>
      <c r="U180" t="s">
        <v>649</v>
      </c>
      <c r="V180" t="s">
        <v>650</v>
      </c>
      <c r="W180" t="s">
        <v>651</v>
      </c>
      <c r="X180" t="s">
        <v>652</v>
      </c>
      <c r="Y180" t="s">
        <v>653</v>
      </c>
      <c r="Z180" t="s">
        <v>654</v>
      </c>
      <c r="AA180" t="s">
        <v>655</v>
      </c>
      <c r="AB180" t="s">
        <v>656</v>
      </c>
      <c r="AC180" t="s">
        <v>657</v>
      </c>
      <c r="AD180" t="s">
        <v>658</v>
      </c>
      <c r="AE180" t="s">
        <v>659</v>
      </c>
      <c r="AF180" t="s">
        <v>660</v>
      </c>
      <c r="AG180" t="s">
        <v>661</v>
      </c>
      <c r="AH180" t="s">
        <v>662</v>
      </c>
      <c r="AI180" t="s">
        <v>663</v>
      </c>
      <c r="AJ180" t="s">
        <v>664</v>
      </c>
      <c r="AK180" t="s">
        <v>665</v>
      </c>
      <c r="AL180" t="s">
        <v>666</v>
      </c>
      <c r="AM180" t="s">
        <v>667</v>
      </c>
      <c r="AN180" t="s">
        <v>668</v>
      </c>
      <c r="AO180" t="s">
        <v>669</v>
      </c>
      <c r="AP180" t="s">
        <v>670</v>
      </c>
      <c r="AQ180" t="s">
        <v>671</v>
      </c>
      <c r="AR180" t="s">
        <v>672</v>
      </c>
      <c r="AS180" t="s">
        <v>673</v>
      </c>
      <c r="AT180" t="s">
        <v>674</v>
      </c>
      <c r="AU180" t="s">
        <v>675</v>
      </c>
      <c r="AV180" t="s">
        <v>676</v>
      </c>
      <c r="AW180" t="s">
        <v>677</v>
      </c>
      <c r="AX180" t="s">
        <v>678</v>
      </c>
      <c r="AY180" t="s">
        <v>679</v>
      </c>
      <c r="AZ180" t="s">
        <v>680</v>
      </c>
      <c r="BA180" t="s">
        <v>681</v>
      </c>
      <c r="BB180" t="s">
        <v>682</v>
      </c>
      <c r="BC180" t="s">
        <v>683</v>
      </c>
      <c r="BD180" t="s">
        <v>684</v>
      </c>
      <c r="BE180" t="s">
        <v>685</v>
      </c>
      <c r="BF180" t="s">
        <v>686</v>
      </c>
      <c r="BG180" t="s">
        <v>687</v>
      </c>
      <c r="BH180" s="80"/>
      <c r="BI180" s="80"/>
      <c r="BJ180" s="80"/>
      <c r="BK180" s="80"/>
      <c r="BL180" s="80"/>
      <c r="BM180" s="80"/>
      <c r="BN180" s="80"/>
      <c r="BO180" s="80"/>
      <c r="BP180" s="80"/>
      <c r="BQ180" s="80"/>
      <c r="BR180" s="80"/>
    </row>
    <row r="181" spans="1:73">
      <c r="A181" t="s">
        <v>688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835</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690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362</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561</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562</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363</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563</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564</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565</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568</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569</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570</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571</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572</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710</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573</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575</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576</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351</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360</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361</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577</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578</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579</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580</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581</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582</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583</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584</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585</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711</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586</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838</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587</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588</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603</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627</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589</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364</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590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591</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592</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594</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597</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598</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599</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600</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365</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598</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599</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600</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601</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602</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604</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366</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605</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606</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607</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608</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609</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612</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613</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615</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616</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617</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736</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619</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620</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712</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622</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625</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839</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840</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626</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628</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367</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368</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630</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632</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633</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634</v>
      </c>
      <c r="B302" t="s">
        <v>832</v>
      </c>
      <c r="C302" t="s">
        <v>833</v>
      </c>
      <c r="D302" t="s">
        <v>834</v>
      </c>
      <c r="E302" t="s">
        <v>732</v>
      </c>
      <c r="F302" t="s">
        <v>635</v>
      </c>
      <c r="G302" t="s">
        <v>636</v>
      </c>
      <c r="H302" t="s">
        <v>637</v>
      </c>
      <c r="I302" t="s">
        <v>638</v>
      </c>
      <c r="J302" t="s">
        <v>639</v>
      </c>
      <c r="K302" t="s">
        <v>640</v>
      </c>
      <c r="L302" t="s">
        <v>641</v>
      </c>
      <c r="M302" t="s">
        <v>642</v>
      </c>
      <c r="N302" t="s">
        <v>643</v>
      </c>
      <c r="O302" t="s">
        <v>644</v>
      </c>
      <c r="P302" t="s">
        <v>644</v>
      </c>
      <c r="Q302" t="s">
        <v>645</v>
      </c>
      <c r="R302" t="s">
        <v>646</v>
      </c>
      <c r="S302" t="s">
        <v>647</v>
      </c>
      <c r="T302" t="s">
        <v>648</v>
      </c>
      <c r="U302" t="s">
        <v>649</v>
      </c>
      <c r="V302" t="s">
        <v>650</v>
      </c>
      <c r="W302" t="s">
        <v>651</v>
      </c>
      <c r="X302" t="s">
        <v>652</v>
      </c>
      <c r="Y302" t="s">
        <v>653</v>
      </c>
      <c r="Z302" t="s">
        <v>654</v>
      </c>
      <c r="AA302" t="s">
        <v>655</v>
      </c>
      <c r="AB302" t="s">
        <v>656</v>
      </c>
      <c r="AC302" t="s">
        <v>657</v>
      </c>
      <c r="AD302" t="s">
        <v>658</v>
      </c>
      <c r="AE302" t="s">
        <v>659</v>
      </c>
      <c r="AF302" t="s">
        <v>660</v>
      </c>
      <c r="AG302" t="s">
        <v>661</v>
      </c>
      <c r="AH302" t="s">
        <v>662</v>
      </c>
      <c r="AI302" t="s">
        <v>663</v>
      </c>
      <c r="AJ302" t="s">
        <v>664</v>
      </c>
      <c r="AK302" t="s">
        <v>665</v>
      </c>
      <c r="AL302" t="s">
        <v>666</v>
      </c>
      <c r="AM302" t="s">
        <v>667</v>
      </c>
      <c r="AN302" t="s">
        <v>668</v>
      </c>
      <c r="AO302" t="s">
        <v>669</v>
      </c>
      <c r="AP302" t="s">
        <v>670</v>
      </c>
      <c r="AQ302" t="s">
        <v>671</v>
      </c>
      <c r="AR302" t="s">
        <v>672</v>
      </c>
      <c r="AS302" t="s">
        <v>673</v>
      </c>
      <c r="AT302" t="s">
        <v>674</v>
      </c>
      <c r="AU302" t="s">
        <v>675</v>
      </c>
      <c r="AV302" t="s">
        <v>676</v>
      </c>
      <c r="AW302" t="s">
        <v>677</v>
      </c>
      <c r="AX302" t="s">
        <v>678</v>
      </c>
      <c r="AY302" t="s">
        <v>679</v>
      </c>
      <c r="AZ302" t="s">
        <v>680</v>
      </c>
      <c r="BA302" t="s">
        <v>681</v>
      </c>
      <c r="BB302" t="s">
        <v>682</v>
      </c>
      <c r="BC302" t="s">
        <v>683</v>
      </c>
      <c r="BD302" t="s">
        <v>684</v>
      </c>
      <c r="BE302" t="s">
        <v>685</v>
      </c>
      <c r="BF302" t="s">
        <v>686</v>
      </c>
      <c r="BG302" t="s">
        <v>687</v>
      </c>
    </row>
    <row r="303" spans="1:59">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835</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690</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313</v>
      </c>
      <c r="C350" s="248"/>
      <c r="D350" s="248"/>
      <c r="E350" s="248"/>
      <c r="F350" s="248"/>
      <c r="G350" s="248"/>
      <c r="H350" s="248"/>
      <c r="I350" s="248"/>
      <c r="J350" s="248"/>
      <c r="K350" s="248"/>
      <c r="L350" s="248"/>
      <c r="M350" s="248"/>
      <c r="N350" s="248"/>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392</v>
      </c>
    </row>
    <row r="356" spans="2:18">
      <c r="B356" s="248" t="s">
        <v>314</v>
      </c>
      <c r="C356" s="248"/>
      <c r="D356" s="248"/>
      <c r="E356" s="248"/>
      <c r="F356" s="248"/>
      <c r="G356" s="248"/>
      <c r="H356" s="248"/>
      <c r="I356" s="248"/>
      <c r="J356" s="248"/>
      <c r="K356" s="248"/>
      <c r="L356" s="248"/>
      <c r="M356" s="248"/>
      <c r="N356" s="248"/>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392</v>
      </c>
    </row>
    <row r="362" spans="2:18">
      <c r="B362" s="248" t="s">
        <v>315</v>
      </c>
      <c r="C362" s="248"/>
      <c r="D362" s="248"/>
      <c r="E362" s="248"/>
      <c r="F362" s="248"/>
      <c r="G362" s="248"/>
      <c r="H362" s="248"/>
      <c r="I362" s="248"/>
      <c r="J362" s="248"/>
      <c r="K362" s="248"/>
      <c r="L362" s="248"/>
      <c r="M362" s="248"/>
      <c r="N362" s="248"/>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392</v>
      </c>
    </row>
    <row r="368" spans="2:18">
      <c r="B368" s="248" t="s">
        <v>316</v>
      </c>
      <c r="C368" s="248"/>
      <c r="D368" s="248"/>
      <c r="E368" s="248"/>
      <c r="F368" s="248"/>
      <c r="G368" s="248"/>
      <c r="H368" s="248"/>
      <c r="I368" s="248"/>
      <c r="J368" s="248"/>
      <c r="K368" s="248"/>
      <c r="L368" s="248"/>
      <c r="M368" s="248"/>
      <c r="N368" s="248"/>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392</v>
      </c>
    </row>
    <row r="374" spans="1:18">
      <c r="A374" s="84"/>
      <c r="B374" s="249" t="s">
        <v>317</v>
      </c>
      <c r="C374" s="249"/>
      <c r="D374" s="249"/>
      <c r="E374" s="249"/>
      <c r="F374" s="249"/>
      <c r="G374" s="249"/>
      <c r="H374" s="249"/>
      <c r="I374" s="249"/>
      <c r="J374" s="249"/>
      <c r="K374" s="249"/>
      <c r="L374" s="249"/>
      <c r="M374" s="249"/>
      <c r="N374" s="249"/>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392</v>
      </c>
    </row>
    <row r="380" spans="1:18">
      <c r="B380" s="248" t="s">
        <v>318</v>
      </c>
      <c r="C380" s="248"/>
      <c r="D380" s="248"/>
      <c r="E380" s="248"/>
      <c r="F380" s="248"/>
      <c r="G380" s="248"/>
      <c r="H380" s="248"/>
      <c r="I380" s="248"/>
      <c r="J380" s="248"/>
      <c r="K380" s="248"/>
      <c r="L380" s="248"/>
      <c r="M380" s="248"/>
      <c r="N380" s="248"/>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392</v>
      </c>
    </row>
    <row r="386" spans="1:18">
      <c r="B386" s="248" t="s">
        <v>319</v>
      </c>
      <c r="C386" s="248"/>
      <c r="D386" s="248"/>
      <c r="E386" s="248"/>
      <c r="F386" s="248"/>
      <c r="G386" s="248"/>
      <c r="H386" s="248"/>
      <c r="I386" s="248"/>
      <c r="J386" s="248"/>
      <c r="K386" s="248"/>
      <c r="L386" s="248"/>
      <c r="M386" s="248"/>
      <c r="N386" s="248"/>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392</v>
      </c>
    </row>
    <row r="392" spans="1:18">
      <c r="A392" s="84"/>
      <c r="B392" s="249" t="s">
        <v>320</v>
      </c>
      <c r="C392" s="249"/>
      <c r="D392" s="249"/>
      <c r="E392" s="249"/>
      <c r="F392" s="249"/>
      <c r="G392" s="249"/>
      <c r="H392" s="249"/>
      <c r="I392" s="249"/>
      <c r="J392" s="249"/>
      <c r="K392" s="249"/>
      <c r="L392" s="249"/>
      <c r="M392" s="249"/>
      <c r="N392" s="249"/>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392</v>
      </c>
    </row>
    <row r="398" spans="1:18">
      <c r="B398" s="227" t="s">
        <v>321</v>
      </c>
      <c r="C398" s="227"/>
      <c r="D398" s="227"/>
      <c r="E398" s="227"/>
      <c r="F398" s="227"/>
      <c r="G398" s="227"/>
      <c r="H398" s="227"/>
      <c r="I398" s="227"/>
      <c r="J398" s="227"/>
      <c r="K398" s="227"/>
      <c r="L398" s="227"/>
      <c r="M398" s="227"/>
      <c r="N398" s="227"/>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323</v>
      </c>
      <c r="C404" s="245"/>
      <c r="D404" s="245"/>
      <c r="E404" s="245"/>
      <c r="F404" s="245"/>
      <c r="G404" s="245"/>
      <c r="H404" s="245"/>
      <c r="I404" s="245"/>
      <c r="J404" s="245"/>
      <c r="K404" s="245"/>
      <c r="L404" s="245"/>
      <c r="M404" s="245"/>
      <c r="N404" s="245"/>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392</v>
      </c>
    </row>
    <row r="410" spans="1:18">
      <c r="A410" s="84"/>
      <c r="B410" s="245" t="s">
        <v>326</v>
      </c>
      <c r="C410" s="245"/>
      <c r="D410" s="245"/>
      <c r="E410" s="245"/>
      <c r="F410" s="245"/>
      <c r="G410" s="245"/>
      <c r="H410" s="245"/>
      <c r="I410" s="245"/>
      <c r="J410" s="245"/>
      <c r="K410" s="245"/>
      <c r="L410" s="245"/>
      <c r="M410" s="245"/>
      <c r="N410" s="245"/>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392</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392</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392</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45" t="s">
        <v>328</v>
      </c>
      <c r="C434" s="245"/>
      <c r="D434" s="245"/>
      <c r="E434" s="245"/>
      <c r="F434" s="245"/>
      <c r="G434" s="245"/>
      <c r="H434" s="245"/>
      <c r="I434" s="245"/>
      <c r="J434" s="245"/>
      <c r="K434" s="245"/>
      <c r="L434" s="245"/>
      <c r="M434" s="245"/>
      <c r="N434" s="245"/>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392</v>
      </c>
    </row>
    <row r="440" spans="1:18">
      <c r="B440" s="244" t="s">
        <v>329</v>
      </c>
      <c r="C440" s="244"/>
      <c r="D440" s="244"/>
      <c r="E440" s="244"/>
      <c r="F440" s="244"/>
      <c r="G440" s="244"/>
      <c r="H440" s="244"/>
      <c r="I440" s="244"/>
      <c r="J440" s="244"/>
      <c r="K440" s="244"/>
      <c r="L440" s="244"/>
      <c r="M440" s="244"/>
      <c r="N440" s="244"/>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392</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330</v>
      </c>
      <c r="C447" s="247"/>
      <c r="D447" s="247"/>
      <c r="E447" s="247"/>
      <c r="F447" s="247"/>
      <c r="G447" s="247"/>
      <c r="H447" s="247"/>
      <c r="I447" s="247"/>
      <c r="J447" s="247"/>
      <c r="K447" s="247"/>
      <c r="L447" s="247"/>
      <c r="M447" s="247"/>
      <c r="N447" s="247"/>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392</v>
      </c>
    </row>
    <row r="453" spans="1:19">
      <c r="B453" s="243" t="s">
        <v>331</v>
      </c>
      <c r="C453" s="243"/>
      <c r="D453" s="243"/>
      <c r="E453" s="243"/>
      <c r="F453" s="243"/>
      <c r="G453" s="243"/>
      <c r="H453" s="243"/>
      <c r="I453" s="243"/>
      <c r="J453" s="243"/>
      <c r="K453" s="243"/>
      <c r="L453" s="243"/>
      <c r="M453" s="243"/>
      <c r="N453" s="243"/>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392</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349</v>
      </c>
      <c r="C460" s="227"/>
      <c r="D460" s="227"/>
      <c r="E460" s="227"/>
      <c r="F460" s="227"/>
      <c r="G460" s="227"/>
      <c r="H460" s="227"/>
      <c r="I460" s="227"/>
      <c r="J460" s="227"/>
      <c r="K460" s="227"/>
      <c r="L460" s="227"/>
      <c r="M460" s="227"/>
      <c r="N460" s="227"/>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27" t="s">
        <v>312</v>
      </c>
      <c r="C467" s="227"/>
      <c r="D467" s="227"/>
      <c r="E467" s="227"/>
      <c r="F467" s="227"/>
      <c r="G467" s="227"/>
      <c r="H467" s="227"/>
      <c r="I467" s="227"/>
      <c r="J467" s="227"/>
      <c r="K467" s="227"/>
      <c r="L467" s="227"/>
      <c r="M467" s="227"/>
      <c r="N467" s="227"/>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27" t="s">
        <v>350</v>
      </c>
      <c r="C473" s="227"/>
      <c r="D473" s="227"/>
      <c r="E473" s="227"/>
      <c r="F473" s="227"/>
      <c r="G473" s="227"/>
      <c r="H473" s="227"/>
      <c r="I473" s="227"/>
      <c r="J473" s="227"/>
      <c r="K473" s="227"/>
      <c r="L473" s="227"/>
      <c r="M473" s="227"/>
      <c r="N473" s="227"/>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27" t="s">
        <v>358</v>
      </c>
      <c r="C479" s="227"/>
      <c r="D479" s="227"/>
      <c r="E479" s="227"/>
      <c r="F479" s="227"/>
      <c r="G479" s="227"/>
      <c r="H479" s="227"/>
      <c r="I479" s="227"/>
      <c r="J479" s="227"/>
      <c r="K479" s="227"/>
      <c r="L479" s="227"/>
      <c r="M479" s="227"/>
      <c r="N479" s="227"/>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27" t="s">
        <v>359</v>
      </c>
      <c r="C485" s="227"/>
      <c r="D485" s="227"/>
      <c r="E485" s="227"/>
      <c r="F485" s="227"/>
      <c r="G485" s="227"/>
      <c r="H485" s="227"/>
      <c r="I485" s="227"/>
      <c r="J485" s="227"/>
      <c r="K485" s="227"/>
      <c r="L485" s="227"/>
      <c r="M485" s="227"/>
      <c r="N485" s="227"/>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27" t="s">
        <v>352</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353</v>
      </c>
      <c r="C498" s="245"/>
      <c r="D498" s="245"/>
      <c r="E498" s="245"/>
      <c r="F498" s="245"/>
      <c r="G498" s="245"/>
      <c r="H498" s="245"/>
      <c r="I498" s="245"/>
      <c r="J498" s="245"/>
      <c r="K498" s="245"/>
      <c r="L498" s="245"/>
      <c r="M498" s="245"/>
      <c r="N498" s="245"/>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392</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355</v>
      </c>
      <c r="C515" s="245"/>
      <c r="D515" s="245"/>
      <c r="E515" s="245"/>
      <c r="F515" s="245"/>
      <c r="G515" s="245"/>
      <c r="H515" s="245"/>
      <c r="I515" s="245"/>
      <c r="J515" s="245"/>
      <c r="K515" s="245"/>
      <c r="L515" s="245"/>
      <c r="M515" s="245"/>
      <c r="N515" s="245"/>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392</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45" t="s">
        <v>356</v>
      </c>
      <c r="C523" s="245"/>
      <c r="D523" s="245"/>
      <c r="E523" s="245"/>
      <c r="F523" s="245"/>
      <c r="G523" s="245"/>
      <c r="H523" s="245"/>
      <c r="I523" s="245"/>
      <c r="J523" s="245"/>
      <c r="K523" s="245"/>
      <c r="L523" s="245"/>
      <c r="M523" s="245"/>
      <c r="N523" s="245"/>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392</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44" t="s">
        <v>354</v>
      </c>
      <c r="C531" s="244"/>
      <c r="D531" s="244"/>
      <c r="E531" s="244"/>
      <c r="F531" s="244"/>
      <c r="G531" s="244"/>
      <c r="H531" s="244"/>
      <c r="I531" s="244"/>
      <c r="J531" s="244"/>
      <c r="K531" s="244"/>
      <c r="L531" s="244"/>
      <c r="M531" s="244"/>
      <c r="N531" s="244"/>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392</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392</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45" t="s">
        <v>360</v>
      </c>
      <c r="C562" s="245"/>
      <c r="D562" s="245"/>
      <c r="E562" s="245"/>
      <c r="F562" s="245"/>
      <c r="G562" s="245"/>
      <c r="H562" s="245"/>
      <c r="I562" s="245"/>
      <c r="J562" s="245"/>
      <c r="K562" s="245"/>
      <c r="L562" s="245"/>
      <c r="M562" s="245"/>
      <c r="N562" s="245"/>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392</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46" t="s">
        <v>361</v>
      </c>
      <c r="C576" s="246"/>
      <c r="D576" s="246"/>
      <c r="E576" s="246"/>
      <c r="F576" s="246"/>
      <c r="G576" s="246"/>
      <c r="H576" s="246"/>
      <c r="I576" s="246"/>
      <c r="J576" s="246"/>
      <c r="K576" s="246"/>
      <c r="L576" s="246"/>
      <c r="M576" s="246"/>
      <c r="N576" s="246"/>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43" t="s">
        <v>730</v>
      </c>
      <c r="C583" s="243"/>
      <c r="D583" s="243"/>
      <c r="E583" s="243"/>
      <c r="F583" s="243"/>
      <c r="G583" s="243"/>
      <c r="H583" s="243"/>
      <c r="I583" s="243"/>
      <c r="J583" s="243"/>
      <c r="K583" s="243"/>
      <c r="L583" s="243"/>
      <c r="M583" s="243"/>
      <c r="N583" s="243"/>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362</v>
      </c>
      <c r="C592" s="228"/>
      <c r="D592" s="228"/>
      <c r="E592" s="228"/>
      <c r="F592" s="228"/>
      <c r="G592" s="228"/>
      <c r="H592" s="228"/>
      <c r="I592" s="228"/>
      <c r="J592" s="228"/>
      <c r="K592" s="228"/>
      <c r="L592" s="228"/>
      <c r="M592" s="228"/>
      <c r="N592" s="228"/>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392</v>
      </c>
    </row>
    <row r="598" spans="2:18">
      <c r="B598" s="229" t="s">
        <v>364</v>
      </c>
      <c r="C598" s="230"/>
      <c r="D598" s="230"/>
      <c r="E598" s="230"/>
      <c r="F598" s="230"/>
      <c r="G598" s="230"/>
      <c r="H598" s="230"/>
      <c r="I598" s="230"/>
      <c r="J598" s="230"/>
      <c r="K598" s="230"/>
      <c r="L598" s="230"/>
      <c r="M598" s="230"/>
      <c r="N598" s="230"/>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365</v>
      </c>
      <c r="C610" s="236"/>
      <c r="D610" s="236"/>
      <c r="E610" s="236"/>
      <c r="F610" s="236"/>
      <c r="G610" s="236"/>
      <c r="H610" s="236"/>
      <c r="I610" s="236"/>
      <c r="J610" s="236"/>
      <c r="K610" s="236"/>
      <c r="L610" s="236"/>
      <c r="M610" s="236"/>
      <c r="N610" s="236"/>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37" t="s">
        <v>366</v>
      </c>
      <c r="C615" s="238"/>
      <c r="D615" s="238"/>
      <c r="E615" s="238"/>
      <c r="F615" s="238"/>
      <c r="G615" s="238"/>
      <c r="H615" s="238"/>
      <c r="I615" s="238"/>
      <c r="J615" s="238"/>
      <c r="K615" s="238"/>
      <c r="L615" s="238"/>
      <c r="M615" s="238"/>
      <c r="N615" s="238"/>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31" t="s">
        <v>367</v>
      </c>
      <c r="C620" s="232"/>
      <c r="D620" s="232"/>
      <c r="E620" s="232"/>
      <c r="F620" s="232"/>
      <c r="G620" s="232"/>
      <c r="H620" s="232"/>
      <c r="I620" s="232"/>
      <c r="J620" s="232"/>
      <c r="K620" s="232"/>
      <c r="L620" s="232"/>
      <c r="M620" s="232"/>
      <c r="N620" s="232"/>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39" t="s">
        <v>368</v>
      </c>
      <c r="C625" s="240"/>
      <c r="D625" s="240"/>
      <c r="E625" s="240"/>
      <c r="F625" s="240"/>
      <c r="G625" s="240"/>
      <c r="H625" s="240"/>
      <c r="I625" s="240"/>
      <c r="J625" s="240"/>
      <c r="K625" s="240"/>
      <c r="L625" s="240"/>
      <c r="M625" s="240"/>
      <c r="N625" s="240"/>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394</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395</v>
      </c>
    </row>
    <row r="638" spans="2:18">
      <c r="B638" s="217" t="s">
        <v>369</v>
      </c>
      <c r="C638" s="218"/>
      <c r="D638" s="218"/>
      <c r="E638" s="218"/>
      <c r="F638" s="218"/>
      <c r="G638" s="218"/>
      <c r="H638" s="218"/>
      <c r="I638" s="218"/>
      <c r="J638" s="218"/>
      <c r="K638" s="218"/>
      <c r="L638" s="218"/>
      <c r="M638" s="218"/>
      <c r="N638" s="218"/>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21" t="s">
        <v>393</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165600000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0.57158919824953847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20.192078364773309</v>
      </c>
      <c r="Q656" s="35">
        <f>(SUM(INDEX($B656:$P656,,$R$348-$B$348-$Q$348+1):INDEX($B656:$P656,$R$348-$B$348+1))-MAX(INDEX($B656:$P656,,$R$348-$B$348-$Q$348+1):INDEX($B656:$P656,$R$348-$B$348+1))-MIN(INDEX($B656:$P656,,$R$348-$B$348-$Q$348+1):INDEX($B656:$P656,$R$348-$B$348+1)))/(COUNT(INDEX($B656:$P656,,$R$348-$B$348-$Q$348+1):INDEX($B656:$P656,$R$348-$B$348+1))-2)</f>
        <v>29.839406178043898</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7.059124988796964</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0.37372362211959625</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ht="14.25">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25">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25">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34.50</v>
      </c>
      <c r="Q661" s="148" t="s">
        <v>210</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-0.50380810882671545</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0.93928273431049014</v>
      </c>
      <c r="Q665" s="31"/>
      <c r="R665" s="51" t="s">
        <v>67</v>
      </c>
    </row>
    <row r="666" spans="1:18">
      <c r="B666" s="48">
        <f t="shared" ref="B666:P666" si="210">($Q656-B656)/$Q656</f>
        <v>0.57700709937032801</v>
      </c>
      <c r="C666" s="49">
        <f t="shared" si="210"/>
        <v>0.6079371743183305</v>
      </c>
      <c r="D666" s="48">
        <f t="shared" si="210"/>
        <v>0.49148876373245565</v>
      </c>
      <c r="E666" s="49">
        <f t="shared" si="210"/>
        <v>0.39767940909344834</v>
      </c>
      <c r="F666" s="48">
        <f t="shared" si="210"/>
        <v>0.13330914499286428</v>
      </c>
      <c r="G666" s="49">
        <f t="shared" si="210"/>
        <v>-0.3045169982089822</v>
      </c>
      <c r="H666" s="48">
        <f t="shared" si="210"/>
        <v>-0.20940201450277354</v>
      </c>
      <c r="I666" s="49">
        <f t="shared" si="210"/>
        <v>-0.14802342254641479</v>
      </c>
      <c r="J666" s="48">
        <f t="shared" si="210"/>
        <v>-3.6851798687715649E-3</v>
      </c>
      <c r="K666" s="49">
        <f t="shared" si="210"/>
        <v>7.5422516922288685E-2</v>
      </c>
      <c r="L666" s="48">
        <f t="shared" si="210"/>
        <v>-0.16572342009115726</v>
      </c>
      <c r="M666" s="49">
        <f t="shared" si="210"/>
        <v>8.5151111680697916E-2</v>
      </c>
      <c r="N666" s="50">
        <f t="shared" si="210"/>
        <v>4.2952104088425765E-2</v>
      </c>
      <c r="O666" s="50">
        <f t="shared" si="210"/>
        <v>0.54110377463305337</v>
      </c>
      <c r="P666" s="50">
        <f t="shared" si="210"/>
        <v>0.32330830431770385</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0.61344599410160727</v>
      </c>
      <c r="Q667" s="31"/>
      <c r="R667" s="51" t="s">
        <v>69</v>
      </c>
    </row>
    <row r="668" spans="1:18">
      <c r="B668" s="48">
        <f t="shared" ref="B668:P668" si="212">($Q658-B658)/$Q658</f>
        <v>0.70348954016966514</v>
      </c>
      <c r="C668" s="49">
        <f t="shared" si="212"/>
        <v>0.76342545362146985</v>
      </c>
      <c r="D668" s="48">
        <f t="shared" si="212"/>
        <v>0.66566116547768139</v>
      </c>
      <c r="E668" s="49">
        <f t="shared" si="212"/>
        <v>0.51206910780358406</v>
      </c>
      <c r="F668" s="48">
        <f t="shared" si="212"/>
        <v>0.16911252936936402</v>
      </c>
      <c r="G668" s="49">
        <f t="shared" si="212"/>
        <v>-0.33903087419256123</v>
      </c>
      <c r="H668" s="48">
        <f t="shared" si="212"/>
        <v>-0.2839842597741134</v>
      </c>
      <c r="I668" s="49">
        <f t="shared" si="212"/>
        <v>-0.22621735868783457</v>
      </c>
      <c r="J668" s="48">
        <f t="shared" si="212"/>
        <v>2.6956115427098262E-2</v>
      </c>
      <c r="K668" s="49">
        <f t="shared" si="212"/>
        <v>5.2361296678571395E-2</v>
      </c>
      <c r="L668" s="48">
        <f t="shared" si="212"/>
        <v>-0.11206657899679927</v>
      </c>
      <c r="M668" s="49">
        <f t="shared" si="212"/>
        <v>0.16053327605920267</v>
      </c>
      <c r="N668" s="50">
        <f t="shared" si="212"/>
        <v>0.11149521269982786</v>
      </c>
      <c r="O668" s="50">
        <f t="shared" si="212"/>
        <v>0.27092229659404693</v>
      </c>
      <c r="P668" s="50">
        <f t="shared" si="212"/>
        <v>0.61393751173884403</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0.66925880229894885</v>
      </c>
      <c r="C670" s="110">
        <f t="shared" si="213"/>
        <v>0.72282624699938558</v>
      </c>
      <c r="D670" s="109">
        <f t="shared" si="213"/>
        <v>0.62032801004994487</v>
      </c>
      <c r="E670" s="110">
        <f t="shared" si="213"/>
        <v>0.48680185624880079</v>
      </c>
      <c r="F670" s="109">
        <f t="shared" si="213"/>
        <v>0.14439944604085728</v>
      </c>
      <c r="G670" s="110">
        <f t="shared" si="213"/>
        <v>-0.39524011372086931</v>
      </c>
      <c r="H670" s="109">
        <f t="shared" si="213"/>
        <v>-0.30126732867322065</v>
      </c>
      <c r="I670" s="110">
        <f t="shared" si="213"/>
        <v>-0.22745709816128548</v>
      </c>
      <c r="J670" s="52">
        <f t="shared" si="213"/>
        <v>-1.8513558999427453E-2</v>
      </c>
      <c r="K670" s="53">
        <f t="shared" si="213"/>
        <v>4.461708092050317E-2</v>
      </c>
      <c r="L670" s="52">
        <f t="shared" si="213"/>
        <v>-0.14286350169101952</v>
      </c>
      <c r="M670" s="53">
        <f t="shared" si="213"/>
        <v>0.12046765281533298</v>
      </c>
      <c r="N670" s="54">
        <f>AVERAGE(N665:N669)</f>
        <v>-0.11685532322509404</v>
      </c>
      <c r="O670" s="54">
        <f>AVERAGE(O665:O669)</f>
        <v>0.1804278203194572</v>
      </c>
      <c r="P670" s="54">
        <f>AVERAGE(P665:P669)</f>
        <v>0.29799490889372909</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ht="14.25">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25">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43.762500000000003</v>
      </c>
      <c r="Q673" s="31"/>
      <c r="R673" s="36" t="s">
        <v>75</v>
      </c>
    </row>
    <row r="674" spans="1:18" s="3" customFormat="1" ht="14.25">
      <c r="B674" s="72"/>
      <c r="I674" s="61"/>
      <c r="J674" s="61"/>
      <c r="K674" s="61"/>
      <c r="L674" s="61"/>
      <c r="M674" s="61"/>
      <c r="N674" s="62"/>
      <c r="O674" s="62">
        <f>+O673/B673-1</f>
        <v>9.9734443910059021</v>
      </c>
      <c r="P674" s="62">
        <f>+P673/C673-1</f>
        <v>9.814088411961956</v>
      </c>
      <c r="Q674" s="31"/>
      <c r="R674" s="63" t="s">
        <v>76</v>
      </c>
    </row>
    <row r="675" spans="1:18" s="70" customFormat="1" ht="14.25">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0.17827096916105509</v>
      </c>
      <c r="Q675" s="68"/>
      <c r="R675" s="69" t="s">
        <v>77</v>
      </c>
    </row>
    <row r="676" spans="1:18" s="3" customFormat="1" ht="14.25">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25">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43.4375</v>
      </c>
      <c r="Q677" s="31"/>
      <c r="R677" s="36" t="s">
        <v>75</v>
      </c>
    </row>
    <row r="678" spans="1:18" s="3" customFormat="1" ht="14.25">
      <c r="B678" s="72"/>
      <c r="I678" s="61"/>
      <c r="J678" s="61"/>
      <c r="K678" s="61"/>
      <c r="L678" s="61"/>
      <c r="M678" s="61"/>
      <c r="N678" s="62"/>
      <c r="O678" s="62">
        <f>+O677/C677-1</f>
        <v>11.892209792296581</v>
      </c>
      <c r="P678" s="62">
        <f>+P677/D677-1</f>
        <v>5.9680739614189182</v>
      </c>
      <c r="Q678" s="31"/>
      <c r="R678" s="63" t="s">
        <v>76</v>
      </c>
    </row>
    <row r="679" spans="1:18" s="70" customFormat="1" ht="14.25">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0.20805159564419282</v>
      </c>
      <c r="Q679" s="68"/>
      <c r="R679" s="69" t="s">
        <v>77</v>
      </c>
    </row>
    <row r="680" spans="1:18" s="3" customFormat="1" ht="14.25">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25">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43.15</v>
      </c>
      <c r="Q681" s="31"/>
      <c r="R681" s="36" t="s">
        <v>75</v>
      </c>
    </row>
    <row r="682" spans="1:18" s="3" customFormat="1" ht="14.25">
      <c r="B682" s="72"/>
      <c r="I682" s="61"/>
      <c r="J682" s="61"/>
      <c r="K682" s="61"/>
      <c r="L682" s="61"/>
      <c r="M682" s="61"/>
      <c r="N682" s="62"/>
      <c r="O682" s="62">
        <f>+O681/D681-1</f>
        <v>7.0209330039063342</v>
      </c>
      <c r="P682" s="62">
        <f>+P681/E681-1</f>
        <v>3.2714617548481968</v>
      </c>
      <c r="Q682" s="31"/>
      <c r="R682" s="63" t="s">
        <v>76</v>
      </c>
    </row>
    <row r="683" spans="1:18" s="70" customFormat="1" ht="14.25">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0.17958136073596223</v>
      </c>
      <c r="Q683" s="68"/>
      <c r="R683" s="69" t="s">
        <v>77</v>
      </c>
    </row>
    <row r="684" spans="1:18" s="3" customFormat="1" ht="14.25">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25">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42.8</v>
      </c>
      <c r="Q685" s="31"/>
      <c r="R685" s="36" t="s">
        <v>75</v>
      </c>
    </row>
    <row r="686" spans="1:18" s="3" customFormat="1" ht="14.25">
      <c r="B686" s="72"/>
      <c r="I686" s="61"/>
      <c r="J686" s="61"/>
      <c r="K686" s="61"/>
      <c r="L686" s="61"/>
      <c r="M686" s="61"/>
      <c r="N686" s="62"/>
      <c r="O686" s="62">
        <f>+O685/E685-1</f>
        <v>3.8549149905247546</v>
      </c>
      <c r="P686" s="62">
        <f>+P685/F685-1</f>
        <v>1.1743949257099824</v>
      </c>
      <c r="Q686" s="31"/>
      <c r="R686" s="63" t="s">
        <v>76</v>
      </c>
    </row>
    <row r="687" spans="1:18" s="70" customFormat="1" ht="14.25">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0.14392026072200637</v>
      </c>
      <c r="Q687" s="68"/>
      <c r="R687" s="69" t="s">
        <v>77</v>
      </c>
    </row>
    <row r="688" spans="1:18" s="3" customFormat="1" ht="14.25">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25">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42.274999999999999</v>
      </c>
      <c r="Q689" s="31"/>
      <c r="R689" s="36" t="s">
        <v>75</v>
      </c>
    </row>
    <row r="690" spans="1:18" s="3" customFormat="1" ht="14.25">
      <c r="B690" s="72"/>
      <c r="I690" s="61"/>
      <c r="J690" s="61"/>
      <c r="K690" s="61"/>
      <c r="L690" s="61"/>
      <c r="M690" s="61"/>
      <c r="N690" s="62"/>
      <c r="O690" s="62">
        <f>+O689/F689-1</f>
        <v>1.4437950840406497</v>
      </c>
      <c r="P690" s="62">
        <f>+P689/G689-1</f>
        <v>0.1913588037142091</v>
      </c>
      <c r="Q690" s="31"/>
      <c r="R690" s="63" t="s">
        <v>76</v>
      </c>
    </row>
    <row r="691" spans="1:18" s="70" customFormat="1" ht="14.25">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8.2360416675245213E-2</v>
      </c>
      <c r="Q691" s="68"/>
      <c r="R691" s="69" t="s">
        <v>77</v>
      </c>
    </row>
    <row r="692" spans="1:18" s="3" customFormat="1" ht="14.25">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25">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41.65</v>
      </c>
      <c r="Q693" s="31"/>
      <c r="R693" s="36" t="s">
        <v>75</v>
      </c>
    </row>
    <row r="694" spans="1:18" s="3" customFormat="1" ht="14.25">
      <c r="B694" s="72"/>
      <c r="I694" s="61"/>
      <c r="J694" s="61"/>
      <c r="K694" s="61"/>
      <c r="L694" s="61"/>
      <c r="M694" s="61"/>
      <c r="N694" s="62"/>
      <c r="O694" s="62">
        <f>+O693/G693-1</f>
        <v>0.32516324840548472</v>
      </c>
      <c r="P694" s="62">
        <f>+P693/H693-1</f>
        <v>0.10989496969466939</v>
      </c>
      <c r="Q694" s="31"/>
      <c r="R694" s="63" t="s">
        <v>76</v>
      </c>
    </row>
    <row r="695" spans="1:18" s="70" customFormat="1" ht="14.25">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1.9971273048292108E-2</v>
      </c>
      <c r="Q695" s="68"/>
      <c r="R695" s="69" t="s">
        <v>77</v>
      </c>
    </row>
    <row r="696" spans="1:18" s="3" customFormat="1" ht="14.25">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25">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40.85</v>
      </c>
      <c r="Q697" s="31"/>
      <c r="R697" s="36" t="s">
        <v>75</v>
      </c>
    </row>
    <row r="698" spans="1:18" s="3" customFormat="1" ht="14.25">
      <c r="B698" s="72"/>
      <c r="I698" s="61"/>
      <c r="J698" s="61"/>
      <c r="K698" s="61"/>
      <c r="L698" s="61"/>
      <c r="M698" s="61"/>
      <c r="N698" s="62"/>
      <c r="O698" s="62">
        <f>+O697/H697-1</f>
        <v>0.236036917696403</v>
      </c>
      <c r="P698" s="62">
        <f>+P697/I697-1</f>
        <v>4.3294585872319491E-2</v>
      </c>
      <c r="Q698" s="31"/>
      <c r="R698" s="63" t="s">
        <v>76</v>
      </c>
    </row>
    <row r="699" spans="1:18" s="70" customFormat="1" ht="14.25">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1.3391355935155183E-2</v>
      </c>
      <c r="Q699" s="68"/>
      <c r="R699" s="69" t="s">
        <v>77</v>
      </c>
    </row>
    <row r="700" spans="1:18" s="3" customFormat="1" ht="14.25">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25">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40.08</v>
      </c>
      <c r="Q701" s="31"/>
      <c r="R701" s="36" t="s">
        <v>75</v>
      </c>
    </row>
    <row r="702" spans="1:18" s="3" customFormat="1" ht="14.25">
      <c r="B702" s="72"/>
      <c r="I702" s="61"/>
      <c r="J702" s="61"/>
      <c r="K702" s="61"/>
      <c r="L702" s="61"/>
      <c r="M702" s="61"/>
      <c r="N702" s="62"/>
      <c r="O702" s="62">
        <f>+O701/I701-1</f>
        <v>0.16256362568284155</v>
      </c>
      <c r="P702" s="62">
        <f>+P701/J701-1</f>
        <v>0.15767276704337063</v>
      </c>
      <c r="Q702" s="31"/>
      <c r="R702" s="63" t="s">
        <v>76</v>
      </c>
    </row>
    <row r="703" spans="1:18" s="70" customFormat="1" ht="14.25">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6.1927650014232134E-3</v>
      </c>
      <c r="Q703" s="68"/>
      <c r="R703" s="69" t="s">
        <v>77</v>
      </c>
    </row>
    <row r="704" spans="1:18" s="3" customFormat="1" ht="14.25">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25">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39.230000000000004</v>
      </c>
      <c r="Q705" s="31"/>
      <c r="R705" s="36" t="s">
        <v>75</v>
      </c>
    </row>
    <row r="706" spans="1:18" s="3" customFormat="1" ht="14.25">
      <c r="B706" s="72"/>
      <c r="I706" s="61"/>
      <c r="J706" s="61"/>
      <c r="K706" s="61"/>
      <c r="L706" s="61"/>
      <c r="M706" s="61"/>
      <c r="N706" s="62"/>
      <c r="O706" s="62">
        <f>+O705/J705-1</f>
        <v>0.29621705175203572</v>
      </c>
      <c r="P706" s="62">
        <f>+P705/K705-1</f>
        <v>7.8935837094079364E-2</v>
      </c>
      <c r="Q706" s="31"/>
      <c r="R706" s="63" t="s">
        <v>76</v>
      </c>
    </row>
    <row r="707" spans="1:18" s="70" customFormat="1" ht="14.25">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2.5286739136979802E-2</v>
      </c>
      <c r="Q707" s="68"/>
      <c r="R707" s="69" t="s">
        <v>77</v>
      </c>
    </row>
    <row r="708" spans="1:18" s="3" customFormat="1" ht="14.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25">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38.380000000000003</v>
      </c>
      <c r="Q709" s="31"/>
      <c r="R709" s="36" t="s">
        <v>75</v>
      </c>
    </row>
    <row r="710" spans="1:18" s="3" customFormat="1" ht="14.25">
      <c r="B710" s="72"/>
      <c r="I710" s="61"/>
      <c r="J710" s="61"/>
      <c r="K710" s="61"/>
      <c r="L710" s="61"/>
      <c r="M710" s="61"/>
      <c r="N710" s="62"/>
      <c r="O710" s="62">
        <f>+O709/K709-1</f>
        <v>0.20881166925653738</v>
      </c>
      <c r="P710" s="62">
        <f>+P709/L709-1</f>
        <v>-0.12812857873693539</v>
      </c>
      <c r="Q710" s="31"/>
      <c r="R710" s="63" t="s">
        <v>76</v>
      </c>
    </row>
    <row r="711" spans="1:18" s="70" customFormat="1" ht="14.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1.566643929853757E-2</v>
      </c>
      <c r="Q711" s="68"/>
      <c r="R711" s="69" t="s">
        <v>77</v>
      </c>
    </row>
    <row r="712" spans="1:18" s="3" customFormat="1" ht="14.25">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37.42</v>
      </c>
      <c r="Q713" s="31"/>
      <c r="R713" s="36" t="s">
        <v>75</v>
      </c>
    </row>
    <row r="714" spans="1:18" s="3" customFormat="1" ht="14.25">
      <c r="B714" s="72"/>
      <c r="I714" s="61"/>
      <c r="J714" s="61"/>
      <c r="K714" s="61"/>
      <c r="L714" s="61"/>
      <c r="M714" s="61"/>
      <c r="N714" s="62"/>
      <c r="O714" s="62">
        <f>+O713/L713-1</f>
        <v>-2.5440397062519104E-2</v>
      </c>
      <c r="P714" s="62">
        <f>+P713/M713-1</f>
        <v>2.5929868091470576E-2</v>
      </c>
      <c r="Q714" s="31"/>
      <c r="R714" s="63" t="s">
        <v>76</v>
      </c>
    </row>
    <row r="715" spans="1:18" s="70" customFormat="1" ht="14.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-3.4489940296598146E-2</v>
      </c>
      <c r="Q715" s="68"/>
      <c r="R715" s="69" t="s">
        <v>77</v>
      </c>
    </row>
    <row r="716" spans="1:18" s="3" customFormat="1" ht="14.25">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25">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36.46</v>
      </c>
      <c r="Q717" s="31"/>
      <c r="R717" s="36" t="s">
        <v>75</v>
      </c>
    </row>
    <row r="718" spans="1:18" s="3" customFormat="1" ht="14.25">
      <c r="B718" s="72"/>
      <c r="I718" s="61"/>
      <c r="J718" s="61"/>
      <c r="K718" s="61"/>
      <c r="L718" s="61"/>
      <c r="M718" s="61"/>
      <c r="N718" s="62"/>
      <c r="O718" s="62">
        <f>+O717/M717-1</f>
        <v>0.15460154068278209</v>
      </c>
      <c r="P718" s="62">
        <f>+P717/N717-1</f>
        <v>-8.8608967144939377E-2</v>
      </c>
      <c r="Q718" s="31"/>
      <c r="R718" s="63" t="s">
        <v>76</v>
      </c>
    </row>
    <row r="719" spans="1:18" s="70" customFormat="1" ht="14.25">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8.7992753964034106E-3</v>
      </c>
      <c r="Q719" s="68"/>
      <c r="R719" s="69" t="s">
        <v>77</v>
      </c>
    </row>
    <row r="720" spans="1:18" s="3" customFormat="1" ht="14.25">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25">
      <c r="B721" s="76"/>
      <c r="C721" s="77"/>
      <c r="D721" s="77"/>
      <c r="E721" s="77"/>
      <c r="F721" s="77"/>
      <c r="G721" s="77"/>
      <c r="H721" s="77"/>
      <c r="I721" s="77"/>
      <c r="J721" s="77"/>
      <c r="K721" s="77"/>
      <c r="L721" s="77"/>
      <c r="M721" s="77"/>
      <c r="N721" s="78">
        <f>+N$661+N720</f>
        <v>39.044782454117332</v>
      </c>
      <c r="O721" s="78">
        <f>+O$661+O720</f>
        <v>40.044782454117332</v>
      </c>
      <c r="P721" s="78">
        <f>+P$661+P720</f>
        <v>35.5</v>
      </c>
      <c r="Q721" s="31"/>
      <c r="R721" s="36" t="s">
        <v>75</v>
      </c>
    </row>
    <row r="722" spans="1:18" s="3" customFormat="1" ht="14.25">
      <c r="B722" s="72"/>
      <c r="I722" s="61"/>
      <c r="J722" s="61"/>
      <c r="K722" s="61"/>
      <c r="L722" s="61"/>
      <c r="M722" s="61"/>
      <c r="N722" s="62"/>
      <c r="O722" s="62">
        <f>+O721/N721-1</f>
        <v>2.5611616639819479E-2</v>
      </c>
      <c r="P722" s="62">
        <f>+P721/O721-1</f>
        <v>-0.11349249953660434</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2.5611616639819475E-2</v>
      </c>
      <c r="P723" s="67">
        <f>RATE(P$348-$N$348,,-$N721,P721)</f>
        <v>-4.6473707382122927E-2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5011" priority="1500" operator="lessThan">
      <formula>0</formula>
    </cfRule>
  </conditionalFormatting>
  <conditionalFormatting sqref="Q583">
    <cfRule type="cellIs" dxfId="5010" priority="1495" operator="lessThan">
      <formula>0</formula>
    </cfRule>
  </conditionalFormatting>
  <conditionalFormatting sqref="B348:N348">
    <cfRule type="cellIs" dxfId="5009" priority="1494" operator="lessThan">
      <formula>0</formula>
    </cfRule>
  </conditionalFormatting>
  <conditionalFormatting sqref="Q514:Q515">
    <cfRule type="cellIs" dxfId="5008" priority="1496" operator="lessThan">
      <formula>0</formula>
    </cfRule>
  </conditionalFormatting>
  <conditionalFormatting sqref="Q523 R529 R539:R545">
    <cfRule type="cellIs" dxfId="5007" priority="1497" operator="lessThan">
      <formula>0</formula>
    </cfRule>
  </conditionalFormatting>
  <conditionalFormatting sqref="Q531">
    <cfRule type="cellIs" dxfId="5006" priority="1498" operator="lessThan">
      <formula>0</formula>
    </cfRule>
  </conditionalFormatting>
  <conditionalFormatting sqref="Q562">
    <cfRule type="cellIs" dxfId="5005" priority="1499" operator="lessThan">
      <formula>0</formula>
    </cfRule>
  </conditionalFormatting>
  <conditionalFormatting sqref="B348:N348">
    <cfRule type="cellIs" dxfId="5004" priority="1493" operator="lessThan">
      <formula>0</formula>
    </cfRule>
  </conditionalFormatting>
  <conditionalFormatting sqref="R588">
    <cfRule type="cellIs" dxfId="5003" priority="1478" operator="lessThan">
      <formula>0</formula>
    </cfRule>
  </conditionalFormatting>
  <conditionalFormatting sqref="R499:R502">
    <cfRule type="cellIs" dxfId="5002" priority="1492" operator="lessThan">
      <formula>0</formula>
    </cfRule>
  </conditionalFormatting>
  <conditionalFormatting sqref="R503">
    <cfRule type="cellIs" dxfId="5001" priority="1491" operator="lessThan">
      <formula>0</formula>
    </cfRule>
  </conditionalFormatting>
  <conditionalFormatting sqref="R503">
    <cfRule type="cellIs" dxfId="5000" priority="1490" operator="lessThan">
      <formula>0</formula>
    </cfRule>
  </conditionalFormatting>
  <conditionalFormatting sqref="B514">
    <cfRule type="cellIs" dxfId="4999" priority="1488" operator="lessThan">
      <formula>0</formula>
    </cfRule>
  </conditionalFormatting>
  <conditionalFormatting sqref="B531">
    <cfRule type="cellIs" dxfId="4998" priority="1487" operator="lessThan">
      <formula>0</formula>
    </cfRule>
  </conditionalFormatting>
  <conditionalFormatting sqref="R520">
    <cfRule type="cellIs" dxfId="4997" priority="1486" operator="lessThan">
      <formula>0</formula>
    </cfRule>
  </conditionalFormatting>
  <conditionalFormatting sqref="R520">
    <cfRule type="cellIs" dxfId="4996" priority="1485" operator="lessThan">
      <formula>0</formula>
    </cfRule>
  </conditionalFormatting>
  <conditionalFormatting sqref="R567">
    <cfRule type="cellIs" dxfId="4995" priority="1480" operator="lessThan">
      <formula>0</formula>
    </cfRule>
  </conditionalFormatting>
  <conditionalFormatting sqref="B523 B515">
    <cfRule type="cellIs" dxfId="4994" priority="1489" operator="lessThan">
      <formula>0</formula>
    </cfRule>
  </conditionalFormatting>
  <conditionalFormatting sqref="R528">
    <cfRule type="cellIs" dxfId="4993" priority="1483" operator="lessThan">
      <formula>0</formula>
    </cfRule>
  </conditionalFormatting>
  <conditionalFormatting sqref="R536">
    <cfRule type="cellIs" dxfId="4992" priority="1482" operator="lessThan">
      <formula>0</formula>
    </cfRule>
  </conditionalFormatting>
  <conditionalFormatting sqref="R536">
    <cfRule type="cellIs" dxfId="4991" priority="1481" operator="lessThan">
      <formula>0</formula>
    </cfRule>
  </conditionalFormatting>
  <conditionalFormatting sqref="Q539">
    <cfRule type="cellIs" dxfId="4990" priority="1469" operator="lessThan">
      <formula>0</formula>
    </cfRule>
  </conditionalFormatting>
  <conditionalFormatting sqref="R528">
    <cfRule type="cellIs" dxfId="4989" priority="1484" operator="lessThan">
      <formula>0</formula>
    </cfRule>
  </conditionalFormatting>
  <conditionalFormatting sqref="R567">
    <cfRule type="cellIs" dxfId="4988" priority="1479" operator="lessThan">
      <formula>0</formula>
    </cfRule>
  </conditionalFormatting>
  <conditionalFormatting sqref="Q584:Q587">
    <cfRule type="cellIs" dxfId="4987" priority="1471" operator="lessThan">
      <formula>0</formula>
    </cfRule>
  </conditionalFormatting>
  <conditionalFormatting sqref="Q563:Q566">
    <cfRule type="cellIs" dxfId="4986" priority="1472" operator="lessThan">
      <formula>0</formula>
    </cfRule>
  </conditionalFormatting>
  <conditionalFormatting sqref="R366">
    <cfRule type="cellIs" dxfId="4985" priority="1430" operator="lessThan">
      <formula>0</formula>
    </cfRule>
  </conditionalFormatting>
  <conditionalFormatting sqref="R588">
    <cfRule type="cellIs" dxfId="4984" priority="1477" operator="lessThan">
      <formula>0</formula>
    </cfRule>
  </conditionalFormatting>
  <conditionalFormatting sqref="R544">
    <cfRule type="cellIs" dxfId="4983" priority="1468" operator="lessThan">
      <formula>0</formula>
    </cfRule>
  </conditionalFormatting>
  <conditionalFormatting sqref="J353:N354 K351:N352">
    <cfRule type="cellIs" dxfId="4982" priority="1457" operator="lessThan">
      <formula>0</formula>
    </cfRule>
  </conditionalFormatting>
  <conditionalFormatting sqref="Q516:Q519">
    <cfRule type="cellIs" dxfId="4981" priority="1476" operator="lessThan">
      <formula>0</formula>
    </cfRule>
  </conditionalFormatting>
  <conditionalFormatting sqref="Q524:Q527">
    <cfRule type="cellIs" dxfId="4980" priority="1475" operator="lessThan">
      <formula>0</formula>
    </cfRule>
  </conditionalFormatting>
  <conditionalFormatting sqref="Q539:Q543">
    <cfRule type="cellIs" dxfId="4979" priority="1474" operator="lessThan">
      <formula>0</formula>
    </cfRule>
  </conditionalFormatting>
  <conditionalFormatting sqref="Q532:Q535">
    <cfRule type="cellIs" dxfId="4978" priority="1473" operator="lessThan">
      <formula>0</formula>
    </cfRule>
  </conditionalFormatting>
  <conditionalFormatting sqref="R544">
    <cfRule type="cellIs" dxfId="4977" priority="1467" operator="lessThan">
      <formula>0</formula>
    </cfRule>
  </conditionalFormatting>
  <conditionalFormatting sqref="R354">
    <cfRule type="cellIs" dxfId="4976" priority="1450" operator="lessThan">
      <formula>0</formula>
    </cfRule>
  </conditionalFormatting>
  <conditionalFormatting sqref="R540:R543 B539">
    <cfRule type="cellIs" dxfId="4975" priority="1470" operator="lessThan">
      <formula>0</formula>
    </cfRule>
  </conditionalFormatting>
  <conditionalFormatting sqref="Q555:Q558">
    <cfRule type="cellIs" dxfId="4974" priority="1462" operator="lessThan">
      <formula>0</formula>
    </cfRule>
  </conditionalFormatting>
  <conditionalFormatting sqref="R555:R558 R560">
    <cfRule type="cellIs" dxfId="4973" priority="1465" operator="lessThan">
      <formula>0</formula>
    </cfRule>
  </conditionalFormatting>
  <conditionalFormatting sqref="R559">
    <cfRule type="cellIs" dxfId="4972" priority="1464" operator="lessThan">
      <formula>0</formula>
    </cfRule>
  </conditionalFormatting>
  <conditionalFormatting sqref="R468:R472">
    <cfRule type="cellIs" dxfId="4971" priority="1461" operator="lessThan">
      <formula>0</formula>
    </cfRule>
  </conditionalFormatting>
  <conditionalFormatting sqref="R559">
    <cfRule type="cellIs" dxfId="4970" priority="1463" operator="lessThan">
      <formula>0</formula>
    </cfRule>
  </conditionalFormatting>
  <conditionalFormatting sqref="J351">
    <cfRule type="cellIs" dxfId="4969" priority="1456" operator="lessThan">
      <formula>0</formula>
    </cfRule>
  </conditionalFormatting>
  <conditionalFormatting sqref="Q540:Q543">
    <cfRule type="cellIs" dxfId="4968" priority="1466" operator="lessThan">
      <formula>0</formula>
    </cfRule>
  </conditionalFormatting>
  <conditionalFormatting sqref="Q349:R350 R351:R353">
    <cfRule type="cellIs" dxfId="4967" priority="1460" operator="lessThan">
      <formula>0</formula>
    </cfRule>
  </conditionalFormatting>
  <conditionalFormatting sqref="R396">
    <cfRule type="cellIs" dxfId="4966" priority="1383" operator="lessThan">
      <formula>0</formula>
    </cfRule>
  </conditionalFormatting>
  <conditionalFormatting sqref="B349">
    <cfRule type="cellIs" dxfId="4965" priority="1455" operator="lessThan">
      <formula>0</formula>
    </cfRule>
  </conditionalFormatting>
  <conditionalFormatting sqref="Q393:Q395">
    <cfRule type="cellIs" dxfId="4964" priority="1387" operator="lessThan">
      <formula>0</formula>
    </cfRule>
  </conditionalFormatting>
  <conditionalFormatting sqref="R397">
    <cfRule type="cellIs" dxfId="4963" priority="1385" operator="lessThan">
      <formula>0</formula>
    </cfRule>
  </conditionalFormatting>
  <conditionalFormatting sqref="Q349:Q350">
    <cfRule type="cellIs" dxfId="4962" priority="1459" operator="lessThan">
      <formula>0</formula>
    </cfRule>
  </conditionalFormatting>
  <conditionalFormatting sqref="Q351:Q354">
    <cfRule type="cellIs" dxfId="4961" priority="1458" operator="lessThan">
      <formula>0</formula>
    </cfRule>
  </conditionalFormatting>
  <conditionalFormatting sqref="C397:M397">
    <cfRule type="cellIs" dxfId="4960" priority="1382" operator="lessThan">
      <formula>0</formula>
    </cfRule>
  </conditionalFormatting>
  <conditionalFormatting sqref="R355">
    <cfRule type="cellIs" dxfId="4959" priority="1453" operator="lessThan">
      <formula>0</formula>
    </cfRule>
  </conditionalFormatting>
  <conditionalFormatting sqref="Q398:R398 R399:R401">
    <cfRule type="cellIs" dxfId="4958" priority="1381" operator="lessThan">
      <formula>0</formula>
    </cfRule>
  </conditionalFormatting>
  <conditionalFormatting sqref="Q399:Q401">
    <cfRule type="cellIs" dxfId="4957" priority="1379" operator="lessThan">
      <formula>0</formula>
    </cfRule>
  </conditionalFormatting>
  <conditionalFormatting sqref="H385">
    <cfRule type="cellIs" dxfId="4956" priority="1344" operator="lessThan">
      <formula>0</formula>
    </cfRule>
  </conditionalFormatting>
  <conditionalFormatting sqref="R402">
    <cfRule type="cellIs" dxfId="4955" priority="1377" operator="lessThan">
      <formula>0</formula>
    </cfRule>
  </conditionalFormatting>
  <conditionalFormatting sqref="B350">
    <cfRule type="cellIs" dxfId="4954" priority="1454" operator="lessThan">
      <formula>0</formula>
    </cfRule>
  </conditionalFormatting>
  <conditionalFormatting sqref="J352">
    <cfRule type="cellIs" dxfId="4953" priority="1451" operator="lessThan">
      <formula>0</formula>
    </cfRule>
  </conditionalFormatting>
  <conditionalFormatting sqref="Q355">
    <cfRule type="cellIs" dxfId="4952" priority="1452" operator="lessThan">
      <formula>0</formula>
    </cfRule>
  </conditionalFormatting>
  <conditionalFormatting sqref="Q440">
    <cfRule type="cellIs" dxfId="4951" priority="1330" operator="lessThan">
      <formula>0</formula>
    </cfRule>
  </conditionalFormatting>
  <conditionalFormatting sqref="R354">
    <cfRule type="cellIs" dxfId="4950" priority="1449" operator="lessThan">
      <formula>0</formula>
    </cfRule>
  </conditionalFormatting>
  <conditionalFormatting sqref="Q356:R356 R357:R359">
    <cfRule type="cellIs" dxfId="4949" priority="1448" operator="lessThan">
      <formula>0</formula>
    </cfRule>
  </conditionalFormatting>
  <conditionalFormatting sqref="Q356">
    <cfRule type="cellIs" dxfId="4948" priority="1447" operator="lessThan">
      <formula>0</formula>
    </cfRule>
  </conditionalFormatting>
  <conditionalFormatting sqref="Q357:Q360">
    <cfRule type="cellIs" dxfId="4947" priority="1446" operator="lessThan">
      <formula>0</formula>
    </cfRule>
  </conditionalFormatting>
  <conditionalFormatting sqref="B356">
    <cfRule type="cellIs" dxfId="4946" priority="1442" operator="lessThan">
      <formula>0</formula>
    </cfRule>
  </conditionalFormatting>
  <conditionalFormatting sqref="R361">
    <cfRule type="cellIs" dxfId="4945" priority="1441" operator="lessThan">
      <formula>0</formula>
    </cfRule>
  </conditionalFormatting>
  <conditionalFormatting sqref="R360">
    <cfRule type="cellIs" dxfId="4944" priority="1439" operator="lessThan">
      <formula>0</formula>
    </cfRule>
  </conditionalFormatting>
  <conditionalFormatting sqref="R360">
    <cfRule type="cellIs" dxfId="4943" priority="1438" operator="lessThan">
      <formula>0</formula>
    </cfRule>
  </conditionalFormatting>
  <conditionalFormatting sqref="Q362:R362 R363:R365">
    <cfRule type="cellIs" dxfId="4942" priority="1437" operator="lessThan">
      <formula>0</formula>
    </cfRule>
  </conditionalFormatting>
  <conditionalFormatting sqref="Q362">
    <cfRule type="cellIs" dxfId="4941" priority="1436" operator="lessThan">
      <formula>0</formula>
    </cfRule>
  </conditionalFormatting>
  <conditionalFormatting sqref="J363">
    <cfRule type="cellIs" dxfId="4940" priority="1434" operator="lessThan">
      <formula>0</formula>
    </cfRule>
  </conditionalFormatting>
  <conditionalFormatting sqref="K363:N364 J365:M366">
    <cfRule type="cellIs" dxfId="4939" priority="1435" operator="lessThan">
      <formula>0</formula>
    </cfRule>
  </conditionalFormatting>
  <conditionalFormatting sqref="Q368">
    <cfRule type="cellIs" dxfId="4938" priority="1427" operator="lessThan">
      <formula>0</formula>
    </cfRule>
  </conditionalFormatting>
  <conditionalFormatting sqref="R367">
    <cfRule type="cellIs" dxfId="4937" priority="1432" operator="lessThan">
      <formula>0</formula>
    </cfRule>
  </conditionalFormatting>
  <conditionalFormatting sqref="B362">
    <cfRule type="cellIs" dxfId="4936" priority="1433" operator="lessThan">
      <formula>0</formula>
    </cfRule>
  </conditionalFormatting>
  <conditionalFormatting sqref="Q405:Q407">
    <cfRule type="cellIs" dxfId="4935" priority="1365" operator="lessThan">
      <formula>0</formula>
    </cfRule>
  </conditionalFormatting>
  <conditionalFormatting sqref="J364">
    <cfRule type="cellIs" dxfId="4934" priority="1431" operator="lessThan">
      <formula>0</formula>
    </cfRule>
  </conditionalFormatting>
  <conditionalFormatting sqref="R366">
    <cfRule type="cellIs" dxfId="4933" priority="1429" operator="lessThan">
      <formula>0</formula>
    </cfRule>
  </conditionalFormatting>
  <conditionalFormatting sqref="Q368:R368 R369:R371">
    <cfRule type="cellIs" dxfId="4932" priority="1428" operator="lessThan">
      <formula>0</formula>
    </cfRule>
  </conditionalFormatting>
  <conditionalFormatting sqref="R372">
    <cfRule type="cellIs" dxfId="4931" priority="1419" operator="lessThan">
      <formula>0</formula>
    </cfRule>
  </conditionalFormatting>
  <conditionalFormatting sqref="I370 K369:N370 C371:M372">
    <cfRule type="cellIs" dxfId="4930" priority="1426" operator="lessThan">
      <formula>0</formula>
    </cfRule>
  </conditionalFormatting>
  <conditionalFormatting sqref="I369">
    <cfRule type="cellIs" dxfId="4929" priority="1424" operator="lessThan">
      <formula>0</formula>
    </cfRule>
  </conditionalFormatting>
  <conditionalFormatting sqref="C369:J369">
    <cfRule type="cellIs" dxfId="4928" priority="1425" operator="lessThan">
      <formula>0</formula>
    </cfRule>
  </conditionalFormatting>
  <conditionalFormatting sqref="B368">
    <cfRule type="cellIs" dxfId="4927" priority="1423" operator="lessThan">
      <formula>0</formula>
    </cfRule>
  </conditionalFormatting>
  <conditionalFormatting sqref="R373">
    <cfRule type="cellIs" dxfId="4926" priority="1422" operator="lessThan">
      <formula>0</formula>
    </cfRule>
  </conditionalFormatting>
  <conditionalFormatting sqref="Q411:Q413">
    <cfRule type="cellIs" dxfId="4925" priority="1358" operator="lessThan">
      <formula>0</formula>
    </cfRule>
  </conditionalFormatting>
  <conditionalFormatting sqref="C370:J370">
    <cfRule type="cellIs" dxfId="4924" priority="1421" operator="lessThan">
      <formula>0</formula>
    </cfRule>
  </conditionalFormatting>
  <conditionalFormatting sqref="R372">
    <cfRule type="cellIs" dxfId="4923" priority="1420" operator="lessThan">
      <formula>0</formula>
    </cfRule>
  </conditionalFormatting>
  <conditionalFormatting sqref="Q374:R374 R375:R377">
    <cfRule type="cellIs" dxfId="4922" priority="1418" operator="lessThan">
      <formula>0</formula>
    </cfRule>
  </conditionalFormatting>
  <conditionalFormatting sqref="Q374">
    <cfRule type="cellIs" dxfId="4921" priority="1417" operator="lessThan">
      <formula>0</formula>
    </cfRule>
  </conditionalFormatting>
  <conditionalFormatting sqref="Q375:Q377">
    <cfRule type="cellIs" dxfId="4920" priority="1416" operator="lessThan">
      <formula>0</formula>
    </cfRule>
  </conditionalFormatting>
  <conditionalFormatting sqref="I376 K375:N376 C377:M378">
    <cfRule type="cellIs" dxfId="4919" priority="1415" operator="lessThan">
      <formula>0</formula>
    </cfRule>
  </conditionalFormatting>
  <conditionalFormatting sqref="I375">
    <cfRule type="cellIs" dxfId="4918" priority="1413" operator="lessThan">
      <formula>0</formula>
    </cfRule>
  </conditionalFormatting>
  <conditionalFormatting sqref="C375:J375">
    <cfRule type="cellIs" dxfId="4917" priority="1414" operator="lessThan">
      <formula>0</formula>
    </cfRule>
  </conditionalFormatting>
  <conditionalFormatting sqref="B374">
    <cfRule type="cellIs" dxfId="4916" priority="1412" operator="lessThan">
      <formula>0</formula>
    </cfRule>
  </conditionalFormatting>
  <conditionalFormatting sqref="R379">
    <cfRule type="cellIs" dxfId="4915" priority="1411" operator="lessThan">
      <formula>0</formula>
    </cfRule>
  </conditionalFormatting>
  <conditionalFormatting sqref="C376:J376">
    <cfRule type="cellIs" dxfId="4914" priority="1410" operator="lessThan">
      <formula>0</formula>
    </cfRule>
  </conditionalFormatting>
  <conditionalFormatting sqref="R378">
    <cfRule type="cellIs" dxfId="4913" priority="1409" operator="lessThan">
      <formula>0</formula>
    </cfRule>
  </conditionalFormatting>
  <conditionalFormatting sqref="R378">
    <cfRule type="cellIs" dxfId="4912" priority="1408" operator="lessThan">
      <formula>0</formula>
    </cfRule>
  </conditionalFormatting>
  <conditionalFormatting sqref="Q380:R380 R381:R383">
    <cfRule type="cellIs" dxfId="4911" priority="1407" operator="lessThan">
      <formula>0</formula>
    </cfRule>
  </conditionalFormatting>
  <conditionalFormatting sqref="Q380">
    <cfRule type="cellIs" dxfId="4910" priority="1406" operator="lessThan">
      <formula>0</formula>
    </cfRule>
  </conditionalFormatting>
  <conditionalFormatting sqref="Q381:Q383">
    <cfRule type="cellIs" dxfId="4909" priority="1405" operator="lessThan">
      <formula>0</formula>
    </cfRule>
  </conditionalFormatting>
  <conditionalFormatting sqref="I382 K381:N382 C383:N383 C384:M384">
    <cfRule type="cellIs" dxfId="4908" priority="1404" operator="lessThan">
      <formula>0</formula>
    </cfRule>
  </conditionalFormatting>
  <conditionalFormatting sqref="I381">
    <cfRule type="cellIs" dxfId="4907" priority="1402" operator="lessThan">
      <formula>0</formula>
    </cfRule>
  </conditionalFormatting>
  <conditionalFormatting sqref="C381:J381">
    <cfRule type="cellIs" dxfId="4906" priority="1403" operator="lessThan">
      <formula>0</formula>
    </cfRule>
  </conditionalFormatting>
  <conditionalFormatting sqref="B380">
    <cfRule type="cellIs" dxfId="4905" priority="1401" operator="lessThan">
      <formula>0</formula>
    </cfRule>
  </conditionalFormatting>
  <conditionalFormatting sqref="R385">
    <cfRule type="cellIs" dxfId="4904" priority="1400" operator="lessThan">
      <formula>0</formula>
    </cfRule>
  </conditionalFormatting>
  <conditionalFormatting sqref="C382:J382">
    <cfRule type="cellIs" dxfId="4903" priority="1399" operator="lessThan">
      <formula>0</formula>
    </cfRule>
  </conditionalFormatting>
  <conditionalFormatting sqref="R384">
    <cfRule type="cellIs" dxfId="4902" priority="1398" operator="lessThan">
      <formula>0</formula>
    </cfRule>
  </conditionalFormatting>
  <conditionalFormatting sqref="R384">
    <cfRule type="cellIs" dxfId="4901" priority="1397" operator="lessThan">
      <formula>0</formula>
    </cfRule>
  </conditionalFormatting>
  <conditionalFormatting sqref="Q386:R386 R387:R389">
    <cfRule type="cellIs" dxfId="4900" priority="1396" operator="lessThan">
      <formula>0</formula>
    </cfRule>
  </conditionalFormatting>
  <conditionalFormatting sqref="Q386">
    <cfRule type="cellIs" dxfId="4899" priority="1395" operator="lessThan">
      <formula>0</formula>
    </cfRule>
  </conditionalFormatting>
  <conditionalFormatting sqref="Q387:Q389">
    <cfRule type="cellIs" dxfId="4898" priority="1394" operator="lessThan">
      <formula>0</formula>
    </cfRule>
  </conditionalFormatting>
  <conditionalFormatting sqref="B386">
    <cfRule type="cellIs" dxfId="4897" priority="1393" operator="lessThan">
      <formula>0</formula>
    </cfRule>
  </conditionalFormatting>
  <conditionalFormatting sqref="R391">
    <cfRule type="cellIs" dxfId="4896" priority="1392" operator="lessThan">
      <formula>0</formula>
    </cfRule>
  </conditionalFormatting>
  <conditionalFormatting sqref="R390">
    <cfRule type="cellIs" dxfId="4895" priority="1391" operator="lessThan">
      <formula>0</formula>
    </cfRule>
  </conditionalFormatting>
  <conditionalFormatting sqref="R390">
    <cfRule type="cellIs" dxfId="4894" priority="1390" operator="lessThan">
      <formula>0</formula>
    </cfRule>
  </conditionalFormatting>
  <conditionalFormatting sqref="Q392:R392 R393:R395">
    <cfRule type="cellIs" dxfId="4893" priority="1389" operator="lessThan">
      <formula>0</formula>
    </cfRule>
  </conditionalFormatting>
  <conditionalFormatting sqref="Q392">
    <cfRule type="cellIs" dxfId="4892" priority="1388" operator="lessThan">
      <formula>0</formula>
    </cfRule>
  </conditionalFormatting>
  <conditionalFormatting sqref="H397">
    <cfRule type="cellIs" dxfId="4891" priority="1347" operator="lessThan">
      <formula>0</formula>
    </cfRule>
  </conditionalFormatting>
  <conditionalFormatting sqref="B392">
    <cfRule type="cellIs" dxfId="4890" priority="1386" operator="lessThan">
      <formula>0</formula>
    </cfRule>
  </conditionalFormatting>
  <conditionalFormatting sqref="H378">
    <cfRule type="cellIs" dxfId="4889" priority="1343" operator="lessThan">
      <formula>0</formula>
    </cfRule>
  </conditionalFormatting>
  <conditionalFormatting sqref="R396">
    <cfRule type="cellIs" dxfId="4888" priority="1384" operator="lessThan">
      <formula>0</formula>
    </cfRule>
  </conditionalFormatting>
  <conditionalFormatting sqref="H361">
    <cfRule type="cellIs" dxfId="4887" priority="1340" operator="lessThan">
      <formula>0</formula>
    </cfRule>
  </conditionalFormatting>
  <conditionalFormatting sqref="Q398">
    <cfRule type="cellIs" dxfId="4886" priority="1380" operator="lessThan">
      <formula>0</formula>
    </cfRule>
  </conditionalFormatting>
  <conditionalFormatting sqref="R438">
    <cfRule type="cellIs" dxfId="4885" priority="1333" operator="lessThan">
      <formula>0</formula>
    </cfRule>
  </conditionalFormatting>
  <conditionalFormatting sqref="H372">
    <cfRule type="cellIs" dxfId="4884" priority="1339" operator="lessThan">
      <formula>0</formula>
    </cfRule>
  </conditionalFormatting>
  <conditionalFormatting sqref="R402">
    <cfRule type="cellIs" dxfId="4883" priority="1378" operator="lessThan">
      <formula>0</formula>
    </cfRule>
  </conditionalFormatting>
  <conditionalFormatting sqref="Q440:R440 R441:R443">
    <cfRule type="cellIs" dxfId="4882" priority="1331" operator="lessThan">
      <formula>0</formula>
    </cfRule>
  </conditionalFormatting>
  <conditionalFormatting sqref="C391:M391">
    <cfRule type="cellIs" dxfId="4881" priority="1376" operator="lessThan">
      <formula>0</formula>
    </cfRule>
  </conditionalFormatting>
  <conditionalFormatting sqref="C385:M385">
    <cfRule type="cellIs" dxfId="4880" priority="1375" operator="lessThan">
      <formula>0</formula>
    </cfRule>
  </conditionalFormatting>
  <conditionalFormatting sqref="C379:M379">
    <cfRule type="cellIs" dxfId="4879" priority="1374" operator="lessThan">
      <formula>0</formula>
    </cfRule>
  </conditionalFormatting>
  <conditionalFormatting sqref="C373:M373">
    <cfRule type="cellIs" dxfId="4878" priority="1373" operator="lessThan">
      <formula>0</formula>
    </cfRule>
  </conditionalFormatting>
  <conditionalFormatting sqref="J367:M367">
    <cfRule type="cellIs" dxfId="4877" priority="1372" operator="lessThan">
      <formula>0</formula>
    </cfRule>
  </conditionalFormatting>
  <conditionalFormatting sqref="C361:M361">
    <cfRule type="cellIs" dxfId="4876" priority="1371" operator="lessThan">
      <formula>0</formula>
    </cfRule>
  </conditionalFormatting>
  <conditionalFormatting sqref="J355:N355">
    <cfRule type="cellIs" dxfId="4875" priority="1370" operator="lessThan">
      <formula>0</formula>
    </cfRule>
  </conditionalFormatting>
  <conditionalFormatting sqref="B398">
    <cfRule type="cellIs" dxfId="4874" priority="1369" operator="lessThan">
      <formula>0</formula>
    </cfRule>
  </conditionalFormatting>
  <conditionalFormatting sqref="B403">
    <cfRule type="cellIs" dxfId="4873" priority="1368" operator="lessThan">
      <formula>0</formula>
    </cfRule>
  </conditionalFormatting>
  <conditionalFormatting sqref="R408">
    <cfRule type="cellIs" dxfId="4872" priority="1362" operator="lessThan">
      <formula>0</formula>
    </cfRule>
  </conditionalFormatting>
  <conditionalFormatting sqref="R409">
    <cfRule type="cellIs" dxfId="4871" priority="1364" operator="lessThan">
      <formula>0</formula>
    </cfRule>
  </conditionalFormatting>
  <conditionalFormatting sqref="Q404:R404 R405:R407">
    <cfRule type="cellIs" dxfId="4870" priority="1367" operator="lessThan">
      <formula>0</formula>
    </cfRule>
  </conditionalFormatting>
  <conditionalFormatting sqref="Q404">
    <cfRule type="cellIs" dxfId="4869" priority="1366" operator="lessThan">
      <formula>0</formula>
    </cfRule>
  </conditionalFormatting>
  <conditionalFormatting sqref="R408">
    <cfRule type="cellIs" dxfId="4868" priority="1363" operator="lessThan">
      <formula>0</formula>
    </cfRule>
  </conditionalFormatting>
  <conditionalFormatting sqref="B404">
    <cfRule type="cellIs" dxfId="4867" priority="1361" operator="lessThan">
      <formula>0</formula>
    </cfRule>
  </conditionalFormatting>
  <conditionalFormatting sqref="R414">
    <cfRule type="cellIs" dxfId="4866" priority="1355" operator="lessThan">
      <formula>0</formula>
    </cfRule>
  </conditionalFormatting>
  <conditionalFormatting sqref="R415">
    <cfRule type="cellIs" dxfId="4865" priority="1357" operator="lessThan">
      <formula>0</formula>
    </cfRule>
  </conditionalFormatting>
  <conditionalFormatting sqref="Q410:R410 R411:R413">
    <cfRule type="cellIs" dxfId="4864" priority="1360" operator="lessThan">
      <formula>0</formula>
    </cfRule>
  </conditionalFormatting>
  <conditionalFormatting sqref="Q410">
    <cfRule type="cellIs" dxfId="4863" priority="1359" operator="lessThan">
      <formula>0</formula>
    </cfRule>
  </conditionalFormatting>
  <conditionalFormatting sqref="R414">
    <cfRule type="cellIs" dxfId="4862" priority="1356" operator="lessThan">
      <formula>0</formula>
    </cfRule>
  </conditionalFormatting>
  <conditionalFormatting sqref="B410">
    <cfRule type="cellIs" dxfId="4861" priority="1354" operator="lessThan">
      <formula>0</formula>
    </cfRule>
  </conditionalFormatting>
  <conditionalFormatting sqref="R432">
    <cfRule type="cellIs" dxfId="4860" priority="1348" operator="lessThan">
      <formula>0</formula>
    </cfRule>
  </conditionalFormatting>
  <conditionalFormatting sqref="Q429:Q431">
    <cfRule type="cellIs" dxfId="4859" priority="1351" operator="lessThan">
      <formula>0</formula>
    </cfRule>
  </conditionalFormatting>
  <conditionalFormatting sqref="R433">
    <cfRule type="cellIs" dxfId="4858" priority="1350" operator="lessThan">
      <formula>0</formula>
    </cfRule>
  </conditionalFormatting>
  <conditionalFormatting sqref="Q428:R428 R429:R431">
    <cfRule type="cellIs" dxfId="4857" priority="1353" operator="lessThan">
      <formula>0</formula>
    </cfRule>
  </conditionalFormatting>
  <conditionalFormatting sqref="Q428">
    <cfRule type="cellIs" dxfId="4856" priority="1352" operator="lessThan">
      <formula>0</formula>
    </cfRule>
  </conditionalFormatting>
  <conditionalFormatting sqref="R432">
    <cfRule type="cellIs" dxfId="4855" priority="1349" operator="lessThan">
      <formula>0</formula>
    </cfRule>
  </conditionalFormatting>
  <conditionalFormatting sqref="H391">
    <cfRule type="cellIs" dxfId="4854" priority="1346" operator="lessThan">
      <formula>0</formula>
    </cfRule>
  </conditionalFormatting>
  <conditionalFormatting sqref="Q435:Q437">
    <cfRule type="cellIs" dxfId="4853" priority="1335" operator="lessThan">
      <formula>0</formula>
    </cfRule>
  </conditionalFormatting>
  <conditionalFormatting sqref="R444">
    <cfRule type="cellIs" dxfId="4852" priority="1327" operator="lessThan">
      <formula>0</formula>
    </cfRule>
  </conditionalFormatting>
  <conditionalFormatting sqref="H384">
    <cfRule type="cellIs" dxfId="4851" priority="1345" operator="lessThan">
      <formula>0</formula>
    </cfRule>
  </conditionalFormatting>
  <conditionalFormatting sqref="H379">
    <cfRule type="cellIs" dxfId="4850" priority="1342" operator="lessThan">
      <formula>0</formula>
    </cfRule>
  </conditionalFormatting>
  <conditionalFormatting sqref="R438">
    <cfRule type="cellIs" dxfId="4849" priority="1334" operator="lessThan">
      <formula>0</formula>
    </cfRule>
  </conditionalFormatting>
  <conditionalFormatting sqref="H373">
    <cfRule type="cellIs" dxfId="4848" priority="1338" operator="lessThan">
      <formula>0</formula>
    </cfRule>
  </conditionalFormatting>
  <conditionalFormatting sqref="Q441:Q443">
    <cfRule type="cellIs" dxfId="4847" priority="1329" operator="lessThan">
      <formula>0</formula>
    </cfRule>
  </conditionalFormatting>
  <conditionalFormatting sqref="Q434:R434 R435:R437">
    <cfRule type="cellIs" dxfId="4846" priority="1337" operator="lessThan">
      <formula>0</formula>
    </cfRule>
  </conditionalFormatting>
  <conditionalFormatting sqref="Q434">
    <cfRule type="cellIs" dxfId="4845" priority="1336" operator="lessThan">
      <formula>0</formula>
    </cfRule>
  </conditionalFormatting>
  <conditionalFormatting sqref="B434">
    <cfRule type="cellIs" dxfId="4844" priority="1332" operator="lessThan">
      <formula>0</formula>
    </cfRule>
  </conditionalFormatting>
  <conditionalFormatting sqref="R445:R446">
    <cfRule type="cellIs" dxfId="4843" priority="1323" operator="lessThan">
      <formula>0</formula>
    </cfRule>
  </conditionalFormatting>
  <conditionalFormatting sqref="R444">
    <cfRule type="cellIs" dxfId="4842" priority="1326" operator="lessThan">
      <formula>0</formula>
    </cfRule>
  </conditionalFormatting>
  <conditionalFormatting sqref="B446">
    <cfRule type="cellIs" dxfId="4841" priority="1322" operator="lessThan">
      <formula>0</formula>
    </cfRule>
  </conditionalFormatting>
  <conditionalFormatting sqref="B440">
    <cfRule type="cellIs" dxfId="4840" priority="1325" operator="lessThan">
      <formula>0</formula>
    </cfRule>
  </conditionalFormatting>
  <conditionalFormatting sqref="Q446">
    <cfRule type="cellIs" dxfId="4839" priority="1328" operator="lessThan">
      <formula>0</formula>
    </cfRule>
  </conditionalFormatting>
  <conditionalFormatting sqref="B447">
    <cfRule type="cellIs" dxfId="4838" priority="1321" operator="lessThan">
      <formula>0</formula>
    </cfRule>
  </conditionalFormatting>
  <conditionalFormatting sqref="R439">
    <cfRule type="cellIs" dxfId="4837" priority="1324" operator="lessThan">
      <formula>0</formula>
    </cfRule>
  </conditionalFormatting>
  <conditionalFormatting sqref="R448:R450">
    <cfRule type="cellIs" dxfId="4836" priority="1320" operator="lessThan">
      <formula>0</formula>
    </cfRule>
  </conditionalFormatting>
  <conditionalFormatting sqref="Q448:Q450">
    <cfRule type="cellIs" dxfId="4835" priority="1319" operator="lessThan">
      <formula>0</formula>
    </cfRule>
  </conditionalFormatting>
  <conditionalFormatting sqref="R603">
    <cfRule type="cellIs" dxfId="4834" priority="1294" operator="lessThan">
      <formula>0</formula>
    </cfRule>
  </conditionalFormatting>
  <conditionalFormatting sqref="B625">
    <cfRule type="cellIs" dxfId="4833" priority="1258" operator="lessThan">
      <formula>0</formula>
    </cfRule>
  </conditionalFormatting>
  <conditionalFormatting sqref="Q454:Q456">
    <cfRule type="cellIs" dxfId="4832" priority="1315" operator="lessThan">
      <formula>0</formula>
    </cfRule>
  </conditionalFormatting>
  <conditionalFormatting sqref="R457">
    <cfRule type="cellIs" dxfId="4831" priority="1314" operator="lessThan">
      <formula>0</formula>
    </cfRule>
  </conditionalFormatting>
  <conditionalFormatting sqref="R597">
    <cfRule type="cellIs" dxfId="4830" priority="1303" operator="lessThan">
      <formula>0</formula>
    </cfRule>
  </conditionalFormatting>
  <conditionalFormatting sqref="R451">
    <cfRule type="cellIs" dxfId="4829" priority="1318" operator="lessThan">
      <formula>0</formula>
    </cfRule>
  </conditionalFormatting>
  <conditionalFormatting sqref="R451">
    <cfRule type="cellIs" dxfId="4828" priority="1317" operator="lessThan">
      <formula>0</formula>
    </cfRule>
  </conditionalFormatting>
  <conditionalFormatting sqref="R457">
    <cfRule type="cellIs" dxfId="4827" priority="1313" operator="lessThan">
      <formula>0</formula>
    </cfRule>
  </conditionalFormatting>
  <conditionalFormatting sqref="J593:N595 J596:M596">
    <cfRule type="cellIs" dxfId="4826" priority="1307" operator="lessThan">
      <formula>0</formula>
    </cfRule>
  </conditionalFormatting>
  <conditionalFormatting sqref="B453">
    <cfRule type="cellIs" dxfId="4825" priority="1311" operator="lessThan">
      <formula>0</formula>
    </cfRule>
  </conditionalFormatting>
  <conditionalFormatting sqref="Q599:Q602">
    <cfRule type="cellIs" dxfId="4824" priority="1300" operator="lessThan">
      <formula>0</formula>
    </cfRule>
  </conditionalFormatting>
  <conditionalFormatting sqref="R454:R456">
    <cfRule type="cellIs" dxfId="4823" priority="1316" operator="lessThan">
      <formula>0</formula>
    </cfRule>
  </conditionalFormatting>
  <conditionalFormatting sqref="R593:R595">
    <cfRule type="cellIs" dxfId="4822" priority="1310" operator="lessThan">
      <formula>0</formula>
    </cfRule>
  </conditionalFormatting>
  <conditionalFormatting sqref="R596">
    <cfRule type="cellIs" dxfId="4821" priority="1305" operator="lessThan">
      <formula>0</formula>
    </cfRule>
  </conditionalFormatting>
  <conditionalFormatting sqref="R452">
    <cfRule type="cellIs" dxfId="4820" priority="1312" operator="lessThan">
      <formula>0</formula>
    </cfRule>
  </conditionalFormatting>
  <conditionalFormatting sqref="B592">
    <cfRule type="cellIs" dxfId="4819" priority="1302" operator="lessThan">
      <formula>0</formula>
    </cfRule>
  </conditionalFormatting>
  <conditionalFormatting sqref="Q593:Q595">
    <cfRule type="cellIs" dxfId="4818" priority="1309" operator="lessThan">
      <formula>0</formula>
    </cfRule>
  </conditionalFormatting>
  <conditionalFormatting sqref="J594">
    <cfRule type="cellIs" dxfId="4817" priority="1306" operator="lessThan">
      <formula>0</formula>
    </cfRule>
  </conditionalFormatting>
  <conditionalFormatting sqref="R602">
    <cfRule type="cellIs" dxfId="4816" priority="1295" operator="lessThan">
      <formula>0</formula>
    </cfRule>
  </conditionalFormatting>
  <conditionalFormatting sqref="J595:N595 K593:N594 J596:M596">
    <cfRule type="cellIs" dxfId="4815" priority="1308" operator="lessThan">
      <formula>0</formula>
    </cfRule>
  </conditionalFormatting>
  <conditionalFormatting sqref="R596">
    <cfRule type="cellIs" dxfId="4814" priority="1304" operator="lessThan">
      <formula>0</formula>
    </cfRule>
  </conditionalFormatting>
  <conditionalFormatting sqref="J599:N599 J601:N602 J600:M600">
    <cfRule type="cellIs" dxfId="4813" priority="1298" operator="lessThan">
      <formula>0</formula>
    </cfRule>
  </conditionalFormatting>
  <conditionalFormatting sqref="Q616:Q619">
    <cfRule type="cellIs" dxfId="4812" priority="1292" operator="lessThan">
      <formula>0</formula>
    </cfRule>
  </conditionalFormatting>
  <conditionalFormatting sqref="R602">
    <cfRule type="cellIs" dxfId="4811" priority="1296" operator="lessThan">
      <formula>0</formula>
    </cfRule>
  </conditionalFormatting>
  <conditionalFormatting sqref="J600">
    <cfRule type="cellIs" dxfId="4810" priority="1297" operator="lessThan">
      <formula>0</formula>
    </cfRule>
  </conditionalFormatting>
  <conditionalFormatting sqref="J601:N602 K599:N599 K600:M600">
    <cfRule type="cellIs" dxfId="4809" priority="1299" operator="lessThan">
      <formula>0</formula>
    </cfRule>
  </conditionalFormatting>
  <conditionalFormatting sqref="R599:R601">
    <cfRule type="cellIs" dxfId="4808" priority="1301" operator="lessThan">
      <formula>0</formula>
    </cfRule>
  </conditionalFormatting>
  <conditionalFormatting sqref="R629">
    <cfRule type="cellIs" dxfId="4807" priority="1262" operator="lessThan">
      <formula>0</formula>
    </cfRule>
  </conditionalFormatting>
  <conditionalFormatting sqref="I626">
    <cfRule type="cellIs" dxfId="4806" priority="1265" operator="lessThan">
      <formula>0</formula>
    </cfRule>
  </conditionalFormatting>
  <conditionalFormatting sqref="C616:N619">
    <cfRule type="cellIs" dxfId="4805" priority="1290" operator="lessThan">
      <formula>0</formula>
    </cfRule>
  </conditionalFormatting>
  <conditionalFormatting sqref="R619">
    <cfRule type="cellIs" dxfId="4804" priority="1286" operator="lessThan">
      <formula>0</formula>
    </cfRule>
  </conditionalFormatting>
  <conditionalFormatting sqref="I616">
    <cfRule type="cellIs" dxfId="4803" priority="1289" operator="lessThan">
      <formula>0</formula>
    </cfRule>
  </conditionalFormatting>
  <conditionalFormatting sqref="H621:H624">
    <cfRule type="cellIs" dxfId="4802" priority="1272" operator="lessThan">
      <formula>0</formula>
    </cfRule>
  </conditionalFormatting>
  <conditionalFormatting sqref="R619">
    <cfRule type="cellIs" dxfId="4801" priority="1287" operator="lessThan">
      <formula>0</formula>
    </cfRule>
  </conditionalFormatting>
  <conditionalFormatting sqref="H616">
    <cfRule type="cellIs" dxfId="4800" priority="1283" operator="lessThan">
      <formula>0</formula>
    </cfRule>
  </conditionalFormatting>
  <conditionalFormatting sqref="H616:H619">
    <cfRule type="cellIs" dxfId="4799" priority="1284" operator="lessThan">
      <formula>0</formula>
    </cfRule>
  </conditionalFormatting>
  <conditionalFormatting sqref="C617:J617">
    <cfRule type="cellIs" dxfId="4798" priority="1288" operator="lessThan">
      <formula>0</formula>
    </cfRule>
  </conditionalFormatting>
  <conditionalFormatting sqref="H617:H619">
    <cfRule type="cellIs" dxfId="4797" priority="1285" operator="lessThan">
      <formula>0</formula>
    </cfRule>
  </conditionalFormatting>
  <conditionalFormatting sqref="I617 K616:N617 C618:N619">
    <cfRule type="cellIs" dxfId="4796" priority="1291" operator="lessThan">
      <formula>0</formula>
    </cfRule>
  </conditionalFormatting>
  <conditionalFormatting sqref="R616:R618">
    <cfRule type="cellIs" dxfId="4795" priority="1293" operator="lessThan">
      <formula>0</formula>
    </cfRule>
  </conditionalFormatting>
  <conditionalFormatting sqref="B615">
    <cfRule type="cellIs" dxfId="4794" priority="1282" operator="lessThan">
      <formula>0</formula>
    </cfRule>
  </conditionalFormatting>
  <conditionalFormatting sqref="R624">
    <cfRule type="cellIs" dxfId="4793" priority="1274" operator="lessThan">
      <formula>0</formula>
    </cfRule>
  </conditionalFormatting>
  <conditionalFormatting sqref="I621">
    <cfRule type="cellIs" dxfId="4792" priority="1277" operator="lessThan">
      <formula>0</formula>
    </cfRule>
  </conditionalFormatting>
  <conditionalFormatting sqref="C621:N624">
    <cfRule type="cellIs" dxfId="4791" priority="1278" operator="lessThan">
      <formula>0</formula>
    </cfRule>
  </conditionalFormatting>
  <conditionalFormatting sqref="R624">
    <cfRule type="cellIs" dxfId="4790" priority="1275" operator="lessThan">
      <formula>0</formula>
    </cfRule>
  </conditionalFormatting>
  <conditionalFormatting sqref="H621">
    <cfRule type="cellIs" dxfId="4789" priority="1271" operator="lessThan">
      <formula>0</formula>
    </cfRule>
  </conditionalFormatting>
  <conditionalFormatting sqref="Q621:Q624">
    <cfRule type="cellIs" dxfId="4788" priority="1280" operator="lessThan">
      <formula>0</formula>
    </cfRule>
  </conditionalFormatting>
  <conditionalFormatting sqref="C622:J622">
    <cfRule type="cellIs" dxfId="4787" priority="1276" operator="lessThan">
      <formula>0</formula>
    </cfRule>
  </conditionalFormatting>
  <conditionalFormatting sqref="H622:H624">
    <cfRule type="cellIs" dxfId="4786" priority="1273" operator="lessThan">
      <formula>0</formula>
    </cfRule>
  </conditionalFormatting>
  <conditionalFormatting sqref="I622 K621:N622 C623:N624">
    <cfRule type="cellIs" dxfId="4785" priority="1279" operator="lessThan">
      <formula>0</formula>
    </cfRule>
  </conditionalFormatting>
  <conditionalFormatting sqref="R621:R623">
    <cfRule type="cellIs" dxfId="4784" priority="1281" operator="lessThan">
      <formula>0</formula>
    </cfRule>
  </conditionalFormatting>
  <conditionalFormatting sqref="B620">
    <cfRule type="cellIs" dxfId="4783" priority="1270" operator="lessThan">
      <formula>0</formula>
    </cfRule>
  </conditionalFormatting>
  <conditionalFormatting sqref="C626:N629">
    <cfRule type="cellIs" dxfId="4782" priority="1266" operator="lessThan">
      <formula>0</formula>
    </cfRule>
  </conditionalFormatting>
  <conditionalFormatting sqref="R629">
    <cfRule type="cellIs" dxfId="4781" priority="1263" operator="lessThan">
      <formula>0</formula>
    </cfRule>
  </conditionalFormatting>
  <conditionalFormatting sqref="H626">
    <cfRule type="cellIs" dxfId="4780" priority="1259" operator="lessThan">
      <formula>0</formula>
    </cfRule>
  </conditionalFormatting>
  <conditionalFormatting sqref="H626:H629">
    <cfRule type="cellIs" dxfId="4779" priority="1260" operator="lessThan">
      <formula>0</formula>
    </cfRule>
  </conditionalFormatting>
  <conditionalFormatting sqref="Q626:Q629">
    <cfRule type="cellIs" dxfId="4778" priority="1268" operator="lessThan">
      <formula>0</formula>
    </cfRule>
  </conditionalFormatting>
  <conditionalFormatting sqref="C627:J627">
    <cfRule type="cellIs" dxfId="4777" priority="1264" operator="lessThan">
      <formula>0</formula>
    </cfRule>
  </conditionalFormatting>
  <conditionalFormatting sqref="H627:H629">
    <cfRule type="cellIs" dxfId="4776" priority="1261" operator="lessThan">
      <formula>0</formula>
    </cfRule>
  </conditionalFormatting>
  <conditionalFormatting sqref="I627 K626:N627 C628:N629">
    <cfRule type="cellIs" dxfId="4775" priority="1267" operator="lessThan">
      <formula>0</formula>
    </cfRule>
  </conditionalFormatting>
  <conditionalFormatting sqref="R626:R628">
    <cfRule type="cellIs" dxfId="4774" priority="1269" operator="lessThan">
      <formula>0</formula>
    </cfRule>
  </conditionalFormatting>
  <conditionalFormatting sqref="C351:I351">
    <cfRule type="cellIs" dxfId="4773" priority="1255" operator="lessThan">
      <formula>0</formula>
    </cfRule>
  </conditionalFormatting>
  <conditionalFormatting sqref="C353:I354">
    <cfRule type="cellIs" dxfId="4772" priority="1256" operator="lessThan">
      <formula>0</formula>
    </cfRule>
  </conditionalFormatting>
  <conditionalFormatting sqref="Q506:R506">
    <cfRule type="cellIs" dxfId="4771" priority="1239" operator="lessThan">
      <formula>0</formula>
    </cfRule>
  </conditionalFormatting>
  <conditionalFormatting sqref="Q499:Q502">
    <cfRule type="cellIs" dxfId="4770" priority="1240" operator="lessThan">
      <formula>0</formula>
    </cfRule>
  </conditionalFormatting>
  <conditionalFormatting sqref="R611:R613">
    <cfRule type="cellIs" dxfId="4769" priority="1202" operator="lessThan">
      <formula>0</formula>
    </cfRule>
  </conditionalFormatting>
  <conditionalFormatting sqref="B498">
    <cfRule type="cellIs" dxfId="4768" priority="1257" operator="lessThan">
      <formula>0</formula>
    </cfRule>
  </conditionalFormatting>
  <conditionalFormatting sqref="N427">
    <cfRule type="cellIs" dxfId="4767" priority="976" operator="lessThan">
      <formula>0</formula>
    </cfRule>
  </conditionalFormatting>
  <conditionalFormatting sqref="C352:I352">
    <cfRule type="cellIs" dxfId="4766" priority="1254" operator="lessThan">
      <formula>0</formula>
    </cfRule>
  </conditionalFormatting>
  <conditionalFormatting sqref="C355:I355">
    <cfRule type="cellIs" dxfId="4765" priority="1253" operator="lessThan">
      <formula>0</formula>
    </cfRule>
  </conditionalFormatting>
  <conditionalFormatting sqref="C365:I366">
    <cfRule type="cellIs" dxfId="4764" priority="1252" operator="lessThan">
      <formula>0</formula>
    </cfRule>
  </conditionalFormatting>
  <conditionalFormatting sqref="C363:I363">
    <cfRule type="cellIs" dxfId="4763" priority="1251" operator="lessThan">
      <formula>0</formula>
    </cfRule>
  </conditionalFormatting>
  <conditionalFormatting sqref="C364:I364">
    <cfRule type="cellIs" dxfId="4762" priority="1250" operator="lessThan">
      <formula>0</formula>
    </cfRule>
  </conditionalFormatting>
  <conditionalFormatting sqref="C367:I367">
    <cfRule type="cellIs" dxfId="4761" priority="1249" operator="lessThan">
      <formula>0</formula>
    </cfRule>
  </conditionalFormatting>
  <conditionalFormatting sqref="C593:I596">
    <cfRule type="cellIs" dxfId="4760" priority="1247" operator="lessThan">
      <formula>0</formula>
    </cfRule>
  </conditionalFormatting>
  <conditionalFormatting sqref="C594:I594">
    <cfRule type="cellIs" dxfId="4759" priority="1246" operator="lessThan">
      <formula>0</formula>
    </cfRule>
  </conditionalFormatting>
  <conditionalFormatting sqref="C595:I596">
    <cfRule type="cellIs" dxfId="4758" priority="1248" operator="lessThan">
      <formula>0</formula>
    </cfRule>
  </conditionalFormatting>
  <conditionalFormatting sqref="R551">
    <cfRule type="cellIs" dxfId="4757" priority="1228" operator="lessThan">
      <formula>0</formula>
    </cfRule>
  </conditionalFormatting>
  <conditionalFormatting sqref="R551">
    <cfRule type="cellIs" dxfId="4756" priority="1229" operator="lessThan">
      <formula>0</formula>
    </cfRule>
  </conditionalFormatting>
  <conditionalFormatting sqref="C599:I602">
    <cfRule type="cellIs" dxfId="4755" priority="1244" operator="lessThan">
      <formula>0</formula>
    </cfRule>
  </conditionalFormatting>
  <conditionalFormatting sqref="C600:I600">
    <cfRule type="cellIs" dxfId="4754" priority="1243" operator="lessThan">
      <formula>0</formula>
    </cfRule>
  </conditionalFormatting>
  <conditionalFormatting sqref="C601:I602">
    <cfRule type="cellIs" dxfId="4753" priority="1245" operator="lessThan">
      <formula>0</formula>
    </cfRule>
  </conditionalFormatting>
  <conditionalFormatting sqref="C461:C464">
    <cfRule type="cellIs" dxfId="4752" priority="1242" operator="lessThan">
      <formula>0</formula>
    </cfRule>
  </conditionalFormatting>
  <conditionalFormatting sqref="Q468:Q471">
    <cfRule type="cellIs" dxfId="4751" priority="1241" operator="lessThan">
      <formula>0</formula>
    </cfRule>
  </conditionalFormatting>
  <conditionalFormatting sqref="R507:R510">
    <cfRule type="cellIs" dxfId="4750" priority="1238" operator="lessThan">
      <formula>0</formula>
    </cfRule>
  </conditionalFormatting>
  <conditionalFormatting sqref="R511:R512">
    <cfRule type="cellIs" dxfId="4749" priority="1237" operator="lessThan">
      <formula>0</formula>
    </cfRule>
  </conditionalFormatting>
  <conditionalFormatting sqref="R512">
    <cfRule type="cellIs" dxfId="4748" priority="1236" operator="lessThan">
      <formula>0</formula>
    </cfRule>
  </conditionalFormatting>
  <conditionalFormatting sqref="R511">
    <cfRule type="cellIs" dxfId="4747" priority="1235" operator="lessThan">
      <formula>0</formula>
    </cfRule>
  </conditionalFormatting>
  <conditionalFormatting sqref="Q507:Q510">
    <cfRule type="cellIs" dxfId="4746" priority="1234" operator="lessThan">
      <formula>0</formula>
    </cfRule>
  </conditionalFormatting>
  <conditionalFormatting sqref="B506">
    <cfRule type="cellIs" dxfId="4745" priority="1233" operator="lessThan">
      <formula>0</formula>
    </cfRule>
  </conditionalFormatting>
  <conditionalFormatting sqref="C611:N614">
    <cfRule type="cellIs" dxfId="4744" priority="1199" operator="lessThan">
      <formula>0</formula>
    </cfRule>
  </conditionalFormatting>
  <conditionalFormatting sqref="R614">
    <cfRule type="cellIs" dxfId="4743" priority="1196" operator="lessThan">
      <formula>0</formula>
    </cfRule>
  </conditionalFormatting>
  <conditionalFormatting sqref="Q547:Q550">
    <cfRule type="cellIs" dxfId="4742" priority="1227" operator="lessThan">
      <formula>0</formula>
    </cfRule>
  </conditionalFormatting>
  <conditionalFormatting sqref="H611:H614">
    <cfRule type="cellIs" dxfId="4741" priority="1193" operator="lessThan">
      <formula>0</formula>
    </cfRule>
  </conditionalFormatting>
  <conditionalFormatting sqref="R504">
    <cfRule type="cellIs" dxfId="4740" priority="1232" operator="lessThan">
      <formula>0</formula>
    </cfRule>
  </conditionalFormatting>
  <conditionalFormatting sqref="R547:R550 R552 R554:R560">
    <cfRule type="cellIs" dxfId="4739" priority="1231" operator="lessThan">
      <formula>0</formula>
    </cfRule>
  </conditionalFormatting>
  <conditionalFormatting sqref="Q546">
    <cfRule type="cellIs" dxfId="4738" priority="1230" operator="lessThan">
      <formula>0</formula>
    </cfRule>
  </conditionalFormatting>
  <conditionalFormatting sqref="Q554:Q558">
    <cfRule type="cellIs" dxfId="4737" priority="1226" operator="lessThan">
      <formula>0</formula>
    </cfRule>
  </conditionalFormatting>
  <conditionalFormatting sqref="R570:R573 R575">
    <cfRule type="cellIs" dxfId="4736" priority="1224" operator="lessThan">
      <formula>0</formula>
    </cfRule>
  </conditionalFormatting>
  <conditionalFormatting sqref="B546">
    <cfRule type="cellIs" dxfId="4735" priority="1225" operator="lessThan">
      <formula>0</formula>
    </cfRule>
  </conditionalFormatting>
  <conditionalFormatting sqref="Q569">
    <cfRule type="cellIs" dxfId="4734" priority="1223" operator="lessThan">
      <formula>0</formula>
    </cfRule>
  </conditionalFormatting>
  <conditionalFormatting sqref="R574">
    <cfRule type="cellIs" dxfId="4733" priority="1222" operator="lessThan">
      <formula>0</formula>
    </cfRule>
  </conditionalFormatting>
  <conditionalFormatting sqref="R574">
    <cfRule type="cellIs" dxfId="4732" priority="1221" operator="lessThan">
      <formula>0</formula>
    </cfRule>
  </conditionalFormatting>
  <conditionalFormatting sqref="Q570:Q573">
    <cfRule type="cellIs" dxfId="4731" priority="1220" operator="lessThan">
      <formula>0</formula>
    </cfRule>
  </conditionalFormatting>
  <conditionalFormatting sqref="R582 R577:R580">
    <cfRule type="cellIs" dxfId="4730" priority="1218" operator="lessThan">
      <formula>0</formula>
    </cfRule>
  </conditionalFormatting>
  <conditionalFormatting sqref="R581">
    <cfRule type="cellIs" dxfId="4729" priority="1216" operator="lessThan">
      <formula>0</formula>
    </cfRule>
  </conditionalFormatting>
  <conditionalFormatting sqref="B569">
    <cfRule type="cellIs" dxfId="4728" priority="1219" operator="lessThan">
      <formula>0</formula>
    </cfRule>
  </conditionalFormatting>
  <conditionalFormatting sqref="Q576">
    <cfRule type="cellIs" dxfId="4727" priority="1217" operator="lessThan">
      <formula>0</formula>
    </cfRule>
  </conditionalFormatting>
  <conditionalFormatting sqref="Q577:Q580">
    <cfRule type="cellIs" dxfId="4726" priority="1214" operator="lessThan">
      <formula>0</formula>
    </cfRule>
  </conditionalFormatting>
  <conditionalFormatting sqref="R581">
    <cfRule type="cellIs" dxfId="4725" priority="1215" operator="lessThan">
      <formula>0</formula>
    </cfRule>
  </conditionalFormatting>
  <conditionalFormatting sqref="Q605:Q607 Q609">
    <cfRule type="cellIs" dxfId="4724" priority="1212" operator="lessThan">
      <formula>0</formula>
    </cfRule>
  </conditionalFormatting>
  <conditionalFormatting sqref="R605:R607">
    <cfRule type="cellIs" dxfId="4723" priority="1213" operator="lessThan">
      <formula>0</formula>
    </cfRule>
  </conditionalFormatting>
  <conditionalFormatting sqref="C607:I607">
    <cfRule type="cellIs" dxfId="4722" priority="1205" operator="lessThan">
      <formula>0</formula>
    </cfRule>
  </conditionalFormatting>
  <conditionalFormatting sqref="C605:I607">
    <cfRule type="cellIs" dxfId="4721" priority="1204" operator="lessThan">
      <formula>0</formula>
    </cfRule>
  </conditionalFormatting>
  <conditionalFormatting sqref="B604">
    <cfRule type="cellIs" dxfId="4720" priority="1206" operator="lessThan">
      <formula>0</formula>
    </cfRule>
  </conditionalFormatting>
  <conditionalFormatting sqref="J605:N607">
    <cfRule type="cellIs" dxfId="4719" priority="1210" operator="lessThan">
      <formula>0</formula>
    </cfRule>
  </conditionalFormatting>
  <conditionalFormatting sqref="Q611:Q614">
    <cfRule type="cellIs" dxfId="4718" priority="1201" operator="lessThan">
      <formula>0</formula>
    </cfRule>
  </conditionalFormatting>
  <conditionalFormatting sqref="R608:R609">
    <cfRule type="cellIs" dxfId="4717" priority="1207" operator="lessThan">
      <formula>0</formula>
    </cfRule>
  </conditionalFormatting>
  <conditionalFormatting sqref="C433:M433">
    <cfRule type="cellIs" dxfId="4716" priority="974" operator="lessThan">
      <formula>0</formula>
    </cfRule>
  </conditionalFormatting>
  <conditionalFormatting sqref="R608:R609">
    <cfRule type="cellIs" dxfId="4715" priority="1208" operator="lessThan">
      <formula>0</formula>
    </cfRule>
  </conditionalFormatting>
  <conditionalFormatting sqref="J606">
    <cfRule type="cellIs" dxfId="4714" priority="1209" operator="lessThan">
      <formula>0</formula>
    </cfRule>
  </conditionalFormatting>
  <conditionalFormatting sqref="J607:N607 K605:N606">
    <cfRule type="cellIs" dxfId="4713" priority="1211" operator="lessThan">
      <formula>0</formula>
    </cfRule>
  </conditionalFormatting>
  <conditionalFormatting sqref="I612 K611:N612 C613:N614">
    <cfRule type="cellIs" dxfId="4712" priority="1200" operator="lessThan">
      <formula>0</formula>
    </cfRule>
  </conditionalFormatting>
  <conditionalFormatting sqref="N427">
    <cfRule type="cellIs" dxfId="4711" priority="977" operator="lessThan">
      <formula>0</formula>
    </cfRule>
  </conditionalFormatting>
  <conditionalFormatting sqref="B429:N429">
    <cfRule type="cellIs" dxfId="4710" priority="969" operator="lessThan">
      <formula>0</formula>
    </cfRule>
  </conditionalFormatting>
  <conditionalFormatting sqref="C606:I606">
    <cfRule type="cellIs" dxfId="4709" priority="1203" operator="lessThan">
      <formula>0</formula>
    </cfRule>
  </conditionalFormatting>
  <conditionalFormatting sqref="B429:N429">
    <cfRule type="cellIs" dxfId="4708" priority="970" operator="lessThan">
      <formula>0</formula>
    </cfRule>
  </conditionalFormatting>
  <conditionalFormatting sqref="H433">
    <cfRule type="cellIs" dxfId="4707" priority="973" operator="lessThan">
      <formula>0</formula>
    </cfRule>
  </conditionalFormatting>
  <conditionalFormatting sqref="B433">
    <cfRule type="cellIs" dxfId="4706" priority="972" operator="lessThan">
      <formula>0</formula>
    </cfRule>
  </conditionalFormatting>
  <conditionalFormatting sqref="B433">
    <cfRule type="cellIs" dxfId="4705" priority="971" operator="lessThan">
      <formula>0</formula>
    </cfRule>
  </conditionalFormatting>
  <conditionalFormatting sqref="B429:N429">
    <cfRule type="cellIs" dxfId="4704" priority="967" operator="lessThan">
      <formula>0</formula>
    </cfRule>
  </conditionalFormatting>
  <conditionalFormatting sqref="B429:N429">
    <cfRule type="cellIs" dxfId="4703" priority="968" operator="lessThan">
      <formula>0</formula>
    </cfRule>
  </conditionalFormatting>
  <conditionalFormatting sqref="B435:N435">
    <cfRule type="cellIs" dxfId="4702" priority="954" operator="lessThan">
      <formula>0</formula>
    </cfRule>
  </conditionalFormatting>
  <conditionalFormatting sqref="H611">
    <cfRule type="cellIs" dxfId="4701" priority="1192" operator="lessThan">
      <formula>0</formula>
    </cfRule>
  </conditionalFormatting>
  <conditionalFormatting sqref="C433:M433">
    <cfRule type="cellIs" dxfId="4700" priority="975" operator="lessThan">
      <formula>0</formula>
    </cfRule>
  </conditionalFormatting>
  <conditionalFormatting sqref="H612:H614">
    <cfRule type="cellIs" dxfId="4699" priority="1194" operator="lessThan">
      <formula>0</formula>
    </cfRule>
  </conditionalFormatting>
  <conditionalFormatting sqref="R614">
    <cfRule type="cellIs" dxfId="4698" priority="1195" operator="lessThan">
      <formula>0</formula>
    </cfRule>
  </conditionalFormatting>
  <conditionalFormatting sqref="I611">
    <cfRule type="cellIs" dxfId="4697" priority="1198" operator="lessThan">
      <formula>0</formula>
    </cfRule>
  </conditionalFormatting>
  <conditionalFormatting sqref="N439">
    <cfRule type="cellIs" dxfId="4696" priority="947" operator="lessThan">
      <formula>0</formula>
    </cfRule>
  </conditionalFormatting>
  <conditionalFormatting sqref="C612:J612">
    <cfRule type="cellIs" dxfId="4695" priority="1197" operator="lessThan">
      <formula>0</formula>
    </cfRule>
  </conditionalFormatting>
  <conditionalFormatting sqref="B610">
    <cfRule type="cellIs" dxfId="4694" priority="1191" operator="lessThan">
      <formula>0</formula>
    </cfRule>
  </conditionalFormatting>
  <conditionalFormatting sqref="B435:N435">
    <cfRule type="cellIs" dxfId="4693" priority="953" operator="lessThan">
      <formula>0</formula>
    </cfRule>
  </conditionalFormatting>
  <conditionalFormatting sqref="C445:M445">
    <cfRule type="cellIs" dxfId="4692" priority="944" operator="lessThan">
      <formula>0</formula>
    </cfRule>
  </conditionalFormatting>
  <conditionalFormatting sqref="C445:M445">
    <cfRule type="cellIs" dxfId="4691" priority="945" operator="lessThan">
      <formula>0</formula>
    </cfRule>
  </conditionalFormatting>
  <conditionalFormatting sqref="B435:N435">
    <cfRule type="cellIs" dxfId="4690" priority="952" operator="lessThan">
      <formula>0</formula>
    </cfRule>
  </conditionalFormatting>
  <conditionalFormatting sqref="N438">
    <cfRule type="cellIs" dxfId="4689" priority="948" operator="lessThan">
      <formula>0</formula>
    </cfRule>
  </conditionalFormatting>
  <conditionalFormatting sqref="B435:N435">
    <cfRule type="cellIs" dxfId="4688" priority="951" operator="lessThan">
      <formula>0</formula>
    </cfRule>
  </conditionalFormatting>
  <conditionalFormatting sqref="B435:N435">
    <cfRule type="cellIs" dxfId="4687" priority="949" operator="lessThan">
      <formula>0</formula>
    </cfRule>
  </conditionalFormatting>
  <conditionalFormatting sqref="B598">
    <cfRule type="cellIs" dxfId="4686" priority="1190" operator="lessThan">
      <formula>0</formula>
    </cfRule>
  </conditionalFormatting>
  <conditionalFormatting sqref="N439">
    <cfRule type="cellIs" dxfId="4685" priority="946" operator="lessThan">
      <formula>0</formula>
    </cfRule>
  </conditionalFormatting>
  <conditionalFormatting sqref="B435:N435">
    <cfRule type="cellIs" dxfId="4684" priority="950" operator="lessThan">
      <formula>0</formula>
    </cfRule>
  </conditionalFormatting>
  <conditionalFormatting sqref="B598">
    <cfRule type="cellIs" dxfId="4683" priority="1189" operator="lessThan">
      <formula>0</formula>
    </cfRule>
  </conditionalFormatting>
  <conditionalFormatting sqref="B641">
    <cfRule type="cellIs" dxfId="4682" priority="1177" operator="lessThan">
      <formula>0</formula>
    </cfRule>
  </conditionalFormatting>
  <conditionalFormatting sqref="B591">
    <cfRule type="cellIs" dxfId="4681" priority="1187" operator="lessThan">
      <formula>0</formula>
    </cfRule>
  </conditionalFormatting>
  <conditionalFormatting sqref="B591">
    <cfRule type="cellIs" dxfId="4680" priority="1188" operator="lessThan">
      <formula>0</formula>
    </cfRule>
  </conditionalFormatting>
  <conditionalFormatting sqref="B609">
    <cfRule type="cellIs" dxfId="4679" priority="1185" operator="lessThan">
      <formula>0</formula>
    </cfRule>
  </conditionalFormatting>
  <conditionalFormatting sqref="B609">
    <cfRule type="cellIs" dxfId="4678"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677" priority="1184" operator="lessThan">
      <formula>0</formula>
    </cfRule>
  </conditionalFormatting>
  <conditionalFormatting sqref="B646">
    <cfRule type="cellIs" dxfId="4676" priority="1181" operator="lessThan">
      <formula>0</formula>
    </cfRule>
  </conditionalFormatting>
  <conditionalFormatting sqref="B631">
    <cfRule type="cellIs" dxfId="4675" priority="1183" operator="lessThan">
      <formula>0</formula>
    </cfRule>
  </conditionalFormatting>
  <conditionalFormatting sqref="B635">
    <cfRule type="cellIs" dxfId="4674" priority="1182" operator="lessThan">
      <formula>0</formula>
    </cfRule>
  </conditionalFormatting>
  <conditionalFormatting sqref="B662">
    <cfRule type="cellIs" dxfId="4673" priority="1180" operator="lessThan">
      <formula>0</formula>
    </cfRule>
  </conditionalFormatting>
  <conditionalFormatting sqref="B671">
    <cfRule type="cellIs" dxfId="4672" priority="1179" operator="lessThan">
      <formula>0</formula>
    </cfRule>
  </conditionalFormatting>
  <conditionalFormatting sqref="I674:N674 Q672:R675">
    <cfRule type="cellIs" dxfId="4671" priority="1178" operator="lessThan">
      <formula>0</formula>
    </cfRule>
  </conditionalFormatting>
  <conditionalFormatting sqref="Q641">
    <cfRule type="cellIs" dxfId="4670" priority="1175" operator="lessThan">
      <formula>0</formula>
    </cfRule>
  </conditionalFormatting>
  <conditionalFormatting sqref="Q641">
    <cfRule type="cellIs" dxfId="4669" priority="1176" operator="lessThan">
      <formula>0</formula>
    </cfRule>
  </conditionalFormatting>
  <conditionalFormatting sqref="Q422:R422 R423:R425">
    <cfRule type="cellIs" dxfId="4668" priority="1162" operator="lessThan">
      <formula>0</formula>
    </cfRule>
  </conditionalFormatting>
  <conditionalFormatting sqref="B416">
    <cfRule type="cellIs" dxfId="4667" priority="1163" operator="lessThan">
      <formula>0</formula>
    </cfRule>
  </conditionalFormatting>
  <conditionalFormatting sqref="Q423:Q425">
    <cfRule type="cellIs" dxfId="4666" priority="1160" operator="lessThan">
      <formula>0</formula>
    </cfRule>
  </conditionalFormatting>
  <conditionalFormatting sqref="Q422">
    <cfRule type="cellIs" dxfId="4665" priority="1161" operator="lessThan">
      <formula>0</formula>
    </cfRule>
  </conditionalFormatting>
  <conditionalFormatting sqref="R426">
    <cfRule type="cellIs" dxfId="4664" priority="1158" operator="lessThan">
      <formula>0</formula>
    </cfRule>
  </conditionalFormatting>
  <conditionalFormatting sqref="R427">
    <cfRule type="cellIs" dxfId="4663" priority="1159" operator="lessThan">
      <formula>0</formula>
    </cfRule>
  </conditionalFormatting>
  <conditionalFormatting sqref="B422">
    <cfRule type="cellIs" dxfId="4662" priority="1156" operator="lessThan">
      <formula>0</formula>
    </cfRule>
  </conditionalFormatting>
  <conditionalFormatting sqref="R426">
    <cfRule type="cellIs" dxfId="4661" priority="1157" operator="lessThan">
      <formula>0</formula>
    </cfRule>
  </conditionalFormatting>
  <conditionalFormatting sqref="B454:N454">
    <cfRule type="cellIs" dxfId="4660" priority="907" operator="lessThan">
      <formula>0</formula>
    </cfRule>
  </conditionalFormatting>
  <conditionalFormatting sqref="B454:N454">
    <cfRule type="cellIs" dxfId="4659" priority="908" operator="lessThan">
      <formula>0</formula>
    </cfRule>
  </conditionalFormatting>
  <conditionalFormatting sqref="C652:I652">
    <cfRule type="cellIs" dxfId="4658" priority="1174" operator="lessThan">
      <formula>0</formula>
    </cfRule>
  </conditionalFormatting>
  <conditionalFormatting sqref="C653:I653">
    <cfRule type="cellIs" dxfId="4657" priority="1173" operator="lessThan">
      <formula>0</formula>
    </cfRule>
  </conditionalFormatting>
  <conditionalFormatting sqref="C658:M658">
    <cfRule type="cellIs" dxfId="4656" priority="1172" operator="lessThan">
      <formula>0</formula>
    </cfRule>
  </conditionalFormatting>
  <conditionalFormatting sqref="B647:N647">
    <cfRule type="cellIs" dxfId="4655" priority="1171" operator="lessThan">
      <formula>0</formula>
    </cfRule>
  </conditionalFormatting>
  <conditionalFormatting sqref="Q650">
    <cfRule type="cellIs" dxfId="4654" priority="1170" operator="lessThan">
      <formula>0</formula>
    </cfRule>
  </conditionalFormatting>
  <conditionalFormatting sqref="Q417:Q419">
    <cfRule type="cellIs" dxfId="4653" priority="1167" operator="lessThan">
      <formula>0</formula>
    </cfRule>
  </conditionalFormatting>
  <conditionalFormatting sqref="R420">
    <cfRule type="cellIs" dxfId="4652" priority="1164" operator="lessThan">
      <formula>0</formula>
    </cfRule>
  </conditionalFormatting>
  <conditionalFormatting sqref="R421">
    <cfRule type="cellIs" dxfId="4651" priority="1166" operator="lessThan">
      <formula>0</formula>
    </cfRule>
  </conditionalFormatting>
  <conditionalFormatting sqref="Q416:R416 R417:R419">
    <cfRule type="cellIs" dxfId="4650" priority="1169" operator="lessThan">
      <formula>0</formula>
    </cfRule>
  </conditionalFormatting>
  <conditionalFormatting sqref="Q416">
    <cfRule type="cellIs" dxfId="4649" priority="1168" operator="lessThan">
      <formula>0</formula>
    </cfRule>
  </conditionalFormatting>
  <conditionalFormatting sqref="R420">
    <cfRule type="cellIs" dxfId="4648" priority="1165" operator="lessThan">
      <formula>0</formula>
    </cfRule>
  </conditionalFormatting>
  <conditionalFormatting sqref="B454:N454">
    <cfRule type="cellIs" dxfId="4647" priority="906" operator="lessThan">
      <formula>0</formula>
    </cfRule>
  </conditionalFormatting>
  <conditionalFormatting sqref="B454:N454">
    <cfRule type="cellIs" dxfId="4646" priority="905" operator="lessThan">
      <formula>0</formula>
    </cfRule>
  </conditionalFormatting>
  <conditionalFormatting sqref="B454:N454">
    <cfRule type="cellIs" dxfId="4645" priority="904" operator="lessThan">
      <formula>0</formula>
    </cfRule>
  </conditionalFormatting>
  <conditionalFormatting sqref="B454:N454">
    <cfRule type="cellIs" dxfId="4644" priority="902" operator="lessThan">
      <formula>0</formula>
    </cfRule>
  </conditionalFormatting>
  <conditionalFormatting sqref="B454:N454">
    <cfRule type="cellIs" dxfId="4643" priority="903" operator="lessThan">
      <formula>0</formula>
    </cfRule>
  </conditionalFormatting>
  <conditionalFormatting sqref="N457">
    <cfRule type="cellIs" dxfId="4642" priority="900" operator="lessThan">
      <formula>0</formula>
    </cfRule>
  </conditionalFormatting>
  <conditionalFormatting sqref="B454:N454">
    <cfRule type="cellIs" dxfId="4641" priority="901" operator="lessThan">
      <formula>0</formula>
    </cfRule>
  </conditionalFormatting>
  <conditionalFormatting sqref="N458">
    <cfRule type="cellIs" dxfId="4640" priority="899" operator="lessThan">
      <formula>0</formula>
    </cfRule>
  </conditionalFormatting>
  <conditionalFormatting sqref="Q530">
    <cfRule type="cellIs" dxfId="4639" priority="621" operator="lessThan">
      <formula>0</formula>
    </cfRule>
  </conditionalFormatting>
  <conditionalFormatting sqref="N458">
    <cfRule type="cellIs" dxfId="4638" priority="898" operator="lessThan">
      <formula>0</formula>
    </cfRule>
  </conditionalFormatting>
  <conditionalFormatting sqref="D461:N464">
    <cfRule type="cellIs" dxfId="4637" priority="895" operator="lessThan">
      <formula>0</formula>
    </cfRule>
  </conditionalFormatting>
  <conditionalFormatting sqref="Q538">
    <cfRule type="cellIs" dxfId="4636" priority="618" operator="lessThan">
      <formula>0</formula>
    </cfRule>
  </conditionalFormatting>
  <conditionalFormatting sqref="B461:B464">
    <cfRule type="cellIs" dxfId="4635" priority="892" operator="lessThan">
      <formula>0</formula>
    </cfRule>
  </conditionalFormatting>
  <conditionalFormatting sqref="Q553">
    <cfRule type="cellIs" dxfId="4634" priority="615" operator="lessThan">
      <formula>0</formula>
    </cfRule>
  </conditionalFormatting>
  <conditionalFormatting sqref="B512">
    <cfRule type="cellIs" dxfId="4633" priority="889" operator="lessThan">
      <formula>0</formula>
    </cfRule>
  </conditionalFormatting>
  <conditionalFormatting sqref="C512">
    <cfRule type="cellIs" dxfId="4632" priority="886" operator="lessThan">
      <formula>0</formula>
    </cfRule>
  </conditionalFormatting>
  <conditionalFormatting sqref="Q561">
    <cfRule type="cellIs" dxfId="4631" priority="612" operator="lessThan">
      <formula>0</formula>
    </cfRule>
  </conditionalFormatting>
  <conditionalFormatting sqref="Q590">
    <cfRule type="cellIs" dxfId="4630" priority="609" operator="lessThan">
      <formula>0</formula>
    </cfRule>
  </conditionalFormatting>
  <conditionalFormatting sqref="N365">
    <cfRule type="cellIs" dxfId="4629" priority="1155" operator="lessThan">
      <formula>0</formula>
    </cfRule>
  </conditionalFormatting>
  <conditionalFormatting sqref="N371">
    <cfRule type="cellIs" dxfId="4628" priority="1154" operator="lessThan">
      <formula>0</formula>
    </cfRule>
  </conditionalFormatting>
  <conditionalFormatting sqref="N377">
    <cfRule type="cellIs" dxfId="4627" priority="1153" operator="lessThan">
      <formula>0</formula>
    </cfRule>
  </conditionalFormatting>
  <conditionalFormatting sqref="B376">
    <cfRule type="cellIs" dxfId="4626" priority="1136" operator="lessThan">
      <formula>0</formula>
    </cfRule>
  </conditionalFormatting>
  <conditionalFormatting sqref="B588">
    <cfRule type="cellIs" dxfId="4625" priority="1146" operator="lessThan">
      <formula>0</formula>
    </cfRule>
  </conditionalFormatting>
  <conditionalFormatting sqref="B371:B372">
    <cfRule type="cellIs" dxfId="4624" priority="1141" operator="lessThan">
      <formula>0</formula>
    </cfRule>
  </conditionalFormatting>
  <conditionalFormatting sqref="B377:B378">
    <cfRule type="cellIs" dxfId="4623" priority="1138" operator="lessThan">
      <formula>0</formula>
    </cfRule>
  </conditionalFormatting>
  <conditionalFormatting sqref="C351:M354">
    <cfRule type="cellIs" dxfId="4622" priority="1151" operator="lessThan">
      <formula>0</formula>
    </cfRule>
  </conditionalFormatting>
  <conditionalFormatting sqref="B428">
    <cfRule type="cellIs" dxfId="4621" priority="1150" operator="lessThan">
      <formula>0</formula>
    </cfRule>
  </conditionalFormatting>
  <conditionalFormatting sqref="B428">
    <cfRule type="cellIs" dxfId="4620" priority="1149" operator="lessThan">
      <formula>0</formula>
    </cfRule>
  </conditionalFormatting>
  <conditionalFormatting sqref="B391 B397 B381:B385 B375:B379 B369:B373 B363:B367 B361 B351:B355">
    <cfRule type="cellIs" dxfId="4619" priority="1148" operator="lessThan">
      <formula>0</formula>
    </cfRule>
  </conditionalFormatting>
  <conditionalFormatting sqref="B585:B587">
    <cfRule type="cellIs" dxfId="4618" priority="1147" operator="lessThan">
      <formula>0</formula>
    </cfRule>
  </conditionalFormatting>
  <conditionalFormatting sqref="B584">
    <cfRule type="cellIs" dxfId="4617" priority="1145" operator="lessThan">
      <formula>0</formula>
    </cfRule>
  </conditionalFormatting>
  <conditionalFormatting sqref="B397">
    <cfRule type="cellIs" dxfId="4616" priority="1132" operator="lessThan">
      <formula>0</formula>
    </cfRule>
  </conditionalFormatting>
  <conditionalFormatting sqref="B369">
    <cfRule type="cellIs" dxfId="4615" priority="1140" operator="lessThan">
      <formula>0</formula>
    </cfRule>
  </conditionalFormatting>
  <conditionalFormatting sqref="B370">
    <cfRule type="cellIs" dxfId="4614" priority="1139" operator="lessThan">
      <formula>0</formula>
    </cfRule>
  </conditionalFormatting>
  <conditionalFormatting sqref="B375">
    <cfRule type="cellIs" dxfId="4613" priority="1137" operator="lessThan">
      <formula>0</formula>
    </cfRule>
  </conditionalFormatting>
  <conditionalFormatting sqref="B383:B384">
    <cfRule type="cellIs" dxfId="4612" priority="1135" operator="lessThan">
      <formula>0</formula>
    </cfRule>
  </conditionalFormatting>
  <conditionalFormatting sqref="B381">
    <cfRule type="cellIs" dxfId="4611" priority="1134" operator="lessThan">
      <formula>0</formula>
    </cfRule>
  </conditionalFormatting>
  <conditionalFormatting sqref="B382">
    <cfRule type="cellIs" dxfId="4610" priority="1133" operator="lessThan">
      <formula>0</formula>
    </cfRule>
  </conditionalFormatting>
  <conditionalFormatting sqref="B391">
    <cfRule type="cellIs" dxfId="4609" priority="1131" operator="lessThan">
      <formula>0</formula>
    </cfRule>
  </conditionalFormatting>
  <conditionalFormatting sqref="B385">
    <cfRule type="cellIs" dxfId="4608" priority="1130" operator="lessThan">
      <formula>0</formula>
    </cfRule>
  </conditionalFormatting>
  <conditionalFormatting sqref="B379">
    <cfRule type="cellIs" dxfId="4607" priority="1129" operator="lessThan">
      <formula>0</formula>
    </cfRule>
  </conditionalFormatting>
  <conditionalFormatting sqref="B373">
    <cfRule type="cellIs" dxfId="4606" priority="1128" operator="lessThan">
      <formula>0</formula>
    </cfRule>
  </conditionalFormatting>
  <conditionalFormatting sqref="B361">
    <cfRule type="cellIs" dxfId="4605" priority="1127" operator="lessThan">
      <formula>0</formula>
    </cfRule>
  </conditionalFormatting>
  <conditionalFormatting sqref="B621:B624">
    <cfRule type="cellIs" dxfId="4604" priority="1122" operator="lessThan">
      <formula>0</formula>
    </cfRule>
  </conditionalFormatting>
  <conditionalFormatting sqref="B616:B619">
    <cfRule type="cellIs" dxfId="4603" priority="1125" operator="lessThan">
      <formula>0</formula>
    </cfRule>
  </conditionalFormatting>
  <conditionalFormatting sqref="B617">
    <cfRule type="cellIs" dxfId="4602" priority="1124" operator="lessThan">
      <formula>0</formula>
    </cfRule>
  </conditionalFormatting>
  <conditionalFormatting sqref="B618:B619">
    <cfRule type="cellIs" dxfId="4601" priority="1126" operator="lessThan">
      <formula>0</formula>
    </cfRule>
  </conditionalFormatting>
  <conditionalFormatting sqref="B628:B629">
    <cfRule type="cellIs" dxfId="4600" priority="1120" operator="lessThan">
      <formula>0</formula>
    </cfRule>
  </conditionalFormatting>
  <conditionalFormatting sqref="B622">
    <cfRule type="cellIs" dxfId="4599" priority="1121" operator="lessThan">
      <formula>0</formula>
    </cfRule>
  </conditionalFormatting>
  <conditionalFormatting sqref="B623:B624">
    <cfRule type="cellIs" dxfId="4598" priority="1123" operator="lessThan">
      <formula>0</formula>
    </cfRule>
  </conditionalFormatting>
  <conditionalFormatting sqref="B626:B629">
    <cfRule type="cellIs" dxfId="4597" priority="1119" operator="lessThan">
      <formula>0</formula>
    </cfRule>
  </conditionalFormatting>
  <conditionalFormatting sqref="B627">
    <cfRule type="cellIs" dxfId="4596" priority="1118" operator="lessThan">
      <formula>0</formula>
    </cfRule>
  </conditionalFormatting>
  <conditionalFormatting sqref="B365:B366">
    <cfRule type="cellIs" dxfId="4595" priority="1113" operator="lessThan">
      <formula>0</formula>
    </cfRule>
  </conditionalFormatting>
  <conditionalFormatting sqref="B355">
    <cfRule type="cellIs" dxfId="4594" priority="1114" operator="lessThan">
      <formula>0</formula>
    </cfRule>
  </conditionalFormatting>
  <conditionalFormatting sqref="B393:N393">
    <cfRule type="cellIs" dxfId="4593" priority="1068" operator="lessThan">
      <formula>0</formula>
    </cfRule>
  </conditionalFormatting>
  <conditionalFormatting sqref="B387:N387">
    <cfRule type="cellIs" dxfId="4592" priority="1079" operator="lessThan">
      <formula>0</formula>
    </cfRule>
  </conditionalFormatting>
  <conditionalFormatting sqref="B387:N387">
    <cfRule type="cellIs" dxfId="4591" priority="1078" operator="lessThan">
      <formula>0</formula>
    </cfRule>
  </conditionalFormatting>
  <conditionalFormatting sqref="B353:B354">
    <cfRule type="cellIs" dxfId="4590" priority="1117" operator="lessThan">
      <formula>0</formula>
    </cfRule>
  </conditionalFormatting>
  <conditionalFormatting sqref="B351">
    <cfRule type="cellIs" dxfId="4589" priority="1116" operator="lessThan">
      <formula>0</formula>
    </cfRule>
  </conditionalFormatting>
  <conditionalFormatting sqref="B352">
    <cfRule type="cellIs" dxfId="4588" priority="1115" operator="lessThan">
      <formula>0</formula>
    </cfRule>
  </conditionalFormatting>
  <conditionalFormatting sqref="B363">
    <cfRule type="cellIs" dxfId="4587" priority="1112" operator="lessThan">
      <formula>0</formula>
    </cfRule>
  </conditionalFormatting>
  <conditionalFormatting sqref="B364">
    <cfRule type="cellIs" dxfId="4586" priority="1111" operator="lessThan">
      <formula>0</formula>
    </cfRule>
  </conditionalFormatting>
  <conditionalFormatting sqref="B367">
    <cfRule type="cellIs" dxfId="4585" priority="1110" operator="lessThan">
      <formula>0</formula>
    </cfRule>
  </conditionalFormatting>
  <conditionalFormatting sqref="B593:B596">
    <cfRule type="cellIs" dxfId="4584" priority="1108" operator="lessThan">
      <formula>0</formula>
    </cfRule>
  </conditionalFormatting>
  <conditionalFormatting sqref="B594">
    <cfRule type="cellIs" dxfId="4583" priority="1107" operator="lessThan">
      <formula>0</formula>
    </cfRule>
  </conditionalFormatting>
  <conditionalFormatting sqref="B595:B596">
    <cfRule type="cellIs" dxfId="4582" priority="1109" operator="lessThan">
      <formula>0</formula>
    </cfRule>
  </conditionalFormatting>
  <conditionalFormatting sqref="B603">
    <cfRule type="cellIs" dxfId="4581" priority="1102" operator="lessThan">
      <formula>0</formula>
    </cfRule>
  </conditionalFormatting>
  <conditionalFormatting sqref="B603">
    <cfRule type="cellIs" dxfId="4580" priority="1103" operator="lessThan">
      <formula>0</formula>
    </cfRule>
  </conditionalFormatting>
  <conditionalFormatting sqref="B599:B602">
    <cfRule type="cellIs" dxfId="4579" priority="1105" operator="lessThan">
      <formula>0</formula>
    </cfRule>
  </conditionalFormatting>
  <conditionalFormatting sqref="B600">
    <cfRule type="cellIs" dxfId="4578" priority="1104" operator="lessThan">
      <formula>0</formula>
    </cfRule>
  </conditionalFormatting>
  <conditionalFormatting sqref="B601:B602">
    <cfRule type="cellIs" dxfId="4577" priority="1106" operator="lessThan">
      <formula>0</formula>
    </cfRule>
  </conditionalFormatting>
  <conditionalFormatting sqref="N390">
    <cfRule type="cellIs" dxfId="4576" priority="1073" operator="lessThan">
      <formula>0</formula>
    </cfRule>
  </conditionalFormatting>
  <conditionalFormatting sqref="B393:N393">
    <cfRule type="cellIs" dxfId="4575" priority="1071" operator="lessThan">
      <formula>0</formula>
    </cfRule>
  </conditionalFormatting>
  <conditionalFormatting sqref="B571:B573">
    <cfRule type="cellIs" dxfId="4574" priority="1101" operator="lessThan">
      <formula>0</formula>
    </cfRule>
  </conditionalFormatting>
  <conditionalFormatting sqref="B574">
    <cfRule type="cellIs" dxfId="4573" priority="1100" operator="lessThan">
      <formula>0</formula>
    </cfRule>
  </conditionalFormatting>
  <conditionalFormatting sqref="B570">
    <cfRule type="cellIs" dxfId="4572" priority="1099" operator="lessThan">
      <formula>0</formula>
    </cfRule>
  </conditionalFormatting>
  <conditionalFormatting sqref="B607:B608">
    <cfRule type="cellIs" dxfId="4571" priority="1098" operator="lessThan">
      <formula>0</formula>
    </cfRule>
  </conditionalFormatting>
  <conditionalFormatting sqref="B605:B608">
    <cfRule type="cellIs" dxfId="4570" priority="1097" operator="lessThan">
      <formula>0</formula>
    </cfRule>
  </conditionalFormatting>
  <conditionalFormatting sqref="B589">
    <cfRule type="cellIs" dxfId="4569" priority="823" operator="lessThan">
      <formula>0</formula>
    </cfRule>
  </conditionalFormatting>
  <conditionalFormatting sqref="B613:B614">
    <cfRule type="cellIs" dxfId="4568" priority="1095" operator="lessThan">
      <formula>0</formula>
    </cfRule>
  </conditionalFormatting>
  <conditionalFormatting sqref="B606">
    <cfRule type="cellIs" dxfId="4567" priority="1096" operator="lessThan">
      <formula>0</formula>
    </cfRule>
  </conditionalFormatting>
  <conditionalFormatting sqref="B611:B614">
    <cfRule type="cellIs" dxfId="4566" priority="1094" operator="lessThan">
      <formula>0</formula>
    </cfRule>
  </conditionalFormatting>
  <conditionalFormatting sqref="O616:O619">
    <cfRule type="cellIs" dxfId="4565" priority="571" operator="lessThan">
      <formula>0</formula>
    </cfRule>
  </conditionalFormatting>
  <conditionalFormatting sqref="O599 O601:O602">
    <cfRule type="cellIs" dxfId="4564" priority="573" operator="lessThan">
      <formula>0</formula>
    </cfRule>
  </conditionalFormatting>
  <conditionalFormatting sqref="B612">
    <cfRule type="cellIs" dxfId="4563" priority="1093" operator="lessThan">
      <formula>0</formula>
    </cfRule>
  </conditionalFormatting>
  <conditionalFormatting sqref="D589">
    <cfRule type="cellIs" dxfId="4562" priority="817" operator="lessThan">
      <formula>0</formula>
    </cfRule>
  </conditionalFormatting>
  <conditionalFormatting sqref="O605:O607">
    <cfRule type="cellIs" dxfId="4561" priority="565" operator="lessThan">
      <formula>0</formula>
    </cfRule>
  </conditionalFormatting>
  <conditionalFormatting sqref="O626:O629">
    <cfRule type="cellIs" dxfId="4560" priority="567" operator="lessThan">
      <formula>0</formula>
    </cfRule>
  </conditionalFormatting>
  <conditionalFormatting sqref="B650 B655:B657 B663 B665:B668 B642:B645 B670">
    <cfRule type="cellIs" dxfId="4559" priority="1092" operator="lessThan">
      <formula>0</formula>
    </cfRule>
  </conditionalFormatting>
  <conditionalFormatting sqref="N378">
    <cfRule type="cellIs" dxfId="4558" priority="1083" operator="lessThan">
      <formula>0</formula>
    </cfRule>
  </conditionalFormatting>
  <conditionalFormatting sqref="N372">
    <cfRule type="cellIs" dxfId="4557" priority="1084" operator="lessThan">
      <formula>0</formula>
    </cfRule>
  </conditionalFormatting>
  <conditionalFormatting sqref="B387:N387">
    <cfRule type="cellIs" dxfId="4556" priority="1081" operator="lessThan">
      <formula>0</formula>
    </cfRule>
  </conditionalFormatting>
  <conditionalFormatting sqref="N384">
    <cfRule type="cellIs" dxfId="4555" priority="1082" operator="lessThan">
      <formula>0</formula>
    </cfRule>
  </conditionalFormatting>
  <conditionalFormatting sqref="B387:N387">
    <cfRule type="cellIs" dxfId="4554" priority="1080" operator="lessThan">
      <formula>0</formula>
    </cfRule>
  </conditionalFormatting>
  <conditionalFormatting sqref="B387:N387">
    <cfRule type="cellIs" dxfId="4553" priority="1077" operator="lessThan">
      <formula>0</formula>
    </cfRule>
  </conditionalFormatting>
  <conditionalFormatting sqref="B652">
    <cfRule type="cellIs" dxfId="4552" priority="1091" operator="lessThan">
      <formula>0</formula>
    </cfRule>
  </conditionalFormatting>
  <conditionalFormatting sqref="B653">
    <cfRule type="cellIs" dxfId="4551" priority="1090" operator="lessThan">
      <formula>0</formula>
    </cfRule>
  </conditionalFormatting>
  <conditionalFormatting sqref="B658">
    <cfRule type="cellIs" dxfId="4550" priority="1089" operator="lessThan">
      <formula>0</formula>
    </cfRule>
  </conditionalFormatting>
  <conditionalFormatting sqref="O365">
    <cfRule type="cellIs" dxfId="4549" priority="559" operator="lessThan">
      <formula>0</formula>
    </cfRule>
  </conditionalFormatting>
  <conditionalFormatting sqref="O371">
    <cfRule type="cellIs" dxfId="4548" priority="558" operator="lessThan">
      <formula>0</formula>
    </cfRule>
  </conditionalFormatting>
  <conditionalFormatting sqref="G589">
    <cfRule type="cellIs" dxfId="4547" priority="808" operator="lessThan">
      <formula>0</formula>
    </cfRule>
  </conditionalFormatting>
  <conditionalFormatting sqref="H589">
    <cfRule type="cellIs" dxfId="4546" priority="805" operator="lessThan">
      <formula>0</formula>
    </cfRule>
  </conditionalFormatting>
  <conditionalFormatting sqref="B351:B354">
    <cfRule type="cellIs" dxfId="4545" priority="1087" operator="lessThan">
      <formula>0</formula>
    </cfRule>
  </conditionalFormatting>
  <conditionalFormatting sqref="N366">
    <cfRule type="cellIs" dxfId="4544" priority="1085" operator="lessThan">
      <formula>0</formula>
    </cfRule>
  </conditionalFormatting>
  <conditionalFormatting sqref="B387:N387">
    <cfRule type="cellIs" dxfId="4543" priority="1076" operator="lessThan">
      <formula>0</formula>
    </cfRule>
  </conditionalFormatting>
  <conditionalFormatting sqref="B387:N387">
    <cfRule type="cellIs" dxfId="4542" priority="1075" operator="lessThan">
      <formula>0</formula>
    </cfRule>
  </conditionalFormatting>
  <conditionalFormatting sqref="B387:N387">
    <cfRule type="cellIs" dxfId="4541" priority="1074" operator="lessThan">
      <formula>0</formula>
    </cfRule>
  </conditionalFormatting>
  <conditionalFormatting sqref="B393:N393">
    <cfRule type="cellIs" dxfId="4540" priority="1069" operator="lessThan">
      <formula>0</formula>
    </cfRule>
  </conditionalFormatting>
  <conditionalFormatting sqref="B393:N393">
    <cfRule type="cellIs" dxfId="4539" priority="1072" operator="lessThan">
      <formula>0</formula>
    </cfRule>
  </conditionalFormatting>
  <conditionalFormatting sqref="B393:N393">
    <cfRule type="cellIs" dxfId="4538" priority="1067" operator="lessThan">
      <formula>0</formula>
    </cfRule>
  </conditionalFormatting>
  <conditionalFormatting sqref="B393:N393">
    <cfRule type="cellIs" dxfId="4537" priority="1070" operator="lessThan">
      <formula>0</formula>
    </cfRule>
  </conditionalFormatting>
  <conditionalFormatting sqref="B393:N393">
    <cfRule type="cellIs" dxfId="4536" priority="1065" operator="lessThan">
      <formula>0</formula>
    </cfRule>
  </conditionalFormatting>
  <conditionalFormatting sqref="B393:N393">
    <cfRule type="cellIs" dxfId="4535" priority="1066" operator="lessThan">
      <formula>0</formula>
    </cfRule>
  </conditionalFormatting>
  <conditionalFormatting sqref="B399:N399">
    <cfRule type="cellIs" dxfId="4534" priority="1063" operator="lessThan">
      <formula>0</formula>
    </cfRule>
  </conditionalFormatting>
  <conditionalFormatting sqref="N396">
    <cfRule type="cellIs" dxfId="4533" priority="1064" operator="lessThan">
      <formula>0</formula>
    </cfRule>
  </conditionalFormatting>
  <conditionalFormatting sqref="B399:N399">
    <cfRule type="cellIs" dxfId="4532" priority="1062" operator="lessThan">
      <formula>0</formula>
    </cfRule>
  </conditionalFormatting>
  <conditionalFormatting sqref="B399:N399">
    <cfRule type="cellIs" dxfId="4531" priority="1061" operator="lessThan">
      <formula>0</formula>
    </cfRule>
  </conditionalFormatting>
  <conditionalFormatting sqref="B399:N399">
    <cfRule type="cellIs" dxfId="4530" priority="1060" operator="lessThan">
      <formula>0</formula>
    </cfRule>
  </conditionalFormatting>
  <conditionalFormatting sqref="B399:N399">
    <cfRule type="cellIs" dxfId="4529" priority="1059" operator="lessThan">
      <formula>0</formula>
    </cfRule>
  </conditionalFormatting>
  <conditionalFormatting sqref="B399:N399">
    <cfRule type="cellIs" dxfId="4528" priority="1058" operator="lessThan">
      <formula>0</formula>
    </cfRule>
  </conditionalFormatting>
  <conditionalFormatting sqref="B399:N399">
    <cfRule type="cellIs" dxfId="4527" priority="1057" operator="lessThan">
      <formula>0</formula>
    </cfRule>
  </conditionalFormatting>
  <conditionalFormatting sqref="B399:N399">
    <cfRule type="cellIs" dxfId="4526" priority="1056" operator="lessThan">
      <formula>0</formula>
    </cfRule>
  </conditionalFormatting>
  <conditionalFormatting sqref="N402">
    <cfRule type="cellIs" dxfId="4525" priority="1055" operator="lessThan">
      <formula>0</formula>
    </cfRule>
  </conditionalFormatting>
  <conditionalFormatting sqref="N355">
    <cfRule type="cellIs" dxfId="4524" priority="1054" operator="lessThan">
      <formula>0</formula>
    </cfRule>
  </conditionalFormatting>
  <conditionalFormatting sqref="N361">
    <cfRule type="cellIs" dxfId="4523" priority="1053" operator="lessThan">
      <formula>0</formula>
    </cfRule>
  </conditionalFormatting>
  <conditionalFormatting sqref="N361">
    <cfRule type="cellIs" dxfId="4522" priority="1052" operator="lessThan">
      <formula>0</formula>
    </cfRule>
  </conditionalFormatting>
  <conditionalFormatting sqref="N367">
    <cfRule type="cellIs" dxfId="4521" priority="1051" operator="lessThan">
      <formula>0</formula>
    </cfRule>
  </conditionalFormatting>
  <conditionalFormatting sqref="N367">
    <cfRule type="cellIs" dxfId="4520" priority="1050" operator="lessThan">
      <formula>0</formula>
    </cfRule>
  </conditionalFormatting>
  <conditionalFormatting sqref="N373">
    <cfRule type="cellIs" dxfId="4519" priority="1049" operator="lessThan">
      <formula>0</formula>
    </cfRule>
  </conditionalFormatting>
  <conditionalFormatting sqref="N373">
    <cfRule type="cellIs" dxfId="4518" priority="1048" operator="lessThan">
      <formula>0</formula>
    </cfRule>
  </conditionalFormatting>
  <conditionalFormatting sqref="N379">
    <cfRule type="cellIs" dxfId="4517" priority="1047" operator="lessThan">
      <formula>0</formula>
    </cfRule>
  </conditionalFormatting>
  <conditionalFormatting sqref="N379">
    <cfRule type="cellIs" dxfId="4516" priority="1046" operator="lessThan">
      <formula>0</formula>
    </cfRule>
  </conditionalFormatting>
  <conditionalFormatting sqref="N385">
    <cfRule type="cellIs" dxfId="4515" priority="1045" operator="lessThan">
      <formula>0</formula>
    </cfRule>
  </conditionalFormatting>
  <conditionalFormatting sqref="N385">
    <cfRule type="cellIs" dxfId="4514" priority="1044" operator="lessThan">
      <formula>0</formula>
    </cfRule>
  </conditionalFormatting>
  <conditionalFormatting sqref="N391">
    <cfRule type="cellIs" dxfId="4513" priority="1043" operator="lessThan">
      <formula>0</formula>
    </cfRule>
  </conditionalFormatting>
  <conditionalFormatting sqref="N391">
    <cfRule type="cellIs" dxfId="4512" priority="1042" operator="lessThan">
      <formula>0</formula>
    </cfRule>
  </conditionalFormatting>
  <conditionalFormatting sqref="N397">
    <cfRule type="cellIs" dxfId="4511" priority="1041" operator="lessThan">
      <formula>0</formula>
    </cfRule>
  </conditionalFormatting>
  <conditionalFormatting sqref="N397">
    <cfRule type="cellIs" dxfId="4510" priority="1040" operator="lessThan">
      <formula>0</formula>
    </cfRule>
  </conditionalFormatting>
  <conditionalFormatting sqref="C409:M409">
    <cfRule type="cellIs" dxfId="4509" priority="1039" operator="lessThan">
      <formula>0</formula>
    </cfRule>
  </conditionalFormatting>
  <conditionalFormatting sqref="C409:M409">
    <cfRule type="cellIs" dxfId="4508" priority="1038" operator="lessThan">
      <formula>0</formula>
    </cfRule>
  </conditionalFormatting>
  <conditionalFormatting sqref="H409">
    <cfRule type="cellIs" dxfId="4507" priority="1037" operator="lessThan">
      <formula>0</formula>
    </cfRule>
  </conditionalFormatting>
  <conditionalFormatting sqref="B409">
    <cfRule type="cellIs" dxfId="4506" priority="1036" operator="lessThan">
      <formula>0</formula>
    </cfRule>
  </conditionalFormatting>
  <conditionalFormatting sqref="B409">
    <cfRule type="cellIs" dxfId="4505" priority="1035" operator="lessThan">
      <formula>0</formula>
    </cfRule>
  </conditionalFormatting>
  <conditionalFormatting sqref="B405:N405">
    <cfRule type="cellIs" dxfId="4504" priority="1034" operator="lessThan">
      <formula>0</formula>
    </cfRule>
  </conditionalFormatting>
  <conditionalFormatting sqref="B405:N405">
    <cfRule type="cellIs" dxfId="4503" priority="1033" operator="lessThan">
      <formula>0</formula>
    </cfRule>
  </conditionalFormatting>
  <conditionalFormatting sqref="B405:N405">
    <cfRule type="cellIs" dxfId="4502" priority="1032" operator="lessThan">
      <formula>0</formula>
    </cfRule>
  </conditionalFormatting>
  <conditionalFormatting sqref="B405:N405">
    <cfRule type="cellIs" dxfId="4501" priority="1031" operator="lessThan">
      <formula>0</formula>
    </cfRule>
  </conditionalFormatting>
  <conditionalFormatting sqref="B405:N405">
    <cfRule type="cellIs" dxfId="4500" priority="1030" operator="lessThan">
      <formula>0</formula>
    </cfRule>
  </conditionalFormatting>
  <conditionalFormatting sqref="B405:N405">
    <cfRule type="cellIs" dxfId="4499" priority="1029" operator="lessThan">
      <formula>0</formula>
    </cfRule>
  </conditionalFormatting>
  <conditionalFormatting sqref="B405:N405">
    <cfRule type="cellIs" dxfId="4498" priority="1028" operator="lessThan">
      <formula>0</formula>
    </cfRule>
  </conditionalFormatting>
  <conditionalFormatting sqref="B405:N405">
    <cfRule type="cellIs" dxfId="4497" priority="1027" operator="lessThan">
      <formula>0</formula>
    </cfRule>
  </conditionalFormatting>
  <conditionalFormatting sqref="N408">
    <cfRule type="cellIs" dxfId="4496" priority="1026" operator="lessThan">
      <formula>0</formula>
    </cfRule>
  </conditionalFormatting>
  <conditionalFormatting sqref="N409">
    <cfRule type="cellIs" dxfId="4495" priority="1025" operator="lessThan">
      <formula>0</formula>
    </cfRule>
  </conditionalFormatting>
  <conditionalFormatting sqref="N409">
    <cfRule type="cellIs" dxfId="4494" priority="1024" operator="lessThan">
      <formula>0</formula>
    </cfRule>
  </conditionalFormatting>
  <conditionalFormatting sqref="C415:M415">
    <cfRule type="cellIs" dxfId="4493" priority="1023" operator="lessThan">
      <formula>0</formula>
    </cfRule>
  </conditionalFormatting>
  <conditionalFormatting sqref="C415:M415">
    <cfRule type="cellIs" dxfId="4492" priority="1022" operator="lessThan">
      <formula>0</formula>
    </cfRule>
  </conditionalFormatting>
  <conditionalFormatting sqref="H415">
    <cfRule type="cellIs" dxfId="4491" priority="1021" operator="lessThan">
      <formula>0</formula>
    </cfRule>
  </conditionalFormatting>
  <conditionalFormatting sqref="B415">
    <cfRule type="cellIs" dxfId="4490" priority="1020" operator="lessThan">
      <formula>0</formula>
    </cfRule>
  </conditionalFormatting>
  <conditionalFormatting sqref="B415">
    <cfRule type="cellIs" dxfId="4489" priority="1019" operator="lessThan">
      <formula>0</formula>
    </cfRule>
  </conditionalFormatting>
  <conditionalFormatting sqref="B411:N411">
    <cfRule type="cellIs" dxfId="4488" priority="1018" operator="lessThan">
      <formula>0</formula>
    </cfRule>
  </conditionalFormatting>
  <conditionalFormatting sqref="B411:N411">
    <cfRule type="cellIs" dxfId="4487" priority="1017" operator="lessThan">
      <formula>0</formula>
    </cfRule>
  </conditionalFormatting>
  <conditionalFormatting sqref="B411:N411">
    <cfRule type="cellIs" dxfId="4486" priority="1016" operator="lessThan">
      <formula>0</formula>
    </cfRule>
  </conditionalFormatting>
  <conditionalFormatting sqref="B411:N411">
    <cfRule type="cellIs" dxfId="4485" priority="1015" operator="lessThan">
      <formula>0</formula>
    </cfRule>
  </conditionalFormatting>
  <conditionalFormatting sqref="B411:N411">
    <cfRule type="cellIs" dxfId="4484" priority="1014" operator="lessThan">
      <formula>0</formula>
    </cfRule>
  </conditionalFormatting>
  <conditionalFormatting sqref="B411:N411">
    <cfRule type="cellIs" dxfId="4483" priority="1013" operator="lessThan">
      <formula>0</formula>
    </cfRule>
  </conditionalFormatting>
  <conditionalFormatting sqref="B411:N411">
    <cfRule type="cellIs" dxfId="4482" priority="1012" operator="lessThan">
      <formula>0</formula>
    </cfRule>
  </conditionalFormatting>
  <conditionalFormatting sqref="B411:N411">
    <cfRule type="cellIs" dxfId="4481" priority="1011" operator="lessThan">
      <formula>0</formula>
    </cfRule>
  </conditionalFormatting>
  <conditionalFormatting sqref="N414">
    <cfRule type="cellIs" dxfId="4480" priority="1010" operator="lessThan">
      <formula>0</formula>
    </cfRule>
  </conditionalFormatting>
  <conditionalFormatting sqref="N415">
    <cfRule type="cellIs" dxfId="4479" priority="1009" operator="lessThan">
      <formula>0</formula>
    </cfRule>
  </conditionalFormatting>
  <conditionalFormatting sqref="N415">
    <cfRule type="cellIs" dxfId="4478" priority="1008" operator="lessThan">
      <formula>0</formula>
    </cfRule>
  </conditionalFormatting>
  <conditionalFormatting sqref="C421:M421">
    <cfRule type="cellIs" dxfId="4477" priority="1007" operator="lessThan">
      <formula>0</formula>
    </cfRule>
  </conditionalFormatting>
  <conditionalFormatting sqref="C421:M421">
    <cfRule type="cellIs" dxfId="4476" priority="1006" operator="lessThan">
      <formula>0</formula>
    </cfRule>
  </conditionalFormatting>
  <conditionalFormatting sqref="H421">
    <cfRule type="cellIs" dxfId="4475" priority="1005" operator="lessThan">
      <formula>0</formula>
    </cfRule>
  </conditionalFormatting>
  <conditionalFormatting sqref="B421">
    <cfRule type="cellIs" dxfId="4474" priority="1004" operator="lessThan">
      <formula>0</formula>
    </cfRule>
  </conditionalFormatting>
  <conditionalFormatting sqref="B421">
    <cfRule type="cellIs" dxfId="4473" priority="1003" operator="lessThan">
      <formula>0</formula>
    </cfRule>
  </conditionalFormatting>
  <conditionalFormatting sqref="B417:N417">
    <cfRule type="cellIs" dxfId="4472" priority="1002" operator="lessThan">
      <formula>0</formula>
    </cfRule>
  </conditionalFormatting>
  <conditionalFormatting sqref="B417:N417">
    <cfRule type="cellIs" dxfId="4471" priority="1001" operator="lessThan">
      <formula>0</formula>
    </cfRule>
  </conditionalFormatting>
  <conditionalFormatting sqref="B417:N417">
    <cfRule type="cellIs" dxfId="4470" priority="1000" operator="lessThan">
      <formula>0</formula>
    </cfRule>
  </conditionalFormatting>
  <conditionalFormatting sqref="B417:N417">
    <cfRule type="cellIs" dxfId="4469" priority="999" operator="lessThan">
      <formula>0</formula>
    </cfRule>
  </conditionalFormatting>
  <conditionalFormatting sqref="B417:N417">
    <cfRule type="cellIs" dxfId="4468" priority="998" operator="lessThan">
      <formula>0</formula>
    </cfRule>
  </conditionalFormatting>
  <conditionalFormatting sqref="B417:N417">
    <cfRule type="cellIs" dxfId="4467" priority="997" operator="lessThan">
      <formula>0</formula>
    </cfRule>
  </conditionalFormatting>
  <conditionalFormatting sqref="B417:N417">
    <cfRule type="cellIs" dxfId="4466" priority="996" operator="lessThan">
      <formula>0</formula>
    </cfRule>
  </conditionalFormatting>
  <conditionalFormatting sqref="B417:N417">
    <cfRule type="cellIs" dxfId="4465" priority="995" operator="lessThan">
      <formula>0</formula>
    </cfRule>
  </conditionalFormatting>
  <conditionalFormatting sqref="N420">
    <cfRule type="cellIs" dxfId="4464" priority="994" operator="lessThan">
      <formula>0</formula>
    </cfRule>
  </conditionalFormatting>
  <conditionalFormatting sqref="N421">
    <cfRule type="cellIs" dxfId="4463" priority="993" operator="lessThan">
      <formula>0</formula>
    </cfRule>
  </conditionalFormatting>
  <conditionalFormatting sqref="N421">
    <cfRule type="cellIs" dxfId="4462" priority="992" operator="lessThan">
      <formula>0</formula>
    </cfRule>
  </conditionalFormatting>
  <conditionalFormatting sqref="C427:M427">
    <cfRule type="cellIs" dxfId="4461" priority="991" operator="lessThan">
      <formula>0</formula>
    </cfRule>
  </conditionalFormatting>
  <conditionalFormatting sqref="C427:M427">
    <cfRule type="cellIs" dxfId="4460" priority="990" operator="lessThan">
      <formula>0</formula>
    </cfRule>
  </conditionalFormatting>
  <conditionalFormatting sqref="H427">
    <cfRule type="cellIs" dxfId="4459" priority="989" operator="lessThan">
      <formula>0</formula>
    </cfRule>
  </conditionalFormatting>
  <conditionalFormatting sqref="B427">
    <cfRule type="cellIs" dxfId="4458" priority="988" operator="lessThan">
      <formula>0</formula>
    </cfRule>
  </conditionalFormatting>
  <conditionalFormatting sqref="B427">
    <cfRule type="cellIs" dxfId="4457" priority="987" operator="lessThan">
      <formula>0</formula>
    </cfRule>
  </conditionalFormatting>
  <conditionalFormatting sqref="B423:N423">
    <cfRule type="cellIs" dxfId="4456" priority="986" operator="lessThan">
      <formula>0</formula>
    </cfRule>
  </conditionalFormatting>
  <conditionalFormatting sqref="B423:N423">
    <cfRule type="cellIs" dxfId="4455" priority="985" operator="lessThan">
      <formula>0</formula>
    </cfRule>
  </conditionalFormatting>
  <conditionalFormatting sqref="B423:N423">
    <cfRule type="cellIs" dxfId="4454" priority="984" operator="lessThan">
      <formula>0</formula>
    </cfRule>
  </conditionalFormatting>
  <conditionalFormatting sqref="B423:N423">
    <cfRule type="cellIs" dxfId="4453" priority="983" operator="lessThan">
      <formula>0</formula>
    </cfRule>
  </conditionalFormatting>
  <conditionalFormatting sqref="B423:N423">
    <cfRule type="cellIs" dxfId="4452" priority="982" operator="lessThan">
      <formula>0</formula>
    </cfRule>
  </conditionalFormatting>
  <conditionalFormatting sqref="B423:N423">
    <cfRule type="cellIs" dxfId="4451" priority="981" operator="lessThan">
      <formula>0</formula>
    </cfRule>
  </conditionalFormatting>
  <conditionalFormatting sqref="B423:N423">
    <cfRule type="cellIs" dxfId="4450" priority="980" operator="lessThan">
      <formula>0</formula>
    </cfRule>
  </conditionalFormatting>
  <conditionalFormatting sqref="B423:N423">
    <cfRule type="cellIs" dxfId="4449" priority="979" operator="lessThan">
      <formula>0</formula>
    </cfRule>
  </conditionalFormatting>
  <conditionalFormatting sqref="N426">
    <cfRule type="cellIs" dxfId="4448" priority="978" operator="lessThan">
      <formula>0</formula>
    </cfRule>
  </conditionalFormatting>
  <conditionalFormatting sqref="C537:N537">
    <cfRule type="cellIs" dxfId="4447" priority="698" operator="lessThan">
      <formula>0</formula>
    </cfRule>
  </conditionalFormatting>
  <conditionalFormatting sqref="C568:N568">
    <cfRule type="cellIs" dxfId="4446" priority="695" operator="lessThan">
      <formula>0</formula>
    </cfRule>
  </conditionalFormatting>
  <conditionalFormatting sqref="I552:N552">
    <cfRule type="cellIs" dxfId="4445" priority="692" operator="lessThan">
      <formula>0</formula>
    </cfRule>
  </conditionalFormatting>
  <conditionalFormatting sqref="I560:N560">
    <cfRule type="cellIs" dxfId="4444" priority="689" operator="lessThan">
      <formula>0</formula>
    </cfRule>
  </conditionalFormatting>
  <conditionalFormatting sqref="B429:N429">
    <cfRule type="cellIs" dxfId="4443" priority="966" operator="lessThan">
      <formula>0</formula>
    </cfRule>
  </conditionalFormatting>
  <conditionalFormatting sqref="B429:N429">
    <cfRule type="cellIs" dxfId="4442" priority="965" operator="lessThan">
      <formula>0</formula>
    </cfRule>
  </conditionalFormatting>
  <conditionalFormatting sqref="B429:N429">
    <cfRule type="cellIs" dxfId="4441" priority="964" operator="lessThan">
      <formula>0</formula>
    </cfRule>
  </conditionalFormatting>
  <conditionalFormatting sqref="B429:N429">
    <cfRule type="cellIs" dxfId="4440" priority="963" operator="lessThan">
      <formula>0</formula>
    </cfRule>
  </conditionalFormatting>
  <conditionalFormatting sqref="N432">
    <cfRule type="cellIs" dxfId="4439" priority="962" operator="lessThan">
      <formula>0</formula>
    </cfRule>
  </conditionalFormatting>
  <conditionalFormatting sqref="C439:M439">
    <cfRule type="cellIs" dxfId="4438" priority="961" operator="lessThan">
      <formula>0</formula>
    </cfRule>
  </conditionalFormatting>
  <conditionalFormatting sqref="C439:M439">
    <cfRule type="cellIs" dxfId="4437" priority="960" operator="lessThan">
      <formula>0</formula>
    </cfRule>
  </conditionalFormatting>
  <conditionalFormatting sqref="H439">
    <cfRule type="cellIs" dxfId="4436" priority="959" operator="lessThan">
      <formula>0</formula>
    </cfRule>
  </conditionalFormatting>
  <conditionalFormatting sqref="B439">
    <cfRule type="cellIs" dxfId="4435" priority="958" operator="lessThan">
      <formula>0</formula>
    </cfRule>
  </conditionalFormatting>
  <conditionalFormatting sqref="B439">
    <cfRule type="cellIs" dxfId="4434" priority="957" operator="lessThan">
      <formula>0</formula>
    </cfRule>
  </conditionalFormatting>
  <conditionalFormatting sqref="B435:N435">
    <cfRule type="cellIs" dxfId="4433" priority="956" operator="lessThan">
      <formula>0</formula>
    </cfRule>
  </conditionalFormatting>
  <conditionalFormatting sqref="B435:N435">
    <cfRule type="cellIs" dxfId="4432" priority="955" operator="lessThan">
      <formula>0</formula>
    </cfRule>
  </conditionalFormatting>
  <conditionalFormatting sqref="C641:N645">
    <cfRule type="cellIs" dxfId="4431" priority="674" operator="lessThan">
      <formula>0</formula>
    </cfRule>
  </conditionalFormatting>
  <conditionalFormatting sqref="C597:N597">
    <cfRule type="cellIs" dxfId="4430" priority="673" operator="lessThan">
      <formula>0</formula>
    </cfRule>
  </conditionalFormatting>
  <conditionalFormatting sqref="C603:N603">
    <cfRule type="cellIs" dxfId="4429" priority="670" operator="lessThan">
      <formula>0</formula>
    </cfRule>
  </conditionalFormatting>
  <conditionalFormatting sqref="C603:N603">
    <cfRule type="cellIs" dxfId="4428" priority="669" operator="lessThan">
      <formula>0</formula>
    </cfRule>
  </conditionalFormatting>
  <conditionalFormatting sqref="C603:N603">
    <cfRule type="cellIs" dxfId="4427" priority="668" operator="lessThan">
      <formula>0</formula>
    </cfRule>
  </conditionalFormatting>
  <conditionalFormatting sqref="H445">
    <cfRule type="cellIs" dxfId="4426" priority="943" operator="lessThan">
      <formula>0</formula>
    </cfRule>
  </conditionalFormatting>
  <conditionalFormatting sqref="B445">
    <cfRule type="cellIs" dxfId="4425" priority="942" operator="lessThan">
      <formula>0</formula>
    </cfRule>
  </conditionalFormatting>
  <conditionalFormatting sqref="B445">
    <cfRule type="cellIs" dxfId="4424" priority="941" operator="lessThan">
      <formula>0</formula>
    </cfRule>
  </conditionalFormatting>
  <conditionalFormatting sqref="B441:N441">
    <cfRule type="cellIs" dxfId="4423" priority="940" operator="lessThan">
      <formula>0</formula>
    </cfRule>
  </conditionalFormatting>
  <conditionalFormatting sqref="B441:N441">
    <cfRule type="cellIs" dxfId="4422" priority="939" operator="lessThan">
      <formula>0</formula>
    </cfRule>
  </conditionalFormatting>
  <conditionalFormatting sqref="B441:N441">
    <cfRule type="cellIs" dxfId="4421" priority="938" operator="lessThan">
      <formula>0</formula>
    </cfRule>
  </conditionalFormatting>
  <conditionalFormatting sqref="B441:N441">
    <cfRule type="cellIs" dxfId="4420" priority="937" operator="lessThan">
      <formula>0</formula>
    </cfRule>
  </conditionalFormatting>
  <conditionalFormatting sqref="B441:N441">
    <cfRule type="cellIs" dxfId="4419" priority="936" operator="lessThan">
      <formula>0</formula>
    </cfRule>
  </conditionalFormatting>
  <conditionalFormatting sqref="B441:N441">
    <cfRule type="cellIs" dxfId="4418" priority="935" operator="lessThan">
      <formula>0</formula>
    </cfRule>
  </conditionalFormatting>
  <conditionalFormatting sqref="B441:N441">
    <cfRule type="cellIs" dxfId="4417" priority="934" operator="lessThan">
      <formula>0</formula>
    </cfRule>
  </conditionalFormatting>
  <conditionalFormatting sqref="B441:N441">
    <cfRule type="cellIs" dxfId="4416" priority="933" operator="lessThan">
      <formula>0</formula>
    </cfRule>
  </conditionalFormatting>
  <conditionalFormatting sqref="N444">
    <cfRule type="cellIs" dxfId="4415" priority="932" operator="lessThan">
      <formula>0</formula>
    </cfRule>
  </conditionalFormatting>
  <conditionalFormatting sqref="N445">
    <cfRule type="cellIs" dxfId="4414" priority="931" operator="lessThan">
      <formula>0</formula>
    </cfRule>
  </conditionalFormatting>
  <conditionalFormatting sqref="N445">
    <cfRule type="cellIs" dxfId="4413" priority="930" operator="lessThan">
      <formula>0</formula>
    </cfRule>
  </conditionalFormatting>
  <conditionalFormatting sqref="C452:M452">
    <cfRule type="cellIs" dxfId="4412" priority="929" operator="lessThan">
      <formula>0</formula>
    </cfRule>
  </conditionalFormatting>
  <conditionalFormatting sqref="C452:M452">
    <cfRule type="cellIs" dxfId="4411" priority="928" operator="lessThan">
      <formula>0</formula>
    </cfRule>
  </conditionalFormatting>
  <conditionalFormatting sqref="H452">
    <cfRule type="cellIs" dxfId="4410" priority="927" operator="lessThan">
      <formula>0</formula>
    </cfRule>
  </conditionalFormatting>
  <conditionalFormatting sqref="B452">
    <cfRule type="cellIs" dxfId="4409" priority="926" operator="lessThan">
      <formula>0</formula>
    </cfRule>
  </conditionalFormatting>
  <conditionalFormatting sqref="B452">
    <cfRule type="cellIs" dxfId="4408" priority="925" operator="lessThan">
      <formula>0</formula>
    </cfRule>
  </conditionalFormatting>
  <conditionalFormatting sqref="B448:N448">
    <cfRule type="cellIs" dxfId="4407" priority="924" operator="lessThan">
      <formula>0</formula>
    </cfRule>
  </conditionalFormatting>
  <conditionalFormatting sqref="B448:N448">
    <cfRule type="cellIs" dxfId="4406" priority="923" operator="lessThan">
      <formula>0</formula>
    </cfRule>
  </conditionalFormatting>
  <conditionalFormatting sqref="B448:N448">
    <cfRule type="cellIs" dxfId="4405" priority="922" operator="lessThan">
      <formula>0</formula>
    </cfRule>
  </conditionalFormatting>
  <conditionalFormatting sqref="B448:N448">
    <cfRule type="cellIs" dxfId="4404" priority="921" operator="lessThan">
      <formula>0</formula>
    </cfRule>
  </conditionalFormatting>
  <conditionalFormatting sqref="B448:N448">
    <cfRule type="cellIs" dxfId="4403" priority="920" operator="lessThan">
      <formula>0</formula>
    </cfRule>
  </conditionalFormatting>
  <conditionalFormatting sqref="B448:N448">
    <cfRule type="cellIs" dxfId="4402" priority="919" operator="lessThan">
      <formula>0</formula>
    </cfRule>
  </conditionalFormatting>
  <conditionalFormatting sqref="B448:N448">
    <cfRule type="cellIs" dxfId="4401" priority="918" operator="lessThan">
      <formula>0</formula>
    </cfRule>
  </conditionalFormatting>
  <conditionalFormatting sqref="B448:N448">
    <cfRule type="cellIs" dxfId="4400" priority="917" operator="lessThan">
      <formula>0</formula>
    </cfRule>
  </conditionalFormatting>
  <conditionalFormatting sqref="N451">
    <cfRule type="cellIs" dxfId="4399" priority="916" operator="lessThan">
      <formula>0</formula>
    </cfRule>
  </conditionalFormatting>
  <conditionalFormatting sqref="N452">
    <cfRule type="cellIs" dxfId="4398" priority="915" operator="lessThan">
      <formula>0</formula>
    </cfRule>
  </conditionalFormatting>
  <conditionalFormatting sqref="N452">
    <cfRule type="cellIs" dxfId="4397" priority="914" operator="lessThan">
      <formula>0</formula>
    </cfRule>
  </conditionalFormatting>
  <conditionalFormatting sqref="C458:M458">
    <cfRule type="cellIs" dxfId="4396" priority="913" operator="lessThan">
      <formula>0</formula>
    </cfRule>
  </conditionalFormatting>
  <conditionalFormatting sqref="C458:M458">
    <cfRule type="cellIs" dxfId="4395" priority="912" operator="lessThan">
      <formula>0</formula>
    </cfRule>
  </conditionalFormatting>
  <conditionalFormatting sqref="H458">
    <cfRule type="cellIs" dxfId="4394" priority="911" operator="lessThan">
      <formula>0</formula>
    </cfRule>
  </conditionalFormatting>
  <conditionalFormatting sqref="B458">
    <cfRule type="cellIs" dxfId="4393" priority="910" operator="lessThan">
      <formula>0</formula>
    </cfRule>
  </conditionalFormatting>
  <conditionalFormatting sqref="B458">
    <cfRule type="cellIs" dxfId="4392" priority="909" operator="lessThan">
      <formula>0</formula>
    </cfRule>
  </conditionalFormatting>
  <conditionalFormatting sqref="R505">
    <cfRule type="cellIs" dxfId="4391" priority="631" operator="lessThan">
      <formula>0</formula>
    </cfRule>
  </conditionalFormatting>
  <conditionalFormatting sqref="Q505">
    <cfRule type="cellIs" dxfId="4390" priority="630" operator="lessThan">
      <formula>0</formula>
    </cfRule>
  </conditionalFormatting>
  <conditionalFormatting sqref="R513">
    <cfRule type="cellIs" dxfId="4389" priority="628" operator="lessThan">
      <formula>0</formula>
    </cfRule>
  </conditionalFormatting>
  <conditionalFormatting sqref="Q513">
    <cfRule type="cellIs" dxfId="4388" priority="627" operator="lessThan">
      <formula>0</formula>
    </cfRule>
  </conditionalFormatting>
  <conditionalFormatting sqref="R522">
    <cfRule type="cellIs" dxfId="4387" priority="625" operator="lessThan">
      <formula>0</formula>
    </cfRule>
  </conditionalFormatting>
  <conditionalFormatting sqref="Q522">
    <cfRule type="cellIs" dxfId="4386" priority="624" operator="lessThan">
      <formula>0</formula>
    </cfRule>
  </conditionalFormatting>
  <conditionalFormatting sqref="R530">
    <cfRule type="cellIs" dxfId="4385" priority="622" operator="lessThan">
      <formula>0</formula>
    </cfRule>
  </conditionalFormatting>
  <conditionalFormatting sqref="C461:C464">
    <cfRule type="expression" dxfId="4384" priority="896">
      <formula>C461/B461&gt;1</formula>
    </cfRule>
    <cfRule type="expression" dxfId="4383" priority="897">
      <formula>C461/B461&lt;1</formula>
    </cfRule>
  </conditionalFormatting>
  <conditionalFormatting sqref="R538">
    <cfRule type="cellIs" dxfId="4382" priority="619" operator="lessThan">
      <formula>0</formula>
    </cfRule>
  </conditionalFormatting>
  <conditionalFormatting sqref="D461:N464">
    <cfRule type="expression" dxfId="4381" priority="893">
      <formula>D461/C461&gt;1</formula>
    </cfRule>
    <cfRule type="expression" dxfId="4380" priority="894">
      <formula>D461/C461&lt;1</formula>
    </cfRule>
  </conditionalFormatting>
  <conditionalFormatting sqref="R553">
    <cfRule type="cellIs" dxfId="4379" priority="616" operator="lessThan">
      <formula>0</formula>
    </cfRule>
  </conditionalFormatting>
  <conditionalFormatting sqref="B461:B464 B552:N552 B560:N560 B575:N575 B589:N589">
    <cfRule type="expression" dxfId="4378" priority="890">
      <formula>B461/#REF!&gt;1</formula>
    </cfRule>
    <cfRule type="expression" dxfId="4377" priority="891">
      <formula>B461/#REF!&lt;1</formula>
    </cfRule>
  </conditionalFormatting>
  <conditionalFormatting sqref="R561">
    <cfRule type="cellIs" dxfId="4376" priority="613" operator="lessThan">
      <formula>0</formula>
    </cfRule>
  </conditionalFormatting>
  <conditionalFormatting sqref="B512">
    <cfRule type="expression" dxfId="4375" priority="887">
      <formula>B512/#REF!&gt;1</formula>
    </cfRule>
    <cfRule type="expression" dxfId="4374" priority="888">
      <formula>B512/#REF!&lt;1</formula>
    </cfRule>
  </conditionalFormatting>
  <conditionalFormatting sqref="R590">
    <cfRule type="cellIs" dxfId="4373" priority="610" operator="lessThan">
      <formula>0</formula>
    </cfRule>
  </conditionalFormatting>
  <conditionalFormatting sqref="C512">
    <cfRule type="expression" dxfId="4372" priority="884">
      <formula>C512/B512&gt;1</formula>
    </cfRule>
    <cfRule type="expression" dxfId="4371" priority="885">
      <formula>C512/B512&lt;1</formula>
    </cfRule>
  </conditionalFormatting>
  <conditionalFormatting sqref="D512">
    <cfRule type="cellIs" dxfId="4370" priority="883" operator="lessThan">
      <formula>0</formula>
    </cfRule>
  </conditionalFormatting>
  <conditionalFormatting sqref="D512">
    <cfRule type="expression" dxfId="4369" priority="881">
      <formula>D512/C512&gt;1</formula>
    </cfRule>
    <cfRule type="expression" dxfId="4368" priority="882">
      <formula>D512/C512&lt;1</formula>
    </cfRule>
  </conditionalFormatting>
  <conditionalFormatting sqref="E512">
    <cfRule type="cellIs" dxfId="4367" priority="880" operator="lessThan">
      <formula>0</formula>
    </cfRule>
  </conditionalFormatting>
  <conditionalFormatting sqref="E512">
    <cfRule type="expression" dxfId="4366" priority="878">
      <formula>E512/D512&gt;1</formula>
    </cfRule>
    <cfRule type="expression" dxfId="4365" priority="879">
      <formula>E512/D512&lt;1</formula>
    </cfRule>
  </conditionalFormatting>
  <conditionalFormatting sqref="F512">
    <cfRule type="cellIs" dxfId="4364" priority="877" operator="lessThan">
      <formula>0</formula>
    </cfRule>
  </conditionalFormatting>
  <conditionalFormatting sqref="F512">
    <cfRule type="expression" dxfId="4363" priority="875">
      <formula>F512/E512&gt;1</formula>
    </cfRule>
    <cfRule type="expression" dxfId="4362" priority="876">
      <formula>F512/E512&lt;1</formula>
    </cfRule>
  </conditionalFormatting>
  <conditionalFormatting sqref="G512">
    <cfRule type="cellIs" dxfId="4361" priority="874" operator="lessThan">
      <formula>0</formula>
    </cfRule>
  </conditionalFormatting>
  <conditionalFormatting sqref="G512">
    <cfRule type="expression" dxfId="4360" priority="872">
      <formula>G512/F512&gt;1</formula>
    </cfRule>
    <cfRule type="expression" dxfId="4359" priority="873">
      <formula>G512/F512&lt;1</formula>
    </cfRule>
  </conditionalFormatting>
  <conditionalFormatting sqref="H512">
    <cfRule type="cellIs" dxfId="4358" priority="871" operator="lessThan">
      <formula>0</formula>
    </cfRule>
  </conditionalFormatting>
  <conditionalFormatting sqref="H512">
    <cfRule type="expression" dxfId="4357" priority="869">
      <formula>H512/G512&gt;1</formula>
    </cfRule>
    <cfRule type="expression" dxfId="4356" priority="870">
      <formula>H512/G512&lt;1</formula>
    </cfRule>
  </conditionalFormatting>
  <conditionalFormatting sqref="I512:N512">
    <cfRule type="cellIs" dxfId="4355" priority="868" operator="lessThan">
      <formula>0</formula>
    </cfRule>
  </conditionalFormatting>
  <conditionalFormatting sqref="I512:N512">
    <cfRule type="expression" dxfId="4354" priority="866">
      <formula>I512/H512&gt;1</formula>
    </cfRule>
    <cfRule type="expression" dxfId="4353" priority="867">
      <formula>I512/H512&lt;1</formula>
    </cfRule>
  </conditionalFormatting>
  <conditionalFormatting sqref="B552">
    <cfRule type="cellIs" dxfId="4352" priority="865" operator="lessThan">
      <formula>0</formula>
    </cfRule>
  </conditionalFormatting>
  <conditionalFormatting sqref="B552">
    <cfRule type="expression" dxfId="4351" priority="863">
      <formula>B552/#REF!&gt;1</formula>
    </cfRule>
    <cfRule type="expression" dxfId="4350" priority="864">
      <formula>B552/#REF!&lt;1</formula>
    </cfRule>
  </conditionalFormatting>
  <conditionalFormatting sqref="C552">
    <cfRule type="cellIs" dxfId="4349" priority="862" operator="lessThan">
      <formula>0</formula>
    </cfRule>
  </conditionalFormatting>
  <conditionalFormatting sqref="C552">
    <cfRule type="expression" dxfId="4348" priority="860">
      <formula>C552/B552&gt;1</formula>
    </cfRule>
    <cfRule type="expression" dxfId="4347" priority="861">
      <formula>C552/B552&lt;1</formula>
    </cfRule>
  </conditionalFormatting>
  <conditionalFormatting sqref="D552">
    <cfRule type="cellIs" dxfId="4346" priority="859" operator="lessThan">
      <formula>0</formula>
    </cfRule>
  </conditionalFormatting>
  <conditionalFormatting sqref="D552">
    <cfRule type="expression" dxfId="4345" priority="857">
      <formula>D552/C552&gt;1</formula>
    </cfRule>
    <cfRule type="expression" dxfId="4344" priority="858">
      <formula>D552/C552&lt;1</formula>
    </cfRule>
  </conditionalFormatting>
  <conditionalFormatting sqref="E552">
    <cfRule type="cellIs" dxfId="4343" priority="856" operator="lessThan">
      <formula>0</formula>
    </cfRule>
  </conditionalFormatting>
  <conditionalFormatting sqref="E552">
    <cfRule type="expression" dxfId="4342" priority="854">
      <formula>E552/D552&gt;1</formula>
    </cfRule>
    <cfRule type="expression" dxfId="4341" priority="855">
      <formula>E552/D552&lt;1</formula>
    </cfRule>
  </conditionalFormatting>
  <conditionalFormatting sqref="F552">
    <cfRule type="cellIs" dxfId="4340" priority="853" operator="lessThan">
      <formula>0</formula>
    </cfRule>
  </conditionalFormatting>
  <conditionalFormatting sqref="F552">
    <cfRule type="expression" dxfId="4339" priority="851">
      <formula>F552/E552&gt;1</formula>
    </cfRule>
    <cfRule type="expression" dxfId="4338" priority="852">
      <formula>F552/E552&lt;1</formula>
    </cfRule>
  </conditionalFormatting>
  <conditionalFormatting sqref="G552">
    <cfRule type="cellIs" dxfId="4337" priority="850" operator="lessThan">
      <formula>0</formula>
    </cfRule>
  </conditionalFormatting>
  <conditionalFormatting sqref="G552">
    <cfRule type="expression" dxfId="4336" priority="848">
      <formula>G552/F552&gt;1</formula>
    </cfRule>
    <cfRule type="expression" dxfId="4335" priority="849">
      <formula>G552/F552&lt;1</formula>
    </cfRule>
  </conditionalFormatting>
  <conditionalFormatting sqref="H552">
    <cfRule type="cellIs" dxfId="4334" priority="847" operator="lessThan">
      <formula>0</formula>
    </cfRule>
  </conditionalFormatting>
  <conditionalFormatting sqref="H552">
    <cfRule type="expression" dxfId="4333" priority="845">
      <formula>H552/G552&gt;1</formula>
    </cfRule>
    <cfRule type="expression" dxfId="4332" priority="846">
      <formula>H552/G552&lt;1</formula>
    </cfRule>
  </conditionalFormatting>
  <conditionalFormatting sqref="B560">
    <cfRule type="cellIs" dxfId="4331" priority="844" operator="lessThan">
      <formula>0</formula>
    </cfRule>
  </conditionalFormatting>
  <conditionalFormatting sqref="B560">
    <cfRule type="expression" dxfId="4330" priority="842">
      <formula>B560/#REF!&gt;1</formula>
    </cfRule>
    <cfRule type="expression" dxfId="4329" priority="843">
      <formula>B560/#REF!&lt;1</formula>
    </cfRule>
  </conditionalFormatting>
  <conditionalFormatting sqref="C560">
    <cfRule type="cellIs" dxfId="4328" priority="841" operator="lessThan">
      <formula>0</formula>
    </cfRule>
  </conditionalFormatting>
  <conditionalFormatting sqref="C560">
    <cfRule type="expression" dxfId="4327" priority="839">
      <formula>C560/B560&gt;1</formula>
    </cfRule>
    <cfRule type="expression" dxfId="4326" priority="840">
      <formula>C560/B560&lt;1</formula>
    </cfRule>
  </conditionalFormatting>
  <conditionalFormatting sqref="D560">
    <cfRule type="cellIs" dxfId="4325" priority="838" operator="lessThan">
      <formula>0</formula>
    </cfRule>
  </conditionalFormatting>
  <conditionalFormatting sqref="D560">
    <cfRule type="expression" dxfId="4324" priority="836">
      <formula>D560/C560&gt;1</formula>
    </cfRule>
    <cfRule type="expression" dxfId="4323" priority="837">
      <formula>D560/C560&lt;1</formula>
    </cfRule>
  </conditionalFormatting>
  <conditionalFormatting sqref="E560">
    <cfRule type="cellIs" dxfId="4322" priority="835" operator="lessThan">
      <formula>0</formula>
    </cfRule>
  </conditionalFormatting>
  <conditionalFormatting sqref="E560">
    <cfRule type="expression" dxfId="4321" priority="833">
      <formula>E560/D560&gt;1</formula>
    </cfRule>
    <cfRule type="expression" dxfId="4320" priority="834">
      <formula>E560/D560&lt;1</formula>
    </cfRule>
  </conditionalFormatting>
  <conditionalFormatting sqref="F560">
    <cfRule type="cellIs" dxfId="4319" priority="832" operator="lessThan">
      <formula>0</formula>
    </cfRule>
  </conditionalFormatting>
  <conditionalFormatting sqref="F560">
    <cfRule type="expression" dxfId="4318" priority="830">
      <formula>F560/E560&gt;1</formula>
    </cfRule>
    <cfRule type="expression" dxfId="4317" priority="831">
      <formula>F560/E560&lt;1</formula>
    </cfRule>
  </conditionalFormatting>
  <conditionalFormatting sqref="G560">
    <cfRule type="cellIs" dxfId="4316" priority="829" operator="lessThan">
      <formula>0</formula>
    </cfRule>
  </conditionalFormatting>
  <conditionalFormatting sqref="G560">
    <cfRule type="expression" dxfId="4315" priority="827">
      <formula>G560/F560&gt;1</formula>
    </cfRule>
    <cfRule type="expression" dxfId="4314" priority="828">
      <formula>G560/F560&lt;1</formula>
    </cfRule>
  </conditionalFormatting>
  <conditionalFormatting sqref="H560">
    <cfRule type="cellIs" dxfId="4313" priority="826" operator="lessThan">
      <formula>0</formula>
    </cfRule>
  </conditionalFormatting>
  <conditionalFormatting sqref="H560">
    <cfRule type="expression" dxfId="4312" priority="824">
      <formula>H560/G560&gt;1</formula>
    </cfRule>
    <cfRule type="expression" dxfId="4311" priority="825">
      <formula>H560/G560&lt;1</formula>
    </cfRule>
  </conditionalFormatting>
  <conditionalFormatting sqref="O616:O619">
    <cfRule type="cellIs" dxfId="4310" priority="572" operator="lessThan">
      <formula>0</formula>
    </cfRule>
  </conditionalFormatting>
  <conditionalFormatting sqref="B589">
    <cfRule type="expression" dxfId="4309" priority="821">
      <formula>B589/#REF!&gt;1</formula>
    </cfRule>
    <cfRule type="expression" dxfId="4308" priority="822">
      <formula>B589/#REF!&lt;1</formula>
    </cfRule>
  </conditionalFormatting>
  <conditionalFormatting sqref="C589">
    <cfRule type="cellIs" dxfId="4307" priority="820" operator="lessThan">
      <formula>0</formula>
    </cfRule>
  </conditionalFormatting>
  <conditionalFormatting sqref="C589">
    <cfRule type="expression" dxfId="4306" priority="818">
      <formula>C589/B589&gt;1</formula>
    </cfRule>
    <cfRule type="expression" dxfId="4305" priority="819">
      <formula>C589/B589&lt;1</formula>
    </cfRule>
  </conditionalFormatting>
  <conditionalFormatting sqref="O605:O607">
    <cfRule type="cellIs" dxfId="4304" priority="566" operator="lessThan">
      <formula>0</formula>
    </cfRule>
  </conditionalFormatting>
  <conditionalFormatting sqref="D589">
    <cfRule type="expression" dxfId="4303" priority="815">
      <formula>D589/C589&gt;1</formula>
    </cfRule>
    <cfRule type="expression" dxfId="4302" priority="816">
      <formula>D589/C589&lt;1</formula>
    </cfRule>
  </conditionalFormatting>
  <conditionalFormatting sqref="E589">
    <cfRule type="cellIs" dxfId="4301" priority="814" operator="lessThan">
      <formula>0</formula>
    </cfRule>
  </conditionalFormatting>
  <conditionalFormatting sqref="E589">
    <cfRule type="expression" dxfId="4300" priority="812">
      <formula>E589/D589&gt;1</formula>
    </cfRule>
    <cfRule type="expression" dxfId="4299" priority="813">
      <formula>E589/D589&lt;1</formula>
    </cfRule>
  </conditionalFormatting>
  <conditionalFormatting sqref="F589">
    <cfRule type="cellIs" dxfId="4298" priority="811" operator="lessThan">
      <formula>0</formula>
    </cfRule>
  </conditionalFormatting>
  <conditionalFormatting sqref="F589">
    <cfRule type="expression" dxfId="4297" priority="809">
      <formula>F589/E589&gt;1</formula>
    </cfRule>
    <cfRule type="expression" dxfId="4296" priority="810">
      <formula>F589/E589&lt;1</formula>
    </cfRule>
  </conditionalFormatting>
  <conditionalFormatting sqref="O377">
    <cfRule type="cellIs" dxfId="4295" priority="557" operator="lessThan">
      <formula>0</formula>
    </cfRule>
  </conditionalFormatting>
  <conditionalFormatting sqref="G589">
    <cfRule type="expression" dxfId="4294" priority="806">
      <formula>G589/F589&gt;1</formula>
    </cfRule>
    <cfRule type="expression" dxfId="4293" priority="807">
      <formula>G589/F589&lt;1</formula>
    </cfRule>
  </conditionalFormatting>
  <conditionalFormatting sqref="O366">
    <cfRule type="cellIs" dxfId="4292" priority="554" operator="lessThan">
      <formula>0</formula>
    </cfRule>
  </conditionalFormatting>
  <conditionalFormatting sqref="H589">
    <cfRule type="expression" dxfId="4291" priority="803">
      <formula>H589/G589&gt;1</formula>
    </cfRule>
    <cfRule type="expression" dxfId="4290" priority="804">
      <formula>H589/G589&lt;1</formula>
    </cfRule>
  </conditionalFormatting>
  <conditionalFormatting sqref="N596">
    <cfRule type="cellIs" dxfId="4289" priority="802" operator="lessThan">
      <formula>0</formula>
    </cfRule>
  </conditionalFormatting>
  <conditionalFormatting sqref="O387">
    <cfRule type="cellIs" dxfId="4288" priority="549" operator="lessThan">
      <formula>0</formula>
    </cfRule>
  </conditionalFormatting>
  <conditionalFormatting sqref="O387">
    <cfRule type="cellIs" dxfId="4287" priority="550" operator="lessThan">
      <formula>0</formula>
    </cfRule>
  </conditionalFormatting>
  <conditionalFormatting sqref="O387">
    <cfRule type="cellIs" dxfId="4286" priority="547" operator="lessThan">
      <formula>0</formula>
    </cfRule>
  </conditionalFormatting>
  <conditionalFormatting sqref="O387">
    <cfRule type="cellIs" dxfId="4285" priority="548" operator="lessThan">
      <formula>0</formula>
    </cfRule>
  </conditionalFormatting>
  <conditionalFormatting sqref="N600">
    <cfRule type="cellIs" dxfId="4284" priority="801" operator="lessThan">
      <formula>0</formula>
    </cfRule>
  </conditionalFormatting>
  <conditionalFormatting sqref="N600">
    <cfRule type="cellIs" dxfId="4283" priority="800" operator="lessThan">
      <formula>0</formula>
    </cfRule>
  </conditionalFormatting>
  <conditionalFormatting sqref="Q363">
    <cfRule type="cellIs" dxfId="4282" priority="799" operator="lessThan">
      <formula>0</formula>
    </cfRule>
  </conditionalFormatting>
  <conditionalFormatting sqref="Q364:Q365">
    <cfRule type="cellIs" dxfId="4281" priority="798" operator="lessThan">
      <formula>0</formula>
    </cfRule>
  </conditionalFormatting>
  <conditionalFormatting sqref="Q461:Q464">
    <cfRule type="cellIs" dxfId="4280" priority="797" operator="lessThan">
      <formula>0</formula>
    </cfRule>
  </conditionalFormatting>
  <conditionalFormatting sqref="Q361">
    <cfRule type="cellIs" dxfId="4279" priority="796" operator="lessThan">
      <formula>0</formula>
    </cfRule>
  </conditionalFormatting>
  <conditionalFormatting sqref="Q366:Q367">
    <cfRule type="cellIs" dxfId="4278" priority="795" operator="lessThan">
      <formula>0</formula>
    </cfRule>
  </conditionalFormatting>
  <conditionalFormatting sqref="Q369:Q373">
    <cfRule type="cellIs" dxfId="4277" priority="794" operator="lessThan">
      <formula>0</formula>
    </cfRule>
  </conditionalFormatting>
  <conditionalFormatting sqref="Q378:Q379">
    <cfRule type="cellIs" dxfId="4276" priority="793" operator="lessThan">
      <formula>0</formula>
    </cfRule>
  </conditionalFormatting>
  <conditionalFormatting sqref="Q384:Q385">
    <cfRule type="cellIs" dxfId="4275" priority="792" operator="lessThan">
      <formula>0</formula>
    </cfRule>
  </conditionalFormatting>
  <conditionalFormatting sqref="Q390:Q391">
    <cfRule type="cellIs" dxfId="4274" priority="791" operator="lessThan">
      <formula>0</formula>
    </cfRule>
  </conditionalFormatting>
  <conditionalFormatting sqref="Q396:Q397">
    <cfRule type="cellIs" dxfId="4273" priority="790" operator="lessThan">
      <formula>0</formula>
    </cfRule>
  </conditionalFormatting>
  <conditionalFormatting sqref="Q402">
    <cfRule type="cellIs" dxfId="4272" priority="789" operator="lessThan">
      <formula>0</formula>
    </cfRule>
  </conditionalFormatting>
  <conditionalFormatting sqref="Q408:Q409">
    <cfRule type="cellIs" dxfId="4271" priority="788" operator="lessThan">
      <formula>0</formula>
    </cfRule>
  </conditionalFormatting>
  <conditionalFormatting sqref="Q414:Q415">
    <cfRule type="cellIs" dxfId="4270" priority="787" operator="lessThan">
      <formula>0</formula>
    </cfRule>
  </conditionalFormatting>
  <conditionalFormatting sqref="Q420:Q421">
    <cfRule type="cellIs" dxfId="4269" priority="786" operator="lessThan">
      <formula>0</formula>
    </cfRule>
  </conditionalFormatting>
  <conditionalFormatting sqref="Q426:Q427">
    <cfRule type="cellIs" dxfId="4268" priority="785" operator="lessThan">
      <formula>0</formula>
    </cfRule>
  </conditionalFormatting>
  <conditionalFormatting sqref="Q432:Q433">
    <cfRule type="cellIs" dxfId="4267" priority="784" operator="lessThan">
      <formula>0</formula>
    </cfRule>
  </conditionalFormatting>
  <conditionalFormatting sqref="Q438:Q439">
    <cfRule type="cellIs" dxfId="4266" priority="783" operator="lessThan">
      <formula>0</formula>
    </cfRule>
  </conditionalFormatting>
  <conditionalFormatting sqref="Q444:Q445">
    <cfRule type="cellIs" dxfId="4265" priority="782" operator="lessThan">
      <formula>0</formula>
    </cfRule>
  </conditionalFormatting>
  <conditionalFormatting sqref="Q451:Q452">
    <cfRule type="cellIs" dxfId="4264" priority="781" operator="lessThan">
      <formula>0</formula>
    </cfRule>
  </conditionalFormatting>
  <conditionalFormatting sqref="Q457:Q458">
    <cfRule type="cellIs" dxfId="4263" priority="780" operator="lessThan">
      <formula>0</formula>
    </cfRule>
  </conditionalFormatting>
  <conditionalFormatting sqref="Q465">
    <cfRule type="cellIs" dxfId="4262" priority="779" operator="lessThan">
      <formula>0</formula>
    </cfRule>
  </conditionalFormatting>
  <conditionalFormatting sqref="Q472">
    <cfRule type="cellIs" dxfId="4261" priority="778" operator="lessThan">
      <formula>0</formula>
    </cfRule>
  </conditionalFormatting>
  <conditionalFormatting sqref="Q503:Q504">
    <cfRule type="cellIs" dxfId="4260" priority="777" operator="lessThan">
      <formula>0</formula>
    </cfRule>
  </conditionalFormatting>
  <conditionalFormatting sqref="Q511:Q512">
    <cfRule type="cellIs" dxfId="4259" priority="776" operator="lessThan">
      <formula>0</formula>
    </cfRule>
  </conditionalFormatting>
  <conditionalFormatting sqref="Q520:Q521">
    <cfRule type="cellIs" dxfId="4258" priority="775" operator="lessThan">
      <formula>0</formula>
    </cfRule>
  </conditionalFormatting>
  <conditionalFormatting sqref="Q528:Q529">
    <cfRule type="cellIs" dxfId="4257" priority="774" operator="lessThan">
      <formula>0</formula>
    </cfRule>
  </conditionalFormatting>
  <conditionalFormatting sqref="Q544:Q545">
    <cfRule type="cellIs" dxfId="4256" priority="773" operator="lessThan">
      <formula>0</formula>
    </cfRule>
  </conditionalFormatting>
  <conditionalFormatting sqref="Q536:Q537">
    <cfRule type="cellIs" dxfId="4255" priority="772" operator="lessThan">
      <formula>0</formula>
    </cfRule>
  </conditionalFormatting>
  <conditionalFormatting sqref="Q551:Q552">
    <cfRule type="cellIs" dxfId="4254" priority="771" operator="lessThan">
      <formula>0</formula>
    </cfRule>
  </conditionalFormatting>
  <conditionalFormatting sqref="Q559:Q560">
    <cfRule type="cellIs" dxfId="4253" priority="770" operator="lessThan">
      <formula>0</formula>
    </cfRule>
  </conditionalFormatting>
  <conditionalFormatting sqref="Q567:Q568">
    <cfRule type="cellIs" dxfId="4252" priority="769" operator="lessThan">
      <formula>0</formula>
    </cfRule>
  </conditionalFormatting>
  <conditionalFormatting sqref="Q574:Q575">
    <cfRule type="cellIs" dxfId="4251" priority="768" operator="lessThan">
      <formula>0</formula>
    </cfRule>
  </conditionalFormatting>
  <conditionalFormatting sqref="Q581:Q582">
    <cfRule type="cellIs" dxfId="4250" priority="767" operator="lessThan">
      <formula>0</formula>
    </cfRule>
  </conditionalFormatting>
  <conditionalFormatting sqref="Q588:Q589">
    <cfRule type="cellIs" dxfId="4249" priority="766" operator="lessThan">
      <formula>0</formula>
    </cfRule>
  </conditionalFormatting>
  <conditionalFormatting sqref="Q596:Q597">
    <cfRule type="cellIs" dxfId="4248" priority="765" operator="lessThan">
      <formula>0</formula>
    </cfRule>
  </conditionalFormatting>
  <conditionalFormatting sqref="Q603">
    <cfRule type="cellIs" dxfId="4247" priority="764" operator="lessThan">
      <formula>0</formula>
    </cfRule>
  </conditionalFormatting>
  <conditionalFormatting sqref="Q608">
    <cfRule type="cellIs" dxfId="4246" priority="763" operator="lessThan">
      <formula>0</formula>
    </cfRule>
  </conditionalFormatting>
  <conditionalFormatting sqref="O405">
    <cfRule type="cellIs" dxfId="4245" priority="507" operator="lessThan">
      <formula>0</formula>
    </cfRule>
  </conditionalFormatting>
  <conditionalFormatting sqref="Q632:Q634">
    <cfRule type="cellIs" dxfId="4244" priority="762" operator="lessThan">
      <formula>0</formula>
    </cfRule>
  </conditionalFormatting>
  <conditionalFormatting sqref="I710:N710 Q708:R711">
    <cfRule type="cellIs" dxfId="4243" priority="756" operator="lessThan">
      <formula>0</formula>
    </cfRule>
  </conditionalFormatting>
  <conditionalFormatting sqref="Q636:Q637 Q641:Q645">
    <cfRule type="cellIs" dxfId="4242" priority="761" operator="lessThan">
      <formula>0</formula>
    </cfRule>
  </conditionalFormatting>
  <conditionalFormatting sqref="Q648">
    <cfRule type="cellIs" dxfId="4241" priority="760" operator="lessThan">
      <formula>0</formula>
    </cfRule>
  </conditionalFormatting>
  <conditionalFormatting sqref="Q649">
    <cfRule type="cellIs" dxfId="4240" priority="759" operator="lessThan">
      <formula>0</formula>
    </cfRule>
  </conditionalFormatting>
  <conditionalFormatting sqref="Q651">
    <cfRule type="cellIs" dxfId="4239" priority="758" operator="lessThan">
      <formula>0</formula>
    </cfRule>
  </conditionalFormatting>
  <conditionalFormatting sqref="Q652">
    <cfRule type="cellIs" dxfId="4238" priority="757" operator="lessThan">
      <formula>0</formula>
    </cfRule>
  </conditionalFormatting>
  <conditionalFormatting sqref="D654:N654 D651:N651 D648:N649 D632:N634">
    <cfRule type="expression" dxfId="4237" priority="729">
      <formula>D632/C632&gt;1</formula>
    </cfRule>
    <cfRule type="expression" dxfId="4236" priority="730">
      <formula>D632/C632&lt;1</formula>
    </cfRule>
  </conditionalFormatting>
  <conditionalFormatting sqref="C507:C510">
    <cfRule type="cellIs" dxfId="4235" priority="755" operator="lessThan">
      <formula>0</formula>
    </cfRule>
  </conditionalFormatting>
  <conditionalFormatting sqref="C507:C510">
    <cfRule type="expression" dxfId="4234" priority="753">
      <formula>C507/B507&gt;1</formula>
    </cfRule>
    <cfRule type="expression" dxfId="4233" priority="754">
      <formula>C507/B507&lt;1</formula>
    </cfRule>
  </conditionalFormatting>
  <conditionalFormatting sqref="D507:N510">
    <cfRule type="cellIs" dxfId="4232" priority="752" operator="lessThan">
      <formula>0</formula>
    </cfRule>
  </conditionalFormatting>
  <conditionalFormatting sqref="D507:N510">
    <cfRule type="expression" dxfId="4231" priority="750">
      <formula>D507/C507&gt;1</formula>
    </cfRule>
    <cfRule type="expression" dxfId="4230" priority="751">
      <formula>D507/C507&lt;1</formula>
    </cfRule>
  </conditionalFormatting>
  <conditionalFormatting sqref="B507:B510">
    <cfRule type="cellIs" dxfId="4229" priority="749" operator="lessThan">
      <formula>0</formula>
    </cfRule>
  </conditionalFormatting>
  <conditionalFormatting sqref="B507:B510">
    <cfRule type="expression" dxfId="4228" priority="747">
      <formula>B507/#REF!&gt;1</formula>
    </cfRule>
    <cfRule type="expression" dxfId="4227" priority="748">
      <formula>B507/#REF!&lt;1</formula>
    </cfRule>
  </conditionalFormatting>
  <conditionalFormatting sqref="J588:N588 J574:N574 J559:N559 J551:N551">
    <cfRule type="cellIs" dxfId="4226" priority="746" operator="lessThan">
      <formula>0</formula>
    </cfRule>
  </conditionalFormatting>
  <conditionalFormatting sqref="C588:I588 C584:C587 C574:I574 C570:C573 C559:I559 C555:C558 C551:I551 C547:C550">
    <cfRule type="cellIs" dxfId="4225" priority="745" operator="lessThan">
      <formula>0</formula>
    </cfRule>
  </conditionalFormatting>
  <conditionalFormatting sqref="C588:M588 C574:M574 C559:M559 C551:M551">
    <cfRule type="cellIs" dxfId="4224" priority="744" operator="lessThan">
      <formula>0</formula>
    </cfRule>
  </conditionalFormatting>
  <conditionalFormatting sqref="C584:C587 C570:C573 C555:C558 C547:C550">
    <cfRule type="expression" dxfId="4223" priority="742">
      <formula>C547/B547&gt;1</formula>
    </cfRule>
    <cfRule type="expression" dxfId="4222" priority="743">
      <formula>C547/B547&lt;1</formula>
    </cfRule>
  </conditionalFormatting>
  <conditionalFormatting sqref="D584:N587 D570:N573 D555:N558 D547:N550">
    <cfRule type="cellIs" dxfId="4221" priority="741" operator="lessThan">
      <formula>0</formula>
    </cfRule>
  </conditionalFormatting>
  <conditionalFormatting sqref="D584:N587 D570:N573 D555:N558 D547:N550">
    <cfRule type="expression" dxfId="4220" priority="739">
      <formula>D547/C547&gt;1</formula>
    </cfRule>
    <cfRule type="expression" dxfId="4219" priority="740">
      <formula>D547/C547&lt;1</formula>
    </cfRule>
  </conditionalFormatting>
  <conditionalFormatting sqref="C588:N588 C574:N574 C559:N559 C551:N551">
    <cfRule type="cellIs" dxfId="4218" priority="738" operator="lessThan">
      <formula>0</formula>
    </cfRule>
  </conditionalFormatting>
  <conditionalFormatting sqref="C588:N588 C574:N574 C559:N559 C551:N551">
    <cfRule type="expression" dxfId="4217" priority="736">
      <formula>C551/B551&gt;1</formula>
    </cfRule>
    <cfRule type="expression" dxfId="4216" priority="737">
      <formula>C551/B551&lt;1</formula>
    </cfRule>
  </conditionalFormatting>
  <conditionalFormatting sqref="B654 B651 B648:B649 B632:B634 B641:B645">
    <cfRule type="cellIs" dxfId="4215" priority="735" operator="lessThan">
      <formula>0</formula>
    </cfRule>
  </conditionalFormatting>
  <conditionalFormatting sqref="C654 C651 C648:C649 C632:C634">
    <cfRule type="cellIs" dxfId="4214" priority="734" operator="lessThan">
      <formula>0</formula>
    </cfRule>
  </conditionalFormatting>
  <conditionalFormatting sqref="C654 C651 C648:C649 C632:C634">
    <cfRule type="expression" dxfId="4213" priority="732">
      <formula>C632/B632&gt;1</formula>
    </cfRule>
    <cfRule type="expression" dxfId="4212" priority="733">
      <formula>C632/B632&lt;1</formula>
    </cfRule>
  </conditionalFormatting>
  <conditionalFormatting sqref="D654:N654 D651:N651 D648:N649 D632:N634">
    <cfRule type="cellIs" dxfId="4211" priority="731" operator="lessThan">
      <formula>0</formula>
    </cfRule>
  </conditionalFormatting>
  <conditionalFormatting sqref="B504:N504 B537 B568 B597">
    <cfRule type="expression" dxfId="4210" priority="1501">
      <formula>B504/#REF!&gt;1</formula>
    </cfRule>
    <cfRule type="expression" dxfId="4209" priority="1502">
      <formula>B504/#REF!&lt;1</formula>
    </cfRule>
  </conditionalFormatting>
  <conditionalFormatting sqref="C465">
    <cfRule type="cellIs" dxfId="4208" priority="728" operator="lessThan">
      <formula>0</formula>
    </cfRule>
  </conditionalFormatting>
  <conditionalFormatting sqref="C465">
    <cfRule type="expression" dxfId="4207" priority="726">
      <formula>C465/B465&gt;1</formula>
    </cfRule>
    <cfRule type="expression" dxfId="4206" priority="727">
      <formula>C465/B465&lt;1</formula>
    </cfRule>
  </conditionalFormatting>
  <conditionalFormatting sqref="D465:N465">
    <cfRule type="cellIs" dxfId="4205" priority="725" operator="lessThan">
      <formula>0</formula>
    </cfRule>
  </conditionalFormatting>
  <conditionalFormatting sqref="D465:N465">
    <cfRule type="expression" dxfId="4204" priority="723">
      <formula>D465/C465&gt;1</formula>
    </cfRule>
    <cfRule type="expression" dxfId="4203" priority="724">
      <formula>D465/C465&lt;1</formula>
    </cfRule>
  </conditionalFormatting>
  <conditionalFormatting sqref="B465">
    <cfRule type="cellIs" dxfId="4202" priority="722" operator="lessThan">
      <formula>0</formula>
    </cfRule>
  </conditionalFormatting>
  <conditionalFormatting sqref="B465">
    <cfRule type="expression" dxfId="4201" priority="720">
      <formula>B465/#REF!&gt;1</formula>
    </cfRule>
    <cfRule type="expression" dxfId="4200" priority="721">
      <formula>B465/#REF!&lt;1</formula>
    </cfRule>
  </conditionalFormatting>
  <conditionalFormatting sqref="C511">
    <cfRule type="cellIs" dxfId="4199" priority="719" operator="lessThan">
      <formula>0</formula>
    </cfRule>
  </conditionalFormatting>
  <conditionalFormatting sqref="D511:N511">
    <cfRule type="cellIs" dxfId="4198" priority="716" operator="lessThan">
      <formula>0</formula>
    </cfRule>
  </conditionalFormatting>
  <conditionalFormatting sqref="C511">
    <cfRule type="expression" dxfId="4197" priority="717">
      <formula>C511/B511&gt;1</formula>
    </cfRule>
    <cfRule type="expression" dxfId="4196" priority="718">
      <formula>C511/B511&lt;1</formula>
    </cfRule>
  </conditionalFormatting>
  <conditionalFormatting sqref="D511:N511">
    <cfRule type="expression" dxfId="4195" priority="714">
      <formula>D511/C511&gt;1</formula>
    </cfRule>
    <cfRule type="expression" dxfId="4194" priority="715">
      <formula>D511/C511&lt;1</formula>
    </cfRule>
  </conditionalFormatting>
  <conditionalFormatting sqref="B511">
    <cfRule type="cellIs" dxfId="4193" priority="713" operator="lessThan">
      <formula>0</formula>
    </cfRule>
  </conditionalFormatting>
  <conditionalFormatting sqref="B511">
    <cfRule type="expression" dxfId="4192" priority="711">
      <formula>B511/#REF!&gt;1</formula>
    </cfRule>
    <cfRule type="expression" dxfId="4191" priority="712">
      <formula>B511/#REF!&lt;1</formula>
    </cfRule>
  </conditionalFormatting>
  <conditionalFormatting sqref="B529 B521">
    <cfRule type="cellIs" dxfId="4190" priority="710" operator="lessThan">
      <formula>0</formula>
    </cfRule>
  </conditionalFormatting>
  <conditionalFormatting sqref="B529 B521">
    <cfRule type="expression" dxfId="4189" priority="708">
      <formula>B521/#REF!&gt;1</formula>
    </cfRule>
    <cfRule type="expression" dxfId="4188" priority="709">
      <formula>B521/#REF!&lt;1</formula>
    </cfRule>
  </conditionalFormatting>
  <conditionalFormatting sqref="C521">
    <cfRule type="cellIs" dxfId="4187" priority="707" operator="lessThan">
      <formula>0</formula>
    </cfRule>
  </conditionalFormatting>
  <conditionalFormatting sqref="C521 B636:O637">
    <cfRule type="expression" dxfId="4186" priority="705">
      <formula>B521/A521&gt;1</formula>
    </cfRule>
    <cfRule type="expression" dxfId="4185" priority="706">
      <formula>B521/A521&lt;1</formula>
    </cfRule>
  </conditionalFormatting>
  <conditionalFormatting sqref="C603:N603">
    <cfRule type="expression" dxfId="4184" priority="666">
      <formula>C603/B603&gt;1</formula>
    </cfRule>
    <cfRule type="expression" dxfId="4183" priority="667">
      <formula>C603/B603&lt;1</formula>
    </cfRule>
  </conditionalFormatting>
  <conditionalFormatting sqref="I552:N552">
    <cfRule type="expression" dxfId="4182" priority="690">
      <formula>I552/H552&gt;1</formula>
    </cfRule>
    <cfRule type="expression" dxfId="4181" priority="691">
      <formula>I552/H552&lt;1</formula>
    </cfRule>
  </conditionalFormatting>
  <conditionalFormatting sqref="I560:N560">
    <cfRule type="expression" dxfId="4180" priority="687">
      <formula>I560/H560&gt;1</formula>
    </cfRule>
    <cfRule type="expression" dxfId="4179" priority="688">
      <formula>I560/H560&lt;1</formula>
    </cfRule>
  </conditionalFormatting>
  <conditionalFormatting sqref="B575:N575">
    <cfRule type="cellIs" dxfId="4178" priority="686" operator="lessThan">
      <formula>0</formula>
    </cfRule>
  </conditionalFormatting>
  <conditionalFormatting sqref="B575:N575">
    <cfRule type="expression" dxfId="4177" priority="684">
      <formula>B575/A575&gt;1</formula>
    </cfRule>
    <cfRule type="expression" dxfId="4176" priority="685">
      <formula>B575/A575&lt;1</formula>
    </cfRule>
  </conditionalFormatting>
  <conditionalFormatting sqref="B589:N589">
    <cfRule type="cellIs" dxfId="4175" priority="683" operator="lessThan">
      <formula>0</formula>
    </cfRule>
  </conditionalFormatting>
  <conditionalFormatting sqref="B589:N589">
    <cfRule type="expression" dxfId="4174" priority="681">
      <formula>B589/A589&gt;1</formula>
    </cfRule>
    <cfRule type="expression" dxfId="4173" priority="682">
      <formula>B589/A589&lt;1</formula>
    </cfRule>
  </conditionalFormatting>
  <conditionalFormatting sqref="N608">
    <cfRule type="cellIs" dxfId="4172" priority="659" operator="lessThan">
      <formula>0</formula>
    </cfRule>
  </conditionalFormatting>
  <conditionalFormatting sqref="D521:N521">
    <cfRule type="cellIs" dxfId="4171" priority="704" operator="lessThan">
      <formula>0</formula>
    </cfRule>
  </conditionalFormatting>
  <conditionalFormatting sqref="D521:N521">
    <cfRule type="expression" dxfId="4170" priority="702">
      <formula>D521/C521&gt;1</formula>
    </cfRule>
    <cfRule type="expression" dxfId="4169" priority="703">
      <formula>D521/C521&lt;1</formula>
    </cfRule>
  </conditionalFormatting>
  <conditionalFormatting sqref="C529:N529">
    <cfRule type="cellIs" dxfId="4168" priority="701" operator="lessThan">
      <formula>0</formula>
    </cfRule>
  </conditionalFormatting>
  <conditionalFormatting sqref="C529:N529">
    <cfRule type="expression" dxfId="4167" priority="699">
      <formula>C529/B529&gt;1</formula>
    </cfRule>
    <cfRule type="expression" dxfId="4166" priority="700">
      <formula>C529/B529&lt;1</formula>
    </cfRule>
  </conditionalFormatting>
  <conditionalFormatting sqref="C582:N582">
    <cfRule type="expression" dxfId="4165" priority="675">
      <formula>C582/B582&gt;1</formula>
    </cfRule>
    <cfRule type="expression" dxfId="4164" priority="676">
      <formula>C582/B582&lt;1</formula>
    </cfRule>
  </conditionalFormatting>
  <conditionalFormatting sqref="C537:N537">
    <cfRule type="expression" dxfId="4163" priority="696">
      <formula>C537/B537&gt;1</formula>
    </cfRule>
    <cfRule type="expression" dxfId="4162" priority="697">
      <formula>C537/B537&lt;1</formula>
    </cfRule>
  </conditionalFormatting>
  <conditionalFormatting sqref="C568:N568">
    <cfRule type="expression" dxfId="4161" priority="693">
      <formula>C568/B568&gt;1</formula>
    </cfRule>
    <cfRule type="expression" dxfId="4160" priority="694">
      <formula>C568/B568&lt;1</formula>
    </cfRule>
  </conditionalFormatting>
  <conditionalFormatting sqref="C608:M608">
    <cfRule type="expression" dxfId="4159" priority="661">
      <formula>C608/B608&gt;1</formula>
    </cfRule>
    <cfRule type="expression" dxfId="4158" priority="662">
      <formula>C608/B608&lt;1</formula>
    </cfRule>
  </conditionalFormatting>
  <conditionalFormatting sqref="N608">
    <cfRule type="expression" dxfId="4157" priority="656">
      <formula>N608/M608&gt;1</formula>
    </cfRule>
    <cfRule type="expression" dxfId="4156" priority="657">
      <formula>N608/M608&lt;1</formula>
    </cfRule>
  </conditionalFormatting>
  <conditionalFormatting sqref="C608:M608">
    <cfRule type="cellIs" dxfId="4155" priority="665" operator="lessThan">
      <formula>0</formula>
    </cfRule>
  </conditionalFormatting>
  <conditionalFormatting sqref="C608:M608">
    <cfRule type="cellIs" dxfId="4154" priority="664" operator="lessThan">
      <formula>0</formula>
    </cfRule>
  </conditionalFormatting>
  <conditionalFormatting sqref="B582">
    <cfRule type="cellIs" dxfId="4153" priority="678" operator="lessThan">
      <formula>0</formula>
    </cfRule>
  </conditionalFormatting>
  <conditionalFormatting sqref="B582">
    <cfRule type="expression" dxfId="4152" priority="679">
      <formula>B582/#REF!&gt;1</formula>
    </cfRule>
    <cfRule type="expression" dxfId="4151" priority="680">
      <formula>B582/#REF!&lt;1</formula>
    </cfRule>
  </conditionalFormatting>
  <conditionalFormatting sqref="C582:N582">
    <cfRule type="cellIs" dxfId="4150" priority="677" operator="lessThan">
      <formula>0</formula>
    </cfRule>
  </conditionalFormatting>
  <conditionalFormatting sqref="C597:N597">
    <cfRule type="expression" dxfId="4149" priority="671">
      <formula>C597/B597&gt;1</formula>
    </cfRule>
    <cfRule type="expression" dxfId="4148" priority="672">
      <formula>C597/B597&lt;1</formula>
    </cfRule>
  </conditionalFormatting>
  <conditionalFormatting sqref="N608">
    <cfRule type="cellIs" dxfId="4147" priority="660" operator="lessThan">
      <formula>0</formula>
    </cfRule>
  </conditionalFormatting>
  <conditionalFormatting sqref="C608:M608">
    <cfRule type="cellIs" dxfId="4146" priority="663" operator="lessThan">
      <formula>0</formula>
    </cfRule>
  </conditionalFormatting>
  <conditionalFormatting sqref="N608">
    <cfRule type="cellIs" dxfId="4145" priority="658" operator="lessThan">
      <formula>0</formula>
    </cfRule>
  </conditionalFormatting>
  <conditionalFormatting sqref="B676:N679">
    <cfRule type="cellIs" dxfId="4144" priority="655" operator="lessThan">
      <formula>0</formula>
    </cfRule>
  </conditionalFormatting>
  <conditionalFormatting sqref="I678:N678 Q676:R679">
    <cfRule type="cellIs" dxfId="4143" priority="654" operator="lessThan">
      <formula>0</formula>
    </cfRule>
  </conditionalFormatting>
  <conditionalFormatting sqref="B680:N683">
    <cfRule type="cellIs" dxfId="4142" priority="653" operator="lessThan">
      <formula>0</formula>
    </cfRule>
  </conditionalFormatting>
  <conditionalFormatting sqref="I682:N682 Q680:R683">
    <cfRule type="cellIs" dxfId="4141" priority="652" operator="lessThan">
      <formula>0</formula>
    </cfRule>
  </conditionalFormatting>
  <conditionalFormatting sqref="B684:N687">
    <cfRule type="cellIs" dxfId="4140" priority="651" operator="lessThan">
      <formula>0</formula>
    </cfRule>
  </conditionalFormatting>
  <conditionalFormatting sqref="I686:N686 Q684:R687">
    <cfRule type="cellIs" dxfId="4139" priority="650" operator="lessThan">
      <formula>0</formula>
    </cfRule>
  </conditionalFormatting>
  <conditionalFormatting sqref="B688:N691">
    <cfRule type="cellIs" dxfId="4138" priority="649" operator="lessThan">
      <formula>0</formula>
    </cfRule>
  </conditionalFormatting>
  <conditionalFormatting sqref="I690:N690 Q688:R691">
    <cfRule type="cellIs" dxfId="4137" priority="648" operator="lessThan">
      <formula>0</formula>
    </cfRule>
  </conditionalFormatting>
  <conditionalFormatting sqref="B692:N695 O694">
    <cfRule type="cellIs" dxfId="4136" priority="647" operator="lessThan">
      <formula>0</formula>
    </cfRule>
  </conditionalFormatting>
  <conditionalFormatting sqref="Q692:R695 I694:O694">
    <cfRule type="cellIs" dxfId="4135" priority="646" operator="lessThan">
      <formula>0</formula>
    </cfRule>
  </conditionalFormatting>
  <conditionalFormatting sqref="B696:N699">
    <cfRule type="cellIs" dxfId="4134" priority="645" operator="lessThan">
      <formula>0</formula>
    </cfRule>
  </conditionalFormatting>
  <conditionalFormatting sqref="I698:N698 Q696:R699">
    <cfRule type="cellIs" dxfId="4133" priority="644" operator="lessThan">
      <formula>0</formula>
    </cfRule>
  </conditionalFormatting>
  <conditionalFormatting sqref="B700:N703">
    <cfRule type="cellIs" dxfId="4132" priority="643" operator="lessThan">
      <formula>0</formula>
    </cfRule>
  </conditionalFormatting>
  <conditionalFormatting sqref="I702:N702 Q700:R703">
    <cfRule type="cellIs" dxfId="4131" priority="642" operator="lessThan">
      <formula>0</formula>
    </cfRule>
  </conditionalFormatting>
  <conditionalFormatting sqref="B704:N707">
    <cfRule type="cellIs" dxfId="4130" priority="641" operator="lessThan">
      <formula>0</formula>
    </cfRule>
  </conditionalFormatting>
  <conditionalFormatting sqref="I706:N706 Q704:R707">
    <cfRule type="cellIs" dxfId="4129" priority="640" operator="lessThan">
      <formula>0</formula>
    </cfRule>
  </conditionalFormatting>
  <conditionalFormatting sqref="B712:N715">
    <cfRule type="cellIs" dxfId="4128" priority="639" operator="lessThan">
      <formula>0</formula>
    </cfRule>
  </conditionalFormatting>
  <conditionalFormatting sqref="I714:N714 Q712:R715">
    <cfRule type="cellIs" dxfId="4127" priority="638" operator="lessThan">
      <formula>0</formula>
    </cfRule>
  </conditionalFormatting>
  <conditionalFormatting sqref="B716:N719">
    <cfRule type="cellIs" dxfId="4126" priority="637" operator="lessThan">
      <formula>0</formula>
    </cfRule>
  </conditionalFormatting>
  <conditionalFormatting sqref="I718:N718 Q716:R719">
    <cfRule type="cellIs" dxfId="4125" priority="636" operator="lessThan">
      <formula>0</formula>
    </cfRule>
  </conditionalFormatting>
  <conditionalFormatting sqref="Q654">
    <cfRule type="cellIs" dxfId="4124" priority="635" operator="lessThan">
      <formula>0</formula>
    </cfRule>
  </conditionalFormatting>
  <conditionalFormatting sqref="R466">
    <cfRule type="cellIs" dxfId="4123" priority="634" operator="lessThan">
      <formula>0</formula>
    </cfRule>
  </conditionalFormatting>
  <conditionalFormatting sqref="Q466">
    <cfRule type="cellIs" dxfId="4122" priority="633" operator="lessThan">
      <formula>0</formula>
    </cfRule>
  </conditionalFormatting>
  <conditionalFormatting sqref="B466:N466">
    <cfRule type="cellIs" dxfId="4121" priority="632" operator="lessThan">
      <formula>0</formula>
    </cfRule>
  </conditionalFormatting>
  <conditionalFormatting sqref="B505:N505">
    <cfRule type="cellIs" dxfId="4120" priority="629" operator="lessThan">
      <formula>0</formula>
    </cfRule>
  </conditionalFormatting>
  <conditionalFormatting sqref="B513:N513">
    <cfRule type="cellIs" dxfId="4119" priority="626" operator="lessThan">
      <formula>0</formula>
    </cfRule>
  </conditionalFormatting>
  <conditionalFormatting sqref="B522:N522">
    <cfRule type="cellIs" dxfId="4118" priority="623" operator="lessThan">
      <formula>0</formula>
    </cfRule>
  </conditionalFormatting>
  <conditionalFormatting sqref="B530:N530">
    <cfRule type="cellIs" dxfId="4117" priority="620" operator="lessThan">
      <formula>0</formula>
    </cfRule>
  </conditionalFormatting>
  <conditionalFormatting sqref="B538:N538">
    <cfRule type="cellIs" dxfId="4116" priority="617" operator="lessThan">
      <formula>0</formula>
    </cfRule>
  </conditionalFormatting>
  <conditionalFormatting sqref="B553:N553">
    <cfRule type="cellIs" dxfId="4115" priority="614" operator="lessThan">
      <formula>0</formula>
    </cfRule>
  </conditionalFormatting>
  <conditionalFormatting sqref="B561:N561">
    <cfRule type="cellIs" dxfId="4114" priority="611" operator="lessThan">
      <formula>0</formula>
    </cfRule>
  </conditionalFormatting>
  <conditionalFormatting sqref="B590:N590">
    <cfRule type="cellIs" dxfId="4113" priority="608" operator="lessThan">
      <formula>0</formula>
    </cfRule>
  </conditionalFormatting>
  <conditionalFormatting sqref="O608">
    <cfRule type="cellIs" dxfId="4112" priority="343" operator="lessThan">
      <formula>0</formula>
    </cfRule>
  </conditionalFormatting>
  <conditionalFormatting sqref="O608">
    <cfRule type="cellIs" dxfId="4111" priority="344" operator="lessThan">
      <formula>0</formula>
    </cfRule>
  </conditionalFormatting>
  <conditionalFormatting sqref="O603">
    <cfRule type="cellIs" dxfId="4110" priority="347" operator="lessThan">
      <formula>0</formula>
    </cfRule>
  </conditionalFormatting>
  <conditionalFormatting sqref="O603">
    <cfRule type="cellIs" dxfId="4109" priority="348" operator="lessThan">
      <formula>0</formula>
    </cfRule>
  </conditionalFormatting>
  <conditionalFormatting sqref="O603">
    <cfRule type="cellIs" dxfId="4108" priority="349" operator="lessThan">
      <formula>0</formula>
    </cfRule>
  </conditionalFormatting>
  <conditionalFormatting sqref="O608">
    <cfRule type="cellIs" dxfId="4107" priority="342" operator="lessThan">
      <formula>0</formula>
    </cfRule>
  </conditionalFormatting>
  <conditionalFormatting sqref="Q491:R491">
    <cfRule type="cellIs" dxfId="4106" priority="607" operator="lessThan">
      <formula>0</formula>
    </cfRule>
  </conditionalFormatting>
  <conditionalFormatting sqref="R492:R496">
    <cfRule type="cellIs" dxfId="4105" priority="606" operator="lessThan">
      <formula>0</formula>
    </cfRule>
  </conditionalFormatting>
  <conditionalFormatting sqref="Q492:Q495">
    <cfRule type="cellIs" dxfId="4104" priority="605" operator="lessThan">
      <formula>0</formula>
    </cfRule>
  </conditionalFormatting>
  <conditionalFormatting sqref="Q496">
    <cfRule type="cellIs" dxfId="4103" priority="604" operator="lessThan">
      <formula>0</formula>
    </cfRule>
  </conditionalFormatting>
  <conditionalFormatting sqref="Q473:R473 B473">
    <cfRule type="cellIs" dxfId="4102" priority="603" operator="lessThan">
      <formula>0</formula>
    </cfRule>
  </conditionalFormatting>
  <conditionalFormatting sqref="R474:R478">
    <cfRule type="cellIs" dxfId="4101" priority="602" operator="lessThan">
      <formula>0</formula>
    </cfRule>
  </conditionalFormatting>
  <conditionalFormatting sqref="Q474:Q477">
    <cfRule type="cellIs" dxfId="4100" priority="601" operator="lessThan">
      <formula>0</formula>
    </cfRule>
  </conditionalFormatting>
  <conditionalFormatting sqref="Q478">
    <cfRule type="cellIs" dxfId="4099" priority="600" operator="lessThan">
      <formula>0</formula>
    </cfRule>
  </conditionalFormatting>
  <conditionalFormatting sqref="Q479:R479 B479">
    <cfRule type="cellIs" dxfId="4098" priority="599" operator="lessThan">
      <formula>0</formula>
    </cfRule>
  </conditionalFormatting>
  <conditionalFormatting sqref="R480:R484">
    <cfRule type="cellIs" dxfId="4097" priority="598" operator="lessThan">
      <formula>0</formula>
    </cfRule>
  </conditionalFormatting>
  <conditionalFormatting sqref="Q480:Q483">
    <cfRule type="cellIs" dxfId="4096" priority="597" operator="lessThan">
      <formula>0</formula>
    </cfRule>
  </conditionalFormatting>
  <conditionalFormatting sqref="Q484">
    <cfRule type="cellIs" dxfId="4095" priority="596" operator="lessThan">
      <formula>0</formula>
    </cfRule>
  </conditionalFormatting>
  <conditionalFormatting sqref="Q485:R485 B485">
    <cfRule type="cellIs" dxfId="4094" priority="595" operator="lessThan">
      <formula>0</formula>
    </cfRule>
  </conditionalFormatting>
  <conditionalFormatting sqref="R486:R490">
    <cfRule type="cellIs" dxfId="4093" priority="594" operator="lessThan">
      <formula>0</formula>
    </cfRule>
  </conditionalFormatting>
  <conditionalFormatting sqref="Q486:Q489">
    <cfRule type="cellIs" dxfId="4092" priority="593" operator="lessThan">
      <formula>0</formula>
    </cfRule>
  </conditionalFormatting>
  <conditionalFormatting sqref="Q490">
    <cfRule type="cellIs" dxfId="4091"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090" priority="586" operator="lessThan">
      <formula>0</formula>
    </cfRule>
  </conditionalFormatting>
  <conditionalFormatting sqref="O348">
    <cfRule type="cellIs" dxfId="4089" priority="585" operator="lessThan">
      <formula>0</formula>
    </cfRule>
  </conditionalFormatting>
  <conditionalFormatting sqref="O348">
    <cfRule type="cellIs" dxfId="4088" priority="584" operator="lessThan">
      <formula>0</formula>
    </cfRule>
  </conditionalFormatting>
  <conditionalFormatting sqref="O351:O354">
    <cfRule type="cellIs" dxfId="4087" priority="583" operator="lessThan">
      <formula>0</formula>
    </cfRule>
  </conditionalFormatting>
  <conditionalFormatting sqref="O363:O364">
    <cfRule type="cellIs" dxfId="4086" priority="581" operator="lessThan">
      <formula>0</formula>
    </cfRule>
  </conditionalFormatting>
  <conditionalFormatting sqref="O369:O370">
    <cfRule type="cellIs" dxfId="4085" priority="580" operator="lessThan">
      <formula>0</formula>
    </cfRule>
  </conditionalFormatting>
  <conditionalFormatting sqref="O375:O376">
    <cfRule type="cellIs" dxfId="4084" priority="579" operator="lessThan">
      <formula>0</formula>
    </cfRule>
  </conditionalFormatting>
  <conditionalFormatting sqref="O381:O383">
    <cfRule type="cellIs" dxfId="4083" priority="578" operator="lessThan">
      <formula>0</formula>
    </cfRule>
  </conditionalFormatting>
  <conditionalFormatting sqref="O355">
    <cfRule type="cellIs" dxfId="4082" priority="577" operator="lessThan">
      <formula>0</formula>
    </cfRule>
  </conditionalFormatting>
  <conditionalFormatting sqref="O593:O595">
    <cfRule type="cellIs" dxfId="4081" priority="575" operator="lessThan">
      <formula>0</formula>
    </cfRule>
  </conditionalFormatting>
  <conditionalFormatting sqref="O593:O595">
    <cfRule type="cellIs" dxfId="4080" priority="576" operator="lessThan">
      <formula>0</formula>
    </cfRule>
  </conditionalFormatting>
  <conditionalFormatting sqref="O601:O602 O599">
    <cfRule type="cellIs" dxfId="4079" priority="574" operator="lessThan">
      <formula>0</formula>
    </cfRule>
  </conditionalFormatting>
  <conditionalFormatting sqref="O621:O624">
    <cfRule type="cellIs" dxfId="4078" priority="569" operator="lessThan">
      <formula>0</formula>
    </cfRule>
  </conditionalFormatting>
  <conditionalFormatting sqref="O621:O624">
    <cfRule type="cellIs" dxfId="4077" priority="570" operator="lessThan">
      <formula>0</formula>
    </cfRule>
  </conditionalFormatting>
  <conditionalFormatting sqref="O626:O629">
    <cfRule type="cellIs" dxfId="4076" priority="568" operator="lessThan">
      <formula>0</formula>
    </cfRule>
  </conditionalFormatting>
  <conditionalFormatting sqref="O611:O614">
    <cfRule type="cellIs" dxfId="4075" priority="563" operator="lessThan">
      <formula>0</formula>
    </cfRule>
  </conditionalFormatting>
  <conditionalFormatting sqref="O611:O614">
    <cfRule type="cellIs" dxfId="4074" priority="564" operator="lessThan">
      <formula>0</formula>
    </cfRule>
  </conditionalFormatting>
  <conditionalFormatting sqref="O650 O663 O655:O660 O642:O645 O652:O653 O672:O675 O708:O711 O665:O670">
    <cfRule type="cellIs" dxfId="4073" priority="562" operator="lessThan">
      <formula>0</formula>
    </cfRule>
  </conditionalFormatting>
  <conditionalFormatting sqref="O674">
    <cfRule type="cellIs" dxfId="4072" priority="561" operator="lessThan">
      <formula>0</formula>
    </cfRule>
  </conditionalFormatting>
  <conditionalFormatting sqref="O647">
    <cfRule type="cellIs" dxfId="4071" priority="560" operator="lessThan">
      <formula>0</formula>
    </cfRule>
  </conditionalFormatting>
  <conditionalFormatting sqref="O393">
    <cfRule type="cellIs" dxfId="4070" priority="537" operator="lessThan">
      <formula>0</formula>
    </cfRule>
  </conditionalFormatting>
  <conditionalFormatting sqref="O390">
    <cfRule type="cellIs" dxfId="4069" priority="542" operator="lessThan">
      <formula>0</formula>
    </cfRule>
  </conditionalFormatting>
  <conditionalFormatting sqref="O393">
    <cfRule type="cellIs" dxfId="4068" priority="540" operator="lessThan">
      <formula>0</formula>
    </cfRule>
  </conditionalFormatting>
  <conditionalFormatting sqref="O378">
    <cfRule type="cellIs" dxfId="4067" priority="552" operator="lessThan">
      <formula>0</formula>
    </cfRule>
  </conditionalFormatting>
  <conditionalFormatting sqref="O372">
    <cfRule type="cellIs" dxfId="4066" priority="553" operator="lessThan">
      <formula>0</formula>
    </cfRule>
  </conditionalFormatting>
  <conditionalFormatting sqref="O384">
    <cfRule type="cellIs" dxfId="4065" priority="551" operator="lessThan">
      <formula>0</formula>
    </cfRule>
  </conditionalFormatting>
  <conditionalFormatting sqref="O387">
    <cfRule type="cellIs" dxfId="4064" priority="546" operator="lessThan">
      <formula>0</formula>
    </cfRule>
  </conditionalFormatting>
  <conditionalFormatting sqref="O387">
    <cfRule type="cellIs" dxfId="4063" priority="545" operator="lessThan">
      <formula>0</formula>
    </cfRule>
  </conditionalFormatting>
  <conditionalFormatting sqref="O387">
    <cfRule type="cellIs" dxfId="4062" priority="544" operator="lessThan">
      <formula>0</formula>
    </cfRule>
  </conditionalFormatting>
  <conditionalFormatting sqref="O387">
    <cfRule type="cellIs" dxfId="4061" priority="543" operator="lessThan">
      <formula>0</formula>
    </cfRule>
  </conditionalFormatting>
  <conditionalFormatting sqref="O393">
    <cfRule type="cellIs" dxfId="4060" priority="538" operator="lessThan">
      <formula>0</formula>
    </cfRule>
  </conditionalFormatting>
  <conditionalFormatting sqref="O393">
    <cfRule type="cellIs" dxfId="4059" priority="541" operator="lessThan">
      <formula>0</formula>
    </cfRule>
  </conditionalFormatting>
  <conditionalFormatting sqref="O393">
    <cfRule type="cellIs" dxfId="4058" priority="536" operator="lessThan">
      <formula>0</formula>
    </cfRule>
  </conditionalFormatting>
  <conditionalFormatting sqref="O393">
    <cfRule type="cellIs" dxfId="4057" priority="539" operator="lessThan">
      <formula>0</formula>
    </cfRule>
  </conditionalFormatting>
  <conditionalFormatting sqref="O393">
    <cfRule type="cellIs" dxfId="4056" priority="534" operator="lessThan">
      <formula>0</formula>
    </cfRule>
  </conditionalFormatting>
  <conditionalFormatting sqref="O393">
    <cfRule type="cellIs" dxfId="4055" priority="535" operator="lessThan">
      <formula>0</formula>
    </cfRule>
  </conditionalFormatting>
  <conditionalFormatting sqref="O399">
    <cfRule type="cellIs" dxfId="4054" priority="532" operator="lessThan">
      <formula>0</formula>
    </cfRule>
  </conditionalFormatting>
  <conditionalFormatting sqref="O396">
    <cfRule type="cellIs" dxfId="4053" priority="533" operator="lessThan">
      <formula>0</formula>
    </cfRule>
  </conditionalFormatting>
  <conditionalFormatting sqref="O399">
    <cfRule type="cellIs" dxfId="4052" priority="531" operator="lessThan">
      <formula>0</formula>
    </cfRule>
  </conditionalFormatting>
  <conditionalFormatting sqref="O399">
    <cfRule type="cellIs" dxfId="4051" priority="530" operator="lessThan">
      <formula>0</formula>
    </cfRule>
  </conditionalFormatting>
  <conditionalFormatting sqref="O399">
    <cfRule type="cellIs" dxfId="4050" priority="529" operator="lessThan">
      <formula>0</formula>
    </cfRule>
  </conditionalFormatting>
  <conditionalFormatting sqref="O399">
    <cfRule type="cellIs" dxfId="4049" priority="528" operator="lessThan">
      <formula>0</formula>
    </cfRule>
  </conditionalFormatting>
  <conditionalFormatting sqref="O399">
    <cfRule type="cellIs" dxfId="4048" priority="527" operator="lessThan">
      <formula>0</formula>
    </cfRule>
  </conditionalFormatting>
  <conditionalFormatting sqref="O399">
    <cfRule type="cellIs" dxfId="4047" priority="526" operator="lessThan">
      <formula>0</formula>
    </cfRule>
  </conditionalFormatting>
  <conditionalFormatting sqref="O399">
    <cfRule type="cellIs" dxfId="4046" priority="525" operator="lessThan">
      <formula>0</formula>
    </cfRule>
  </conditionalFormatting>
  <conditionalFormatting sqref="O402">
    <cfRule type="cellIs" dxfId="4045" priority="524" operator="lessThan">
      <formula>0</formula>
    </cfRule>
  </conditionalFormatting>
  <conditionalFormatting sqref="O355">
    <cfRule type="cellIs" dxfId="4044" priority="523" operator="lessThan">
      <formula>0</formula>
    </cfRule>
  </conditionalFormatting>
  <conditionalFormatting sqref="O361">
    <cfRule type="cellIs" dxfId="4043" priority="522" operator="lessThan">
      <formula>0</formula>
    </cfRule>
  </conditionalFormatting>
  <conditionalFormatting sqref="O361">
    <cfRule type="cellIs" dxfId="4042" priority="521" operator="lessThan">
      <formula>0</formula>
    </cfRule>
  </conditionalFormatting>
  <conditionalFormatting sqref="O367">
    <cfRule type="cellIs" dxfId="4041" priority="520" operator="lessThan">
      <formula>0</formula>
    </cfRule>
  </conditionalFormatting>
  <conditionalFormatting sqref="O367">
    <cfRule type="cellIs" dxfId="4040" priority="519" operator="lessThan">
      <formula>0</formula>
    </cfRule>
  </conditionalFormatting>
  <conditionalFormatting sqref="O373">
    <cfRule type="cellIs" dxfId="4039" priority="518" operator="lessThan">
      <formula>0</formula>
    </cfRule>
  </conditionalFormatting>
  <conditionalFormatting sqref="O373">
    <cfRule type="cellIs" dxfId="4038" priority="517" operator="lessThan">
      <formula>0</formula>
    </cfRule>
  </conditionalFormatting>
  <conditionalFormatting sqref="O379">
    <cfRule type="cellIs" dxfId="4037" priority="516" operator="lessThan">
      <formula>0</formula>
    </cfRule>
  </conditionalFormatting>
  <conditionalFormatting sqref="O379">
    <cfRule type="cellIs" dxfId="4036" priority="515" operator="lessThan">
      <formula>0</formula>
    </cfRule>
  </conditionalFormatting>
  <conditionalFormatting sqref="O385">
    <cfRule type="cellIs" dxfId="4035" priority="514" operator="lessThan">
      <formula>0</formula>
    </cfRule>
  </conditionalFormatting>
  <conditionalFormatting sqref="O385">
    <cfRule type="cellIs" dxfId="4034" priority="513" operator="lessThan">
      <formula>0</formula>
    </cfRule>
  </conditionalFormatting>
  <conditionalFormatting sqref="O391">
    <cfRule type="cellIs" dxfId="4033" priority="512" operator="lessThan">
      <formula>0</formula>
    </cfRule>
  </conditionalFormatting>
  <conditionalFormatting sqref="O391">
    <cfRule type="cellIs" dxfId="4032" priority="511" operator="lessThan">
      <formula>0</formula>
    </cfRule>
  </conditionalFormatting>
  <conditionalFormatting sqref="O397">
    <cfRule type="cellIs" dxfId="4031" priority="510" operator="lessThan">
      <formula>0</formula>
    </cfRule>
  </conditionalFormatting>
  <conditionalFormatting sqref="O397">
    <cfRule type="cellIs" dxfId="4030" priority="509" operator="lessThan">
      <formula>0</formula>
    </cfRule>
  </conditionalFormatting>
  <conditionalFormatting sqref="O405">
    <cfRule type="cellIs" dxfId="4029" priority="508" operator="lessThan">
      <formula>0</formula>
    </cfRule>
  </conditionalFormatting>
  <conditionalFormatting sqref="O405">
    <cfRule type="cellIs" dxfId="4028" priority="506" operator="lessThan">
      <formula>0</formula>
    </cfRule>
  </conditionalFormatting>
  <conditionalFormatting sqref="O405">
    <cfRule type="cellIs" dxfId="4027" priority="505" operator="lessThan">
      <formula>0</formula>
    </cfRule>
  </conditionalFormatting>
  <conditionalFormatting sqref="O405">
    <cfRule type="cellIs" dxfId="4026" priority="504" operator="lessThan">
      <formula>0</formula>
    </cfRule>
  </conditionalFormatting>
  <conditionalFormatting sqref="O405">
    <cfRule type="cellIs" dxfId="4025" priority="503" operator="lessThan">
      <formula>0</formula>
    </cfRule>
  </conditionalFormatting>
  <conditionalFormatting sqref="O405">
    <cfRule type="cellIs" dxfId="4024" priority="502" operator="lessThan">
      <formula>0</formula>
    </cfRule>
  </conditionalFormatting>
  <conditionalFormatting sqref="O405">
    <cfRule type="cellIs" dxfId="4023" priority="501" operator="lessThan">
      <formula>0</formula>
    </cfRule>
  </conditionalFormatting>
  <conditionalFormatting sqref="O408">
    <cfRule type="cellIs" dxfId="4022" priority="500" operator="lessThan">
      <formula>0</formula>
    </cfRule>
  </conditionalFormatting>
  <conditionalFormatting sqref="O409">
    <cfRule type="cellIs" dxfId="4021" priority="499" operator="lessThan">
      <formula>0</formula>
    </cfRule>
  </conditionalFormatting>
  <conditionalFormatting sqref="O409">
    <cfRule type="cellIs" dxfId="4020" priority="498" operator="lessThan">
      <formula>0</formula>
    </cfRule>
  </conditionalFormatting>
  <conditionalFormatting sqref="O411">
    <cfRule type="cellIs" dxfId="4019" priority="497" operator="lessThan">
      <formula>0</formula>
    </cfRule>
  </conditionalFormatting>
  <conditionalFormatting sqref="O411">
    <cfRule type="cellIs" dxfId="4018" priority="496" operator="lessThan">
      <formula>0</formula>
    </cfRule>
  </conditionalFormatting>
  <conditionalFormatting sqref="O411">
    <cfRule type="cellIs" dxfId="4017" priority="495" operator="lessThan">
      <formula>0</formula>
    </cfRule>
  </conditionalFormatting>
  <conditionalFormatting sqref="O411">
    <cfRule type="cellIs" dxfId="4016" priority="494" operator="lessThan">
      <formula>0</formula>
    </cfRule>
  </conditionalFormatting>
  <conditionalFormatting sqref="O411">
    <cfRule type="cellIs" dxfId="4015" priority="493" operator="lessThan">
      <formula>0</formula>
    </cfRule>
  </conditionalFormatting>
  <conditionalFormatting sqref="O411">
    <cfRule type="cellIs" dxfId="4014" priority="492" operator="lessThan">
      <formula>0</formula>
    </cfRule>
  </conditionalFormatting>
  <conditionalFormatting sqref="O411">
    <cfRule type="cellIs" dxfId="4013" priority="491" operator="lessThan">
      <formula>0</formula>
    </cfRule>
  </conditionalFormatting>
  <conditionalFormatting sqref="O411">
    <cfRule type="cellIs" dxfId="4012" priority="490" operator="lessThan">
      <formula>0</formula>
    </cfRule>
  </conditionalFormatting>
  <conditionalFormatting sqref="O414">
    <cfRule type="cellIs" dxfId="4011" priority="489" operator="lessThan">
      <formula>0</formula>
    </cfRule>
  </conditionalFormatting>
  <conditionalFormatting sqref="O415">
    <cfRule type="cellIs" dxfId="4010" priority="488" operator="lessThan">
      <formula>0</formula>
    </cfRule>
  </conditionalFormatting>
  <conditionalFormatting sqref="O415">
    <cfRule type="cellIs" dxfId="4009" priority="487" operator="lessThan">
      <formula>0</formula>
    </cfRule>
  </conditionalFormatting>
  <conditionalFormatting sqref="O417">
    <cfRule type="cellIs" dxfId="4008" priority="486" operator="lessThan">
      <formula>0</formula>
    </cfRule>
  </conditionalFormatting>
  <conditionalFormatting sqref="O417">
    <cfRule type="cellIs" dxfId="4007" priority="485" operator="lessThan">
      <formula>0</formula>
    </cfRule>
  </conditionalFormatting>
  <conditionalFormatting sqref="O417">
    <cfRule type="cellIs" dxfId="4006" priority="484" operator="lessThan">
      <formula>0</formula>
    </cfRule>
  </conditionalFormatting>
  <conditionalFormatting sqref="O417">
    <cfRule type="cellIs" dxfId="4005" priority="483" operator="lessThan">
      <formula>0</formula>
    </cfRule>
  </conditionalFormatting>
  <conditionalFormatting sqref="O417">
    <cfRule type="cellIs" dxfId="4004" priority="482" operator="lessThan">
      <formula>0</formula>
    </cfRule>
  </conditionalFormatting>
  <conditionalFormatting sqref="O417">
    <cfRule type="cellIs" dxfId="4003" priority="481" operator="lessThan">
      <formula>0</formula>
    </cfRule>
  </conditionalFormatting>
  <conditionalFormatting sqref="O417">
    <cfRule type="cellIs" dxfId="4002" priority="480" operator="lessThan">
      <formula>0</formula>
    </cfRule>
  </conditionalFormatting>
  <conditionalFormatting sqref="O417">
    <cfRule type="cellIs" dxfId="4001" priority="479" operator="lessThan">
      <formula>0</formula>
    </cfRule>
  </conditionalFormatting>
  <conditionalFormatting sqref="O420">
    <cfRule type="cellIs" dxfId="4000" priority="478" operator="lessThan">
      <formula>0</formula>
    </cfRule>
  </conditionalFormatting>
  <conditionalFormatting sqref="O421">
    <cfRule type="cellIs" dxfId="3999" priority="477" operator="lessThan">
      <formula>0</formula>
    </cfRule>
  </conditionalFormatting>
  <conditionalFormatting sqref="O421">
    <cfRule type="cellIs" dxfId="3998" priority="476" operator="lessThan">
      <formula>0</formula>
    </cfRule>
  </conditionalFormatting>
  <conditionalFormatting sqref="O423">
    <cfRule type="cellIs" dxfId="3997" priority="475" operator="lessThan">
      <formula>0</formula>
    </cfRule>
  </conditionalFormatting>
  <conditionalFormatting sqref="O423">
    <cfRule type="cellIs" dxfId="3996" priority="474" operator="lessThan">
      <formula>0</formula>
    </cfRule>
  </conditionalFormatting>
  <conditionalFormatting sqref="O423">
    <cfRule type="cellIs" dxfId="3995" priority="473" operator="lessThan">
      <formula>0</formula>
    </cfRule>
  </conditionalFormatting>
  <conditionalFormatting sqref="O423">
    <cfRule type="cellIs" dxfId="3994" priority="472" operator="lessThan">
      <formula>0</formula>
    </cfRule>
  </conditionalFormatting>
  <conditionalFormatting sqref="O423">
    <cfRule type="cellIs" dxfId="3993" priority="471" operator="lessThan">
      <formula>0</formula>
    </cfRule>
  </conditionalFormatting>
  <conditionalFormatting sqref="O423">
    <cfRule type="cellIs" dxfId="3992" priority="470" operator="lessThan">
      <formula>0</formula>
    </cfRule>
  </conditionalFormatting>
  <conditionalFormatting sqref="O423">
    <cfRule type="cellIs" dxfId="3991" priority="469" operator="lessThan">
      <formula>0</formula>
    </cfRule>
  </conditionalFormatting>
  <conditionalFormatting sqref="O423">
    <cfRule type="cellIs" dxfId="3990" priority="468" operator="lessThan">
      <formula>0</formula>
    </cfRule>
  </conditionalFormatting>
  <conditionalFormatting sqref="O426">
    <cfRule type="cellIs" dxfId="3989" priority="467" operator="lessThan">
      <formula>0</formula>
    </cfRule>
  </conditionalFormatting>
  <conditionalFormatting sqref="O427">
    <cfRule type="cellIs" dxfId="3988" priority="466" operator="lessThan">
      <formula>0</formula>
    </cfRule>
  </conditionalFormatting>
  <conditionalFormatting sqref="O427">
    <cfRule type="cellIs" dxfId="3987" priority="465" operator="lessThan">
      <formula>0</formula>
    </cfRule>
  </conditionalFormatting>
  <conditionalFormatting sqref="O429">
    <cfRule type="cellIs" dxfId="3986" priority="464" operator="lessThan">
      <formula>0</formula>
    </cfRule>
  </conditionalFormatting>
  <conditionalFormatting sqref="O429">
    <cfRule type="cellIs" dxfId="3985" priority="463" operator="lessThan">
      <formula>0</formula>
    </cfRule>
  </conditionalFormatting>
  <conditionalFormatting sqref="O429">
    <cfRule type="cellIs" dxfId="3984" priority="462" operator="lessThan">
      <formula>0</formula>
    </cfRule>
  </conditionalFormatting>
  <conditionalFormatting sqref="O429">
    <cfRule type="cellIs" dxfId="3983" priority="461" operator="lessThan">
      <formula>0</formula>
    </cfRule>
  </conditionalFormatting>
  <conditionalFormatting sqref="O429">
    <cfRule type="cellIs" dxfId="3982" priority="460" operator="lessThan">
      <formula>0</formula>
    </cfRule>
  </conditionalFormatting>
  <conditionalFormatting sqref="O429">
    <cfRule type="cellIs" dxfId="3981" priority="459" operator="lessThan">
      <formula>0</formula>
    </cfRule>
  </conditionalFormatting>
  <conditionalFormatting sqref="O429">
    <cfRule type="cellIs" dxfId="3980" priority="458" operator="lessThan">
      <formula>0</formula>
    </cfRule>
  </conditionalFormatting>
  <conditionalFormatting sqref="O429">
    <cfRule type="cellIs" dxfId="3979" priority="457" operator="lessThan">
      <formula>0</formula>
    </cfRule>
  </conditionalFormatting>
  <conditionalFormatting sqref="O432">
    <cfRule type="cellIs" dxfId="3978" priority="456" operator="lessThan">
      <formula>0</formula>
    </cfRule>
  </conditionalFormatting>
  <conditionalFormatting sqref="O435">
    <cfRule type="cellIs" dxfId="3977" priority="455" operator="lessThan">
      <formula>0</formula>
    </cfRule>
  </conditionalFormatting>
  <conditionalFormatting sqref="O435">
    <cfRule type="cellIs" dxfId="3976" priority="454" operator="lessThan">
      <formula>0</formula>
    </cfRule>
  </conditionalFormatting>
  <conditionalFormatting sqref="O435">
    <cfRule type="cellIs" dxfId="3975" priority="453" operator="lessThan">
      <formula>0</formula>
    </cfRule>
  </conditionalFormatting>
  <conditionalFormatting sqref="O435">
    <cfRule type="cellIs" dxfId="3974" priority="452" operator="lessThan">
      <formula>0</formula>
    </cfRule>
  </conditionalFormatting>
  <conditionalFormatting sqref="O435">
    <cfRule type="cellIs" dxfId="3973" priority="451" operator="lessThan">
      <formula>0</formula>
    </cfRule>
  </conditionalFormatting>
  <conditionalFormatting sqref="O435">
    <cfRule type="cellIs" dxfId="3972" priority="450" operator="lessThan">
      <formula>0</formula>
    </cfRule>
  </conditionalFormatting>
  <conditionalFormatting sqref="O435">
    <cfRule type="cellIs" dxfId="3971" priority="449" operator="lessThan">
      <formula>0</formula>
    </cfRule>
  </conditionalFormatting>
  <conditionalFormatting sqref="O435">
    <cfRule type="cellIs" dxfId="3970" priority="448" operator="lessThan">
      <formula>0</formula>
    </cfRule>
  </conditionalFormatting>
  <conditionalFormatting sqref="O438">
    <cfRule type="cellIs" dxfId="3969" priority="447" operator="lessThan">
      <formula>0</formula>
    </cfRule>
  </conditionalFormatting>
  <conditionalFormatting sqref="O439">
    <cfRule type="cellIs" dxfId="3968" priority="446" operator="lessThan">
      <formula>0</formula>
    </cfRule>
  </conditionalFormatting>
  <conditionalFormatting sqref="O439">
    <cfRule type="cellIs" dxfId="3967" priority="445" operator="lessThan">
      <formula>0</formula>
    </cfRule>
  </conditionalFormatting>
  <conditionalFormatting sqref="O441">
    <cfRule type="cellIs" dxfId="3966" priority="444" operator="lessThan">
      <formula>0</formula>
    </cfRule>
  </conditionalFormatting>
  <conditionalFormatting sqref="O441">
    <cfRule type="cellIs" dxfId="3965" priority="443" operator="lessThan">
      <formula>0</formula>
    </cfRule>
  </conditionalFormatting>
  <conditionalFormatting sqref="O441">
    <cfRule type="cellIs" dxfId="3964" priority="442" operator="lessThan">
      <formula>0</formula>
    </cfRule>
  </conditionalFormatting>
  <conditionalFormatting sqref="O441">
    <cfRule type="cellIs" dxfId="3963" priority="441" operator="lessThan">
      <formula>0</formula>
    </cfRule>
  </conditionalFormatting>
  <conditionalFormatting sqref="O441">
    <cfRule type="cellIs" dxfId="3962" priority="440" operator="lessThan">
      <formula>0</formula>
    </cfRule>
  </conditionalFormatting>
  <conditionalFormatting sqref="O441">
    <cfRule type="cellIs" dxfId="3961" priority="439" operator="lessThan">
      <formula>0</formula>
    </cfRule>
  </conditionalFormatting>
  <conditionalFormatting sqref="O441">
    <cfRule type="cellIs" dxfId="3960" priority="438" operator="lessThan">
      <formula>0</formula>
    </cfRule>
  </conditionalFormatting>
  <conditionalFormatting sqref="O441">
    <cfRule type="cellIs" dxfId="3959" priority="437" operator="lessThan">
      <formula>0</formula>
    </cfRule>
  </conditionalFormatting>
  <conditionalFormatting sqref="O444">
    <cfRule type="cellIs" dxfId="3958" priority="436" operator="lessThan">
      <formula>0</formula>
    </cfRule>
  </conditionalFormatting>
  <conditionalFormatting sqref="O445">
    <cfRule type="cellIs" dxfId="3957" priority="435" operator="lessThan">
      <formula>0</formula>
    </cfRule>
  </conditionalFormatting>
  <conditionalFormatting sqref="O445">
    <cfRule type="cellIs" dxfId="3956" priority="434" operator="lessThan">
      <formula>0</formula>
    </cfRule>
  </conditionalFormatting>
  <conditionalFormatting sqref="O448">
    <cfRule type="cellIs" dxfId="3955" priority="433" operator="lessThan">
      <formula>0</formula>
    </cfRule>
  </conditionalFormatting>
  <conditionalFormatting sqref="O448">
    <cfRule type="cellIs" dxfId="3954" priority="432" operator="lessThan">
      <formula>0</formula>
    </cfRule>
  </conditionalFormatting>
  <conditionalFormatting sqref="O448">
    <cfRule type="cellIs" dxfId="3953" priority="431" operator="lessThan">
      <formula>0</formula>
    </cfRule>
  </conditionalFormatting>
  <conditionalFormatting sqref="O448">
    <cfRule type="cellIs" dxfId="3952" priority="430" operator="lessThan">
      <formula>0</formula>
    </cfRule>
  </conditionalFormatting>
  <conditionalFormatting sqref="O448">
    <cfRule type="cellIs" dxfId="3951" priority="429" operator="lessThan">
      <formula>0</formula>
    </cfRule>
  </conditionalFormatting>
  <conditionalFormatting sqref="O448">
    <cfRule type="cellIs" dxfId="3950" priority="428" operator="lessThan">
      <formula>0</formula>
    </cfRule>
  </conditionalFormatting>
  <conditionalFormatting sqref="O448">
    <cfRule type="cellIs" dxfId="3949" priority="427" operator="lessThan">
      <formula>0</formula>
    </cfRule>
  </conditionalFormatting>
  <conditionalFormatting sqref="O448">
    <cfRule type="cellIs" dxfId="3948" priority="426" operator="lessThan">
      <formula>0</formula>
    </cfRule>
  </conditionalFormatting>
  <conditionalFormatting sqref="O451">
    <cfRule type="cellIs" dxfId="3947" priority="425" operator="lessThan">
      <formula>0</formula>
    </cfRule>
  </conditionalFormatting>
  <conditionalFormatting sqref="O452">
    <cfRule type="cellIs" dxfId="3946" priority="424" operator="lessThan">
      <formula>0</formula>
    </cfRule>
  </conditionalFormatting>
  <conditionalFormatting sqref="O452">
    <cfRule type="cellIs" dxfId="3945" priority="423" operator="lessThan">
      <formula>0</formula>
    </cfRule>
  </conditionalFormatting>
  <conditionalFormatting sqref="O454">
    <cfRule type="cellIs" dxfId="3944" priority="422" operator="lessThan">
      <formula>0</formula>
    </cfRule>
  </conditionalFormatting>
  <conditionalFormatting sqref="O454">
    <cfRule type="cellIs" dxfId="3943" priority="421" operator="lessThan">
      <formula>0</formula>
    </cfRule>
  </conditionalFormatting>
  <conditionalFormatting sqref="O454">
    <cfRule type="cellIs" dxfId="3942" priority="420" operator="lessThan">
      <formula>0</formula>
    </cfRule>
  </conditionalFormatting>
  <conditionalFormatting sqref="O454">
    <cfRule type="cellIs" dxfId="3941" priority="419" operator="lessThan">
      <formula>0</formula>
    </cfRule>
  </conditionalFormatting>
  <conditionalFormatting sqref="O454">
    <cfRule type="cellIs" dxfId="3940" priority="418" operator="lessThan">
      <formula>0</formula>
    </cfRule>
  </conditionalFormatting>
  <conditionalFormatting sqref="O454">
    <cfRule type="cellIs" dxfId="3939" priority="417" operator="lessThan">
      <formula>0</formula>
    </cfRule>
  </conditionalFormatting>
  <conditionalFormatting sqref="O454">
    <cfRule type="cellIs" dxfId="3938" priority="416" operator="lessThan">
      <formula>0</formula>
    </cfRule>
  </conditionalFormatting>
  <conditionalFormatting sqref="O454">
    <cfRule type="cellIs" dxfId="3937" priority="415" operator="lessThan">
      <formula>0</formula>
    </cfRule>
  </conditionalFormatting>
  <conditionalFormatting sqref="O457">
    <cfRule type="cellIs" dxfId="3936" priority="414" operator="lessThan">
      <formula>0</formula>
    </cfRule>
  </conditionalFormatting>
  <conditionalFormatting sqref="O458">
    <cfRule type="cellIs" dxfId="3935" priority="413" operator="lessThan">
      <formula>0</formula>
    </cfRule>
  </conditionalFormatting>
  <conditionalFormatting sqref="O458">
    <cfRule type="cellIs" dxfId="3934" priority="412" operator="lessThan">
      <formula>0</formula>
    </cfRule>
  </conditionalFormatting>
  <conditionalFormatting sqref="O461:O464">
    <cfRule type="cellIs" dxfId="3933" priority="411" operator="lessThan">
      <formula>0</formula>
    </cfRule>
  </conditionalFormatting>
  <conditionalFormatting sqref="O461:O464">
    <cfRule type="expression" dxfId="3932" priority="409">
      <formula>O461/N461&gt;1</formula>
    </cfRule>
    <cfRule type="expression" dxfId="3931" priority="410">
      <formula>O461/N461&lt;1</formula>
    </cfRule>
  </conditionalFormatting>
  <conditionalFormatting sqref="O552 O560 O575 O589">
    <cfRule type="expression" dxfId="3930" priority="407">
      <formula>O552/#REF!&gt;1</formula>
    </cfRule>
    <cfRule type="expression" dxfId="3929" priority="408">
      <formula>O552/#REF!&lt;1</formula>
    </cfRule>
  </conditionalFormatting>
  <conditionalFormatting sqref="O512">
    <cfRule type="cellIs" dxfId="3928" priority="406" operator="lessThan">
      <formula>0</formula>
    </cfRule>
  </conditionalFormatting>
  <conditionalFormatting sqref="O512">
    <cfRule type="expression" dxfId="3927" priority="404">
      <formula>O512/N512&gt;1</formula>
    </cfRule>
    <cfRule type="expression" dxfId="3926" priority="405">
      <formula>O512/N512&lt;1</formula>
    </cfRule>
  </conditionalFormatting>
  <conditionalFormatting sqref="O596">
    <cfRule type="cellIs" dxfId="3925" priority="403" operator="lessThan">
      <formula>0</formula>
    </cfRule>
  </conditionalFormatting>
  <conditionalFormatting sqref="O600">
    <cfRule type="cellIs" dxfId="3924" priority="402" operator="lessThan">
      <formula>0</formula>
    </cfRule>
  </conditionalFormatting>
  <conditionalFormatting sqref="O600">
    <cfRule type="cellIs" dxfId="3923" priority="401" operator="lessThan">
      <formula>0</formula>
    </cfRule>
  </conditionalFormatting>
  <conditionalFormatting sqref="O710">
    <cfRule type="cellIs" dxfId="3922" priority="400" operator="lessThan">
      <formula>0</formula>
    </cfRule>
  </conditionalFormatting>
  <conditionalFormatting sqref="O654 O651 O648:O649 O632:O634">
    <cfRule type="expression" dxfId="3921" priority="387">
      <formula>O632/N632&gt;1</formula>
    </cfRule>
    <cfRule type="expression" dxfId="3920" priority="388">
      <formula>O632/N632&lt;1</formula>
    </cfRule>
  </conditionalFormatting>
  <conditionalFormatting sqref="O507:O510">
    <cfRule type="cellIs" dxfId="3919" priority="399" operator="lessThan">
      <formula>0</formula>
    </cfRule>
  </conditionalFormatting>
  <conditionalFormatting sqref="O507:O510">
    <cfRule type="expression" dxfId="3918" priority="397">
      <formula>O507/N507&gt;1</formula>
    </cfRule>
    <cfRule type="expression" dxfId="3917" priority="398">
      <formula>O507/N507&lt;1</formula>
    </cfRule>
  </conditionalFormatting>
  <conditionalFormatting sqref="O588 O574 O559 O551">
    <cfRule type="cellIs" dxfId="3916" priority="396" operator="lessThan">
      <formula>0</formula>
    </cfRule>
  </conditionalFormatting>
  <conditionalFormatting sqref="O584:O587 O570:O573 O555:O558 O547:O550">
    <cfRule type="cellIs" dxfId="3915" priority="395" operator="lessThan">
      <formula>0</formula>
    </cfRule>
  </conditionalFormatting>
  <conditionalFormatting sqref="O584:O587 O570:O573 O555:O558 O547:O550">
    <cfRule type="expression" dxfId="3914" priority="393">
      <formula>O547/N547&gt;1</formula>
    </cfRule>
    <cfRule type="expression" dxfId="3913" priority="394">
      <formula>O547/N547&lt;1</formula>
    </cfRule>
  </conditionalFormatting>
  <conditionalFormatting sqref="O588 O574 O559 O551">
    <cfRule type="cellIs" dxfId="3912" priority="392" operator="lessThan">
      <formula>0</formula>
    </cfRule>
  </conditionalFormatting>
  <conditionalFormatting sqref="O588 O574 O559 O551">
    <cfRule type="expression" dxfId="3911" priority="390">
      <formula>O551/N551&gt;1</formula>
    </cfRule>
    <cfRule type="expression" dxfId="3910" priority="391">
      <formula>O551/N551&lt;1</formula>
    </cfRule>
  </conditionalFormatting>
  <conditionalFormatting sqref="O654 O651 O648:O649 O632:O634">
    <cfRule type="cellIs" dxfId="3909" priority="389" operator="lessThan">
      <formula>0</formula>
    </cfRule>
  </conditionalFormatting>
  <conditionalFormatting sqref="O504">
    <cfRule type="expression" dxfId="3908" priority="587">
      <formula>O504/#REF!&gt;1</formula>
    </cfRule>
    <cfRule type="expression" dxfId="3907" priority="588">
      <formula>O504/#REF!&lt;1</formula>
    </cfRule>
  </conditionalFormatting>
  <conditionalFormatting sqref="O465">
    <cfRule type="cellIs" dxfId="3906" priority="386" operator="lessThan">
      <formula>0</formula>
    </cfRule>
  </conditionalFormatting>
  <conditionalFormatting sqref="O465">
    <cfRule type="expression" dxfId="3905" priority="384">
      <formula>O465/N465&gt;1</formula>
    </cfRule>
    <cfRule type="expression" dxfId="3904" priority="385">
      <formula>O465/N465&lt;1</formula>
    </cfRule>
  </conditionalFormatting>
  <conditionalFormatting sqref="O511">
    <cfRule type="cellIs" dxfId="3903" priority="383" operator="lessThan">
      <formula>0</formula>
    </cfRule>
  </conditionalFormatting>
  <conditionalFormatting sqref="O511">
    <cfRule type="expression" dxfId="3902" priority="381">
      <formula>O511/N511&gt;1</formula>
    </cfRule>
    <cfRule type="expression" dxfId="3901" priority="382">
      <formula>O511/N511&lt;1</formula>
    </cfRule>
  </conditionalFormatting>
  <conditionalFormatting sqref="O568">
    <cfRule type="cellIs" dxfId="3900" priority="371" operator="lessThan">
      <formula>0</formula>
    </cfRule>
  </conditionalFormatting>
  <conditionalFormatting sqref="O603">
    <cfRule type="expression" dxfId="3899" priority="345">
      <formula>O603/N603&gt;1</formula>
    </cfRule>
    <cfRule type="expression" dxfId="3898" priority="346">
      <formula>O603/N603&lt;1</formula>
    </cfRule>
  </conditionalFormatting>
  <conditionalFormatting sqref="O552">
    <cfRule type="cellIs" dxfId="3897" priority="368" operator="lessThan">
      <formula>0</formula>
    </cfRule>
  </conditionalFormatting>
  <conditionalFormatting sqref="O552">
    <cfRule type="expression" dxfId="3896" priority="366">
      <formula>O552/N552&gt;1</formula>
    </cfRule>
    <cfRule type="expression" dxfId="3895" priority="367">
      <formula>O552/N552&lt;1</formula>
    </cfRule>
  </conditionalFormatting>
  <conditionalFormatting sqref="O560">
    <cfRule type="cellIs" dxfId="3894" priority="365" operator="lessThan">
      <formula>0</formula>
    </cfRule>
  </conditionalFormatting>
  <conditionalFormatting sqref="O560">
    <cfRule type="expression" dxfId="3893" priority="363">
      <formula>O560/N560&gt;1</formula>
    </cfRule>
    <cfRule type="expression" dxfId="3892" priority="364">
      <formula>O560/N560&lt;1</formula>
    </cfRule>
  </conditionalFormatting>
  <conditionalFormatting sqref="O575">
    <cfRule type="cellIs" dxfId="3891" priority="362" operator="lessThan">
      <formula>0</formula>
    </cfRule>
  </conditionalFormatting>
  <conditionalFormatting sqref="O575">
    <cfRule type="expression" dxfId="3890" priority="360">
      <formula>O575/N575&gt;1</formula>
    </cfRule>
    <cfRule type="expression" dxfId="3889" priority="361">
      <formula>O575/N575&lt;1</formula>
    </cfRule>
  </conditionalFormatting>
  <conditionalFormatting sqref="O589">
    <cfRule type="cellIs" dxfId="3888" priority="359" operator="lessThan">
      <formula>0</formula>
    </cfRule>
  </conditionalFormatting>
  <conditionalFormatting sqref="O589">
    <cfRule type="expression" dxfId="3887" priority="357">
      <formula>O589/N589&gt;1</formula>
    </cfRule>
    <cfRule type="expression" dxfId="3886" priority="358">
      <formula>O589/N589&lt;1</formula>
    </cfRule>
  </conditionalFormatting>
  <conditionalFormatting sqref="O521">
    <cfRule type="cellIs" dxfId="3885" priority="380" operator="lessThan">
      <formula>0</formula>
    </cfRule>
  </conditionalFormatting>
  <conditionalFormatting sqref="O521">
    <cfRule type="expression" dxfId="3884" priority="378">
      <formula>O521/N521&gt;1</formula>
    </cfRule>
    <cfRule type="expression" dxfId="3883" priority="379">
      <formula>O521/N521&lt;1</formula>
    </cfRule>
  </conditionalFormatting>
  <conditionalFormatting sqref="O529">
    <cfRule type="cellIs" dxfId="3882" priority="377" operator="lessThan">
      <formula>0</formula>
    </cfRule>
  </conditionalFormatting>
  <conditionalFormatting sqref="O529">
    <cfRule type="expression" dxfId="3881" priority="375">
      <formula>O529/N529&gt;1</formula>
    </cfRule>
    <cfRule type="expression" dxfId="3880" priority="376">
      <formula>O529/N529&lt;1</formula>
    </cfRule>
  </conditionalFormatting>
  <conditionalFormatting sqref="O582">
    <cfRule type="expression" dxfId="3879" priority="354">
      <formula>O582/N582&gt;1</formula>
    </cfRule>
    <cfRule type="expression" dxfId="3878" priority="355">
      <formula>O582/N582&lt;1</formula>
    </cfRule>
  </conditionalFormatting>
  <conditionalFormatting sqref="O537">
    <cfRule type="cellIs" dxfId="3877" priority="374" operator="lessThan">
      <formula>0</formula>
    </cfRule>
  </conditionalFormatting>
  <conditionalFormatting sqref="O537">
    <cfRule type="expression" dxfId="3876" priority="372">
      <formula>O537/N537&gt;1</formula>
    </cfRule>
    <cfRule type="expression" dxfId="3875" priority="373">
      <formula>O537/N537&lt;1</formula>
    </cfRule>
  </conditionalFormatting>
  <conditionalFormatting sqref="O641:O645 B636:O637">
    <cfRule type="cellIs" dxfId="3874" priority="353" operator="lessThan">
      <formula>0</formula>
    </cfRule>
  </conditionalFormatting>
  <conditionalFormatting sqref="O568">
    <cfRule type="expression" dxfId="3873" priority="369">
      <formula>O568/N568&gt;1</formula>
    </cfRule>
    <cfRule type="expression" dxfId="3872" priority="370">
      <formula>O568/N568&lt;1</formula>
    </cfRule>
  </conditionalFormatting>
  <conditionalFormatting sqref="O597">
    <cfRule type="cellIs" dxfId="3871" priority="352" operator="lessThan">
      <formula>0</formula>
    </cfRule>
  </conditionalFormatting>
  <conditionalFormatting sqref="O608">
    <cfRule type="expression" dxfId="3870" priority="340">
      <formula>O608/N608&gt;1</formula>
    </cfRule>
    <cfRule type="expression" dxfId="3869" priority="341">
      <formula>O608/N608&lt;1</formula>
    </cfRule>
  </conditionalFormatting>
  <conditionalFormatting sqref="O582">
    <cfRule type="cellIs" dxfId="3868" priority="356" operator="lessThan">
      <formula>0</formula>
    </cfRule>
  </conditionalFormatting>
  <conditionalFormatting sqref="O597">
    <cfRule type="expression" dxfId="3867" priority="350">
      <formula>O597/N597&gt;1</formula>
    </cfRule>
    <cfRule type="expression" dxfId="3866" priority="351">
      <formula>O597/N597&lt;1</formula>
    </cfRule>
  </conditionalFormatting>
  <conditionalFormatting sqref="O676:O679">
    <cfRule type="cellIs" dxfId="3865" priority="339" operator="lessThan">
      <formula>0</formula>
    </cfRule>
  </conditionalFormatting>
  <conditionalFormatting sqref="O678">
    <cfRule type="cellIs" dxfId="3864" priority="338" operator="lessThan">
      <formula>0</formula>
    </cfRule>
  </conditionalFormatting>
  <conditionalFormatting sqref="O680:O683">
    <cfRule type="cellIs" dxfId="3863" priority="337" operator="lessThan">
      <formula>0</formula>
    </cfRule>
  </conditionalFormatting>
  <conditionalFormatting sqref="O682">
    <cfRule type="cellIs" dxfId="3862" priority="336" operator="lessThan">
      <formula>0</formula>
    </cfRule>
  </conditionalFormatting>
  <conditionalFormatting sqref="O684:O687">
    <cfRule type="cellIs" dxfId="3861" priority="335" operator="lessThan">
      <formula>0</formula>
    </cfRule>
  </conditionalFormatting>
  <conditionalFormatting sqref="O686">
    <cfRule type="cellIs" dxfId="3860" priority="334" operator="lessThan">
      <formula>0</formula>
    </cfRule>
  </conditionalFormatting>
  <conditionalFormatting sqref="O688:O691">
    <cfRule type="cellIs" dxfId="3859" priority="333" operator="lessThan">
      <formula>0</formula>
    </cfRule>
  </conditionalFormatting>
  <conditionalFormatting sqref="O690">
    <cfRule type="cellIs" dxfId="3858" priority="332" operator="lessThan">
      <formula>0</formula>
    </cfRule>
  </conditionalFormatting>
  <conditionalFormatting sqref="O692:O693 O695">
    <cfRule type="cellIs" dxfId="3857" priority="331" operator="lessThan">
      <formula>0</formula>
    </cfRule>
  </conditionalFormatting>
  <conditionalFormatting sqref="O696:O699">
    <cfRule type="cellIs" dxfId="3856" priority="330" operator="lessThan">
      <formula>0</formula>
    </cfRule>
  </conditionalFormatting>
  <conditionalFormatting sqref="O698">
    <cfRule type="cellIs" dxfId="3855" priority="329" operator="lessThan">
      <formula>0</formula>
    </cfRule>
  </conditionalFormatting>
  <conditionalFormatting sqref="O700:O703">
    <cfRule type="cellIs" dxfId="3854" priority="328" operator="lessThan">
      <formula>0</formula>
    </cfRule>
  </conditionalFormatting>
  <conditionalFormatting sqref="O702">
    <cfRule type="cellIs" dxfId="3853" priority="327" operator="lessThan">
      <formula>0</formula>
    </cfRule>
  </conditionalFormatting>
  <conditionalFormatting sqref="O704:O707">
    <cfRule type="cellIs" dxfId="3852" priority="326" operator="lessThan">
      <formula>0</formula>
    </cfRule>
  </conditionalFormatting>
  <conditionalFormatting sqref="O706">
    <cfRule type="cellIs" dxfId="3851" priority="325" operator="lessThan">
      <formula>0</formula>
    </cfRule>
  </conditionalFormatting>
  <conditionalFormatting sqref="O712:O715">
    <cfRule type="cellIs" dxfId="3850" priority="324" operator="lessThan">
      <formula>0</formula>
    </cfRule>
  </conditionalFormatting>
  <conditionalFormatting sqref="O714">
    <cfRule type="cellIs" dxfId="3849" priority="323" operator="lessThan">
      <formula>0</formula>
    </cfRule>
  </conditionalFormatting>
  <conditionalFormatting sqref="O716:O719">
    <cfRule type="cellIs" dxfId="3848" priority="322" operator="lessThan">
      <formula>0</formula>
    </cfRule>
  </conditionalFormatting>
  <conditionalFormatting sqref="O718">
    <cfRule type="cellIs" dxfId="3847" priority="321" operator="lessThan">
      <formula>0</formula>
    </cfRule>
  </conditionalFormatting>
  <conditionalFormatting sqref="O466">
    <cfRule type="cellIs" dxfId="3846" priority="320" operator="lessThan">
      <formula>0</formula>
    </cfRule>
  </conditionalFormatting>
  <conditionalFormatting sqref="O505">
    <cfRule type="cellIs" dxfId="3845" priority="319" operator="lessThan">
      <formula>0</formula>
    </cfRule>
  </conditionalFormatting>
  <conditionalFormatting sqref="O513">
    <cfRule type="cellIs" dxfId="3844" priority="318" operator="lessThan">
      <formula>0</formula>
    </cfRule>
  </conditionalFormatting>
  <conditionalFormatting sqref="O522">
    <cfRule type="cellIs" dxfId="3843" priority="317" operator="lessThan">
      <formula>0</formula>
    </cfRule>
  </conditionalFormatting>
  <conditionalFormatting sqref="O530">
    <cfRule type="cellIs" dxfId="3842" priority="316" operator="lessThan">
      <formula>0</formula>
    </cfRule>
  </conditionalFormatting>
  <conditionalFormatting sqref="O538">
    <cfRule type="cellIs" dxfId="3841" priority="315" operator="lessThan">
      <formula>0</formula>
    </cfRule>
  </conditionalFormatting>
  <conditionalFormatting sqref="O553">
    <cfRule type="cellIs" dxfId="3840" priority="314" operator="lessThan">
      <formula>0</formula>
    </cfRule>
  </conditionalFormatting>
  <conditionalFormatting sqref="O561">
    <cfRule type="cellIs" dxfId="3839" priority="313" operator="lessThan">
      <formula>0</formula>
    </cfRule>
  </conditionalFormatting>
  <conditionalFormatting sqref="O590">
    <cfRule type="cellIs" dxfId="3838" priority="312" operator="lessThan">
      <formula>0</formula>
    </cfRule>
  </conditionalFormatting>
  <conditionalFormatting sqref="B720:N723">
    <cfRule type="cellIs" dxfId="3837" priority="308" operator="lessThan">
      <formula>0</formula>
    </cfRule>
  </conditionalFormatting>
  <conditionalFormatting sqref="I722:N722 Q720:R723">
    <cfRule type="cellIs" dxfId="3836" priority="307" operator="lessThan">
      <formula>0</formula>
    </cfRule>
  </conditionalFormatting>
  <conditionalFormatting sqref="O720:O723">
    <cfRule type="cellIs" dxfId="3835" priority="306" operator="lessThan">
      <formula>0</formula>
    </cfRule>
  </conditionalFormatting>
  <conditionalFormatting sqref="O722">
    <cfRule type="cellIs" dxfId="3834" priority="305" operator="lessThan">
      <formula>0</formula>
    </cfRule>
  </conditionalFormatting>
  <conditionalFormatting sqref="Q655:Q658">
    <cfRule type="cellIs" dxfId="3833" priority="304" operator="lessThan">
      <formula>0</formula>
    </cfRule>
  </conditionalFormatting>
  <conditionalFormatting sqref="Q638:R638 R639:R640">
    <cfRule type="cellIs" dxfId="3832" priority="303" operator="lessThan">
      <formula>0</formula>
    </cfRule>
  </conditionalFormatting>
  <conditionalFormatting sqref="B638">
    <cfRule type="cellIs" dxfId="3831" priority="302" operator="lessThan">
      <formula>0</formula>
    </cfRule>
  </conditionalFormatting>
  <conditionalFormatting sqref="Q639:Q640">
    <cfRule type="cellIs" dxfId="3830" priority="301" operator="lessThan">
      <formula>0</formula>
    </cfRule>
  </conditionalFormatting>
  <conditionalFormatting sqref="B639:O640">
    <cfRule type="expression" dxfId="3829" priority="299">
      <formula>B639/A639&gt;1</formula>
    </cfRule>
    <cfRule type="expression" dxfId="3828" priority="300">
      <formula>B639/A639&lt;1</formula>
    </cfRule>
  </conditionalFormatting>
  <conditionalFormatting sqref="B639:O640">
    <cfRule type="cellIs" dxfId="3827" priority="298" operator="lessThan">
      <formula>0</formula>
    </cfRule>
  </conditionalFormatting>
  <conditionalFormatting sqref="B491">
    <cfRule type="cellIs" dxfId="3826" priority="297" operator="lessThan">
      <formula>0</formula>
    </cfRule>
  </conditionalFormatting>
  <conditionalFormatting sqref="B492:N496">
    <cfRule type="cellIs" dxfId="3825" priority="296" operator="lessThan">
      <formula>0</formula>
    </cfRule>
  </conditionalFormatting>
  <conditionalFormatting sqref="B492:N496">
    <cfRule type="expression" dxfId="3824" priority="294">
      <formula>B492/A492&gt;1</formula>
    </cfRule>
    <cfRule type="expression" dxfId="3823" priority="295">
      <formula>B492/A492&lt;1</formula>
    </cfRule>
  </conditionalFormatting>
  <conditionalFormatting sqref="O492:O496">
    <cfRule type="cellIs" dxfId="3822" priority="293" operator="lessThan">
      <formula>0</formula>
    </cfRule>
  </conditionalFormatting>
  <conditionalFormatting sqref="O492:O496">
    <cfRule type="expression" dxfId="3821" priority="291">
      <formula>O492/N492&gt;1</formula>
    </cfRule>
    <cfRule type="expression" dxfId="3820" priority="292">
      <formula>O492/N492&lt;1</formula>
    </cfRule>
  </conditionalFormatting>
  <conditionalFormatting sqref="B357:O360">
    <cfRule type="cellIs" dxfId="3819" priority="290" operator="lessThan">
      <formula>0</formula>
    </cfRule>
  </conditionalFormatting>
  <conditionalFormatting sqref="P616:P619">
    <cfRule type="cellIs" dxfId="3818" priority="268" operator="lessThan">
      <formula>0</formula>
    </cfRule>
  </conditionalFormatting>
  <conditionalFormatting sqref="P599 P601:P602">
    <cfRule type="cellIs" dxfId="3817" priority="270" operator="lessThan">
      <formula>0</formula>
    </cfRule>
  </conditionalFormatting>
  <conditionalFormatting sqref="P605:P607">
    <cfRule type="cellIs" dxfId="3816" priority="262" operator="lessThan">
      <formula>0</formula>
    </cfRule>
  </conditionalFormatting>
  <conditionalFormatting sqref="P626:P629">
    <cfRule type="cellIs" dxfId="3815" priority="264" operator="lessThan">
      <formula>0</formula>
    </cfRule>
  </conditionalFormatting>
  <conditionalFormatting sqref="P365">
    <cfRule type="cellIs" dxfId="3814" priority="256" operator="lessThan">
      <formula>0</formula>
    </cfRule>
  </conditionalFormatting>
  <conditionalFormatting sqref="P371">
    <cfRule type="cellIs" dxfId="3813" priority="255" operator="lessThan">
      <formula>0</formula>
    </cfRule>
  </conditionalFormatting>
  <conditionalFormatting sqref="P616:P619">
    <cfRule type="cellIs" dxfId="3812" priority="269" operator="lessThan">
      <formula>0</formula>
    </cfRule>
  </conditionalFormatting>
  <conditionalFormatting sqref="P605:P607">
    <cfRule type="cellIs" dxfId="3811" priority="263" operator="lessThan">
      <formula>0</formula>
    </cfRule>
  </conditionalFormatting>
  <conditionalFormatting sqref="P377">
    <cfRule type="cellIs" dxfId="3810" priority="254" operator="lessThan">
      <formula>0</formula>
    </cfRule>
  </conditionalFormatting>
  <conditionalFormatting sqref="P366">
    <cfRule type="cellIs" dxfId="3809" priority="253" operator="lessThan">
      <formula>0</formula>
    </cfRule>
  </conditionalFormatting>
  <conditionalFormatting sqref="P387">
    <cfRule type="cellIs" dxfId="3808" priority="248" operator="lessThan">
      <formula>0</formula>
    </cfRule>
  </conditionalFormatting>
  <conditionalFormatting sqref="P387">
    <cfRule type="cellIs" dxfId="3807" priority="249" operator="lessThan">
      <formula>0</formula>
    </cfRule>
  </conditionalFormatting>
  <conditionalFormatting sqref="P387">
    <cfRule type="cellIs" dxfId="3806" priority="246" operator="lessThan">
      <formula>0</formula>
    </cfRule>
  </conditionalFormatting>
  <conditionalFormatting sqref="P387">
    <cfRule type="cellIs" dxfId="3805" priority="247" operator="lessThan">
      <formula>0</formula>
    </cfRule>
  </conditionalFormatting>
  <conditionalFormatting sqref="P405">
    <cfRule type="cellIs" dxfId="3804" priority="206" operator="lessThan">
      <formula>0</formula>
    </cfRule>
  </conditionalFormatting>
  <conditionalFormatting sqref="P636:P637">
    <cfRule type="expression" dxfId="3803" priority="287">
      <formula>P636/O636&gt;1</formula>
    </cfRule>
    <cfRule type="expression" dxfId="3802" priority="288">
      <formula>P636/O636&lt;1</formula>
    </cfRule>
  </conditionalFormatting>
  <conditionalFormatting sqref="P694">
    <cfRule type="cellIs" dxfId="3801" priority="286" operator="lessThan">
      <formula>0</formula>
    </cfRule>
  </conditionalFormatting>
  <conditionalFormatting sqref="P694">
    <cfRule type="cellIs" dxfId="3800" priority="285" operator="lessThan">
      <formula>0</formula>
    </cfRule>
  </conditionalFormatting>
  <conditionalFormatting sqref="P608">
    <cfRule type="cellIs" dxfId="3799" priority="42" operator="lessThan">
      <formula>0</formula>
    </cfRule>
  </conditionalFormatting>
  <conditionalFormatting sqref="P608">
    <cfRule type="cellIs" dxfId="3798" priority="43" operator="lessThan">
      <formula>0</formula>
    </cfRule>
  </conditionalFormatting>
  <conditionalFormatting sqref="P603">
    <cfRule type="cellIs" dxfId="3797" priority="46" operator="lessThan">
      <formula>0</formula>
    </cfRule>
  </conditionalFormatting>
  <conditionalFormatting sqref="P603">
    <cfRule type="cellIs" dxfId="3796" priority="47" operator="lessThan">
      <formula>0</formula>
    </cfRule>
  </conditionalFormatting>
  <conditionalFormatting sqref="P603">
    <cfRule type="cellIs" dxfId="3795" priority="48" operator="lessThan">
      <formula>0</formula>
    </cfRule>
  </conditionalFormatting>
  <conditionalFormatting sqref="P608">
    <cfRule type="cellIs" dxfId="3794"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793" priority="282" operator="lessThan">
      <formula>0</formula>
    </cfRule>
  </conditionalFormatting>
  <conditionalFormatting sqref="P348">
    <cfRule type="cellIs" dxfId="3792" priority="281" operator="lessThan">
      <formula>0</formula>
    </cfRule>
  </conditionalFormatting>
  <conditionalFormatting sqref="P348">
    <cfRule type="cellIs" dxfId="3791" priority="280" operator="lessThan">
      <formula>0</formula>
    </cfRule>
  </conditionalFormatting>
  <conditionalFormatting sqref="P351:P354">
    <cfRule type="cellIs" dxfId="3790" priority="279" operator="lessThan">
      <formula>0</formula>
    </cfRule>
  </conditionalFormatting>
  <conditionalFormatting sqref="P363:P364">
    <cfRule type="cellIs" dxfId="3789" priority="278" operator="lessThan">
      <formula>0</formula>
    </cfRule>
  </conditionalFormatting>
  <conditionalFormatting sqref="P369:P370">
    <cfRule type="cellIs" dxfId="3788" priority="277" operator="lessThan">
      <formula>0</formula>
    </cfRule>
  </conditionalFormatting>
  <conditionalFormatting sqref="P375:P376">
    <cfRule type="cellIs" dxfId="3787" priority="276" operator="lessThan">
      <formula>0</formula>
    </cfRule>
  </conditionalFormatting>
  <conditionalFormatting sqref="P381:P383">
    <cfRule type="cellIs" dxfId="3786" priority="275" operator="lessThan">
      <formula>0</formula>
    </cfRule>
  </conditionalFormatting>
  <conditionalFormatting sqref="P355">
    <cfRule type="cellIs" dxfId="3785" priority="274" operator="lessThan">
      <formula>0</formula>
    </cfRule>
  </conditionalFormatting>
  <conditionalFormatting sqref="P593:P595">
    <cfRule type="cellIs" dxfId="3784" priority="272" operator="lessThan">
      <formula>0</formula>
    </cfRule>
  </conditionalFormatting>
  <conditionalFormatting sqref="P593:P595">
    <cfRule type="cellIs" dxfId="3783" priority="273" operator="lessThan">
      <formula>0</formula>
    </cfRule>
  </conditionalFormatting>
  <conditionalFormatting sqref="P601:P602 P599">
    <cfRule type="cellIs" dxfId="3782" priority="271" operator="lessThan">
      <formula>0</formula>
    </cfRule>
  </conditionalFormatting>
  <conditionalFormatting sqref="P621:P624">
    <cfRule type="cellIs" dxfId="3781" priority="266" operator="lessThan">
      <formula>0</formula>
    </cfRule>
  </conditionalFormatting>
  <conditionalFormatting sqref="P621:P624">
    <cfRule type="cellIs" dxfId="3780" priority="267" operator="lessThan">
      <formula>0</formula>
    </cfRule>
  </conditionalFormatting>
  <conditionalFormatting sqref="P626:P629">
    <cfRule type="cellIs" dxfId="3779" priority="265" operator="lessThan">
      <formula>0</formula>
    </cfRule>
  </conditionalFormatting>
  <conditionalFormatting sqref="P611:P614">
    <cfRule type="cellIs" dxfId="3778" priority="260" operator="lessThan">
      <formula>0</formula>
    </cfRule>
  </conditionalFormatting>
  <conditionalFormatting sqref="P611:P614">
    <cfRule type="cellIs" dxfId="3777" priority="261" operator="lessThan">
      <formula>0</formula>
    </cfRule>
  </conditionalFormatting>
  <conditionalFormatting sqref="P650 P663 P655:P660 P642:P645 P652:P653 P672:P675 P708:P711 P665:P670">
    <cfRule type="cellIs" dxfId="3776" priority="259" operator="lessThan">
      <formula>0</formula>
    </cfRule>
  </conditionalFormatting>
  <conditionalFormatting sqref="P674">
    <cfRule type="cellIs" dxfId="3775" priority="258" operator="lessThan">
      <formula>0</formula>
    </cfRule>
  </conditionalFormatting>
  <conditionalFormatting sqref="P647">
    <cfRule type="cellIs" dxfId="3774" priority="257" operator="lessThan">
      <formula>0</formula>
    </cfRule>
  </conditionalFormatting>
  <conditionalFormatting sqref="P393">
    <cfRule type="cellIs" dxfId="3773" priority="236" operator="lessThan">
      <formula>0</formula>
    </cfRule>
  </conditionalFormatting>
  <conditionalFormatting sqref="P390">
    <cfRule type="cellIs" dxfId="3772" priority="241" operator="lessThan">
      <formula>0</formula>
    </cfRule>
  </conditionalFormatting>
  <conditionalFormatting sqref="P393">
    <cfRule type="cellIs" dxfId="3771" priority="239" operator="lessThan">
      <formula>0</formula>
    </cfRule>
  </conditionalFormatting>
  <conditionalFormatting sqref="P378">
    <cfRule type="cellIs" dxfId="3770" priority="251" operator="lessThan">
      <formula>0</formula>
    </cfRule>
  </conditionalFormatting>
  <conditionalFormatting sqref="P372">
    <cfRule type="cellIs" dxfId="3769" priority="252" operator="lessThan">
      <formula>0</formula>
    </cfRule>
  </conditionalFormatting>
  <conditionalFormatting sqref="P384">
    <cfRule type="cellIs" dxfId="3768" priority="250" operator="lessThan">
      <formula>0</formula>
    </cfRule>
  </conditionalFormatting>
  <conditionalFormatting sqref="P387">
    <cfRule type="cellIs" dxfId="3767" priority="245" operator="lessThan">
      <formula>0</formula>
    </cfRule>
  </conditionalFormatting>
  <conditionalFormatting sqref="P387">
    <cfRule type="cellIs" dxfId="3766" priority="244" operator="lessThan">
      <formula>0</formula>
    </cfRule>
  </conditionalFormatting>
  <conditionalFormatting sqref="P387">
    <cfRule type="cellIs" dxfId="3765" priority="243" operator="lessThan">
      <formula>0</formula>
    </cfRule>
  </conditionalFormatting>
  <conditionalFormatting sqref="P387">
    <cfRule type="cellIs" dxfId="3764" priority="242" operator="lessThan">
      <formula>0</formula>
    </cfRule>
  </conditionalFormatting>
  <conditionalFormatting sqref="P393">
    <cfRule type="cellIs" dxfId="3763" priority="237" operator="lessThan">
      <formula>0</formula>
    </cfRule>
  </conditionalFormatting>
  <conditionalFormatting sqref="P393">
    <cfRule type="cellIs" dxfId="3762" priority="240" operator="lessThan">
      <formula>0</formula>
    </cfRule>
  </conditionalFormatting>
  <conditionalFormatting sqref="P393">
    <cfRule type="cellIs" dxfId="3761" priority="235" operator="lessThan">
      <formula>0</formula>
    </cfRule>
  </conditionalFormatting>
  <conditionalFormatting sqref="P393">
    <cfRule type="cellIs" dxfId="3760" priority="238" operator="lessThan">
      <formula>0</formula>
    </cfRule>
  </conditionalFormatting>
  <conditionalFormatting sqref="P393">
    <cfRule type="cellIs" dxfId="3759" priority="233" operator="lessThan">
      <formula>0</formula>
    </cfRule>
  </conditionalFormatting>
  <conditionalFormatting sqref="P393">
    <cfRule type="cellIs" dxfId="3758" priority="234" operator="lessThan">
      <formula>0</formula>
    </cfRule>
  </conditionalFormatting>
  <conditionalFormatting sqref="P399">
    <cfRule type="cellIs" dxfId="3757" priority="231" operator="lessThan">
      <formula>0</formula>
    </cfRule>
  </conditionalFormatting>
  <conditionalFormatting sqref="P396">
    <cfRule type="cellIs" dxfId="3756" priority="232" operator="lessThan">
      <formula>0</formula>
    </cfRule>
  </conditionalFormatting>
  <conditionalFormatting sqref="P399">
    <cfRule type="cellIs" dxfId="3755" priority="230" operator="lessThan">
      <formula>0</formula>
    </cfRule>
  </conditionalFormatting>
  <conditionalFormatting sqref="P399">
    <cfRule type="cellIs" dxfId="3754" priority="229" operator="lessThan">
      <formula>0</formula>
    </cfRule>
  </conditionalFormatting>
  <conditionalFormatting sqref="P399">
    <cfRule type="cellIs" dxfId="3753" priority="228" operator="lessThan">
      <formula>0</formula>
    </cfRule>
  </conditionalFormatting>
  <conditionalFormatting sqref="P399">
    <cfRule type="cellIs" dxfId="3752" priority="227" operator="lessThan">
      <formula>0</formula>
    </cfRule>
  </conditionalFormatting>
  <conditionalFormatting sqref="P399">
    <cfRule type="cellIs" dxfId="3751" priority="226" operator="lessThan">
      <formula>0</formula>
    </cfRule>
  </conditionalFormatting>
  <conditionalFormatting sqref="P399">
    <cfRule type="cellIs" dxfId="3750" priority="225" operator="lessThan">
      <formula>0</formula>
    </cfRule>
  </conditionalFormatting>
  <conditionalFormatting sqref="P399">
    <cfRule type="cellIs" dxfId="3749" priority="224" operator="lessThan">
      <formula>0</formula>
    </cfRule>
  </conditionalFormatting>
  <conditionalFormatting sqref="P402">
    <cfRule type="cellIs" dxfId="3748" priority="223" operator="lessThan">
      <formula>0</formula>
    </cfRule>
  </conditionalFormatting>
  <conditionalFormatting sqref="P355">
    <cfRule type="cellIs" dxfId="3747" priority="222" operator="lessThan">
      <formula>0</formula>
    </cfRule>
  </conditionalFormatting>
  <conditionalFormatting sqref="P361">
    <cfRule type="cellIs" dxfId="3746" priority="221" operator="lessThan">
      <formula>0</formula>
    </cfRule>
  </conditionalFormatting>
  <conditionalFormatting sqref="P361">
    <cfRule type="cellIs" dxfId="3745" priority="220" operator="lessThan">
      <formula>0</formula>
    </cfRule>
  </conditionalFormatting>
  <conditionalFormatting sqref="P367">
    <cfRule type="cellIs" dxfId="3744" priority="219" operator="lessThan">
      <formula>0</formula>
    </cfRule>
  </conditionalFormatting>
  <conditionalFormatting sqref="P367">
    <cfRule type="cellIs" dxfId="3743" priority="218" operator="lessThan">
      <formula>0</formula>
    </cfRule>
  </conditionalFormatting>
  <conditionalFormatting sqref="P373">
    <cfRule type="cellIs" dxfId="3742" priority="217" operator="lessThan">
      <formula>0</formula>
    </cfRule>
  </conditionalFormatting>
  <conditionalFormatting sqref="P373">
    <cfRule type="cellIs" dxfId="3741" priority="216" operator="lessThan">
      <formula>0</formula>
    </cfRule>
  </conditionalFormatting>
  <conditionalFormatting sqref="P379">
    <cfRule type="cellIs" dxfId="3740" priority="215" operator="lessThan">
      <formula>0</formula>
    </cfRule>
  </conditionalFormatting>
  <conditionalFormatting sqref="P379">
    <cfRule type="cellIs" dxfId="3739" priority="214" operator="lessThan">
      <formula>0</formula>
    </cfRule>
  </conditionalFormatting>
  <conditionalFormatting sqref="P385">
    <cfRule type="cellIs" dxfId="3738" priority="213" operator="lessThan">
      <formula>0</formula>
    </cfRule>
  </conditionalFormatting>
  <conditionalFormatting sqref="P385">
    <cfRule type="cellIs" dxfId="3737" priority="212" operator="lessThan">
      <formula>0</formula>
    </cfRule>
  </conditionalFormatting>
  <conditionalFormatting sqref="P391">
    <cfRule type="cellIs" dxfId="3736" priority="211" operator="lessThan">
      <formula>0</formula>
    </cfRule>
  </conditionalFormatting>
  <conditionalFormatting sqref="P391">
    <cfRule type="cellIs" dxfId="3735" priority="210" operator="lessThan">
      <formula>0</formula>
    </cfRule>
  </conditionalFormatting>
  <conditionalFormatting sqref="P397">
    <cfRule type="cellIs" dxfId="3734" priority="209" operator="lessThan">
      <formula>0</formula>
    </cfRule>
  </conditionalFormatting>
  <conditionalFormatting sqref="P397">
    <cfRule type="cellIs" dxfId="3733" priority="208" operator="lessThan">
      <formula>0</formula>
    </cfRule>
  </conditionalFormatting>
  <conditionalFormatting sqref="P405">
    <cfRule type="cellIs" dxfId="3732" priority="207" operator="lessThan">
      <formula>0</formula>
    </cfRule>
  </conditionalFormatting>
  <conditionalFormatting sqref="P405">
    <cfRule type="cellIs" dxfId="3731" priority="205" operator="lessThan">
      <formula>0</formula>
    </cfRule>
  </conditionalFormatting>
  <conditionalFormatting sqref="P405">
    <cfRule type="cellIs" dxfId="3730" priority="204" operator="lessThan">
      <formula>0</formula>
    </cfRule>
  </conditionalFormatting>
  <conditionalFormatting sqref="P405">
    <cfRule type="cellIs" dxfId="3729" priority="203" operator="lessThan">
      <formula>0</formula>
    </cfRule>
  </conditionalFormatting>
  <conditionalFormatting sqref="P405">
    <cfRule type="cellIs" dxfId="3728" priority="202" operator="lessThan">
      <formula>0</formula>
    </cfRule>
  </conditionalFormatting>
  <conditionalFormatting sqref="P405">
    <cfRule type="cellIs" dxfId="3727" priority="201" operator="lessThan">
      <formula>0</formula>
    </cfRule>
  </conditionalFormatting>
  <conditionalFormatting sqref="P405">
    <cfRule type="cellIs" dxfId="3726" priority="200" operator="lessThan">
      <formula>0</formula>
    </cfRule>
  </conditionalFormatting>
  <conditionalFormatting sqref="P408">
    <cfRule type="cellIs" dxfId="3725" priority="199" operator="lessThan">
      <formula>0</formula>
    </cfRule>
  </conditionalFormatting>
  <conditionalFormatting sqref="P409">
    <cfRule type="cellIs" dxfId="3724" priority="198" operator="lessThan">
      <formula>0</formula>
    </cfRule>
  </conditionalFormatting>
  <conditionalFormatting sqref="P409">
    <cfRule type="cellIs" dxfId="3723" priority="197" operator="lessThan">
      <formula>0</formula>
    </cfRule>
  </conditionalFormatting>
  <conditionalFormatting sqref="P411">
    <cfRule type="cellIs" dxfId="3722" priority="196" operator="lessThan">
      <formula>0</formula>
    </cfRule>
  </conditionalFormatting>
  <conditionalFormatting sqref="P411">
    <cfRule type="cellIs" dxfId="3721" priority="195" operator="lessThan">
      <formula>0</formula>
    </cfRule>
  </conditionalFormatting>
  <conditionalFormatting sqref="P411">
    <cfRule type="cellIs" dxfId="3720" priority="194" operator="lessThan">
      <formula>0</formula>
    </cfRule>
  </conditionalFormatting>
  <conditionalFormatting sqref="P411">
    <cfRule type="cellIs" dxfId="3719" priority="193" operator="lessThan">
      <formula>0</formula>
    </cfRule>
  </conditionalFormatting>
  <conditionalFormatting sqref="P411">
    <cfRule type="cellIs" dxfId="3718" priority="192" operator="lessThan">
      <formula>0</formula>
    </cfRule>
  </conditionalFormatting>
  <conditionalFormatting sqref="P411">
    <cfRule type="cellIs" dxfId="3717" priority="191" operator="lessThan">
      <formula>0</formula>
    </cfRule>
  </conditionalFormatting>
  <conditionalFormatting sqref="P411">
    <cfRule type="cellIs" dxfId="3716" priority="190" operator="lessThan">
      <formula>0</formula>
    </cfRule>
  </conditionalFormatting>
  <conditionalFormatting sqref="P411">
    <cfRule type="cellIs" dxfId="3715" priority="189" operator="lessThan">
      <formula>0</formula>
    </cfRule>
  </conditionalFormatting>
  <conditionalFormatting sqref="P414">
    <cfRule type="cellIs" dxfId="3714" priority="188" operator="lessThan">
      <formula>0</formula>
    </cfRule>
  </conditionalFormatting>
  <conditionalFormatting sqref="P415">
    <cfRule type="cellIs" dxfId="3713" priority="187" operator="lessThan">
      <formula>0</formula>
    </cfRule>
  </conditionalFormatting>
  <conditionalFormatting sqref="P415">
    <cfRule type="cellIs" dxfId="3712" priority="186" operator="lessThan">
      <formula>0</formula>
    </cfRule>
  </conditionalFormatting>
  <conditionalFormatting sqref="P417">
    <cfRule type="cellIs" dxfId="3711" priority="185" operator="lessThan">
      <formula>0</formula>
    </cfRule>
  </conditionalFormatting>
  <conditionalFormatting sqref="P417">
    <cfRule type="cellIs" dxfId="3710" priority="184" operator="lessThan">
      <formula>0</formula>
    </cfRule>
  </conditionalFormatting>
  <conditionalFormatting sqref="P417">
    <cfRule type="cellIs" dxfId="3709" priority="183" operator="lessThan">
      <formula>0</formula>
    </cfRule>
  </conditionalFormatting>
  <conditionalFormatting sqref="P417">
    <cfRule type="cellIs" dxfId="3708" priority="182" operator="lessThan">
      <formula>0</formula>
    </cfRule>
  </conditionalFormatting>
  <conditionalFormatting sqref="P417">
    <cfRule type="cellIs" dxfId="3707" priority="181" operator="lessThan">
      <formula>0</formula>
    </cfRule>
  </conditionalFormatting>
  <conditionalFormatting sqref="P417">
    <cfRule type="cellIs" dxfId="3706" priority="180" operator="lessThan">
      <formula>0</formula>
    </cfRule>
  </conditionalFormatting>
  <conditionalFormatting sqref="P417">
    <cfRule type="cellIs" dxfId="3705" priority="179" operator="lessThan">
      <formula>0</formula>
    </cfRule>
  </conditionalFormatting>
  <conditionalFormatting sqref="P417">
    <cfRule type="cellIs" dxfId="3704" priority="178" operator="lessThan">
      <formula>0</formula>
    </cfRule>
  </conditionalFormatting>
  <conditionalFormatting sqref="P420">
    <cfRule type="cellIs" dxfId="3703" priority="177" operator="lessThan">
      <formula>0</formula>
    </cfRule>
  </conditionalFormatting>
  <conditionalFormatting sqref="P421">
    <cfRule type="cellIs" dxfId="3702" priority="176" operator="lessThan">
      <formula>0</formula>
    </cfRule>
  </conditionalFormatting>
  <conditionalFormatting sqref="P421">
    <cfRule type="cellIs" dxfId="3701" priority="175" operator="lessThan">
      <formula>0</formula>
    </cfRule>
  </conditionalFormatting>
  <conditionalFormatting sqref="P423">
    <cfRule type="cellIs" dxfId="3700" priority="174" operator="lessThan">
      <formula>0</formula>
    </cfRule>
  </conditionalFormatting>
  <conditionalFormatting sqref="P423">
    <cfRule type="cellIs" dxfId="3699" priority="173" operator="lessThan">
      <formula>0</formula>
    </cfRule>
  </conditionalFormatting>
  <conditionalFormatting sqref="P423">
    <cfRule type="cellIs" dxfId="3698" priority="172" operator="lessThan">
      <formula>0</formula>
    </cfRule>
  </conditionalFormatting>
  <conditionalFormatting sqref="P423">
    <cfRule type="cellIs" dxfId="3697" priority="171" operator="lessThan">
      <formula>0</formula>
    </cfRule>
  </conditionalFormatting>
  <conditionalFormatting sqref="P423">
    <cfRule type="cellIs" dxfId="3696" priority="170" operator="lessThan">
      <formula>0</formula>
    </cfRule>
  </conditionalFormatting>
  <conditionalFormatting sqref="P423">
    <cfRule type="cellIs" dxfId="3695" priority="169" operator="lessThan">
      <formula>0</formula>
    </cfRule>
  </conditionalFormatting>
  <conditionalFormatting sqref="P423">
    <cfRule type="cellIs" dxfId="3694" priority="168" operator="lessThan">
      <formula>0</formula>
    </cfRule>
  </conditionalFormatting>
  <conditionalFormatting sqref="P423">
    <cfRule type="cellIs" dxfId="3693" priority="167" operator="lessThan">
      <formula>0</formula>
    </cfRule>
  </conditionalFormatting>
  <conditionalFormatting sqref="P426">
    <cfRule type="cellIs" dxfId="3692" priority="166" operator="lessThan">
      <formula>0</formula>
    </cfRule>
  </conditionalFormatting>
  <conditionalFormatting sqref="P427">
    <cfRule type="cellIs" dxfId="3691" priority="165" operator="lessThan">
      <formula>0</formula>
    </cfRule>
  </conditionalFormatting>
  <conditionalFormatting sqref="P427">
    <cfRule type="cellIs" dxfId="3690" priority="164" operator="lessThan">
      <formula>0</formula>
    </cfRule>
  </conditionalFormatting>
  <conditionalFormatting sqref="P429">
    <cfRule type="cellIs" dxfId="3689" priority="163" operator="lessThan">
      <formula>0</formula>
    </cfRule>
  </conditionalFormatting>
  <conditionalFormatting sqref="P429">
    <cfRule type="cellIs" dxfId="3688" priority="162" operator="lessThan">
      <formula>0</formula>
    </cfRule>
  </conditionalFormatting>
  <conditionalFormatting sqref="P429">
    <cfRule type="cellIs" dxfId="3687" priority="161" operator="lessThan">
      <formula>0</formula>
    </cfRule>
  </conditionalFormatting>
  <conditionalFormatting sqref="P429">
    <cfRule type="cellIs" dxfId="3686" priority="160" operator="lessThan">
      <formula>0</formula>
    </cfRule>
  </conditionalFormatting>
  <conditionalFormatting sqref="P429">
    <cfRule type="cellIs" dxfId="3685" priority="159" operator="lessThan">
      <formula>0</formula>
    </cfRule>
  </conditionalFormatting>
  <conditionalFormatting sqref="P429">
    <cfRule type="cellIs" dxfId="3684" priority="158" operator="lessThan">
      <formula>0</formula>
    </cfRule>
  </conditionalFormatting>
  <conditionalFormatting sqref="P429">
    <cfRule type="cellIs" dxfId="3683" priority="157" operator="lessThan">
      <formula>0</formula>
    </cfRule>
  </conditionalFormatting>
  <conditionalFormatting sqref="P429">
    <cfRule type="cellIs" dxfId="3682" priority="156" operator="lessThan">
      <formula>0</formula>
    </cfRule>
  </conditionalFormatting>
  <conditionalFormatting sqref="P432">
    <cfRule type="cellIs" dxfId="3681" priority="155" operator="lessThan">
      <formula>0</formula>
    </cfRule>
  </conditionalFormatting>
  <conditionalFormatting sqref="P435">
    <cfRule type="cellIs" dxfId="3680" priority="154" operator="lessThan">
      <formula>0</formula>
    </cfRule>
  </conditionalFormatting>
  <conditionalFormatting sqref="P435">
    <cfRule type="cellIs" dxfId="3679" priority="153" operator="lessThan">
      <formula>0</formula>
    </cfRule>
  </conditionalFormatting>
  <conditionalFormatting sqref="P435">
    <cfRule type="cellIs" dxfId="3678" priority="152" operator="lessThan">
      <formula>0</formula>
    </cfRule>
  </conditionalFormatting>
  <conditionalFormatting sqref="P435">
    <cfRule type="cellIs" dxfId="3677" priority="151" operator="lessThan">
      <formula>0</formula>
    </cfRule>
  </conditionalFormatting>
  <conditionalFormatting sqref="P435">
    <cfRule type="cellIs" dxfId="3676" priority="150" operator="lessThan">
      <formula>0</formula>
    </cfRule>
  </conditionalFormatting>
  <conditionalFormatting sqref="P435">
    <cfRule type="cellIs" dxfId="3675" priority="149" operator="lessThan">
      <formula>0</formula>
    </cfRule>
  </conditionalFormatting>
  <conditionalFormatting sqref="P435">
    <cfRule type="cellIs" dxfId="3674" priority="148" operator="lessThan">
      <formula>0</formula>
    </cfRule>
  </conditionalFormatting>
  <conditionalFormatting sqref="P435">
    <cfRule type="cellIs" dxfId="3673" priority="147" operator="lessThan">
      <formula>0</formula>
    </cfRule>
  </conditionalFormatting>
  <conditionalFormatting sqref="P438">
    <cfRule type="cellIs" dxfId="3672" priority="146" operator="lessThan">
      <formula>0</formula>
    </cfRule>
  </conditionalFormatting>
  <conditionalFormatting sqref="P439">
    <cfRule type="cellIs" dxfId="3671" priority="145" operator="lessThan">
      <formula>0</formula>
    </cfRule>
  </conditionalFormatting>
  <conditionalFormatting sqref="P439">
    <cfRule type="cellIs" dxfId="3670" priority="144" operator="lessThan">
      <formula>0</formula>
    </cfRule>
  </conditionalFormatting>
  <conditionalFormatting sqref="P441">
    <cfRule type="cellIs" dxfId="3669" priority="143" operator="lessThan">
      <formula>0</formula>
    </cfRule>
  </conditionalFormatting>
  <conditionalFormatting sqref="P441">
    <cfRule type="cellIs" dxfId="3668" priority="142" operator="lessThan">
      <formula>0</formula>
    </cfRule>
  </conditionalFormatting>
  <conditionalFormatting sqref="P441">
    <cfRule type="cellIs" dxfId="3667" priority="141" operator="lessThan">
      <formula>0</formula>
    </cfRule>
  </conditionalFormatting>
  <conditionalFormatting sqref="P441">
    <cfRule type="cellIs" dxfId="3666" priority="140" operator="lessThan">
      <formula>0</formula>
    </cfRule>
  </conditionalFormatting>
  <conditionalFormatting sqref="P441">
    <cfRule type="cellIs" dxfId="3665" priority="139" operator="lessThan">
      <formula>0</formula>
    </cfRule>
  </conditionalFormatting>
  <conditionalFormatting sqref="P441">
    <cfRule type="cellIs" dxfId="3664" priority="138" operator="lessThan">
      <formula>0</formula>
    </cfRule>
  </conditionalFormatting>
  <conditionalFormatting sqref="P441">
    <cfRule type="cellIs" dxfId="3663" priority="137" operator="lessThan">
      <formula>0</formula>
    </cfRule>
  </conditionalFormatting>
  <conditionalFormatting sqref="P441">
    <cfRule type="cellIs" dxfId="3662" priority="136" operator="lessThan">
      <formula>0</formula>
    </cfRule>
  </conditionalFormatting>
  <conditionalFormatting sqref="P444">
    <cfRule type="cellIs" dxfId="3661" priority="135" operator="lessThan">
      <formula>0</formula>
    </cfRule>
  </conditionalFormatting>
  <conditionalFormatting sqref="P445">
    <cfRule type="cellIs" dxfId="3660" priority="134" operator="lessThan">
      <formula>0</formula>
    </cfRule>
  </conditionalFormatting>
  <conditionalFormatting sqref="P445">
    <cfRule type="cellIs" dxfId="3659" priority="133" operator="lessThan">
      <formula>0</formula>
    </cfRule>
  </conditionalFormatting>
  <conditionalFormatting sqref="P448">
    <cfRule type="cellIs" dxfId="3658" priority="132" operator="lessThan">
      <formula>0</formula>
    </cfRule>
  </conditionalFormatting>
  <conditionalFormatting sqref="P448">
    <cfRule type="cellIs" dxfId="3657" priority="131" operator="lessThan">
      <formula>0</formula>
    </cfRule>
  </conditionalFormatting>
  <conditionalFormatting sqref="P448">
    <cfRule type="cellIs" dxfId="3656" priority="130" operator="lessThan">
      <formula>0</formula>
    </cfRule>
  </conditionalFormatting>
  <conditionalFormatting sqref="P448">
    <cfRule type="cellIs" dxfId="3655" priority="129" operator="lessThan">
      <formula>0</formula>
    </cfRule>
  </conditionalFormatting>
  <conditionalFormatting sqref="P448">
    <cfRule type="cellIs" dxfId="3654" priority="128" operator="lessThan">
      <formula>0</formula>
    </cfRule>
  </conditionalFormatting>
  <conditionalFormatting sqref="P448">
    <cfRule type="cellIs" dxfId="3653" priority="127" operator="lessThan">
      <formula>0</formula>
    </cfRule>
  </conditionalFormatting>
  <conditionalFormatting sqref="P448">
    <cfRule type="cellIs" dxfId="3652" priority="126" operator="lessThan">
      <formula>0</formula>
    </cfRule>
  </conditionalFormatting>
  <conditionalFormatting sqref="P448">
    <cfRule type="cellIs" dxfId="3651" priority="125" operator="lessThan">
      <formula>0</formula>
    </cfRule>
  </conditionalFormatting>
  <conditionalFormatting sqref="P451">
    <cfRule type="cellIs" dxfId="3650" priority="124" operator="lessThan">
      <formula>0</formula>
    </cfRule>
  </conditionalFormatting>
  <conditionalFormatting sqref="P452">
    <cfRule type="cellIs" dxfId="3649" priority="123" operator="lessThan">
      <formula>0</formula>
    </cfRule>
  </conditionalFormatting>
  <conditionalFormatting sqref="P452">
    <cfRule type="cellIs" dxfId="3648" priority="122" operator="lessThan">
      <formula>0</formula>
    </cfRule>
  </conditionalFormatting>
  <conditionalFormatting sqref="P454">
    <cfRule type="cellIs" dxfId="3647" priority="121" operator="lessThan">
      <formula>0</formula>
    </cfRule>
  </conditionalFormatting>
  <conditionalFormatting sqref="P454">
    <cfRule type="cellIs" dxfId="3646" priority="120" operator="lessThan">
      <formula>0</formula>
    </cfRule>
  </conditionalFormatting>
  <conditionalFormatting sqref="P454">
    <cfRule type="cellIs" dxfId="3645" priority="119" operator="lessThan">
      <formula>0</formula>
    </cfRule>
  </conditionalFormatting>
  <conditionalFormatting sqref="P454">
    <cfRule type="cellIs" dxfId="3644" priority="118" operator="lessThan">
      <formula>0</formula>
    </cfRule>
  </conditionalFormatting>
  <conditionalFormatting sqref="P454">
    <cfRule type="cellIs" dxfId="3643" priority="117" operator="lessThan">
      <formula>0</formula>
    </cfRule>
  </conditionalFormatting>
  <conditionalFormatting sqref="P454">
    <cfRule type="cellIs" dxfId="3642" priority="116" operator="lessThan">
      <formula>0</formula>
    </cfRule>
  </conditionalFormatting>
  <conditionalFormatting sqref="P454">
    <cfRule type="cellIs" dxfId="3641" priority="115" operator="lessThan">
      <formula>0</formula>
    </cfRule>
  </conditionalFormatting>
  <conditionalFormatting sqref="P454">
    <cfRule type="cellIs" dxfId="3640" priority="114" operator="lessThan">
      <formula>0</formula>
    </cfRule>
  </conditionalFormatting>
  <conditionalFormatting sqref="P457">
    <cfRule type="cellIs" dxfId="3639" priority="113" operator="lessThan">
      <formula>0</formula>
    </cfRule>
  </conditionalFormatting>
  <conditionalFormatting sqref="P458">
    <cfRule type="cellIs" dxfId="3638" priority="112" operator="lessThan">
      <formula>0</formula>
    </cfRule>
  </conditionalFormatting>
  <conditionalFormatting sqref="P458">
    <cfRule type="cellIs" dxfId="3637" priority="111" operator="lessThan">
      <formula>0</formula>
    </cfRule>
  </conditionalFormatting>
  <conditionalFormatting sqref="P461:P464">
    <cfRule type="cellIs" dxfId="3636" priority="110" operator="lessThan">
      <formula>0</formula>
    </cfRule>
  </conditionalFormatting>
  <conditionalFormatting sqref="P461:P464">
    <cfRule type="expression" dxfId="3635" priority="108">
      <formula>P461/O461&gt;1</formula>
    </cfRule>
    <cfRule type="expression" dxfId="3634" priority="109">
      <formula>P461/O461&lt;1</formula>
    </cfRule>
  </conditionalFormatting>
  <conditionalFormatting sqref="P552 P560 P575 P589">
    <cfRule type="expression" dxfId="3633" priority="106">
      <formula>P552/#REF!&gt;1</formula>
    </cfRule>
    <cfRule type="expression" dxfId="3632" priority="107">
      <formula>P552/#REF!&lt;1</formula>
    </cfRule>
  </conditionalFormatting>
  <conditionalFormatting sqref="P512">
    <cfRule type="cellIs" dxfId="3631" priority="105" operator="lessThan">
      <formula>0</formula>
    </cfRule>
  </conditionalFormatting>
  <conditionalFormatting sqref="P512">
    <cfRule type="expression" dxfId="3630" priority="103">
      <formula>P512/O512&gt;1</formula>
    </cfRule>
    <cfRule type="expression" dxfId="3629" priority="104">
      <formula>P512/O512&lt;1</formula>
    </cfRule>
  </conditionalFormatting>
  <conditionalFormatting sqref="P596">
    <cfRule type="cellIs" dxfId="3628" priority="102" operator="lessThan">
      <formula>0</formula>
    </cfRule>
  </conditionalFormatting>
  <conditionalFormatting sqref="P600">
    <cfRule type="cellIs" dxfId="3627" priority="101" operator="lessThan">
      <formula>0</formula>
    </cfRule>
  </conditionalFormatting>
  <conditionalFormatting sqref="P600">
    <cfRule type="cellIs" dxfId="3626" priority="100" operator="lessThan">
      <formula>0</formula>
    </cfRule>
  </conditionalFormatting>
  <conditionalFormatting sqref="P710">
    <cfRule type="cellIs" dxfId="3625" priority="99" operator="lessThan">
      <formula>0</formula>
    </cfRule>
  </conditionalFormatting>
  <conditionalFormatting sqref="P654 P651 P648:P649 P632:P634">
    <cfRule type="expression" dxfId="3624" priority="86">
      <formula>P632/O632&gt;1</formula>
    </cfRule>
    <cfRule type="expression" dxfId="3623" priority="87">
      <formula>P632/O632&lt;1</formula>
    </cfRule>
  </conditionalFormatting>
  <conditionalFormatting sqref="P507:P510">
    <cfRule type="cellIs" dxfId="3622" priority="98" operator="lessThan">
      <formula>0</formula>
    </cfRule>
  </conditionalFormatting>
  <conditionalFormatting sqref="P507:P510">
    <cfRule type="expression" dxfId="3621" priority="96">
      <formula>P507/O507&gt;1</formula>
    </cfRule>
    <cfRule type="expression" dxfId="3620" priority="97">
      <formula>P507/O507&lt;1</formula>
    </cfRule>
  </conditionalFormatting>
  <conditionalFormatting sqref="P588 P574 P559 P551">
    <cfRule type="cellIs" dxfId="3619" priority="95" operator="lessThan">
      <formula>0</formula>
    </cfRule>
  </conditionalFormatting>
  <conditionalFormatting sqref="P584:P587 P570:P573 P555:P558 P547:P550">
    <cfRule type="cellIs" dxfId="3618" priority="94" operator="lessThan">
      <formula>0</formula>
    </cfRule>
  </conditionalFormatting>
  <conditionalFormatting sqref="P584:P587 P570:P573 P555:P558 P547:P550">
    <cfRule type="expression" dxfId="3617" priority="92">
      <formula>P547/O547&gt;1</formula>
    </cfRule>
    <cfRule type="expression" dxfId="3616" priority="93">
      <formula>P547/O547&lt;1</formula>
    </cfRule>
  </conditionalFormatting>
  <conditionalFormatting sqref="P588 P574 P559 P551">
    <cfRule type="cellIs" dxfId="3615" priority="91" operator="lessThan">
      <formula>0</formula>
    </cfRule>
  </conditionalFormatting>
  <conditionalFormatting sqref="P588 P574 P559 P551">
    <cfRule type="expression" dxfId="3614" priority="89">
      <formula>P551/O551&gt;1</formula>
    </cfRule>
    <cfRule type="expression" dxfId="3613" priority="90">
      <formula>P551/O551&lt;1</formula>
    </cfRule>
  </conditionalFormatting>
  <conditionalFormatting sqref="P654 P651 P648:P649 P632:P634">
    <cfRule type="cellIs" dxfId="3612" priority="88" operator="lessThan">
      <formula>0</formula>
    </cfRule>
  </conditionalFormatting>
  <conditionalFormatting sqref="P504">
    <cfRule type="expression" dxfId="3611" priority="283">
      <formula>P504/#REF!&gt;1</formula>
    </cfRule>
    <cfRule type="expression" dxfId="3610" priority="284">
      <formula>P504/#REF!&lt;1</formula>
    </cfRule>
  </conditionalFormatting>
  <conditionalFormatting sqref="P465">
    <cfRule type="cellIs" dxfId="3609" priority="85" operator="lessThan">
      <formula>0</formula>
    </cfRule>
  </conditionalFormatting>
  <conditionalFormatting sqref="P465">
    <cfRule type="expression" dxfId="3608" priority="83">
      <formula>P465/O465&gt;1</formula>
    </cfRule>
    <cfRule type="expression" dxfId="3607" priority="84">
      <formula>P465/O465&lt;1</formula>
    </cfRule>
  </conditionalFormatting>
  <conditionalFormatting sqref="P511">
    <cfRule type="cellIs" dxfId="3606" priority="82" operator="lessThan">
      <formula>0</formula>
    </cfRule>
  </conditionalFormatting>
  <conditionalFormatting sqref="P511">
    <cfRule type="expression" dxfId="3605" priority="80">
      <formula>P511/O511&gt;1</formula>
    </cfRule>
    <cfRule type="expression" dxfId="3604" priority="81">
      <formula>P511/O511&lt;1</formula>
    </cfRule>
  </conditionalFormatting>
  <conditionalFormatting sqref="P568">
    <cfRule type="cellIs" dxfId="3603" priority="70" operator="lessThan">
      <formula>0</formula>
    </cfRule>
  </conditionalFormatting>
  <conditionalFormatting sqref="P603">
    <cfRule type="expression" dxfId="3602" priority="44">
      <formula>P603/O603&gt;1</formula>
    </cfRule>
    <cfRule type="expression" dxfId="3601" priority="45">
      <formula>P603/O603&lt;1</formula>
    </cfRule>
  </conditionalFormatting>
  <conditionalFormatting sqref="P552">
    <cfRule type="cellIs" dxfId="3600" priority="67" operator="lessThan">
      <formula>0</formula>
    </cfRule>
  </conditionalFormatting>
  <conditionalFormatting sqref="P552">
    <cfRule type="expression" dxfId="3599" priority="65">
      <formula>P552/O552&gt;1</formula>
    </cfRule>
    <cfRule type="expression" dxfId="3598" priority="66">
      <formula>P552/O552&lt;1</formula>
    </cfRule>
  </conditionalFormatting>
  <conditionalFormatting sqref="P560">
    <cfRule type="cellIs" dxfId="3597" priority="64" operator="lessThan">
      <formula>0</formula>
    </cfRule>
  </conditionalFormatting>
  <conditionalFormatting sqref="P560">
    <cfRule type="expression" dxfId="3596" priority="62">
      <formula>P560/O560&gt;1</formula>
    </cfRule>
    <cfRule type="expression" dxfId="3595" priority="63">
      <formula>P560/O560&lt;1</formula>
    </cfRule>
  </conditionalFormatting>
  <conditionalFormatting sqref="P575">
    <cfRule type="cellIs" dxfId="3594" priority="61" operator="lessThan">
      <formula>0</formula>
    </cfRule>
  </conditionalFormatting>
  <conditionalFormatting sqref="P575">
    <cfRule type="expression" dxfId="3593" priority="59">
      <formula>P575/O575&gt;1</formula>
    </cfRule>
    <cfRule type="expression" dxfId="3592" priority="60">
      <formula>P575/O575&lt;1</formula>
    </cfRule>
  </conditionalFormatting>
  <conditionalFormatting sqref="P589">
    <cfRule type="cellIs" dxfId="3591" priority="58" operator="lessThan">
      <formula>0</formula>
    </cfRule>
  </conditionalFormatting>
  <conditionalFormatting sqref="P589">
    <cfRule type="expression" dxfId="3590" priority="56">
      <formula>P589/O589&gt;1</formula>
    </cfRule>
    <cfRule type="expression" dxfId="3589" priority="57">
      <formula>P589/O589&lt;1</formula>
    </cfRule>
  </conditionalFormatting>
  <conditionalFormatting sqref="P521">
    <cfRule type="cellIs" dxfId="3588" priority="79" operator="lessThan">
      <formula>0</formula>
    </cfRule>
  </conditionalFormatting>
  <conditionalFormatting sqref="P521">
    <cfRule type="expression" dxfId="3587" priority="77">
      <formula>P521/O521&gt;1</formula>
    </cfRule>
    <cfRule type="expression" dxfId="3586" priority="78">
      <formula>P521/O521&lt;1</formula>
    </cfRule>
  </conditionalFormatting>
  <conditionalFormatting sqref="P529">
    <cfRule type="cellIs" dxfId="3585" priority="76" operator="lessThan">
      <formula>0</formula>
    </cfRule>
  </conditionalFormatting>
  <conditionalFormatting sqref="P529">
    <cfRule type="expression" dxfId="3584" priority="74">
      <formula>P529/O529&gt;1</formula>
    </cfRule>
    <cfRule type="expression" dxfId="3583" priority="75">
      <formula>P529/O529&lt;1</formula>
    </cfRule>
  </conditionalFormatting>
  <conditionalFormatting sqref="P582">
    <cfRule type="expression" dxfId="3582" priority="53">
      <formula>P582/O582&gt;1</formula>
    </cfRule>
    <cfRule type="expression" dxfId="3581" priority="54">
      <formula>P582/O582&lt;1</formula>
    </cfRule>
  </conditionalFormatting>
  <conditionalFormatting sqref="P537">
    <cfRule type="cellIs" dxfId="3580" priority="73" operator="lessThan">
      <formula>0</formula>
    </cfRule>
  </conditionalFormatting>
  <conditionalFormatting sqref="P537">
    <cfRule type="expression" dxfId="3579" priority="71">
      <formula>P537/O537&gt;1</formula>
    </cfRule>
    <cfRule type="expression" dxfId="3578" priority="72">
      <formula>P537/O537&lt;1</formula>
    </cfRule>
  </conditionalFormatting>
  <conditionalFormatting sqref="P641:P645 P636:P637">
    <cfRule type="cellIs" dxfId="3577" priority="52" operator="lessThan">
      <formula>0</formula>
    </cfRule>
  </conditionalFormatting>
  <conditionalFormatting sqref="P568">
    <cfRule type="expression" dxfId="3576" priority="68">
      <formula>P568/O568&gt;1</formula>
    </cfRule>
    <cfRule type="expression" dxfId="3575" priority="69">
      <formula>P568/O568&lt;1</formula>
    </cfRule>
  </conditionalFormatting>
  <conditionalFormatting sqref="P597">
    <cfRule type="cellIs" dxfId="3574" priority="51" operator="lessThan">
      <formula>0</formula>
    </cfRule>
  </conditionalFormatting>
  <conditionalFormatting sqref="P608">
    <cfRule type="expression" dxfId="3573" priority="39">
      <formula>P608/O608&gt;1</formula>
    </cfRule>
    <cfRule type="expression" dxfId="3572" priority="40">
      <formula>P608/O608&lt;1</formula>
    </cfRule>
  </conditionalFormatting>
  <conditionalFormatting sqref="P582">
    <cfRule type="cellIs" dxfId="3571" priority="55" operator="lessThan">
      <formula>0</formula>
    </cfRule>
  </conditionalFormatting>
  <conditionalFormatting sqref="P597">
    <cfRule type="expression" dxfId="3570" priority="49">
      <formula>P597/O597&gt;1</formula>
    </cfRule>
    <cfRule type="expression" dxfId="3569" priority="50">
      <formula>P597/O597&lt;1</formula>
    </cfRule>
  </conditionalFormatting>
  <conditionalFormatting sqref="P676:P679">
    <cfRule type="cellIs" dxfId="3568" priority="38" operator="lessThan">
      <formula>0</formula>
    </cfRule>
  </conditionalFormatting>
  <conditionalFormatting sqref="P678">
    <cfRule type="cellIs" dxfId="3567" priority="37" operator="lessThan">
      <formula>0</formula>
    </cfRule>
  </conditionalFormatting>
  <conditionalFormatting sqref="P680:P683">
    <cfRule type="cellIs" dxfId="3566" priority="36" operator="lessThan">
      <formula>0</formula>
    </cfRule>
  </conditionalFormatting>
  <conditionalFormatting sqref="P682">
    <cfRule type="cellIs" dxfId="3565" priority="35" operator="lessThan">
      <formula>0</formula>
    </cfRule>
  </conditionalFormatting>
  <conditionalFormatting sqref="P684:P687">
    <cfRule type="cellIs" dxfId="3564" priority="34" operator="lessThan">
      <formula>0</formula>
    </cfRule>
  </conditionalFormatting>
  <conditionalFormatting sqref="P686">
    <cfRule type="cellIs" dxfId="3563" priority="33" operator="lessThan">
      <formula>0</formula>
    </cfRule>
  </conditionalFormatting>
  <conditionalFormatting sqref="P688:P691">
    <cfRule type="cellIs" dxfId="3562" priority="32" operator="lessThan">
      <formula>0</formula>
    </cfRule>
  </conditionalFormatting>
  <conditionalFormatting sqref="P690">
    <cfRule type="cellIs" dxfId="3561" priority="31" operator="lessThan">
      <formula>0</formula>
    </cfRule>
  </conditionalFormatting>
  <conditionalFormatting sqref="P692:P693 P695">
    <cfRule type="cellIs" dxfId="3560" priority="30" operator="lessThan">
      <formula>0</formula>
    </cfRule>
  </conditionalFormatting>
  <conditionalFormatting sqref="P696:P699">
    <cfRule type="cellIs" dxfId="3559" priority="29" operator="lessThan">
      <formula>0</formula>
    </cfRule>
  </conditionalFormatting>
  <conditionalFormatting sqref="P698">
    <cfRule type="cellIs" dxfId="3558" priority="28" operator="lessThan">
      <formula>0</formula>
    </cfRule>
  </conditionalFormatting>
  <conditionalFormatting sqref="P700:P703">
    <cfRule type="cellIs" dxfId="3557" priority="27" operator="lessThan">
      <formula>0</formula>
    </cfRule>
  </conditionalFormatting>
  <conditionalFormatting sqref="P702">
    <cfRule type="cellIs" dxfId="3556" priority="26" operator="lessThan">
      <formula>0</formula>
    </cfRule>
  </conditionalFormatting>
  <conditionalFormatting sqref="P704:P707">
    <cfRule type="cellIs" dxfId="3555" priority="25" operator="lessThan">
      <formula>0</formula>
    </cfRule>
  </conditionalFormatting>
  <conditionalFormatting sqref="P706">
    <cfRule type="cellIs" dxfId="3554" priority="24" operator="lessThan">
      <formula>0</formula>
    </cfRule>
  </conditionalFormatting>
  <conditionalFormatting sqref="P712:P715">
    <cfRule type="cellIs" dxfId="3553" priority="23" operator="lessThan">
      <formula>0</formula>
    </cfRule>
  </conditionalFormatting>
  <conditionalFormatting sqref="P714">
    <cfRule type="cellIs" dxfId="3552" priority="22" operator="lessThan">
      <formula>0</formula>
    </cfRule>
  </conditionalFormatting>
  <conditionalFormatting sqref="P716:P719">
    <cfRule type="cellIs" dxfId="3551" priority="21" operator="lessThan">
      <formula>0</formula>
    </cfRule>
  </conditionalFormatting>
  <conditionalFormatting sqref="P718">
    <cfRule type="cellIs" dxfId="3550" priority="20" operator="lessThan">
      <formula>0</formula>
    </cfRule>
  </conditionalFormatting>
  <conditionalFormatting sqref="P466">
    <cfRule type="cellIs" dxfId="3549" priority="19" operator="lessThan">
      <formula>0</formula>
    </cfRule>
  </conditionalFormatting>
  <conditionalFormatting sqref="P505">
    <cfRule type="cellIs" dxfId="3548" priority="18" operator="lessThan">
      <formula>0</formula>
    </cfRule>
  </conditionalFormatting>
  <conditionalFormatting sqref="P513">
    <cfRule type="cellIs" dxfId="3547" priority="17" operator="lessThan">
      <formula>0</formula>
    </cfRule>
  </conditionalFormatting>
  <conditionalFormatting sqref="P522">
    <cfRule type="cellIs" dxfId="3546" priority="16" operator="lessThan">
      <formula>0</formula>
    </cfRule>
  </conditionalFormatting>
  <conditionalFormatting sqref="P530">
    <cfRule type="cellIs" dxfId="3545" priority="15" operator="lessThan">
      <formula>0</formula>
    </cfRule>
  </conditionalFormatting>
  <conditionalFormatting sqref="P538">
    <cfRule type="cellIs" dxfId="3544" priority="14" operator="lessThan">
      <formula>0</formula>
    </cfRule>
  </conditionalFormatting>
  <conditionalFormatting sqref="P553">
    <cfRule type="cellIs" dxfId="3543" priority="13" operator="lessThan">
      <formula>0</formula>
    </cfRule>
  </conditionalFormatting>
  <conditionalFormatting sqref="P561">
    <cfRule type="cellIs" dxfId="3542" priority="12" operator="lessThan">
      <formula>0</formula>
    </cfRule>
  </conditionalFormatting>
  <conditionalFormatting sqref="P590">
    <cfRule type="cellIs" dxfId="3541" priority="11" operator="lessThan">
      <formula>0</formula>
    </cfRule>
  </conditionalFormatting>
  <conditionalFormatting sqref="P720:P723">
    <cfRule type="cellIs" dxfId="3540" priority="10" operator="lessThan">
      <formula>0</formula>
    </cfRule>
  </conditionalFormatting>
  <conditionalFormatting sqref="P722">
    <cfRule type="cellIs" dxfId="3539" priority="9" operator="lessThan">
      <formula>0</formula>
    </cfRule>
  </conditionalFormatting>
  <conditionalFormatting sqref="P639:P640">
    <cfRule type="expression" dxfId="3538" priority="7">
      <formula>P639/O639&gt;1</formula>
    </cfRule>
    <cfRule type="expression" dxfId="3537" priority="8">
      <formula>P639/O639&lt;1</formula>
    </cfRule>
  </conditionalFormatting>
  <conditionalFormatting sqref="P639:P640">
    <cfRule type="cellIs" dxfId="3536" priority="6" operator="lessThan">
      <formula>0</formula>
    </cfRule>
  </conditionalFormatting>
  <conditionalFormatting sqref="P492:P496">
    <cfRule type="cellIs" dxfId="3535" priority="5" operator="lessThan">
      <formula>0</formula>
    </cfRule>
  </conditionalFormatting>
  <conditionalFormatting sqref="P492:P496">
    <cfRule type="expression" dxfId="3534" priority="3">
      <formula>P492/O492&gt;1</formula>
    </cfRule>
    <cfRule type="expression" dxfId="3533" priority="4">
      <formula>P492/O492&lt;1</formula>
    </cfRule>
  </conditionalFormatting>
  <conditionalFormatting sqref="P357:P360">
    <cfRule type="cellIs" dxfId="3532" priority="2" operator="lessThan">
      <formula>0</formula>
    </cfRule>
  </conditionalFormatting>
  <conditionalFormatting sqref="P661">
    <cfRule type="cellIs" dxfId="3531"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defaultColWidth="12.625" defaultRowHeight="16.5"/>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c r="A1" s="1" t="s">
        <v>0</v>
      </c>
    </row>
    <row r="2" spans="1:55" s="3" customFormat="1">
      <c r="A2" t="s">
        <v>6</v>
      </c>
      <c r="B2" t="s">
        <v>731</v>
      </c>
      <c r="C2" t="s">
        <v>397</v>
      </c>
      <c r="D2" t="s">
        <v>398</v>
      </c>
      <c r="E2" t="s">
        <v>399</v>
      </c>
      <c r="F2" t="s">
        <v>400</v>
      </c>
      <c r="G2" t="s">
        <v>401</v>
      </c>
      <c r="H2" t="s">
        <v>402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451</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313</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387</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713</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714</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691</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480</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456</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457</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317</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715</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388</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713</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716</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318</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471</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319</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472</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474</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475</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476</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320</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717</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321</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322</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323</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479</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325</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481</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482</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483</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484</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487</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488</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489</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326</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490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327</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481</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482</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491</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492</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495</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328</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329</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499</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500</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501</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502</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503</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504</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506</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507</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508</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330</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509</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515</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331</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517</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518</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634</v>
      </c>
      <c r="B69" t="s">
        <v>732</v>
      </c>
      <c r="C69" t="s">
        <v>635</v>
      </c>
      <c r="D69" t="s">
        <v>636</v>
      </c>
      <c r="E69" t="s">
        <v>637</v>
      </c>
      <c r="F69" t="s">
        <v>638</v>
      </c>
      <c r="G69" t="s">
        <v>639</v>
      </c>
      <c r="H69" t="s">
        <v>640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689</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690</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322</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325</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327</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387</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388</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391</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370</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731</v>
      </c>
      <c r="C125" t="s">
        <v>397</v>
      </c>
      <c r="D125" t="s">
        <v>519</v>
      </c>
      <c r="E125" t="s">
        <v>399</v>
      </c>
      <c r="F125" t="s">
        <v>400</v>
      </c>
      <c r="G125" t="s">
        <v>401</v>
      </c>
      <c r="H125" t="s">
        <v>520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532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533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349</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351</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389</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312</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352</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354</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363</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390</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537</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359</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708</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540</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360</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361</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541</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542</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543</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544</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545</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546</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719</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549</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550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552</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720</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553</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554</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730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734</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557</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634</v>
      </c>
      <c r="B161" t="s">
        <v>732</v>
      </c>
      <c r="C161" t="s">
        <v>635</v>
      </c>
      <c r="D161" t="s">
        <v>636</v>
      </c>
      <c r="E161" t="s">
        <v>637</v>
      </c>
      <c r="F161" t="s">
        <v>638</v>
      </c>
      <c r="G161" t="s">
        <v>639</v>
      </c>
      <c r="H161" t="s">
        <v>640</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690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731</v>
      </c>
      <c r="C216" t="s">
        <v>397</v>
      </c>
      <c r="D216" t="s">
        <v>398</v>
      </c>
      <c r="E216" t="s">
        <v>399</v>
      </c>
      <c r="F216" t="s">
        <v>400</v>
      </c>
      <c r="G216" t="s">
        <v>401</v>
      </c>
      <c r="H216" t="s">
        <v>402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709</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362</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363</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565</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721</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567</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568</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569</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571</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572</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722</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575</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576</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351</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360</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577</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578</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579</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580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723</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724</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583</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584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585</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586</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587</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588</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603</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589</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364</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590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597</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598</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365</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598</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599</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725</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366</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606</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609</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610</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611</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612</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613</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616</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617</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618</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619</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620</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622</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623</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624</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626</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627</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628</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367</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368</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632</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633</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634</v>
      </c>
      <c r="B278" t="s">
        <v>732</v>
      </c>
      <c r="C278" t="s">
        <v>635</v>
      </c>
      <c r="D278" t="s">
        <v>636</v>
      </c>
      <c r="E278" t="s">
        <v>637</v>
      </c>
      <c r="F278" t="s">
        <v>638</v>
      </c>
      <c r="G278" t="s">
        <v>639</v>
      </c>
      <c r="H278" t="s">
        <v>640</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690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383</v>
      </c>
      <c r="Q346" s="134" t="s">
        <v>384</v>
      </c>
    </row>
    <row r="347" spans="1:53" s="83" customFormat="1" ht="17.2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313</v>
      </c>
      <c r="C349" s="248"/>
      <c r="D349" s="248"/>
      <c r="E349" s="248"/>
      <c r="F349" s="248"/>
      <c r="G349" s="248"/>
      <c r="H349" s="248"/>
      <c r="I349" s="248"/>
      <c r="J349" s="248"/>
      <c r="K349" s="248"/>
      <c r="L349" s="248"/>
      <c r="M349" s="248"/>
      <c r="N349" s="248"/>
      <c r="O349" s="248"/>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392</v>
      </c>
    </row>
    <row r="355" spans="2:17">
      <c r="B355" s="248" t="s">
        <v>387</v>
      </c>
      <c r="C355" s="248"/>
      <c r="D355" s="248"/>
      <c r="E355" s="248"/>
      <c r="F355" s="248"/>
      <c r="G355" s="248"/>
      <c r="H355" s="248"/>
      <c r="I355" s="248"/>
      <c r="J355" s="248"/>
      <c r="K355" s="248"/>
      <c r="L355" s="248"/>
      <c r="M355" s="248"/>
      <c r="N355" s="248"/>
      <c r="O355" s="248"/>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392</v>
      </c>
    </row>
    <row r="361" spans="2:17">
      <c r="B361" s="257" t="s">
        <v>317</v>
      </c>
      <c r="C361" s="258"/>
      <c r="D361" s="258"/>
      <c r="E361" s="258"/>
      <c r="F361" s="258"/>
      <c r="G361" s="258"/>
      <c r="H361" s="258"/>
      <c r="I361" s="258"/>
      <c r="J361" s="258"/>
      <c r="K361" s="258"/>
      <c r="L361" s="258"/>
      <c r="M361" s="258"/>
      <c r="N361" s="258"/>
      <c r="O361" s="259"/>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392</v>
      </c>
    </row>
    <row r="367" spans="2:17">
      <c r="B367" s="248" t="s">
        <v>388</v>
      </c>
      <c r="C367" s="248"/>
      <c r="D367" s="248"/>
      <c r="E367" s="248"/>
      <c r="F367" s="248"/>
      <c r="G367" s="248"/>
      <c r="H367" s="248"/>
      <c r="I367" s="248"/>
      <c r="J367" s="248"/>
      <c r="K367" s="248"/>
      <c r="L367" s="248"/>
      <c r="M367" s="248"/>
      <c r="N367" s="248"/>
      <c r="O367" s="248"/>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392</v>
      </c>
    </row>
    <row r="373" spans="2:17">
      <c r="B373" s="249" t="s">
        <v>391</v>
      </c>
      <c r="C373" s="249"/>
      <c r="D373" s="249"/>
      <c r="E373" s="249"/>
      <c r="F373" s="249"/>
      <c r="G373" s="249"/>
      <c r="H373" s="249"/>
      <c r="I373" s="249"/>
      <c r="J373" s="249"/>
      <c r="K373" s="249"/>
      <c r="L373" s="249"/>
      <c r="M373" s="249"/>
      <c r="N373" s="249"/>
      <c r="O373" s="249"/>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392</v>
      </c>
    </row>
    <row r="379" spans="2:17">
      <c r="B379" s="248" t="s">
        <v>318</v>
      </c>
      <c r="C379" s="248"/>
      <c r="D379" s="248"/>
      <c r="E379" s="248"/>
      <c r="F379" s="248"/>
      <c r="G379" s="248"/>
      <c r="H379" s="248"/>
      <c r="I379" s="248"/>
      <c r="J379" s="248"/>
      <c r="K379" s="248"/>
      <c r="L379" s="248"/>
      <c r="M379" s="248"/>
      <c r="N379" s="248"/>
      <c r="O379" s="248"/>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392</v>
      </c>
    </row>
    <row r="385" spans="1:17">
      <c r="B385" s="248" t="s">
        <v>319</v>
      </c>
      <c r="C385" s="248"/>
      <c r="D385" s="248"/>
      <c r="E385" s="248"/>
      <c r="F385" s="248"/>
      <c r="G385" s="248"/>
      <c r="H385" s="248"/>
      <c r="I385" s="248"/>
      <c r="J385" s="248"/>
      <c r="K385" s="248"/>
      <c r="L385" s="248"/>
      <c r="M385" s="248"/>
      <c r="N385" s="248"/>
      <c r="O385" s="248"/>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392</v>
      </c>
    </row>
    <row r="391" spans="1:17">
      <c r="B391" s="249" t="s">
        <v>320</v>
      </c>
      <c r="C391" s="249"/>
      <c r="D391" s="249"/>
      <c r="E391" s="249"/>
      <c r="F391" s="249"/>
      <c r="G391" s="249"/>
      <c r="H391" s="249"/>
      <c r="I391" s="249"/>
      <c r="J391" s="249"/>
      <c r="K391" s="249"/>
      <c r="L391" s="249"/>
      <c r="M391" s="249"/>
      <c r="N391" s="249"/>
      <c r="O391" s="249"/>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392</v>
      </c>
    </row>
    <row r="397" spans="1:17">
      <c r="B397" s="227" t="s">
        <v>321</v>
      </c>
      <c r="C397" s="227"/>
      <c r="D397" s="227"/>
      <c r="E397" s="227"/>
      <c r="F397" s="227"/>
      <c r="G397" s="227"/>
      <c r="H397" s="227"/>
      <c r="I397" s="227"/>
      <c r="J397" s="227"/>
      <c r="K397" s="227"/>
      <c r="L397" s="227"/>
      <c r="M397" s="227"/>
      <c r="N397" s="227"/>
      <c r="O397" s="227"/>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392</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392</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392</v>
      </c>
    </row>
    <row r="421" spans="2:17">
      <c r="B421" s="244" t="s">
        <v>329</v>
      </c>
      <c r="C421" s="244"/>
      <c r="D421" s="244"/>
      <c r="E421" s="244"/>
      <c r="F421" s="244"/>
      <c r="G421" s="244"/>
      <c r="H421" s="244"/>
      <c r="I421" s="244"/>
      <c r="J421" s="244"/>
      <c r="K421" s="244"/>
      <c r="L421" s="244"/>
      <c r="M421" s="244"/>
      <c r="N421" s="244"/>
      <c r="O421" s="244"/>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392</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330</v>
      </c>
      <c r="C428" s="256"/>
      <c r="D428" s="256"/>
      <c r="E428" s="256"/>
      <c r="F428" s="256"/>
      <c r="G428" s="256"/>
      <c r="H428" s="256"/>
      <c r="I428" s="256"/>
      <c r="J428" s="256"/>
      <c r="K428" s="256"/>
      <c r="L428" s="256"/>
      <c r="M428" s="256"/>
      <c r="N428" s="256"/>
      <c r="O428" s="256"/>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392</v>
      </c>
    </row>
    <row r="434" spans="1:18">
      <c r="B434" s="243" t="s">
        <v>331</v>
      </c>
      <c r="C434" s="243"/>
      <c r="D434" s="243"/>
      <c r="E434" s="243"/>
      <c r="F434" s="243"/>
      <c r="G434" s="243"/>
      <c r="H434" s="243"/>
      <c r="I434" s="243"/>
      <c r="J434" s="243"/>
      <c r="K434" s="243"/>
      <c r="L434" s="243"/>
      <c r="M434" s="243"/>
      <c r="N434" s="243"/>
      <c r="O434" s="243"/>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392</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351</v>
      </c>
      <c r="C441" s="227"/>
      <c r="D441" s="227"/>
      <c r="E441" s="227"/>
      <c r="F441" s="227"/>
      <c r="G441" s="227"/>
      <c r="H441" s="227"/>
      <c r="I441" s="227"/>
      <c r="J441" s="227"/>
      <c r="K441" s="227"/>
      <c r="L441" s="227"/>
      <c r="M441" s="227"/>
      <c r="N441" s="227"/>
      <c r="O441" s="227"/>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392</v>
      </c>
    </row>
    <row r="449" spans="1:17">
      <c r="B449" s="227" t="s">
        <v>389</v>
      </c>
      <c r="C449" s="227"/>
      <c r="D449" s="227"/>
      <c r="E449" s="227"/>
      <c r="F449" s="227"/>
      <c r="G449" s="227"/>
      <c r="H449" s="227"/>
      <c r="I449" s="227"/>
      <c r="J449" s="227"/>
      <c r="K449" s="227"/>
      <c r="L449" s="227"/>
      <c r="M449" s="227"/>
      <c r="N449" s="227"/>
      <c r="O449" s="227"/>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392</v>
      </c>
    </row>
    <row r="457" spans="1:17">
      <c r="B457" s="227" t="s">
        <v>312</v>
      </c>
      <c r="C457" s="227"/>
      <c r="D457" s="227"/>
      <c r="E457" s="227"/>
      <c r="F457" s="227"/>
      <c r="G457" s="227"/>
      <c r="H457" s="227"/>
      <c r="I457" s="227"/>
      <c r="J457" s="227"/>
      <c r="K457" s="227"/>
      <c r="L457" s="227"/>
      <c r="M457" s="227"/>
      <c r="N457" s="227"/>
      <c r="O457" s="227"/>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392</v>
      </c>
    </row>
    <row r="465" spans="2:17">
      <c r="B465" s="227" t="s">
        <v>358</v>
      </c>
      <c r="C465" s="227"/>
      <c r="D465" s="227"/>
      <c r="E465" s="227"/>
      <c r="F465" s="227"/>
      <c r="G465" s="227"/>
      <c r="H465" s="227"/>
      <c r="I465" s="227"/>
      <c r="J465" s="227"/>
      <c r="K465" s="227"/>
      <c r="L465" s="227"/>
      <c r="M465" s="227"/>
      <c r="N465" s="227"/>
      <c r="O465" s="227"/>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27" t="s">
        <v>359</v>
      </c>
      <c r="C471" s="227"/>
      <c r="D471" s="227"/>
      <c r="E471" s="227"/>
      <c r="F471" s="227"/>
      <c r="G471" s="227"/>
      <c r="H471" s="227"/>
      <c r="I471" s="227"/>
      <c r="J471" s="227"/>
      <c r="K471" s="227"/>
      <c r="L471" s="227"/>
      <c r="M471" s="227"/>
      <c r="N471" s="227"/>
      <c r="O471" s="227"/>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27" t="s">
        <v>352</v>
      </c>
      <c r="C477" s="227"/>
      <c r="D477" s="227"/>
      <c r="E477" s="227"/>
      <c r="F477" s="227"/>
      <c r="G477" s="227"/>
      <c r="H477" s="227"/>
      <c r="I477" s="227"/>
      <c r="J477" s="227"/>
      <c r="K477" s="227"/>
      <c r="L477" s="227"/>
      <c r="M477" s="227"/>
      <c r="N477" s="227"/>
      <c r="O477" s="227"/>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52" t="s">
        <v>360</v>
      </c>
      <c r="C484" s="252"/>
      <c r="D484" s="252"/>
      <c r="E484" s="252"/>
      <c r="F484" s="252"/>
      <c r="G484" s="252"/>
      <c r="H484" s="252"/>
      <c r="I484" s="252"/>
      <c r="J484" s="252"/>
      <c r="K484" s="252"/>
      <c r="L484" s="252"/>
      <c r="M484" s="252"/>
      <c r="N484" s="252"/>
      <c r="O484" s="252"/>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392</v>
      </c>
    </row>
    <row r="492" spans="1:17">
      <c r="B492" s="243" t="s">
        <v>371</v>
      </c>
      <c r="C492" s="243"/>
      <c r="D492" s="243"/>
      <c r="E492" s="243"/>
      <c r="F492" s="243"/>
      <c r="G492" s="243"/>
      <c r="H492" s="243"/>
      <c r="I492" s="243"/>
      <c r="J492" s="243"/>
      <c r="K492" s="243"/>
      <c r="L492" s="243"/>
      <c r="M492" s="243"/>
      <c r="N492" s="243"/>
      <c r="O492" s="243"/>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52" t="s">
        <v>354</v>
      </c>
      <c r="C500" s="252"/>
      <c r="D500" s="252"/>
      <c r="E500" s="252"/>
      <c r="F500" s="252"/>
      <c r="G500" s="252"/>
      <c r="H500" s="252"/>
      <c r="I500" s="252"/>
      <c r="J500" s="252"/>
      <c r="K500" s="252"/>
      <c r="L500" s="252"/>
      <c r="M500" s="252"/>
      <c r="N500" s="252"/>
      <c r="O500" s="252"/>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392</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52" t="s">
        <v>363</v>
      </c>
      <c r="C516" s="252"/>
      <c r="D516" s="252"/>
      <c r="E516" s="252"/>
      <c r="F516" s="252"/>
      <c r="G516" s="252"/>
      <c r="H516" s="252"/>
      <c r="I516" s="252"/>
      <c r="J516" s="252"/>
      <c r="K516" s="252"/>
      <c r="L516" s="252"/>
      <c r="M516" s="252"/>
      <c r="N516" s="252"/>
      <c r="O516" s="252"/>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392</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52" t="s">
        <v>390</v>
      </c>
      <c r="C524" s="252"/>
      <c r="D524" s="252"/>
      <c r="E524" s="252"/>
      <c r="F524" s="252"/>
      <c r="G524" s="252"/>
      <c r="H524" s="252"/>
      <c r="I524" s="252"/>
      <c r="J524" s="252"/>
      <c r="K524" s="252"/>
      <c r="L524" s="252"/>
      <c r="M524" s="252"/>
      <c r="N524" s="252"/>
      <c r="O524" s="252"/>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392</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46" t="s">
        <v>361</v>
      </c>
      <c r="C539" s="246"/>
      <c r="D539" s="246"/>
      <c r="E539" s="246"/>
      <c r="F539" s="246"/>
      <c r="G539" s="246"/>
      <c r="H539" s="246"/>
      <c r="I539" s="246"/>
      <c r="J539" s="246"/>
      <c r="K539" s="246"/>
      <c r="L539" s="246"/>
      <c r="M539" s="246"/>
      <c r="N539" s="246"/>
      <c r="O539" s="246"/>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43" t="s">
        <v>730</v>
      </c>
      <c r="C546" s="243"/>
      <c r="D546" s="243"/>
      <c r="E546" s="243"/>
      <c r="F546" s="243"/>
      <c r="G546" s="243"/>
      <c r="H546" s="243"/>
      <c r="I546" s="243"/>
      <c r="J546" s="243"/>
      <c r="K546" s="243"/>
      <c r="L546" s="243"/>
      <c r="M546" s="243"/>
      <c r="N546" s="243"/>
      <c r="O546" s="243"/>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362</v>
      </c>
      <c r="C555" s="228"/>
      <c r="D555" s="228"/>
      <c r="E555" s="228"/>
      <c r="F555" s="228"/>
      <c r="G555" s="228"/>
      <c r="H555" s="228"/>
      <c r="I555" s="228"/>
      <c r="J555" s="228"/>
      <c r="K555" s="228"/>
      <c r="L555" s="228"/>
      <c r="M555" s="228"/>
      <c r="N555" s="228"/>
      <c r="O555" s="228"/>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392</v>
      </c>
    </row>
    <row r="561" spans="2:17">
      <c r="B561" s="227" t="s">
        <v>364</v>
      </c>
      <c r="C561" s="227"/>
      <c r="D561" s="227"/>
      <c r="E561" s="227"/>
      <c r="F561" s="227"/>
      <c r="G561" s="227"/>
      <c r="H561" s="227"/>
      <c r="I561" s="227"/>
      <c r="J561" s="227"/>
      <c r="K561" s="227"/>
      <c r="L561" s="227"/>
      <c r="M561" s="227"/>
      <c r="N561" s="227"/>
      <c r="O561" s="227"/>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365</v>
      </c>
      <c r="C573" s="245"/>
      <c r="D573" s="245"/>
      <c r="E573" s="245"/>
      <c r="F573" s="245"/>
      <c r="G573" s="245"/>
      <c r="H573" s="245"/>
      <c r="I573" s="245"/>
      <c r="J573" s="245"/>
      <c r="K573" s="245"/>
      <c r="L573" s="245"/>
      <c r="M573" s="245"/>
      <c r="N573" s="245"/>
      <c r="O573" s="245"/>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46" t="s">
        <v>366</v>
      </c>
      <c r="C578" s="246"/>
      <c r="D578" s="246"/>
      <c r="E578" s="246"/>
      <c r="F578" s="246"/>
      <c r="G578" s="246"/>
      <c r="H578" s="246"/>
      <c r="I578" s="246"/>
      <c r="J578" s="246"/>
      <c r="K578" s="246"/>
      <c r="L578" s="246"/>
      <c r="M578" s="246"/>
      <c r="N578" s="246"/>
      <c r="O578" s="246"/>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43" t="s">
        <v>367</v>
      </c>
      <c r="C583" s="243"/>
      <c r="D583" s="243"/>
      <c r="E583" s="243"/>
      <c r="F583" s="243"/>
      <c r="G583" s="243"/>
      <c r="H583" s="243"/>
      <c r="I583" s="243"/>
      <c r="J583" s="243"/>
      <c r="K583" s="243"/>
      <c r="L583" s="243"/>
      <c r="M583" s="243"/>
      <c r="N583" s="243"/>
      <c r="O583" s="243"/>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54" t="s">
        <v>368</v>
      </c>
      <c r="C588" s="254"/>
      <c r="D588" s="254"/>
      <c r="E588" s="254"/>
      <c r="F588" s="254"/>
      <c r="G588" s="254"/>
      <c r="H588" s="254"/>
      <c r="I588" s="254"/>
      <c r="J588" s="254"/>
      <c r="K588" s="254"/>
      <c r="L588" s="254"/>
      <c r="M588" s="254"/>
      <c r="N588" s="254"/>
      <c r="O588" s="254"/>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53" t="s">
        <v>369</v>
      </c>
      <c r="C597" s="253"/>
      <c r="D597" s="253"/>
      <c r="E597" s="253"/>
      <c r="F597" s="253"/>
      <c r="G597" s="253"/>
      <c r="H597" s="253"/>
      <c r="I597" s="253"/>
      <c r="J597" s="253"/>
      <c r="K597" s="253"/>
      <c r="L597" s="253"/>
      <c r="M597" s="253"/>
      <c r="N597" s="253"/>
      <c r="O597" s="253"/>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92220000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4.0904699103622884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17.441279889610431</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6.3430356604887068</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ht="14.25">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ht="14.25">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43.50</v>
      </c>
      <c r="P614" s="150" t="s">
        <v>203</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12.367033335103228</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ht="14.25">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45.04</v>
      </c>
      <c r="P625" s="31"/>
      <c r="Q625" s="36" t="s">
        <v>75</v>
      </c>
    </row>
    <row r="626" spans="1:17" s="3" customFormat="1" ht="14.25">
      <c r="B626" s="72"/>
      <c r="I626" s="61"/>
      <c r="J626" s="61"/>
      <c r="K626" s="61"/>
      <c r="L626" s="61"/>
      <c r="M626" s="61"/>
      <c r="N626" s="62" t="e">
        <f>+N625/B625-1</f>
        <v>#DIV/0!</v>
      </c>
      <c r="O626" s="62" t="e">
        <f>+O625/C625-1</f>
        <v>#DIV/0!</v>
      </c>
      <c r="P626" s="31"/>
      <c r="Q626" s="63" t="s">
        <v>76</v>
      </c>
    </row>
    <row r="627" spans="1:17" s="70" customFormat="1" ht="14.25">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45.04</v>
      </c>
      <c r="P629" s="31"/>
      <c r="Q629" s="36" t="s">
        <v>75</v>
      </c>
    </row>
    <row r="630" spans="1:17" s="3" customFormat="1" ht="14.25">
      <c r="B630" s="72"/>
      <c r="I630" s="61"/>
      <c r="J630" s="61"/>
      <c r="K630" s="61"/>
      <c r="L630" s="61"/>
      <c r="M630" s="61"/>
      <c r="N630" s="62" t="e">
        <f>+N629/C629-1</f>
        <v>#DIV/0!</v>
      </c>
      <c r="O630" s="62" t="e">
        <f>+O629/D629-1</f>
        <v>#DIV/0!</v>
      </c>
      <c r="P630" s="31"/>
      <c r="Q630" s="63" t="s">
        <v>76</v>
      </c>
    </row>
    <row r="631" spans="1:17" s="70" customFormat="1" ht="14.25">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45.04</v>
      </c>
      <c r="P633" s="31"/>
      <c r="Q633" s="36" t="s">
        <v>75</v>
      </c>
    </row>
    <row r="634" spans="1:17" s="3" customFormat="1" ht="14.25">
      <c r="B634" s="72"/>
      <c r="I634" s="61"/>
      <c r="J634" s="61"/>
      <c r="K634" s="61"/>
      <c r="L634" s="61"/>
      <c r="M634" s="61"/>
      <c r="N634" s="62" t="e">
        <f>+N633/D633-1</f>
        <v>#DIV/0!</v>
      </c>
      <c r="O634" s="62" t="e">
        <f>+O633/E633-1</f>
        <v>#DIV/0!</v>
      </c>
      <c r="P634" s="31"/>
      <c r="Q634" s="63" t="s">
        <v>76</v>
      </c>
    </row>
    <row r="635" spans="1:17" s="70" customFormat="1" ht="14.25">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45.04</v>
      </c>
      <c r="P637" s="31"/>
      <c r="Q637" s="36" t="s">
        <v>75</v>
      </c>
    </row>
    <row r="638" spans="1:17" s="3" customFormat="1" ht="14.25">
      <c r="B638" s="72"/>
      <c r="I638" s="61"/>
      <c r="J638" s="61"/>
      <c r="K638" s="61"/>
      <c r="L638" s="61"/>
      <c r="M638" s="61"/>
      <c r="N638" s="62" t="e">
        <f>+N637/E637-1</f>
        <v>#DIV/0!</v>
      </c>
      <c r="O638" s="62" t="e">
        <f>+O637/F637-1</f>
        <v>#DIV/0!</v>
      </c>
      <c r="P638" s="31"/>
      <c r="Q638" s="63" t="s">
        <v>76</v>
      </c>
    </row>
    <row r="639" spans="1:17" s="70" customFormat="1" ht="14.25">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45.04</v>
      </c>
      <c r="P641" s="31"/>
      <c r="Q641" s="36" t="s">
        <v>75</v>
      </c>
    </row>
    <row r="642" spans="1:17" s="3" customFormat="1" ht="14.25">
      <c r="B642" s="72"/>
      <c r="I642" s="61"/>
      <c r="J642" s="61"/>
      <c r="K642" s="61"/>
      <c r="L642" s="61"/>
      <c r="M642" s="61"/>
      <c r="N642" s="62" t="e">
        <f>+N641/F641-1</f>
        <v>#DIV/0!</v>
      </c>
      <c r="O642" s="62" t="e">
        <f>+O641/G641-1</f>
        <v>#DIV/0!</v>
      </c>
      <c r="P642" s="31"/>
      <c r="Q642" s="63" t="s">
        <v>76</v>
      </c>
    </row>
    <row r="643" spans="1:17" s="70" customFormat="1" ht="14.25">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45.04</v>
      </c>
      <c r="P645" s="31"/>
      <c r="Q645" s="36" t="s">
        <v>75</v>
      </c>
    </row>
    <row r="646" spans="1:17" s="3" customFormat="1" ht="14.25">
      <c r="B646" s="72"/>
      <c r="I646" s="61"/>
      <c r="J646" s="61"/>
      <c r="K646" s="61"/>
      <c r="L646" s="61"/>
      <c r="M646" s="61"/>
      <c r="N646" s="62" t="e">
        <f>+N645/G645-1</f>
        <v>#DIV/0!</v>
      </c>
      <c r="O646" s="62">
        <f>+O645/H645-1</f>
        <v>3.0253291944798528</v>
      </c>
      <c r="P646" s="31"/>
      <c r="Q646" s="63" t="s">
        <v>76</v>
      </c>
    </row>
    <row r="647" spans="1:17" s="70" customFormat="1" ht="14.25">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45.04</v>
      </c>
      <c r="P649" s="31"/>
      <c r="Q649" s="36" t="s">
        <v>75</v>
      </c>
    </row>
    <row r="650" spans="1:17" s="3" customFormat="1" ht="14.25">
      <c r="B650" s="72"/>
      <c r="I650" s="61"/>
      <c r="J650" s="61"/>
      <c r="K650" s="61"/>
      <c r="L650" s="61"/>
      <c r="M650" s="61"/>
      <c r="N650" s="62">
        <f>+N649/H649-1</f>
        <v>3.7119134226274983</v>
      </c>
      <c r="O650" s="62">
        <f>+O649/I649-1</f>
        <v>1.4284631159745658</v>
      </c>
      <c r="P650" s="31"/>
      <c r="Q650" s="63" t="s">
        <v>76</v>
      </c>
    </row>
    <row r="651" spans="1:17" s="70" customFormat="1" ht="14.25">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0.22011341015453037</v>
      </c>
      <c r="P651" s="68"/>
      <c r="Q651" s="69" t="s">
        <v>77</v>
      </c>
    </row>
    <row r="652" spans="1:17" s="3" customFormat="1" ht="14.25">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44.91</v>
      </c>
      <c r="P653" s="31"/>
      <c r="Q653" s="36" t="s">
        <v>75</v>
      </c>
    </row>
    <row r="654" spans="1:17" s="3" customFormat="1" ht="14.25">
      <c r="B654" s="72"/>
      <c r="I654" s="61"/>
      <c r="J654" s="61"/>
      <c r="K654" s="61"/>
      <c r="L654" s="61"/>
      <c r="M654" s="61"/>
      <c r="N654" s="62">
        <f>+N653/I653-1</f>
        <v>1.8556834094822046</v>
      </c>
      <c r="O654" s="62">
        <f>+O653/J653-1</f>
        <v>1.1005857233283436</v>
      </c>
      <c r="P654" s="31"/>
      <c r="Q654" s="63" t="s">
        <v>76</v>
      </c>
    </row>
    <row r="655" spans="1:17" s="70" customFormat="1" ht="14.25">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0.16017054753660739</v>
      </c>
      <c r="P655" s="68"/>
      <c r="Q655" s="69" t="s">
        <v>77</v>
      </c>
    </row>
    <row r="656" spans="1:17" s="3" customFormat="1" ht="14.25">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44.71</v>
      </c>
      <c r="P657" s="31"/>
      <c r="Q657" s="36" t="s">
        <v>75</v>
      </c>
    </row>
    <row r="658" spans="1:17" s="3" customFormat="1" ht="14.25">
      <c r="B658" s="72"/>
      <c r="I658" s="61"/>
      <c r="J658" s="61"/>
      <c r="K658" s="61"/>
      <c r="L658" s="61"/>
      <c r="M658" s="61"/>
      <c r="N658" s="62">
        <f>+N657/J657-1</f>
        <v>1.4736972361901377</v>
      </c>
      <c r="O658" s="62">
        <f>+O657/K657-1</f>
        <v>0.36011874355392304</v>
      </c>
      <c r="P658" s="31"/>
      <c r="Q658" s="63" t="s">
        <v>76</v>
      </c>
    </row>
    <row r="659" spans="1:17" s="70" customFormat="1" ht="14.25">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0.16117255753486287</v>
      </c>
      <c r="P659" s="68"/>
      <c r="Q659" s="69" t="s">
        <v>77</v>
      </c>
    </row>
    <row r="660" spans="1:17" s="3" customFormat="1" ht="14.25">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44.61</v>
      </c>
      <c r="P661" s="31"/>
      <c r="Q661" s="36" t="s">
        <v>75</v>
      </c>
    </row>
    <row r="662" spans="1:17" s="3" customFormat="1" ht="14.25">
      <c r="B662" s="72"/>
      <c r="I662" s="61"/>
      <c r="J662" s="61"/>
      <c r="K662" s="61"/>
      <c r="L662" s="61"/>
      <c r="M662" s="61"/>
      <c r="N662" s="62">
        <f>+N661/K661-1</f>
        <v>0.5956329973985659</v>
      </c>
      <c r="O662" s="62">
        <f>+O661/L661-1</f>
        <v>4.6503944579299183E-2</v>
      </c>
      <c r="P662" s="31"/>
      <c r="Q662" s="63" t="s">
        <v>76</v>
      </c>
    </row>
    <row r="663" spans="1:17" s="70" customFormat="1" ht="14.25">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8.014457549756443E-2</v>
      </c>
      <c r="P663" s="68"/>
      <c r="Q663" s="69" t="s">
        <v>77</v>
      </c>
    </row>
    <row r="664" spans="1:17" s="3" customFormat="1" ht="14.25">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44.43</v>
      </c>
      <c r="P665" s="31"/>
      <c r="Q665" s="36" t="s">
        <v>75</v>
      </c>
    </row>
    <row r="666" spans="1:17" s="3" customFormat="1" ht="14.25">
      <c r="B666" s="72"/>
      <c r="I666" s="61"/>
      <c r="J666" s="61"/>
      <c r="K666" s="61"/>
      <c r="L666" s="61"/>
      <c r="M666" s="61"/>
      <c r="N666" s="62">
        <f>+N665/L665-1</f>
        <v>0.22768389737962536</v>
      </c>
      <c r="O666" s="62">
        <f>+O665/M665-1</f>
        <v>-0.15725900699917039</v>
      </c>
      <c r="P666" s="31"/>
      <c r="Q666" s="63" t="s">
        <v>76</v>
      </c>
    </row>
    <row r="667" spans="1:17" s="70" customFormat="1" ht="14.25">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1.5330813531261298E-2</v>
      </c>
      <c r="P667" s="68"/>
      <c r="Q667" s="69" t="s">
        <v>77</v>
      </c>
    </row>
    <row r="668" spans="1:17" s="3" customFormat="1" ht="14.25">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c r="B669" s="76"/>
      <c r="C669" s="77"/>
      <c r="D669" s="77"/>
      <c r="E669" s="77"/>
      <c r="F669" s="77"/>
      <c r="G669" s="77"/>
      <c r="H669" s="77"/>
      <c r="I669" s="77"/>
      <c r="J669" s="77"/>
      <c r="K669" s="77"/>
      <c r="L669" s="77"/>
      <c r="M669" s="77">
        <f>+M$614+M668</f>
        <v>52.46082451073584</v>
      </c>
      <c r="N669" s="78">
        <f>+N$614+N668</f>
        <v>51.852291842907483</v>
      </c>
      <c r="O669" s="78">
        <f>+O$614+O668</f>
        <v>44.17</v>
      </c>
      <c r="P669" s="31"/>
      <c r="Q669" s="36" t="s">
        <v>75</v>
      </c>
    </row>
    <row r="670" spans="1:17" s="3" customFormat="1" ht="14.25">
      <c r="B670" s="72"/>
      <c r="I670" s="61"/>
      <c r="J670" s="61"/>
      <c r="K670" s="61"/>
      <c r="L670" s="61"/>
      <c r="M670" s="61"/>
      <c r="N670" s="62">
        <f>+N669/M669-1</f>
        <v>-1.1599754169014709E-2</v>
      </c>
      <c r="O670" s="62">
        <f>+O669/N669-1</f>
        <v>-0.14815722834743494</v>
      </c>
      <c r="P670" s="31"/>
      <c r="Q670" s="63" t="s">
        <v>76</v>
      </c>
    </row>
    <row r="671" spans="1:17" s="70" customFormat="1" ht="14.25">
      <c r="A671" s="64"/>
      <c r="B671" s="65"/>
      <c r="C671" s="66"/>
      <c r="D671" s="66"/>
      <c r="E671" s="66"/>
      <c r="F671" s="66"/>
      <c r="G671" s="66"/>
      <c r="H671" s="66"/>
      <c r="I671" s="66"/>
      <c r="J671" s="66"/>
      <c r="K671" s="66"/>
      <c r="L671" s="66"/>
      <c r="M671" s="66"/>
      <c r="N671" s="67">
        <f>RATE(N$347-$M$347,,-$M669,N669)</f>
        <v>-1.1599754169014766E-2</v>
      </c>
      <c r="O671" s="67">
        <f>RATE(O$347-$M$347,,-$M669,O669)</f>
        <v>-8.2415341828974475E-2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530" priority="1130" operator="lessThan">
      <formula>0</formula>
    </cfRule>
  </conditionalFormatting>
  <conditionalFormatting sqref="P546">
    <cfRule type="cellIs" dxfId="3529" priority="1129" operator="lessThan">
      <formula>0</formula>
    </cfRule>
  </conditionalFormatting>
  <conditionalFormatting sqref="B347:N347">
    <cfRule type="cellIs" dxfId="3528" priority="1128" operator="lessThan">
      <formula>0</formula>
    </cfRule>
  </conditionalFormatting>
  <conditionalFormatting sqref="B347:N347">
    <cfRule type="cellIs" dxfId="3527" priority="1127" operator="lessThan">
      <formula>0</formula>
    </cfRule>
  </conditionalFormatting>
  <conditionalFormatting sqref="Q551">
    <cfRule type="cellIs" dxfId="3526" priority="1123" operator="lessThan">
      <formula>0</formula>
    </cfRule>
  </conditionalFormatting>
  <conditionalFormatting sqref="Q485:Q488">
    <cfRule type="cellIs" dxfId="3525" priority="1126" operator="lessThan">
      <formula>0</formula>
    </cfRule>
  </conditionalFormatting>
  <conditionalFormatting sqref="Q489:Q490">
    <cfRule type="cellIs" dxfId="3524" priority="1125" operator="lessThan">
      <formula>0</formula>
    </cfRule>
  </conditionalFormatting>
  <conditionalFormatting sqref="Q489:Q490">
    <cfRule type="cellIs" dxfId="3523" priority="1124" operator="lessThan">
      <formula>0</formula>
    </cfRule>
  </conditionalFormatting>
  <conditionalFormatting sqref="P547:P550">
    <cfRule type="cellIs" dxfId="3522" priority="1121" operator="lessThan">
      <formula>0</formula>
    </cfRule>
  </conditionalFormatting>
  <conditionalFormatting sqref="Q371">
    <cfRule type="cellIs" dxfId="3521" priority="1089" operator="lessThan">
      <formula>0</formula>
    </cfRule>
  </conditionalFormatting>
  <conditionalFormatting sqref="Q551">
    <cfRule type="cellIs" dxfId="3520" priority="1122" operator="lessThan">
      <formula>0</formula>
    </cfRule>
  </conditionalFormatting>
  <conditionalFormatting sqref="J352:N353 K350:N351">
    <cfRule type="cellIs" dxfId="3519" priority="1116" operator="lessThan">
      <formula>0</formula>
    </cfRule>
  </conditionalFormatting>
  <conditionalFormatting sqref="Q353">
    <cfRule type="cellIs" dxfId="3518" priority="1109" operator="lessThan">
      <formula>0</formula>
    </cfRule>
  </conditionalFormatting>
  <conditionalFormatting sqref="Q450:Q454">
    <cfRule type="cellIs" dxfId="3517" priority="1120" operator="lessThan">
      <formula>0</formula>
    </cfRule>
  </conditionalFormatting>
  <conditionalFormatting sqref="J350">
    <cfRule type="cellIs" dxfId="3516" priority="1115" operator="lessThan">
      <formula>0</formula>
    </cfRule>
  </conditionalFormatting>
  <conditionalFormatting sqref="P348:Q349 Q350:Q352">
    <cfRule type="cellIs" dxfId="3515" priority="1119" operator="lessThan">
      <formula>0</formula>
    </cfRule>
  </conditionalFormatting>
  <conditionalFormatting sqref="B348">
    <cfRule type="cellIs" dxfId="3514" priority="1114" operator="lessThan">
      <formula>0</formula>
    </cfRule>
  </conditionalFormatting>
  <conditionalFormatting sqref="P397:Q397 Q398:Q400">
    <cfRule type="cellIs" dxfId="3513" priority="1059" operator="lessThan">
      <formula>0</formula>
    </cfRule>
  </conditionalFormatting>
  <conditionalFormatting sqref="P348:P349">
    <cfRule type="cellIs" dxfId="3512" priority="1118" operator="lessThan">
      <formula>0</formula>
    </cfRule>
  </conditionalFormatting>
  <conditionalFormatting sqref="P350:P353">
    <cfRule type="cellIs" dxfId="3511" priority="1117" operator="lessThan">
      <formula>0</formula>
    </cfRule>
  </conditionalFormatting>
  <conditionalFormatting sqref="Q401">
    <cfRule type="cellIs" dxfId="3510" priority="1056" operator="lessThan">
      <formula>0</formula>
    </cfRule>
  </conditionalFormatting>
  <conditionalFormatting sqref="Q354">
    <cfRule type="cellIs" dxfId="3509" priority="1112" operator="lessThan">
      <formula>0</formula>
    </cfRule>
  </conditionalFormatting>
  <conditionalFormatting sqref="Q408">
    <cfRule type="cellIs" dxfId="3508" priority="1043" operator="lessThan">
      <formula>0</formula>
    </cfRule>
  </conditionalFormatting>
  <conditionalFormatting sqref="P398:P400">
    <cfRule type="cellIs" dxfId="3507" priority="1057" operator="lessThan">
      <formula>0</formula>
    </cfRule>
  </conditionalFormatting>
  <conditionalFormatting sqref="C356:J356">
    <cfRule type="cellIs" dxfId="3506" priority="1103" operator="lessThan">
      <formula>0</formula>
    </cfRule>
  </conditionalFormatting>
  <conditionalFormatting sqref="H390">
    <cfRule type="cellIs" dxfId="3505" priority="1037" operator="lessThan">
      <formula>0</formula>
    </cfRule>
  </conditionalFormatting>
  <conditionalFormatting sqref="Q401">
    <cfRule type="cellIs" dxfId="3504" priority="1055" operator="lessThan">
      <formula>0</formula>
    </cfRule>
  </conditionalFormatting>
  <conditionalFormatting sqref="B349">
    <cfRule type="cellIs" dxfId="3503" priority="1113" operator="lessThan">
      <formula>0</formula>
    </cfRule>
  </conditionalFormatting>
  <conditionalFormatting sqref="J351">
    <cfRule type="cellIs" dxfId="3502" priority="1110" operator="lessThan">
      <formula>0</formula>
    </cfRule>
  </conditionalFormatting>
  <conditionalFormatting sqref="P354">
    <cfRule type="cellIs" dxfId="3501" priority="1111" operator="lessThan">
      <formula>0</formula>
    </cfRule>
  </conditionalFormatting>
  <conditionalFormatting sqref="P421">
    <cfRule type="cellIs" dxfId="3500" priority="1031" operator="lessThan">
      <formula>0</formula>
    </cfRule>
  </conditionalFormatting>
  <conditionalFormatting sqref="Q353">
    <cfRule type="cellIs" dxfId="3499" priority="1108" operator="lessThan">
      <formula>0</formula>
    </cfRule>
  </conditionalFormatting>
  <conditionalFormatting sqref="P355:Q355 Q356:Q358">
    <cfRule type="cellIs" dxfId="3498" priority="1107" operator="lessThan">
      <formula>0</formula>
    </cfRule>
  </conditionalFormatting>
  <conditionalFormatting sqref="P355">
    <cfRule type="cellIs" dxfId="3497" priority="1106" operator="lessThan">
      <formula>0</formula>
    </cfRule>
  </conditionalFormatting>
  <conditionalFormatting sqref="P356:P359">
    <cfRule type="cellIs" dxfId="3496" priority="1105" operator="lessThan">
      <formula>0</formula>
    </cfRule>
  </conditionalFormatting>
  <conditionalFormatting sqref="I357 K357:N357 C358:M359 K356:M356">
    <cfRule type="cellIs" dxfId="3495" priority="1104" operator="lessThan">
      <formula>0</formula>
    </cfRule>
  </conditionalFormatting>
  <conditionalFormatting sqref="B355">
    <cfRule type="cellIs" dxfId="3494" priority="1101" operator="lessThan">
      <formula>0</formula>
    </cfRule>
  </conditionalFormatting>
  <conditionalFormatting sqref="I356">
    <cfRule type="cellIs" dxfId="3493" priority="1102" operator="lessThan">
      <formula>0</formula>
    </cfRule>
  </conditionalFormatting>
  <conditionalFormatting sqref="Q360">
    <cfRule type="cellIs" dxfId="3492" priority="1100" operator="lessThan">
      <formula>0</formula>
    </cfRule>
  </conditionalFormatting>
  <conditionalFormatting sqref="C357:J357">
    <cfRule type="cellIs" dxfId="3491" priority="1099" operator="lessThan">
      <formula>0</formula>
    </cfRule>
  </conditionalFormatting>
  <conditionalFormatting sqref="Q359">
    <cfRule type="cellIs" dxfId="3490" priority="1098" operator="lessThan">
      <formula>0</formula>
    </cfRule>
  </conditionalFormatting>
  <conditionalFormatting sqref="Q359">
    <cfRule type="cellIs" dxfId="3489" priority="1097" operator="lessThan">
      <formula>0</formula>
    </cfRule>
  </conditionalFormatting>
  <conditionalFormatting sqref="P367:Q367 Q368:Q370">
    <cfRule type="cellIs" dxfId="3488" priority="1096" operator="lessThan">
      <formula>0</formula>
    </cfRule>
  </conditionalFormatting>
  <conditionalFormatting sqref="P367">
    <cfRule type="cellIs" dxfId="3487" priority="1095" operator="lessThan">
      <formula>0</formula>
    </cfRule>
  </conditionalFormatting>
  <conditionalFormatting sqref="J368">
    <cfRule type="cellIs" dxfId="3486" priority="1093" operator="lessThan">
      <formula>0</formula>
    </cfRule>
  </conditionalFormatting>
  <conditionalFormatting sqref="K368:N369 J370:M371">
    <cfRule type="cellIs" dxfId="3485" priority="1094" operator="lessThan">
      <formula>0</formula>
    </cfRule>
  </conditionalFormatting>
  <conditionalFormatting sqref="P379">
    <cfRule type="cellIs" dxfId="3484" priority="1086" operator="lessThan">
      <formula>0</formula>
    </cfRule>
  </conditionalFormatting>
  <conditionalFormatting sqref="Q372">
    <cfRule type="cellIs" dxfId="3483" priority="1091" operator="lessThan">
      <formula>0</formula>
    </cfRule>
  </conditionalFormatting>
  <conditionalFormatting sqref="B367">
    <cfRule type="cellIs" dxfId="3482" priority="1092" operator="lessThan">
      <formula>0</formula>
    </cfRule>
  </conditionalFormatting>
  <conditionalFormatting sqref="P404:P406">
    <cfRule type="cellIs" dxfId="3481" priority="1044" operator="lessThan">
      <formula>0</formula>
    </cfRule>
  </conditionalFormatting>
  <conditionalFormatting sqref="J369">
    <cfRule type="cellIs" dxfId="3480" priority="1090" operator="lessThan">
      <formula>0</formula>
    </cfRule>
  </conditionalFormatting>
  <conditionalFormatting sqref="Q371">
    <cfRule type="cellIs" dxfId="3479" priority="1088" operator="lessThan">
      <formula>0</formula>
    </cfRule>
  </conditionalFormatting>
  <conditionalFormatting sqref="P379:Q379 Q380:Q382">
    <cfRule type="cellIs" dxfId="3478" priority="1087" operator="lessThan">
      <formula>0</formula>
    </cfRule>
  </conditionalFormatting>
  <conditionalFormatting sqref="Q383">
    <cfRule type="cellIs" dxfId="3477" priority="1078" operator="lessThan">
      <formula>0</formula>
    </cfRule>
  </conditionalFormatting>
  <conditionalFormatting sqref="I381 K380:N381 C382:M383">
    <cfRule type="cellIs" dxfId="3476" priority="1085" operator="lessThan">
      <formula>0</formula>
    </cfRule>
  </conditionalFormatting>
  <conditionalFormatting sqref="I380">
    <cfRule type="cellIs" dxfId="3475" priority="1083" operator="lessThan">
      <formula>0</formula>
    </cfRule>
  </conditionalFormatting>
  <conditionalFormatting sqref="C380:J380">
    <cfRule type="cellIs" dxfId="3474" priority="1084" operator="lessThan">
      <formula>0</formula>
    </cfRule>
  </conditionalFormatting>
  <conditionalFormatting sqref="B379">
    <cfRule type="cellIs" dxfId="3473" priority="1082" operator="lessThan">
      <formula>0</formula>
    </cfRule>
  </conditionalFormatting>
  <conditionalFormatting sqref="Q384">
    <cfRule type="cellIs" dxfId="3472" priority="1081" operator="lessThan">
      <formula>0</formula>
    </cfRule>
  </conditionalFormatting>
  <conditionalFormatting sqref="Q429:Q431">
    <cfRule type="cellIs" dxfId="3471" priority="1022" operator="lessThan">
      <formula>0</formula>
    </cfRule>
  </conditionalFormatting>
  <conditionalFormatting sqref="C381:J381">
    <cfRule type="cellIs" dxfId="3470" priority="1080" operator="lessThan">
      <formula>0</formula>
    </cfRule>
  </conditionalFormatting>
  <conditionalFormatting sqref="Q383">
    <cfRule type="cellIs" dxfId="3469" priority="1079" operator="lessThan">
      <formula>0</formula>
    </cfRule>
  </conditionalFormatting>
  <conditionalFormatting sqref="Q389">
    <cfRule type="cellIs" dxfId="3468" priority="1067" operator="lessThan">
      <formula>0</formula>
    </cfRule>
  </conditionalFormatting>
  <conditionalFormatting sqref="P391:Q391 Q392:Q394">
    <cfRule type="cellIs" dxfId="3467" priority="1066" operator="lessThan">
      <formula>0</formula>
    </cfRule>
  </conditionalFormatting>
  <conditionalFormatting sqref="P391">
    <cfRule type="cellIs" dxfId="3466" priority="1065" operator="lessThan">
      <formula>0</formula>
    </cfRule>
  </conditionalFormatting>
  <conditionalFormatting sqref="P392:P394">
    <cfRule type="cellIs" dxfId="3465" priority="1064" operator="lessThan">
      <formula>0</formula>
    </cfRule>
  </conditionalFormatting>
  <conditionalFormatting sqref="Q396">
    <cfRule type="cellIs" dxfId="3464" priority="1062" operator="lessThan">
      <formula>0</formula>
    </cfRule>
  </conditionalFormatting>
  <conditionalFormatting sqref="B391">
    <cfRule type="cellIs" dxfId="3463" priority="1063" operator="lessThan">
      <formula>0</formula>
    </cfRule>
  </conditionalFormatting>
  <conditionalFormatting sqref="Q395">
    <cfRule type="cellIs" dxfId="3462" priority="1061" operator="lessThan">
      <formula>0</formula>
    </cfRule>
  </conditionalFormatting>
  <conditionalFormatting sqref="P385:Q385 Q386:Q388">
    <cfRule type="cellIs" dxfId="3461" priority="1077" operator="lessThan">
      <formula>0</formula>
    </cfRule>
  </conditionalFormatting>
  <conditionalFormatting sqref="P385">
    <cfRule type="cellIs" dxfId="3460" priority="1076" operator="lessThan">
      <formula>0</formula>
    </cfRule>
  </conditionalFormatting>
  <conditionalFormatting sqref="P386:P388">
    <cfRule type="cellIs" dxfId="3459" priority="1075" operator="lessThan">
      <formula>0</formula>
    </cfRule>
  </conditionalFormatting>
  <conditionalFormatting sqref="I387 K386:N387 C388:N388 C389:M389">
    <cfRule type="cellIs" dxfId="3458" priority="1074" operator="lessThan">
      <formula>0</formula>
    </cfRule>
  </conditionalFormatting>
  <conditionalFormatting sqref="Q395">
    <cfRule type="cellIs" dxfId="3457" priority="1060" operator="lessThan">
      <formula>0</formula>
    </cfRule>
  </conditionalFormatting>
  <conditionalFormatting sqref="J372:M372">
    <cfRule type="cellIs" dxfId="3456" priority="1051" operator="lessThan">
      <formula>0</formula>
    </cfRule>
  </conditionalFormatting>
  <conditionalFormatting sqref="C360:M360">
    <cfRule type="cellIs" dxfId="3455" priority="1050" operator="lessThan">
      <formula>0</formula>
    </cfRule>
  </conditionalFormatting>
  <conditionalFormatting sqref="J354:N354">
    <cfRule type="cellIs" dxfId="3454" priority="1049" operator="lessThan">
      <formula>0</formula>
    </cfRule>
  </conditionalFormatting>
  <conditionalFormatting sqref="I386">
    <cfRule type="cellIs" dxfId="3453" priority="1072" operator="lessThan">
      <formula>0</formula>
    </cfRule>
  </conditionalFormatting>
  <conditionalFormatting sqref="C386:J386">
    <cfRule type="cellIs" dxfId="3452" priority="1073" operator="lessThan">
      <formula>0</formula>
    </cfRule>
  </conditionalFormatting>
  <conditionalFormatting sqref="B385">
    <cfRule type="cellIs" dxfId="3451" priority="1071" operator="lessThan">
      <formula>0</formula>
    </cfRule>
  </conditionalFormatting>
  <conditionalFormatting sqref="Q390">
    <cfRule type="cellIs" dxfId="3450" priority="1070" operator="lessThan">
      <formula>0</formula>
    </cfRule>
  </conditionalFormatting>
  <conditionalFormatting sqref="C387:J387">
    <cfRule type="cellIs" dxfId="3449" priority="1069" operator="lessThan">
      <formula>0</formula>
    </cfRule>
  </conditionalFormatting>
  <conditionalFormatting sqref="Q389">
    <cfRule type="cellIs" dxfId="3448" priority="1068" operator="lessThan">
      <formula>0</formula>
    </cfRule>
  </conditionalFormatting>
  <conditionalFormatting sqref="P397">
    <cfRule type="cellIs" dxfId="3447" priority="1058" operator="lessThan">
      <formula>0</formula>
    </cfRule>
  </conditionalFormatting>
  <conditionalFormatting sqref="C396:M396">
    <cfRule type="cellIs" dxfId="3446" priority="1054" operator="lessThan">
      <formula>0</formula>
    </cfRule>
  </conditionalFormatting>
  <conditionalFormatting sqref="C390:M390">
    <cfRule type="cellIs" dxfId="3445" priority="1053" operator="lessThan">
      <formula>0</formula>
    </cfRule>
  </conditionalFormatting>
  <conditionalFormatting sqref="C384:M384">
    <cfRule type="cellIs" dxfId="3444" priority="1052" operator="lessThan">
      <formula>0</formula>
    </cfRule>
  </conditionalFormatting>
  <conditionalFormatting sqref="Q425">
    <cfRule type="cellIs" dxfId="3443" priority="1027" operator="lessThan">
      <formula>0</formula>
    </cfRule>
  </conditionalFormatting>
  <conditionalFormatting sqref="H383">
    <cfRule type="cellIs" dxfId="3442" priority="1034" operator="lessThan">
      <formula>0</formula>
    </cfRule>
  </conditionalFormatting>
  <conditionalFormatting sqref="H359">
    <cfRule type="cellIs" dxfId="3441" priority="1036" operator="lessThan">
      <formula>0</formula>
    </cfRule>
  </conditionalFormatting>
  <conditionalFormatting sqref="H360">
    <cfRule type="cellIs" dxfId="3440" priority="1035" operator="lessThan">
      <formula>0</formula>
    </cfRule>
  </conditionalFormatting>
  <conditionalFormatting sqref="P422:P424">
    <cfRule type="cellIs" dxfId="3439" priority="1030" operator="lessThan">
      <formula>0</formula>
    </cfRule>
  </conditionalFormatting>
  <conditionalFormatting sqref="B427">
    <cfRule type="cellIs" dxfId="3438" priority="1024" operator="lessThan">
      <formula>0</formula>
    </cfRule>
  </conditionalFormatting>
  <conditionalFormatting sqref="B403">
    <cfRule type="cellIs" dxfId="3437" priority="1040" operator="lessThan">
      <formula>0</formula>
    </cfRule>
  </conditionalFormatting>
  <conditionalFormatting sqref="P421:Q421 Q422:Q424">
    <cfRule type="cellIs" dxfId="3436" priority="1032" operator="lessThan">
      <formula>0</formula>
    </cfRule>
  </conditionalFormatting>
  <conditionalFormatting sqref="Q438">
    <cfRule type="cellIs" dxfId="3435" priority="1015" operator="lessThan">
      <formula>0</formula>
    </cfRule>
  </conditionalFormatting>
  <conditionalFormatting sqref="B397">
    <cfRule type="cellIs" dxfId="3434" priority="1048" operator="lessThan">
      <formula>0</formula>
    </cfRule>
  </conditionalFormatting>
  <conditionalFormatting sqref="B402">
    <cfRule type="cellIs" dxfId="3433" priority="1047" operator="lessThan">
      <formula>0</formula>
    </cfRule>
  </conditionalFormatting>
  <conditionalFormatting sqref="Q407">
    <cfRule type="cellIs" dxfId="3432" priority="1041" operator="lessThan">
      <formula>0</formula>
    </cfRule>
  </conditionalFormatting>
  <conditionalFormatting sqref="P403:Q403 Q404:Q406">
    <cfRule type="cellIs" dxfId="3431" priority="1046" operator="lessThan">
      <formula>0</formula>
    </cfRule>
  </conditionalFormatting>
  <conditionalFormatting sqref="P403">
    <cfRule type="cellIs" dxfId="3430" priority="1045" operator="lessThan">
      <formula>0</formula>
    </cfRule>
  </conditionalFormatting>
  <conditionalFormatting sqref="Q407">
    <cfRule type="cellIs" dxfId="3429" priority="1042" operator="lessThan">
      <formula>0</formula>
    </cfRule>
  </conditionalFormatting>
  <conditionalFormatting sqref="B434">
    <cfRule type="cellIs" dxfId="3428" priority="1013" operator="lessThan">
      <formula>0</formula>
    </cfRule>
  </conditionalFormatting>
  <conditionalFormatting sqref="H384">
    <cfRule type="cellIs" dxfId="3427" priority="1033" operator="lessThan">
      <formula>0</formula>
    </cfRule>
  </conditionalFormatting>
  <conditionalFormatting sqref="Q433">
    <cfRule type="cellIs" dxfId="3426" priority="1014" operator="lessThan">
      <formula>0</formula>
    </cfRule>
  </conditionalFormatting>
  <conditionalFormatting sqref="Q556:Q558">
    <cfRule type="cellIs" dxfId="3425" priority="1012" operator="lessThan">
      <formula>0</formula>
    </cfRule>
  </conditionalFormatting>
  <conditionalFormatting sqref="J558:N558 K556:N557 J559:M559">
    <cfRule type="cellIs" dxfId="3424" priority="1010" operator="lessThan">
      <formula>0</formula>
    </cfRule>
  </conditionalFormatting>
  <conditionalFormatting sqref="Q432">
    <cfRule type="cellIs" dxfId="3423" priority="1019" operator="lessThan">
      <formula>0</formula>
    </cfRule>
  </conditionalFormatting>
  <conditionalFormatting sqref="Q435:Q437">
    <cfRule type="cellIs" dxfId="3422" priority="1018" operator="lessThan">
      <formula>0</formula>
    </cfRule>
  </conditionalFormatting>
  <conditionalFormatting sqref="P429:P431">
    <cfRule type="cellIs" dxfId="3421" priority="1021" operator="lessThan">
      <formula>0</formula>
    </cfRule>
  </conditionalFormatting>
  <conditionalFormatting sqref="Q432">
    <cfRule type="cellIs" dxfId="3420" priority="1020" operator="lessThan">
      <formula>0</formula>
    </cfRule>
  </conditionalFormatting>
  <conditionalFormatting sqref="P556:P558">
    <cfRule type="cellIs" dxfId="3419" priority="1011" operator="lessThan">
      <formula>0</formula>
    </cfRule>
  </conditionalFormatting>
  <conditionalFormatting sqref="H396">
    <cfRule type="cellIs" dxfId="3418" priority="1039" operator="lessThan">
      <formula>0</formula>
    </cfRule>
  </conditionalFormatting>
  <conditionalFormatting sqref="Q438">
    <cfRule type="cellIs" dxfId="3417" priority="1016" operator="lessThan">
      <formula>0</formula>
    </cfRule>
  </conditionalFormatting>
  <conditionalFormatting sqref="Q425">
    <cfRule type="cellIs" dxfId="3416" priority="1028" operator="lessThan">
      <formula>0</formula>
    </cfRule>
  </conditionalFormatting>
  <conditionalFormatting sqref="H389">
    <cfRule type="cellIs" dxfId="3415" priority="1038" operator="lessThan">
      <formula>0</formula>
    </cfRule>
  </conditionalFormatting>
  <conditionalFormatting sqref="B428">
    <cfRule type="cellIs" dxfId="3414" priority="1023" operator="lessThan">
      <formula>0</formula>
    </cfRule>
  </conditionalFormatting>
  <conditionalFormatting sqref="Q559">
    <cfRule type="cellIs" dxfId="3413" priority="1007" operator="lessThan">
      <formula>0</formula>
    </cfRule>
  </conditionalFormatting>
  <conditionalFormatting sqref="Q559">
    <cfRule type="cellIs" dxfId="3412" priority="1006" operator="lessThan">
      <formula>0</formula>
    </cfRule>
  </conditionalFormatting>
  <conditionalFormatting sqref="P435:P437">
    <cfRule type="cellIs" dxfId="3411" priority="1017" operator="lessThan">
      <formula>0</formula>
    </cfRule>
  </conditionalFormatting>
  <conditionalFormatting sqref="P427">
    <cfRule type="cellIs" dxfId="3410" priority="1029" operator="lessThan">
      <formula>0</formula>
    </cfRule>
  </conditionalFormatting>
  <conditionalFormatting sqref="Q426:Q427">
    <cfRule type="cellIs" dxfId="3409" priority="1025" operator="lessThan">
      <formula>0</formula>
    </cfRule>
  </conditionalFormatting>
  <conditionalFormatting sqref="J557">
    <cfRule type="cellIs" dxfId="3408" priority="1008" operator="lessThan">
      <formula>0</formula>
    </cfRule>
  </conditionalFormatting>
  <conditionalFormatting sqref="J562:N562 J564:N565 J563:M563">
    <cfRule type="cellIs" dxfId="3407" priority="1000" operator="lessThan">
      <formula>0</formula>
    </cfRule>
  </conditionalFormatting>
  <conditionalFormatting sqref="B421">
    <cfRule type="cellIs" dxfId="3406" priority="1026" operator="lessThan">
      <formula>0</formula>
    </cfRule>
  </conditionalFormatting>
  <conditionalFormatting sqref="Q560">
    <cfRule type="cellIs" dxfId="3405" priority="1005" operator="lessThan">
      <formula>0</formula>
    </cfRule>
  </conditionalFormatting>
  <conditionalFormatting sqref="J563">
    <cfRule type="cellIs" dxfId="3404" priority="999" operator="lessThan">
      <formula>0</formula>
    </cfRule>
  </conditionalFormatting>
  <conditionalFormatting sqref="Q565">
    <cfRule type="cellIs" dxfId="3403" priority="998" operator="lessThan">
      <formula>0</formula>
    </cfRule>
  </conditionalFormatting>
  <conditionalFormatting sqref="Q566">
    <cfRule type="cellIs" dxfId="3402" priority="996" operator="lessThan">
      <formula>0</formula>
    </cfRule>
  </conditionalFormatting>
  <conditionalFormatting sqref="B588">
    <cfRule type="cellIs" dxfId="3401" priority="960" operator="lessThan">
      <formula>0</formula>
    </cfRule>
  </conditionalFormatting>
  <conditionalFormatting sqref="I580 K579:N580 C581:N582">
    <cfRule type="cellIs" dxfId="3400" priority="993" operator="lessThan">
      <formula>0</formula>
    </cfRule>
  </conditionalFormatting>
  <conditionalFormatting sqref="C579:N582">
    <cfRule type="cellIs" dxfId="3399" priority="992" operator="lessThan">
      <formula>0</formula>
    </cfRule>
  </conditionalFormatting>
  <conditionalFormatting sqref="Q582">
    <cfRule type="cellIs" dxfId="3398" priority="988" operator="lessThan">
      <formula>0</formula>
    </cfRule>
  </conditionalFormatting>
  <conditionalFormatting sqref="I579">
    <cfRule type="cellIs" dxfId="3397" priority="991" operator="lessThan">
      <formula>0</formula>
    </cfRule>
  </conditionalFormatting>
  <conditionalFormatting sqref="J556:N558 J559:M559">
    <cfRule type="cellIs" dxfId="3396" priority="1009" operator="lessThan">
      <formula>0</formula>
    </cfRule>
  </conditionalFormatting>
  <conditionalFormatting sqref="P562:P565">
    <cfRule type="cellIs" dxfId="3395" priority="1002" operator="lessThan">
      <formula>0</formula>
    </cfRule>
  </conditionalFormatting>
  <conditionalFormatting sqref="J564:N565 K562:N562 K563:M563">
    <cfRule type="cellIs" dxfId="3394" priority="1001" operator="lessThan">
      <formula>0</formula>
    </cfRule>
  </conditionalFormatting>
  <conditionalFormatting sqref="B555">
    <cfRule type="cellIs" dxfId="3393" priority="1004" operator="lessThan">
      <formula>0</formula>
    </cfRule>
  </conditionalFormatting>
  <conditionalFormatting sqref="Q565">
    <cfRule type="cellIs" dxfId="3392" priority="997" operator="lessThan">
      <formula>0</formula>
    </cfRule>
  </conditionalFormatting>
  <conditionalFormatting sqref="C580:J580">
    <cfRule type="cellIs" dxfId="3391" priority="990" operator="lessThan">
      <formula>0</formula>
    </cfRule>
  </conditionalFormatting>
  <conditionalFormatting sqref="Q562:Q564">
    <cfRule type="cellIs" dxfId="3390" priority="1003" operator="lessThan">
      <formula>0</formula>
    </cfRule>
  </conditionalFormatting>
  <conditionalFormatting sqref="Q579:Q581">
    <cfRule type="cellIs" dxfId="3389" priority="995" operator="lessThan">
      <formula>0</formula>
    </cfRule>
  </conditionalFormatting>
  <conditionalFormatting sqref="P579:P582">
    <cfRule type="cellIs" dxfId="3388" priority="994" operator="lessThan">
      <formula>0</formula>
    </cfRule>
  </conditionalFormatting>
  <conditionalFormatting sqref="Q582">
    <cfRule type="cellIs" dxfId="3387" priority="989" operator="lessThan">
      <formula>0</formula>
    </cfRule>
  </conditionalFormatting>
  <conditionalFormatting sqref="Q592">
    <cfRule type="cellIs" dxfId="3386" priority="964" operator="lessThan">
      <formula>0</formula>
    </cfRule>
  </conditionalFormatting>
  <conditionalFormatting sqref="I589">
    <cfRule type="cellIs" dxfId="3385" priority="967" operator="lessThan">
      <formula>0</formula>
    </cfRule>
  </conditionalFormatting>
  <conditionalFormatting sqref="H580:H582">
    <cfRule type="cellIs" dxfId="3384" priority="987" operator="lessThan">
      <formula>0</formula>
    </cfRule>
  </conditionalFormatting>
  <conditionalFormatting sqref="H584:H587">
    <cfRule type="cellIs" dxfId="3383" priority="974" operator="lessThan">
      <formula>0</formula>
    </cfRule>
  </conditionalFormatting>
  <conditionalFormatting sqref="H579">
    <cfRule type="cellIs" dxfId="3382" priority="985" operator="lessThan">
      <formula>0</formula>
    </cfRule>
  </conditionalFormatting>
  <conditionalFormatting sqref="H579:H582">
    <cfRule type="cellIs" dxfId="3381" priority="986" operator="lessThan">
      <formula>0</formula>
    </cfRule>
  </conditionalFormatting>
  <conditionalFormatting sqref="B578">
    <cfRule type="cellIs" dxfId="3380" priority="984" operator="lessThan">
      <formula>0</formula>
    </cfRule>
  </conditionalFormatting>
  <conditionalFormatting sqref="Q587">
    <cfRule type="cellIs" dxfId="3379" priority="976" operator="lessThan">
      <formula>0</formula>
    </cfRule>
  </conditionalFormatting>
  <conditionalFormatting sqref="I584">
    <cfRule type="cellIs" dxfId="3378" priority="979" operator="lessThan">
      <formula>0</formula>
    </cfRule>
  </conditionalFormatting>
  <conditionalFormatting sqref="C584:N587">
    <cfRule type="cellIs" dxfId="3377" priority="980" operator="lessThan">
      <formula>0</formula>
    </cfRule>
  </conditionalFormatting>
  <conditionalFormatting sqref="Q587">
    <cfRule type="cellIs" dxfId="3376" priority="977" operator="lessThan">
      <formula>0</formula>
    </cfRule>
  </conditionalFormatting>
  <conditionalFormatting sqref="H584">
    <cfRule type="cellIs" dxfId="3375" priority="973" operator="lessThan">
      <formula>0</formula>
    </cfRule>
  </conditionalFormatting>
  <conditionalFormatting sqref="P584:P587">
    <cfRule type="cellIs" dxfId="3374" priority="982" operator="lessThan">
      <formula>0</formula>
    </cfRule>
  </conditionalFormatting>
  <conditionalFormatting sqref="C585:J585">
    <cfRule type="cellIs" dxfId="3373" priority="978" operator="lessThan">
      <formula>0</formula>
    </cfRule>
  </conditionalFormatting>
  <conditionalFormatting sqref="H585:H587">
    <cfRule type="cellIs" dxfId="3372" priority="975" operator="lessThan">
      <formula>0</formula>
    </cfRule>
  </conditionalFormatting>
  <conditionalFormatting sqref="I585 K584:N585 C586:N587">
    <cfRule type="cellIs" dxfId="3371" priority="981" operator="lessThan">
      <formula>0</formula>
    </cfRule>
  </conditionalFormatting>
  <conditionalFormatting sqref="Q584:Q586">
    <cfRule type="cellIs" dxfId="3370" priority="983" operator="lessThan">
      <formula>0</formula>
    </cfRule>
  </conditionalFormatting>
  <conditionalFormatting sqref="B583">
    <cfRule type="cellIs" dxfId="3369" priority="972" operator="lessThan">
      <formula>0</formula>
    </cfRule>
  </conditionalFormatting>
  <conditionalFormatting sqref="C589:N592">
    <cfRule type="cellIs" dxfId="3368" priority="968" operator="lessThan">
      <formula>0</formula>
    </cfRule>
  </conditionalFormatting>
  <conditionalFormatting sqref="Q592">
    <cfRule type="cellIs" dxfId="3367" priority="965" operator="lessThan">
      <formula>0</formula>
    </cfRule>
  </conditionalFormatting>
  <conditionalFormatting sqref="H589">
    <cfRule type="cellIs" dxfId="3366" priority="961" operator="lessThan">
      <formula>0</formula>
    </cfRule>
  </conditionalFormatting>
  <conditionalFormatting sqref="H589:H592">
    <cfRule type="cellIs" dxfId="3365" priority="962" operator="lessThan">
      <formula>0</formula>
    </cfRule>
  </conditionalFormatting>
  <conditionalFormatting sqref="P589:P592">
    <cfRule type="cellIs" dxfId="3364" priority="970" operator="lessThan">
      <formula>0</formula>
    </cfRule>
  </conditionalFormatting>
  <conditionalFormatting sqref="C590:J590">
    <cfRule type="cellIs" dxfId="3363" priority="966" operator="lessThan">
      <formula>0</formula>
    </cfRule>
  </conditionalFormatting>
  <conditionalFormatting sqref="H590:H592">
    <cfRule type="cellIs" dxfId="3362" priority="963" operator="lessThan">
      <formula>0</formula>
    </cfRule>
  </conditionalFormatting>
  <conditionalFormatting sqref="I590 K589:N590 C591:N592">
    <cfRule type="cellIs" dxfId="3361" priority="969" operator="lessThan">
      <formula>0</formula>
    </cfRule>
  </conditionalFormatting>
  <conditionalFormatting sqref="Q589:Q591">
    <cfRule type="cellIs" dxfId="3360" priority="971" operator="lessThan">
      <formula>0</formula>
    </cfRule>
  </conditionalFormatting>
  <conditionalFormatting sqref="C350:I350">
    <cfRule type="cellIs" dxfId="3359" priority="957" operator="lessThan">
      <formula>0</formula>
    </cfRule>
  </conditionalFormatting>
  <conditionalFormatting sqref="C352:I353">
    <cfRule type="cellIs" dxfId="3358" priority="958" operator="lessThan">
      <formula>0</formula>
    </cfRule>
  </conditionalFormatting>
  <conditionalFormatting sqref="P492:Q492">
    <cfRule type="cellIs" dxfId="3357" priority="941" operator="lessThan">
      <formula>0</formula>
    </cfRule>
  </conditionalFormatting>
  <conditionalFormatting sqref="P485:P488">
    <cfRule type="cellIs" dxfId="3356" priority="942" operator="lessThan">
      <formula>0</formula>
    </cfRule>
  </conditionalFormatting>
  <conditionalFormatting sqref="Q574:Q576">
    <cfRule type="cellIs" dxfId="3355" priority="911" operator="lessThan">
      <formula>0</formula>
    </cfRule>
  </conditionalFormatting>
  <conditionalFormatting sqref="B484">
    <cfRule type="cellIs" dxfId="3354" priority="959" operator="lessThan">
      <formula>0</formula>
    </cfRule>
  </conditionalFormatting>
  <conditionalFormatting sqref="N420">
    <cfRule type="cellIs" dxfId="3353" priority="728" operator="lessThan">
      <formula>0</formula>
    </cfRule>
  </conditionalFormatting>
  <conditionalFormatting sqref="C351:I351">
    <cfRule type="cellIs" dxfId="3352" priority="956" operator="lessThan">
      <formula>0</formula>
    </cfRule>
  </conditionalFormatting>
  <conditionalFormatting sqref="C354:I354">
    <cfRule type="cellIs" dxfId="3351" priority="955" operator="lessThan">
      <formula>0</formula>
    </cfRule>
  </conditionalFormatting>
  <conditionalFormatting sqref="C370:I371">
    <cfRule type="cellIs" dxfId="3350" priority="954" operator="lessThan">
      <formula>0</formula>
    </cfRule>
  </conditionalFormatting>
  <conditionalFormatting sqref="C368:I368">
    <cfRule type="cellIs" dxfId="3349" priority="953" operator="lessThan">
      <formula>0</formula>
    </cfRule>
  </conditionalFormatting>
  <conditionalFormatting sqref="C369:I369">
    <cfRule type="cellIs" dxfId="3348" priority="952" operator="lessThan">
      <formula>0</formula>
    </cfRule>
  </conditionalFormatting>
  <conditionalFormatting sqref="C372:I372">
    <cfRule type="cellIs" dxfId="3347" priority="951" operator="lessThan">
      <formula>0</formula>
    </cfRule>
  </conditionalFormatting>
  <conditionalFormatting sqref="C556:I559">
    <cfRule type="cellIs" dxfId="3346" priority="949" operator="lessThan">
      <formula>0</formula>
    </cfRule>
  </conditionalFormatting>
  <conditionalFormatting sqref="C557:I557">
    <cfRule type="cellIs" dxfId="3345" priority="948" operator="lessThan">
      <formula>0</formula>
    </cfRule>
  </conditionalFormatting>
  <conditionalFormatting sqref="C558:I559">
    <cfRule type="cellIs" dxfId="3344" priority="950" operator="lessThan">
      <formula>0</formula>
    </cfRule>
  </conditionalFormatting>
  <conditionalFormatting sqref="C562:I565">
    <cfRule type="cellIs" dxfId="3343" priority="946" operator="lessThan">
      <formula>0</formula>
    </cfRule>
  </conditionalFormatting>
  <conditionalFormatting sqref="C563:I563">
    <cfRule type="cellIs" dxfId="3342" priority="945" operator="lessThan">
      <formula>0</formula>
    </cfRule>
  </conditionalFormatting>
  <conditionalFormatting sqref="C564:I565">
    <cfRule type="cellIs" dxfId="3341" priority="947" operator="lessThan">
      <formula>0</formula>
    </cfRule>
  </conditionalFormatting>
  <conditionalFormatting sqref="C442:C445">
    <cfRule type="cellIs" dxfId="3340" priority="944" operator="lessThan">
      <formula>0</formula>
    </cfRule>
  </conditionalFormatting>
  <conditionalFormatting sqref="P450:P453">
    <cfRule type="cellIs" dxfId="3339" priority="943" operator="lessThan">
      <formula>0</formula>
    </cfRule>
  </conditionalFormatting>
  <conditionalFormatting sqref="Q493:Q496">
    <cfRule type="cellIs" dxfId="3338" priority="940" operator="lessThan">
      <formula>0</formula>
    </cfRule>
  </conditionalFormatting>
  <conditionalFormatting sqref="Q497:Q498">
    <cfRule type="cellIs" dxfId="3337" priority="939" operator="lessThan">
      <formula>0</formula>
    </cfRule>
  </conditionalFormatting>
  <conditionalFormatting sqref="Q498">
    <cfRule type="cellIs" dxfId="3336" priority="938" operator="lessThan">
      <formula>0</formula>
    </cfRule>
  </conditionalFormatting>
  <conditionalFormatting sqref="Q497">
    <cfRule type="cellIs" dxfId="3335" priority="937" operator="lessThan">
      <formula>0</formula>
    </cfRule>
  </conditionalFormatting>
  <conditionalFormatting sqref="P493:P496">
    <cfRule type="cellIs" dxfId="3334" priority="936" operator="lessThan">
      <formula>0</formula>
    </cfRule>
  </conditionalFormatting>
  <conditionalFormatting sqref="B492">
    <cfRule type="cellIs" dxfId="3333" priority="935" operator="lessThan">
      <formula>0</formula>
    </cfRule>
  </conditionalFormatting>
  <conditionalFormatting sqref="C574:N577">
    <cfRule type="cellIs" dxfId="3332" priority="908" operator="lessThan">
      <formula>0</formula>
    </cfRule>
  </conditionalFormatting>
  <conditionalFormatting sqref="Q577">
    <cfRule type="cellIs" dxfId="3331" priority="905" operator="lessThan">
      <formula>0</formula>
    </cfRule>
  </conditionalFormatting>
  <conditionalFormatting sqref="H574:H577">
    <cfRule type="cellIs" dxfId="3330" priority="902" operator="lessThan">
      <formula>0</formula>
    </cfRule>
  </conditionalFormatting>
  <conditionalFormatting sqref="Q491">
    <cfRule type="cellIs" dxfId="3329" priority="934" operator="lessThan">
      <formula>0</formula>
    </cfRule>
  </conditionalFormatting>
  <conditionalFormatting sqref="Q533:Q536 Q538">
    <cfRule type="cellIs" dxfId="3328" priority="933" operator="lessThan">
      <formula>0</formula>
    </cfRule>
  </conditionalFormatting>
  <conditionalFormatting sqref="P532">
    <cfRule type="cellIs" dxfId="3327" priority="932" operator="lessThan">
      <formula>0</formula>
    </cfRule>
  </conditionalFormatting>
  <conditionalFormatting sqref="Q537">
    <cfRule type="cellIs" dxfId="3326" priority="931" operator="lessThan">
      <formula>0</formula>
    </cfRule>
  </conditionalFormatting>
  <conditionalFormatting sqref="Q537">
    <cfRule type="cellIs" dxfId="3325" priority="930" operator="lessThan">
      <formula>0</formula>
    </cfRule>
  </conditionalFormatting>
  <conditionalFormatting sqref="P533:P536">
    <cfRule type="cellIs" dxfId="3324" priority="929" operator="lessThan">
      <formula>0</formula>
    </cfRule>
  </conditionalFormatting>
  <conditionalFormatting sqref="Q545 Q540:Q543">
    <cfRule type="cellIs" dxfId="3323" priority="927" operator="lessThan">
      <formula>0</formula>
    </cfRule>
  </conditionalFormatting>
  <conditionalFormatting sqref="Q544">
    <cfRule type="cellIs" dxfId="3322" priority="925" operator="lessThan">
      <formula>0</formula>
    </cfRule>
  </conditionalFormatting>
  <conditionalFormatting sqref="B532">
    <cfRule type="cellIs" dxfId="3321" priority="928" operator="lessThan">
      <formula>0</formula>
    </cfRule>
  </conditionalFormatting>
  <conditionalFormatting sqref="P539">
    <cfRule type="cellIs" dxfId="3320" priority="926" operator="lessThan">
      <formula>0</formula>
    </cfRule>
  </conditionalFormatting>
  <conditionalFormatting sqref="P540:P543">
    <cfRule type="cellIs" dxfId="3319" priority="923" operator="lessThan">
      <formula>0</formula>
    </cfRule>
  </conditionalFormatting>
  <conditionalFormatting sqref="Q544">
    <cfRule type="cellIs" dxfId="3318" priority="924" operator="lessThan">
      <formula>0</formula>
    </cfRule>
  </conditionalFormatting>
  <conditionalFormatting sqref="P568:P570 P572">
    <cfRule type="cellIs" dxfId="3317" priority="921" operator="lessThan">
      <formula>0</formula>
    </cfRule>
  </conditionalFormatting>
  <conditionalFormatting sqref="Q568:Q570">
    <cfRule type="cellIs" dxfId="3316" priority="922" operator="lessThan">
      <formula>0</formula>
    </cfRule>
  </conditionalFormatting>
  <conditionalFormatting sqref="C570:I570">
    <cfRule type="cellIs" dxfId="3315" priority="914" operator="lessThan">
      <formula>0</formula>
    </cfRule>
  </conditionalFormatting>
  <conditionalFormatting sqref="C568:I570">
    <cfRule type="cellIs" dxfId="3314" priority="913" operator="lessThan">
      <formula>0</formula>
    </cfRule>
  </conditionalFormatting>
  <conditionalFormatting sqref="B567">
    <cfRule type="cellIs" dxfId="3313" priority="915" operator="lessThan">
      <formula>0</formula>
    </cfRule>
  </conditionalFormatting>
  <conditionalFormatting sqref="J568:N570">
    <cfRule type="cellIs" dxfId="3312" priority="919" operator="lessThan">
      <formula>0</formula>
    </cfRule>
  </conditionalFormatting>
  <conditionalFormatting sqref="P574:P577">
    <cfRule type="cellIs" dxfId="3311" priority="910" operator="lessThan">
      <formula>0</formula>
    </cfRule>
  </conditionalFormatting>
  <conditionalFormatting sqref="Q571:Q572">
    <cfRule type="cellIs" dxfId="3310" priority="916" operator="lessThan">
      <formula>0</formula>
    </cfRule>
  </conditionalFormatting>
  <conditionalFormatting sqref="C433:M433">
    <cfRule type="cellIs" dxfId="3309" priority="710" operator="lessThan">
      <formula>0</formula>
    </cfRule>
  </conditionalFormatting>
  <conditionalFormatting sqref="Q571:Q572">
    <cfRule type="cellIs" dxfId="3308" priority="917" operator="lessThan">
      <formula>0</formula>
    </cfRule>
  </conditionalFormatting>
  <conditionalFormatting sqref="J569">
    <cfRule type="cellIs" dxfId="3307" priority="918" operator="lessThan">
      <formula>0</formula>
    </cfRule>
  </conditionalFormatting>
  <conditionalFormatting sqref="J570:N570 K568:N569">
    <cfRule type="cellIs" dxfId="3306" priority="920" operator="lessThan">
      <formula>0</formula>
    </cfRule>
  </conditionalFormatting>
  <conditionalFormatting sqref="I575 K574:N575 C576:N577">
    <cfRule type="cellIs" dxfId="3305" priority="909" operator="lessThan">
      <formula>0</formula>
    </cfRule>
  </conditionalFormatting>
  <conditionalFormatting sqref="N420">
    <cfRule type="cellIs" dxfId="3304" priority="729" operator="lessThan">
      <formula>0</formula>
    </cfRule>
  </conditionalFormatting>
  <conditionalFormatting sqref="B429:N429">
    <cfRule type="cellIs" dxfId="3303" priority="705" operator="lessThan">
      <formula>0</formula>
    </cfRule>
  </conditionalFormatting>
  <conditionalFormatting sqref="C569:I569">
    <cfRule type="cellIs" dxfId="3302" priority="912" operator="lessThan">
      <formula>0</formula>
    </cfRule>
  </conditionalFormatting>
  <conditionalFormatting sqref="B429:N429">
    <cfRule type="cellIs" dxfId="3301" priority="706" operator="lessThan">
      <formula>0</formula>
    </cfRule>
  </conditionalFormatting>
  <conditionalFormatting sqref="H433">
    <cfRule type="cellIs" dxfId="3300" priority="709" operator="lessThan">
      <formula>0</formula>
    </cfRule>
  </conditionalFormatting>
  <conditionalFormatting sqref="B433">
    <cfRule type="cellIs" dxfId="3299" priority="708" operator="lessThan">
      <formula>0</formula>
    </cfRule>
  </conditionalFormatting>
  <conditionalFormatting sqref="B433">
    <cfRule type="cellIs" dxfId="3298" priority="707" operator="lessThan">
      <formula>0</formula>
    </cfRule>
  </conditionalFormatting>
  <conditionalFormatting sqref="B429:N429">
    <cfRule type="cellIs" dxfId="3297" priority="703" operator="lessThan">
      <formula>0</formula>
    </cfRule>
  </conditionalFormatting>
  <conditionalFormatting sqref="B429:N429">
    <cfRule type="cellIs" dxfId="3296" priority="704" operator="lessThan">
      <formula>0</formula>
    </cfRule>
  </conditionalFormatting>
  <conditionalFormatting sqref="B422:N422">
    <cfRule type="cellIs" dxfId="3295" priority="715" operator="lessThan">
      <formula>0</formula>
    </cfRule>
  </conditionalFormatting>
  <conditionalFormatting sqref="H574">
    <cfRule type="cellIs" dxfId="3294" priority="901" operator="lessThan">
      <formula>0</formula>
    </cfRule>
  </conditionalFormatting>
  <conditionalFormatting sqref="C433:M433">
    <cfRule type="cellIs" dxfId="3293" priority="711" operator="lessThan">
      <formula>0</formula>
    </cfRule>
  </conditionalFormatting>
  <conditionalFormatting sqref="H575:H577">
    <cfRule type="cellIs" dxfId="3292" priority="903" operator="lessThan">
      <formula>0</formula>
    </cfRule>
  </conditionalFormatting>
  <conditionalFormatting sqref="Q577">
    <cfRule type="cellIs" dxfId="3291" priority="904" operator="lessThan">
      <formula>0</formula>
    </cfRule>
  </conditionalFormatting>
  <conditionalFormatting sqref="I574">
    <cfRule type="cellIs" dxfId="3290" priority="907" operator="lessThan">
      <formula>0</formula>
    </cfRule>
  </conditionalFormatting>
  <conditionalFormatting sqref="H426">
    <cfRule type="cellIs" dxfId="3289" priority="725" operator="lessThan">
      <formula>0</formula>
    </cfRule>
  </conditionalFormatting>
  <conditionalFormatting sqref="C575:J575">
    <cfRule type="cellIs" dxfId="3288" priority="906" operator="lessThan">
      <formula>0</formula>
    </cfRule>
  </conditionalFormatting>
  <conditionalFormatting sqref="B573">
    <cfRule type="cellIs" dxfId="3287" priority="900" operator="lessThan">
      <formula>0</formula>
    </cfRule>
  </conditionalFormatting>
  <conditionalFormatting sqref="N425">
    <cfRule type="cellIs" dxfId="3286" priority="714" operator="lessThan">
      <formula>0</formula>
    </cfRule>
  </conditionalFormatting>
  <conditionalFormatting sqref="C426:M426">
    <cfRule type="cellIs" dxfId="3285" priority="726" operator="lessThan">
      <formula>0</formula>
    </cfRule>
  </conditionalFormatting>
  <conditionalFormatting sqref="C426:M426">
    <cfRule type="cellIs" dxfId="3284" priority="727" operator="lessThan">
      <formula>0</formula>
    </cfRule>
  </conditionalFormatting>
  <conditionalFormatting sqref="N426">
    <cfRule type="cellIs" dxfId="3283" priority="713" operator="lessThan">
      <formula>0</formula>
    </cfRule>
  </conditionalFormatting>
  <conditionalFormatting sqref="B429:N429">
    <cfRule type="cellIs" dxfId="3282" priority="701" operator="lessThan">
      <formula>0</formula>
    </cfRule>
  </conditionalFormatting>
  <conditionalFormatting sqref="N426">
    <cfRule type="cellIs" dxfId="3281" priority="712" operator="lessThan">
      <formula>0</formula>
    </cfRule>
  </conditionalFormatting>
  <conditionalFormatting sqref="B429:N429">
    <cfRule type="cellIs" dxfId="3280" priority="702" operator="lessThan">
      <formula>0</formula>
    </cfRule>
  </conditionalFormatting>
  <conditionalFormatting sqref="B561">
    <cfRule type="cellIs" dxfId="3279" priority="899" operator="lessThan">
      <formula>0</formula>
    </cfRule>
  </conditionalFormatting>
  <conditionalFormatting sqref="B426">
    <cfRule type="cellIs" dxfId="3278" priority="724" operator="lessThan">
      <formula>0</formula>
    </cfRule>
  </conditionalFormatting>
  <conditionalFormatting sqref="N433">
    <cfRule type="cellIs" dxfId="3277" priority="696" operator="lessThan">
      <formula>0</formula>
    </cfRule>
  </conditionalFormatting>
  <conditionalFormatting sqref="B561">
    <cfRule type="cellIs" dxfId="3276" priority="898" operator="lessThan">
      <formula>0</formula>
    </cfRule>
  </conditionalFormatting>
  <conditionalFormatting sqref="B554">
    <cfRule type="cellIs" dxfId="3275" priority="896" operator="lessThan">
      <formula>0</formula>
    </cfRule>
  </conditionalFormatting>
  <conditionalFormatting sqref="B554">
    <cfRule type="cellIs" dxfId="3274" priority="897" operator="lessThan">
      <formula>0</formula>
    </cfRule>
  </conditionalFormatting>
  <conditionalFormatting sqref="B572">
    <cfRule type="cellIs" dxfId="3273" priority="894" operator="lessThan">
      <formula>0</formula>
    </cfRule>
  </conditionalFormatting>
  <conditionalFormatting sqref="B572">
    <cfRule type="cellIs" dxfId="3272"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3271" priority="893" operator="lessThan">
      <formula>0</formula>
    </cfRule>
  </conditionalFormatting>
  <conditionalFormatting sqref="B600">
    <cfRule type="cellIs" dxfId="3270" priority="890" operator="lessThan">
      <formula>0</formula>
    </cfRule>
  </conditionalFormatting>
  <conditionalFormatting sqref="B594">
    <cfRule type="cellIs" dxfId="3269" priority="892" operator="lessThan">
      <formula>0</formula>
    </cfRule>
  </conditionalFormatting>
  <conditionalFormatting sqref="B597">
    <cfRule type="cellIs" dxfId="3268" priority="891" operator="lessThan">
      <formula>0</formula>
    </cfRule>
  </conditionalFormatting>
  <conditionalFormatting sqref="B615">
    <cfRule type="cellIs" dxfId="3267" priority="889" operator="lessThan">
      <formula>0</formula>
    </cfRule>
  </conditionalFormatting>
  <conditionalFormatting sqref="B623">
    <cfRule type="cellIs" dxfId="3266" priority="888" operator="lessThan">
      <formula>0</formula>
    </cfRule>
  </conditionalFormatting>
  <conditionalFormatting sqref="I626:N626 P624:Q627">
    <cfRule type="cellIs" dxfId="3265" priority="887" operator="lessThan">
      <formula>0</formula>
    </cfRule>
  </conditionalFormatting>
  <conditionalFormatting sqref="P415:Q415 Q416:Q418">
    <cfRule type="cellIs" dxfId="3264" priority="875" operator="lessThan">
      <formula>0</formula>
    </cfRule>
  </conditionalFormatting>
  <conditionalFormatting sqref="B409">
    <cfRule type="cellIs" dxfId="3263" priority="876" operator="lessThan">
      <formula>0</formula>
    </cfRule>
  </conditionalFormatting>
  <conditionalFormatting sqref="P416:P418">
    <cfRule type="cellIs" dxfId="3262" priority="873" operator="lessThan">
      <formula>0</formula>
    </cfRule>
  </conditionalFormatting>
  <conditionalFormatting sqref="P415">
    <cfRule type="cellIs" dxfId="3261" priority="874" operator="lessThan">
      <formula>0</formula>
    </cfRule>
  </conditionalFormatting>
  <conditionalFormatting sqref="Q419">
    <cfRule type="cellIs" dxfId="3260" priority="871" operator="lessThan">
      <formula>0</formula>
    </cfRule>
  </conditionalFormatting>
  <conditionalFormatting sqref="Q420">
    <cfRule type="cellIs" dxfId="3259" priority="872" operator="lessThan">
      <formula>0</formula>
    </cfRule>
  </conditionalFormatting>
  <conditionalFormatting sqref="B415">
    <cfRule type="cellIs" dxfId="3258" priority="869" operator="lessThan">
      <formula>0</formula>
    </cfRule>
  </conditionalFormatting>
  <conditionalFormatting sqref="Q419">
    <cfRule type="cellIs" dxfId="3257" priority="870" operator="lessThan">
      <formula>0</formula>
    </cfRule>
  </conditionalFormatting>
  <conditionalFormatting sqref="B435:N435">
    <cfRule type="cellIs" dxfId="3256" priority="689" operator="lessThan">
      <formula>0</formula>
    </cfRule>
  </conditionalFormatting>
  <conditionalFormatting sqref="B435:N435">
    <cfRule type="cellIs" dxfId="3255" priority="690" operator="lessThan">
      <formula>0</formula>
    </cfRule>
  </conditionalFormatting>
  <conditionalFormatting sqref="C606:I606">
    <cfRule type="cellIs" dxfId="3254" priority="886" operator="lessThan">
      <formula>0</formula>
    </cfRule>
  </conditionalFormatting>
  <conditionalFormatting sqref="C607:I607">
    <cfRule type="cellIs" dxfId="3253" priority="885" operator="lessThan">
      <formula>0</formula>
    </cfRule>
  </conditionalFormatting>
  <conditionalFormatting sqref="C611:M611">
    <cfRule type="cellIs" dxfId="3252" priority="884" operator="lessThan">
      <formula>0</formula>
    </cfRule>
  </conditionalFormatting>
  <conditionalFormatting sqref="P604">
    <cfRule type="cellIs" dxfId="3251" priority="883" operator="lessThan">
      <formula>0</formula>
    </cfRule>
  </conditionalFormatting>
  <conditionalFormatting sqref="P410:P412">
    <cfRule type="cellIs" dxfId="3250" priority="880" operator="lessThan">
      <formula>0</formula>
    </cfRule>
  </conditionalFormatting>
  <conditionalFormatting sqref="Q413">
    <cfRule type="cellIs" dxfId="3249" priority="877" operator="lessThan">
      <formula>0</formula>
    </cfRule>
  </conditionalFormatting>
  <conditionalFormatting sqref="Q414">
    <cfRule type="cellIs" dxfId="3248" priority="879" operator="lessThan">
      <formula>0</formula>
    </cfRule>
  </conditionalFormatting>
  <conditionalFormatting sqref="P409:Q409 Q410:Q412">
    <cfRule type="cellIs" dxfId="3247" priority="882" operator="lessThan">
      <formula>0</formula>
    </cfRule>
  </conditionalFormatting>
  <conditionalFormatting sqref="P409">
    <cfRule type="cellIs" dxfId="3246" priority="881" operator="lessThan">
      <formula>0</formula>
    </cfRule>
  </conditionalFormatting>
  <conditionalFormatting sqref="Q413">
    <cfRule type="cellIs" dxfId="3245" priority="878" operator="lessThan">
      <formula>0</formula>
    </cfRule>
  </conditionalFormatting>
  <conditionalFormatting sqref="B435:N435">
    <cfRule type="cellIs" dxfId="3244" priority="688" operator="lessThan">
      <formula>0</formula>
    </cfRule>
  </conditionalFormatting>
  <conditionalFormatting sqref="B435:N435">
    <cfRule type="cellIs" dxfId="3243" priority="687" operator="lessThan">
      <formula>0</formula>
    </cfRule>
  </conditionalFormatting>
  <conditionalFormatting sqref="B435:N435">
    <cfRule type="cellIs" dxfId="3242" priority="686" operator="lessThan">
      <formula>0</formula>
    </cfRule>
  </conditionalFormatting>
  <conditionalFormatting sqref="B435:N435">
    <cfRule type="cellIs" dxfId="3241" priority="684" operator="lessThan">
      <formula>0</formula>
    </cfRule>
  </conditionalFormatting>
  <conditionalFormatting sqref="B435:N435">
    <cfRule type="cellIs" dxfId="3240" priority="685" operator="lessThan">
      <formula>0</formula>
    </cfRule>
  </conditionalFormatting>
  <conditionalFormatting sqref="N438">
    <cfRule type="cellIs" dxfId="3239" priority="682" operator="lessThan">
      <formula>0</formula>
    </cfRule>
  </conditionalFormatting>
  <conditionalFormatting sqref="B435:N435">
    <cfRule type="cellIs" dxfId="3238" priority="683" operator="lessThan">
      <formula>0</formula>
    </cfRule>
  </conditionalFormatting>
  <conditionalFormatting sqref="N439">
    <cfRule type="cellIs" dxfId="3237" priority="681" operator="lessThan">
      <formula>0</formula>
    </cfRule>
  </conditionalFormatting>
  <conditionalFormatting sqref="N439">
    <cfRule type="cellIs" dxfId="3236" priority="680" operator="lessThan">
      <formula>0</formula>
    </cfRule>
  </conditionalFormatting>
  <conditionalFormatting sqref="D442:N445">
    <cfRule type="cellIs" dxfId="3235" priority="677" operator="lessThan">
      <formula>0</formula>
    </cfRule>
  </conditionalFormatting>
  <conditionalFormatting sqref="B442:B445">
    <cfRule type="cellIs" dxfId="3234" priority="674" operator="lessThan">
      <formula>0</formula>
    </cfRule>
  </conditionalFormatting>
  <conditionalFormatting sqref="B498">
    <cfRule type="cellIs" dxfId="3233" priority="671" operator="lessThan">
      <formula>0</formula>
    </cfRule>
  </conditionalFormatting>
  <conditionalFormatting sqref="C498">
    <cfRule type="cellIs" dxfId="3232" priority="668" operator="lessThan">
      <formula>0</formula>
    </cfRule>
  </conditionalFormatting>
  <conditionalFormatting sqref="P553">
    <cfRule type="cellIs" dxfId="3231" priority="486" operator="lessThan">
      <formula>0</formula>
    </cfRule>
  </conditionalFormatting>
  <conditionalFormatting sqref="N370">
    <cfRule type="cellIs" dxfId="3230" priority="868" operator="lessThan">
      <formula>0</formula>
    </cfRule>
  </conditionalFormatting>
  <conditionalFormatting sqref="N382">
    <cfRule type="cellIs" dxfId="3229" priority="867" operator="lessThan">
      <formula>0</formula>
    </cfRule>
  </conditionalFormatting>
  <conditionalFormatting sqref="B354">
    <cfRule type="cellIs" dxfId="3228" priority="835" operator="lessThan">
      <formula>0</formula>
    </cfRule>
  </conditionalFormatting>
  <conditionalFormatting sqref="N358">
    <cfRule type="cellIs" dxfId="3227" priority="866" operator="lessThan">
      <formula>0</formula>
    </cfRule>
  </conditionalFormatting>
  <conditionalFormatting sqref="B351">
    <cfRule type="cellIs" dxfId="3226" priority="836" operator="lessThan">
      <formula>0</formula>
    </cfRule>
  </conditionalFormatting>
  <conditionalFormatting sqref="B551">
    <cfRule type="cellIs" dxfId="3225" priority="862" operator="lessThan">
      <formula>0</formula>
    </cfRule>
  </conditionalFormatting>
  <conditionalFormatting sqref="B382:B383">
    <cfRule type="cellIs" dxfId="3224" priority="857" operator="lessThan">
      <formula>0</formula>
    </cfRule>
  </conditionalFormatting>
  <conditionalFormatting sqref="B386">
    <cfRule type="cellIs" dxfId="3223" priority="853" operator="lessThan">
      <formula>0</formula>
    </cfRule>
  </conditionalFormatting>
  <conditionalFormatting sqref="C350:M353">
    <cfRule type="cellIs" dxfId="3222" priority="865" operator="lessThan">
      <formula>0</formula>
    </cfRule>
  </conditionalFormatting>
  <conditionalFormatting sqref="B368">
    <cfRule type="cellIs" dxfId="3221" priority="833" operator="lessThan">
      <formula>0</formula>
    </cfRule>
  </conditionalFormatting>
  <conditionalFormatting sqref="B396 B386:B390 B380:B384 B368:B372 B350:B354 B356:B360">
    <cfRule type="cellIs" dxfId="3220" priority="864" operator="lessThan">
      <formula>0</formula>
    </cfRule>
  </conditionalFormatting>
  <conditionalFormatting sqref="B358:B359">
    <cfRule type="cellIs" dxfId="3219" priority="860" operator="lessThan">
      <formula>0</formula>
    </cfRule>
  </conditionalFormatting>
  <conditionalFormatting sqref="B356">
    <cfRule type="cellIs" dxfId="3218" priority="859" operator="lessThan">
      <formula>0</formula>
    </cfRule>
  </conditionalFormatting>
  <conditionalFormatting sqref="B548:B550">
    <cfRule type="cellIs" dxfId="3217" priority="863" operator="lessThan">
      <formula>0</formula>
    </cfRule>
  </conditionalFormatting>
  <conditionalFormatting sqref="B547">
    <cfRule type="cellIs" dxfId="3216" priority="861" operator="lessThan">
      <formula>0</formula>
    </cfRule>
  </conditionalFormatting>
  <conditionalFormatting sqref="B384">
    <cfRule type="cellIs" dxfId="3215" priority="849" operator="lessThan">
      <formula>0</formula>
    </cfRule>
  </conditionalFormatting>
  <conditionalFormatting sqref="B357">
    <cfRule type="cellIs" dxfId="3214" priority="858" operator="lessThan">
      <formula>0</formula>
    </cfRule>
  </conditionalFormatting>
  <conditionalFormatting sqref="B380">
    <cfRule type="cellIs" dxfId="3213" priority="856" operator="lessThan">
      <formula>0</formula>
    </cfRule>
  </conditionalFormatting>
  <conditionalFormatting sqref="B381">
    <cfRule type="cellIs" dxfId="3212" priority="855" operator="lessThan">
      <formula>0</formula>
    </cfRule>
  </conditionalFormatting>
  <conditionalFormatting sqref="B387">
    <cfRule type="cellIs" dxfId="3211" priority="852" operator="lessThan">
      <formula>0</formula>
    </cfRule>
  </conditionalFormatting>
  <conditionalFormatting sqref="B388:B389">
    <cfRule type="cellIs" dxfId="3210" priority="854" operator="lessThan">
      <formula>0</formula>
    </cfRule>
  </conditionalFormatting>
  <conditionalFormatting sqref="B352:B353">
    <cfRule type="cellIs" dxfId="3209" priority="838" operator="lessThan">
      <formula>0</formula>
    </cfRule>
  </conditionalFormatting>
  <conditionalFormatting sqref="B350">
    <cfRule type="cellIs" dxfId="3208" priority="837" operator="lessThan">
      <formula>0</formula>
    </cfRule>
  </conditionalFormatting>
  <conditionalFormatting sqref="B396">
    <cfRule type="cellIs" dxfId="3207" priority="851" operator="lessThan">
      <formula>0</formula>
    </cfRule>
  </conditionalFormatting>
  <conditionalFormatting sqref="B390">
    <cfRule type="cellIs" dxfId="3206" priority="850" operator="lessThan">
      <formula>0</formula>
    </cfRule>
  </conditionalFormatting>
  <conditionalFormatting sqref="B579:B582">
    <cfRule type="cellIs" dxfId="3205" priority="846" operator="lessThan">
      <formula>0</formula>
    </cfRule>
  </conditionalFormatting>
  <conditionalFormatting sqref="B369">
    <cfRule type="cellIs" dxfId="3204" priority="832" operator="lessThan">
      <formula>0</formula>
    </cfRule>
  </conditionalFormatting>
  <conditionalFormatting sqref="B360">
    <cfRule type="cellIs" dxfId="3203" priority="848" operator="lessThan">
      <formula>0</formula>
    </cfRule>
  </conditionalFormatting>
  <conditionalFormatting sqref="B584:B587">
    <cfRule type="cellIs" dxfId="3202" priority="843" operator="lessThan">
      <formula>0</formula>
    </cfRule>
  </conditionalFormatting>
  <conditionalFormatting sqref="B556:B559">
    <cfRule type="cellIs" dxfId="3201" priority="829" operator="lessThan">
      <formula>0</formula>
    </cfRule>
  </conditionalFormatting>
  <conditionalFormatting sqref="B580">
    <cfRule type="cellIs" dxfId="3200" priority="845" operator="lessThan">
      <formula>0</formula>
    </cfRule>
  </conditionalFormatting>
  <conditionalFormatting sqref="B581:B582">
    <cfRule type="cellIs" dxfId="3199" priority="847" operator="lessThan">
      <formula>0</formula>
    </cfRule>
  </conditionalFormatting>
  <conditionalFormatting sqref="B591:B592">
    <cfRule type="cellIs" dxfId="3198" priority="841" operator="lessThan">
      <formula>0</formula>
    </cfRule>
  </conditionalFormatting>
  <conditionalFormatting sqref="B585">
    <cfRule type="cellIs" dxfId="3197" priority="842" operator="lessThan">
      <formula>0</formula>
    </cfRule>
  </conditionalFormatting>
  <conditionalFormatting sqref="B586:B587">
    <cfRule type="cellIs" dxfId="3196" priority="844" operator="lessThan">
      <formula>0</formula>
    </cfRule>
  </conditionalFormatting>
  <conditionalFormatting sqref="B589:B592">
    <cfRule type="cellIs" dxfId="3195" priority="840" operator="lessThan">
      <formula>0</formula>
    </cfRule>
  </conditionalFormatting>
  <conditionalFormatting sqref="B590">
    <cfRule type="cellIs" dxfId="3194" priority="839" operator="lessThan">
      <formula>0</formula>
    </cfRule>
  </conditionalFormatting>
  <conditionalFormatting sqref="B370:B371">
    <cfRule type="cellIs" dxfId="3193" priority="834" operator="lessThan">
      <formula>0</formula>
    </cfRule>
  </conditionalFormatting>
  <conditionalFormatting sqref="B564:B565">
    <cfRule type="cellIs" dxfId="3192" priority="827" operator="lessThan">
      <formula>0</formula>
    </cfRule>
  </conditionalFormatting>
  <conditionalFormatting sqref="B392:N392">
    <cfRule type="cellIs" dxfId="3191" priority="802" operator="lessThan">
      <formula>0</formula>
    </cfRule>
  </conditionalFormatting>
  <conditionalFormatting sqref="B392:N392">
    <cfRule type="cellIs" dxfId="3190" priority="801" operator="lessThan">
      <formula>0</formula>
    </cfRule>
  </conditionalFormatting>
  <conditionalFormatting sqref="B537">
    <cfRule type="cellIs" dxfId="3189" priority="821" operator="lessThan">
      <formula>0</formula>
    </cfRule>
  </conditionalFormatting>
  <conditionalFormatting sqref="B533">
    <cfRule type="cellIs" dxfId="3188" priority="820" operator="lessThan">
      <formula>0</formula>
    </cfRule>
  </conditionalFormatting>
  <conditionalFormatting sqref="B570:B571">
    <cfRule type="cellIs" dxfId="3187" priority="819" operator="lessThan">
      <formula>0</formula>
    </cfRule>
  </conditionalFormatting>
  <conditionalFormatting sqref="B557">
    <cfRule type="cellIs" dxfId="3186" priority="828" operator="lessThan">
      <formula>0</formula>
    </cfRule>
  </conditionalFormatting>
  <conditionalFormatting sqref="B574:B577">
    <cfRule type="cellIs" dxfId="3185" priority="815" operator="lessThan">
      <formula>0</formula>
    </cfRule>
  </conditionalFormatting>
  <conditionalFormatting sqref="B372">
    <cfRule type="cellIs" dxfId="3184" priority="831" operator="lessThan">
      <formula>0</formula>
    </cfRule>
  </conditionalFormatting>
  <conditionalFormatting sqref="B575">
    <cfRule type="cellIs" dxfId="3183" priority="814" operator="lessThan">
      <formula>0</formula>
    </cfRule>
  </conditionalFormatting>
  <conditionalFormatting sqref="B558:B559">
    <cfRule type="cellIs" dxfId="3182" priority="830" operator="lessThan">
      <formula>0</formula>
    </cfRule>
  </conditionalFormatting>
  <conditionalFormatting sqref="B566">
    <cfRule type="cellIs" dxfId="3181" priority="823" operator="lessThan">
      <formula>0</formula>
    </cfRule>
  </conditionalFormatting>
  <conditionalFormatting sqref="B566">
    <cfRule type="cellIs" dxfId="3180" priority="824" operator="lessThan">
      <formula>0</formula>
    </cfRule>
  </conditionalFormatting>
  <conditionalFormatting sqref="B562:B565">
    <cfRule type="cellIs" dxfId="3179" priority="826" operator="lessThan">
      <formula>0</formula>
    </cfRule>
  </conditionalFormatting>
  <conditionalFormatting sqref="B563">
    <cfRule type="cellIs" dxfId="3178" priority="825" operator="lessThan">
      <formula>0</formula>
    </cfRule>
  </conditionalFormatting>
  <conditionalFormatting sqref="B350:B353">
    <cfRule type="cellIs" dxfId="3177" priority="809" operator="lessThan">
      <formula>0</formula>
    </cfRule>
  </conditionalFormatting>
  <conditionalFormatting sqref="N395">
    <cfRule type="cellIs" dxfId="3176" priority="796" operator="lessThan">
      <formula>0</formula>
    </cfRule>
  </conditionalFormatting>
  <conditionalFormatting sqref="B534:B536">
    <cfRule type="cellIs" dxfId="3175" priority="822" operator="lessThan">
      <formula>0</formula>
    </cfRule>
  </conditionalFormatting>
  <conditionalFormatting sqref="B568:B571">
    <cfRule type="cellIs" dxfId="3174" priority="818" operator="lessThan">
      <formula>0</formula>
    </cfRule>
  </conditionalFormatting>
  <conditionalFormatting sqref="B552">
    <cfRule type="cellIs" dxfId="3173" priority="647" operator="lessThan">
      <formula>0</formula>
    </cfRule>
  </conditionalFormatting>
  <conditionalFormatting sqref="B576:B577">
    <cfRule type="cellIs" dxfId="3172" priority="816" operator="lessThan">
      <formula>0</formula>
    </cfRule>
  </conditionalFormatting>
  <conditionalFormatting sqref="B569">
    <cfRule type="cellIs" dxfId="3171" priority="817" operator="lessThan">
      <formula>0</formula>
    </cfRule>
  </conditionalFormatting>
  <conditionalFormatting sqref="D552">
    <cfRule type="cellIs" dxfId="3170" priority="641" operator="lessThan">
      <formula>0</formula>
    </cfRule>
  </conditionalFormatting>
  <conditionalFormatting sqref="B604 B609:B610 B616 B622">
    <cfRule type="cellIs" dxfId="3169" priority="813" operator="lessThan">
      <formula>0</formula>
    </cfRule>
  </conditionalFormatting>
  <conditionalFormatting sqref="B398:N398">
    <cfRule type="cellIs" dxfId="3168" priority="794" operator="lessThan">
      <formula>0</formula>
    </cfRule>
  </conditionalFormatting>
  <conditionalFormatting sqref="N383">
    <cfRule type="cellIs" dxfId="3167" priority="806" operator="lessThan">
      <formula>0</formula>
    </cfRule>
  </conditionalFormatting>
  <conditionalFormatting sqref="B392:N392">
    <cfRule type="cellIs" dxfId="3166" priority="804" operator="lessThan">
      <formula>0</formula>
    </cfRule>
  </conditionalFormatting>
  <conditionalFormatting sqref="N389">
    <cfRule type="cellIs" dxfId="3165" priority="805" operator="lessThan">
      <formula>0</formula>
    </cfRule>
  </conditionalFormatting>
  <conditionalFormatting sqref="B392:N392">
    <cfRule type="cellIs" dxfId="3164" priority="803" operator="lessThan">
      <formula>0</formula>
    </cfRule>
  </conditionalFormatting>
  <conditionalFormatting sqref="B392:N392">
    <cfRule type="cellIs" dxfId="3163" priority="800" operator="lessThan">
      <formula>0</formula>
    </cfRule>
  </conditionalFormatting>
  <conditionalFormatting sqref="B606">
    <cfRule type="cellIs" dxfId="3162" priority="812" operator="lessThan">
      <formula>0</formula>
    </cfRule>
  </conditionalFormatting>
  <conditionalFormatting sqref="B607">
    <cfRule type="cellIs" dxfId="3161" priority="811" operator="lessThan">
      <formula>0</formula>
    </cfRule>
  </conditionalFormatting>
  <conditionalFormatting sqref="B611">
    <cfRule type="cellIs" dxfId="3160" priority="810" operator="lessThan">
      <formula>0</formula>
    </cfRule>
  </conditionalFormatting>
  <conditionalFormatting sqref="G552">
    <cfRule type="cellIs" dxfId="3159" priority="632" operator="lessThan">
      <formula>0</formula>
    </cfRule>
  </conditionalFormatting>
  <conditionalFormatting sqref="H552">
    <cfRule type="cellIs" dxfId="3158" priority="629" operator="lessThan">
      <formula>0</formula>
    </cfRule>
  </conditionalFormatting>
  <conditionalFormatting sqref="N359">
    <cfRule type="cellIs" dxfId="3157" priority="808" operator="lessThan">
      <formula>0</formula>
    </cfRule>
  </conditionalFormatting>
  <conditionalFormatting sqref="N371">
    <cfRule type="cellIs" dxfId="3156" priority="807" operator="lessThan">
      <formula>0</formula>
    </cfRule>
  </conditionalFormatting>
  <conditionalFormatting sqref="B392:N392">
    <cfRule type="cellIs" dxfId="3155" priority="799" operator="lessThan">
      <formula>0</formula>
    </cfRule>
  </conditionalFormatting>
  <conditionalFormatting sqref="B392:N392">
    <cfRule type="cellIs" dxfId="3154" priority="798" operator="lessThan">
      <formula>0</formula>
    </cfRule>
  </conditionalFormatting>
  <conditionalFormatting sqref="B392:N392">
    <cfRule type="cellIs" dxfId="3153" priority="797" operator="lessThan">
      <formula>0</formula>
    </cfRule>
  </conditionalFormatting>
  <conditionalFormatting sqref="B398:N398">
    <cfRule type="cellIs" dxfId="3152" priority="795" operator="lessThan">
      <formula>0</formula>
    </cfRule>
  </conditionalFormatting>
  <conditionalFormatting sqref="N390">
    <cfRule type="cellIs" dxfId="3151" priority="779" operator="lessThan">
      <formula>0</formula>
    </cfRule>
  </conditionalFormatting>
  <conditionalFormatting sqref="B398:N398">
    <cfRule type="cellIs" dxfId="3150" priority="793" operator="lessThan">
      <formula>0</formula>
    </cfRule>
  </conditionalFormatting>
  <conditionalFormatting sqref="B398:N398">
    <cfRule type="cellIs" dxfId="3149" priority="792" operator="lessThan">
      <formula>0</formula>
    </cfRule>
  </conditionalFormatting>
  <conditionalFormatting sqref="B398:N398">
    <cfRule type="cellIs" dxfId="3148" priority="791" operator="lessThan">
      <formula>0</formula>
    </cfRule>
  </conditionalFormatting>
  <conditionalFormatting sqref="B398:N398">
    <cfRule type="cellIs" dxfId="3147" priority="790" operator="lessThan">
      <formula>0</formula>
    </cfRule>
  </conditionalFormatting>
  <conditionalFormatting sqref="B398:N398">
    <cfRule type="cellIs" dxfId="3146" priority="789" operator="lessThan">
      <formula>0</formula>
    </cfRule>
  </conditionalFormatting>
  <conditionalFormatting sqref="B398:N398">
    <cfRule type="cellIs" dxfId="3145" priority="788" operator="lessThan">
      <formula>0</formula>
    </cfRule>
  </conditionalFormatting>
  <conditionalFormatting sqref="N401">
    <cfRule type="cellIs" dxfId="3144" priority="787" operator="lessThan">
      <formula>0</formula>
    </cfRule>
  </conditionalFormatting>
  <conditionalFormatting sqref="N354">
    <cfRule type="cellIs" dxfId="3143" priority="786" operator="lessThan">
      <formula>0</formula>
    </cfRule>
  </conditionalFormatting>
  <conditionalFormatting sqref="N360">
    <cfRule type="cellIs" dxfId="3142" priority="785" operator="lessThan">
      <formula>0</formula>
    </cfRule>
  </conditionalFormatting>
  <conditionalFormatting sqref="N360">
    <cfRule type="cellIs" dxfId="3141" priority="784" operator="lessThan">
      <formula>0</formula>
    </cfRule>
  </conditionalFormatting>
  <conditionalFormatting sqref="N372">
    <cfRule type="cellIs" dxfId="3140" priority="783" operator="lessThan">
      <formula>0</formula>
    </cfRule>
  </conditionalFormatting>
  <conditionalFormatting sqref="N372">
    <cfRule type="cellIs" dxfId="3139" priority="782" operator="lessThan">
      <formula>0</formula>
    </cfRule>
  </conditionalFormatting>
  <conditionalFormatting sqref="N384">
    <cfRule type="cellIs" dxfId="3138" priority="781" operator="lessThan">
      <formula>0</formula>
    </cfRule>
  </conditionalFormatting>
  <conditionalFormatting sqref="N384">
    <cfRule type="cellIs" dxfId="3137" priority="780" operator="lessThan">
      <formula>0</formula>
    </cfRule>
  </conditionalFormatting>
  <conditionalFormatting sqref="N396">
    <cfRule type="cellIs" dxfId="3136" priority="777" operator="lessThan">
      <formula>0</formula>
    </cfRule>
  </conditionalFormatting>
  <conditionalFormatting sqref="N396">
    <cfRule type="cellIs" dxfId="3135" priority="776" operator="lessThan">
      <formula>0</formula>
    </cfRule>
  </conditionalFormatting>
  <conditionalFormatting sqref="N390">
    <cfRule type="cellIs" dxfId="3134" priority="778" operator="lessThan">
      <formula>0</formula>
    </cfRule>
  </conditionalFormatting>
  <conditionalFormatting sqref="N407">
    <cfRule type="cellIs" dxfId="3133" priority="762" operator="lessThan">
      <formula>0</formula>
    </cfRule>
  </conditionalFormatting>
  <conditionalFormatting sqref="N408">
    <cfRule type="cellIs" dxfId="3132" priority="761" operator="lessThan">
      <formula>0</formula>
    </cfRule>
  </conditionalFormatting>
  <conditionalFormatting sqref="H408">
    <cfRule type="cellIs" dxfId="3131" priority="773" operator="lessThan">
      <formula>0</formula>
    </cfRule>
  </conditionalFormatting>
  <conditionalFormatting sqref="B408">
    <cfRule type="cellIs" dxfId="3130" priority="772" operator="lessThan">
      <formula>0</formula>
    </cfRule>
  </conditionalFormatting>
  <conditionalFormatting sqref="C408:M408">
    <cfRule type="cellIs" dxfId="3129" priority="775" operator="lessThan">
      <formula>0</formula>
    </cfRule>
  </conditionalFormatting>
  <conditionalFormatting sqref="C408:M408">
    <cfRule type="cellIs" dxfId="3128" priority="774" operator="lessThan">
      <formula>0</formula>
    </cfRule>
  </conditionalFormatting>
  <conditionalFormatting sqref="B414">
    <cfRule type="cellIs" dxfId="3127" priority="755" operator="lessThan">
      <formula>0</formula>
    </cfRule>
  </conditionalFormatting>
  <conditionalFormatting sqref="B410:N410">
    <cfRule type="cellIs" dxfId="3126" priority="754" operator="lessThan">
      <formula>0</formula>
    </cfRule>
  </conditionalFormatting>
  <conditionalFormatting sqref="B408">
    <cfRule type="cellIs" dxfId="3125" priority="771" operator="lessThan">
      <formula>0</formula>
    </cfRule>
  </conditionalFormatting>
  <conditionalFormatting sqref="B404:N404">
    <cfRule type="cellIs" dxfId="3124" priority="770" operator="lessThan">
      <formula>0</formula>
    </cfRule>
  </conditionalFormatting>
  <conditionalFormatting sqref="B404:N404">
    <cfRule type="cellIs" dxfId="3123" priority="769" operator="lessThan">
      <formula>0</formula>
    </cfRule>
  </conditionalFormatting>
  <conditionalFormatting sqref="B404:N404">
    <cfRule type="cellIs" dxfId="3122" priority="768" operator="lessThan">
      <formula>0</formula>
    </cfRule>
  </conditionalFormatting>
  <conditionalFormatting sqref="B404:N404">
    <cfRule type="cellIs" dxfId="3121" priority="767" operator="lessThan">
      <formula>0</formula>
    </cfRule>
  </conditionalFormatting>
  <conditionalFormatting sqref="B404:N404">
    <cfRule type="cellIs" dxfId="3120" priority="766" operator="lessThan">
      <formula>0</formula>
    </cfRule>
  </conditionalFormatting>
  <conditionalFormatting sqref="B404:N404">
    <cfRule type="cellIs" dxfId="3119" priority="765" operator="lessThan">
      <formula>0</formula>
    </cfRule>
  </conditionalFormatting>
  <conditionalFormatting sqref="B404:N404">
    <cfRule type="cellIs" dxfId="3118" priority="764" operator="lessThan">
      <formula>0</formula>
    </cfRule>
  </conditionalFormatting>
  <conditionalFormatting sqref="B404:N404">
    <cfRule type="cellIs" dxfId="3117" priority="763" operator="lessThan">
      <formula>0</formula>
    </cfRule>
  </conditionalFormatting>
  <conditionalFormatting sqref="N408">
    <cfRule type="cellIs" dxfId="3116" priority="760" operator="lessThan">
      <formula>0</formula>
    </cfRule>
  </conditionalFormatting>
  <conditionalFormatting sqref="B410:N410">
    <cfRule type="cellIs" dxfId="3115" priority="753" operator="lessThan">
      <formula>0</formula>
    </cfRule>
  </conditionalFormatting>
  <conditionalFormatting sqref="B410:N410">
    <cfRule type="cellIs" dxfId="3114" priority="752" operator="lessThan">
      <formula>0</formula>
    </cfRule>
  </conditionalFormatting>
  <conditionalFormatting sqref="B410:N410">
    <cfRule type="cellIs" dxfId="3113" priority="751" operator="lessThan">
      <formula>0</formula>
    </cfRule>
  </conditionalFormatting>
  <conditionalFormatting sqref="B410:N410">
    <cfRule type="cellIs" dxfId="3112" priority="750" operator="lessThan">
      <formula>0</formula>
    </cfRule>
  </conditionalFormatting>
  <conditionalFormatting sqref="B410:N410">
    <cfRule type="cellIs" dxfId="3111" priority="749" operator="lessThan">
      <formula>0</formula>
    </cfRule>
  </conditionalFormatting>
  <conditionalFormatting sqref="B410:N410">
    <cfRule type="cellIs" dxfId="3110" priority="748" operator="lessThan">
      <formula>0</formula>
    </cfRule>
  </conditionalFormatting>
  <conditionalFormatting sqref="B410:N410">
    <cfRule type="cellIs" dxfId="3109" priority="747" operator="lessThan">
      <formula>0</formula>
    </cfRule>
  </conditionalFormatting>
  <conditionalFormatting sqref="N413">
    <cfRule type="cellIs" dxfId="3108" priority="746" operator="lessThan">
      <formula>0</formula>
    </cfRule>
  </conditionalFormatting>
  <conditionalFormatting sqref="N414">
    <cfRule type="cellIs" dxfId="3107" priority="745" operator="lessThan">
      <formula>0</formula>
    </cfRule>
  </conditionalFormatting>
  <conditionalFormatting sqref="N414">
    <cfRule type="cellIs" dxfId="3106" priority="744" operator="lessThan">
      <formula>0</formula>
    </cfRule>
  </conditionalFormatting>
  <conditionalFormatting sqref="C420:M420">
    <cfRule type="cellIs" dxfId="3105" priority="743" operator="lessThan">
      <formula>0</formula>
    </cfRule>
  </conditionalFormatting>
  <conditionalFormatting sqref="C414:M414">
    <cfRule type="cellIs" dxfId="3104" priority="759" operator="lessThan">
      <formula>0</formula>
    </cfRule>
  </conditionalFormatting>
  <conditionalFormatting sqref="C414:M414">
    <cfRule type="cellIs" dxfId="3103" priority="758" operator="lessThan">
      <formula>0</formula>
    </cfRule>
  </conditionalFormatting>
  <conditionalFormatting sqref="H414">
    <cfRule type="cellIs" dxfId="3102" priority="757" operator="lessThan">
      <formula>0</formula>
    </cfRule>
  </conditionalFormatting>
  <conditionalFormatting sqref="B414">
    <cfRule type="cellIs" dxfId="3101" priority="756" operator="lessThan">
      <formula>0</formula>
    </cfRule>
  </conditionalFormatting>
  <conditionalFormatting sqref="C420:M420">
    <cfRule type="cellIs" dxfId="3100" priority="742" operator="lessThan">
      <formula>0</formula>
    </cfRule>
  </conditionalFormatting>
  <conditionalFormatting sqref="H420">
    <cfRule type="cellIs" dxfId="3099" priority="741" operator="lessThan">
      <formula>0</formula>
    </cfRule>
  </conditionalFormatting>
  <conditionalFormatting sqref="B420">
    <cfRule type="cellIs" dxfId="3098" priority="740" operator="lessThan">
      <formula>0</formula>
    </cfRule>
  </conditionalFormatting>
  <conditionalFormatting sqref="B420">
    <cfRule type="cellIs" dxfId="3097" priority="739" operator="lessThan">
      <formula>0</formula>
    </cfRule>
  </conditionalFormatting>
  <conditionalFormatting sqref="B416:N416">
    <cfRule type="cellIs" dxfId="3096" priority="737" operator="lessThan">
      <formula>0</formula>
    </cfRule>
  </conditionalFormatting>
  <conditionalFormatting sqref="B416:N416">
    <cfRule type="cellIs" dxfId="3095" priority="736" operator="lessThan">
      <formula>0</formula>
    </cfRule>
  </conditionalFormatting>
  <conditionalFormatting sqref="B416:N416">
    <cfRule type="cellIs" dxfId="3094" priority="735" operator="lessThan">
      <formula>0</formula>
    </cfRule>
  </conditionalFormatting>
  <conditionalFormatting sqref="B416:N416">
    <cfRule type="cellIs" dxfId="3093" priority="734" operator="lessThan">
      <formula>0</formula>
    </cfRule>
  </conditionalFormatting>
  <conditionalFormatting sqref="B416:N416">
    <cfRule type="cellIs" dxfId="3092" priority="733" operator="lessThan">
      <formula>0</formula>
    </cfRule>
  </conditionalFormatting>
  <conditionalFormatting sqref="B416:N416">
    <cfRule type="cellIs" dxfId="3091" priority="732" operator="lessThan">
      <formula>0</formula>
    </cfRule>
  </conditionalFormatting>
  <conditionalFormatting sqref="B416:N416">
    <cfRule type="cellIs" dxfId="3090" priority="731" operator="lessThan">
      <formula>0</formula>
    </cfRule>
  </conditionalFormatting>
  <conditionalFormatting sqref="N419">
    <cfRule type="cellIs" dxfId="3089" priority="730" operator="lessThan">
      <formula>0</formula>
    </cfRule>
  </conditionalFormatting>
  <conditionalFormatting sqref="B416:N416">
    <cfRule type="cellIs" dxfId="3088" priority="738" operator="lessThan">
      <formula>0</formula>
    </cfRule>
  </conditionalFormatting>
  <conditionalFormatting sqref="C439:M439">
    <cfRule type="cellIs" dxfId="3087" priority="695" operator="lessThan">
      <formula>0</formula>
    </cfRule>
  </conditionalFormatting>
  <conditionalFormatting sqref="C439:M439">
    <cfRule type="cellIs" dxfId="3086" priority="694" operator="lessThan">
      <formula>0</formula>
    </cfRule>
  </conditionalFormatting>
  <conditionalFormatting sqref="B429:N429">
    <cfRule type="cellIs" dxfId="3085" priority="700" operator="lessThan">
      <formula>0</formula>
    </cfRule>
  </conditionalFormatting>
  <conditionalFormatting sqref="B429:N429">
    <cfRule type="cellIs" dxfId="3084" priority="699" operator="lessThan">
      <formula>0</formula>
    </cfRule>
  </conditionalFormatting>
  <conditionalFormatting sqref="N432">
    <cfRule type="cellIs" dxfId="3083" priority="698" operator="lessThan">
      <formula>0</formula>
    </cfRule>
  </conditionalFormatting>
  <conditionalFormatting sqref="B422:N422">
    <cfRule type="cellIs" dxfId="3082" priority="722" operator="lessThan">
      <formula>0</formula>
    </cfRule>
  </conditionalFormatting>
  <conditionalFormatting sqref="B422:N422">
    <cfRule type="cellIs" dxfId="3081" priority="721" operator="lessThan">
      <formula>0</formula>
    </cfRule>
  </conditionalFormatting>
  <conditionalFormatting sqref="B422:N422">
    <cfRule type="cellIs" dxfId="3080" priority="720" operator="lessThan">
      <formula>0</formula>
    </cfRule>
  </conditionalFormatting>
  <conditionalFormatting sqref="B422:N422">
    <cfRule type="cellIs" dxfId="3079" priority="719" operator="lessThan">
      <formula>0</formula>
    </cfRule>
  </conditionalFormatting>
  <conditionalFormatting sqref="B422:N422">
    <cfRule type="cellIs" dxfId="3078" priority="718" operator="lessThan">
      <formula>0</formula>
    </cfRule>
  </conditionalFormatting>
  <conditionalFormatting sqref="B422:N422">
    <cfRule type="cellIs" dxfId="3077" priority="717" operator="lessThan">
      <formula>0</formula>
    </cfRule>
  </conditionalFormatting>
  <conditionalFormatting sqref="B422:N422">
    <cfRule type="cellIs" dxfId="3076" priority="716" operator="lessThan">
      <formula>0</formula>
    </cfRule>
  </conditionalFormatting>
  <conditionalFormatting sqref="C598:N599">
    <cfRule type="cellIs" dxfId="3075" priority="535" operator="lessThan">
      <formula>0</formula>
    </cfRule>
  </conditionalFormatting>
  <conditionalFormatting sqref="C560:N560">
    <cfRule type="cellIs" dxfId="3074" priority="532" operator="lessThan">
      <formula>0</formula>
    </cfRule>
  </conditionalFormatting>
  <conditionalFormatting sqref="C566:N566">
    <cfRule type="cellIs" dxfId="3073" priority="529" operator="lessThan">
      <formula>0</formula>
    </cfRule>
  </conditionalFormatting>
  <conditionalFormatting sqref="C566:N566">
    <cfRule type="cellIs" dxfId="3072" priority="528" operator="lessThan">
      <formula>0</formula>
    </cfRule>
  </conditionalFormatting>
  <conditionalFormatting sqref="C566:N566">
    <cfRule type="cellIs" dxfId="3071" priority="527" operator="lessThan">
      <formula>0</formula>
    </cfRule>
  </conditionalFormatting>
  <conditionalFormatting sqref="H439">
    <cfRule type="cellIs" dxfId="3070" priority="693" operator="lessThan">
      <formula>0</formula>
    </cfRule>
  </conditionalFormatting>
  <conditionalFormatting sqref="B439">
    <cfRule type="cellIs" dxfId="3069" priority="692" operator="lessThan">
      <formula>0</formula>
    </cfRule>
  </conditionalFormatting>
  <conditionalFormatting sqref="B426">
    <cfRule type="cellIs" dxfId="3068" priority="723" operator="lessThan">
      <formula>0</formula>
    </cfRule>
  </conditionalFormatting>
  <conditionalFormatting sqref="N433">
    <cfRule type="cellIs" dxfId="3067" priority="697" operator="lessThan">
      <formula>0</formula>
    </cfRule>
  </conditionalFormatting>
  <conditionalFormatting sqref="B439">
    <cfRule type="cellIs" dxfId="3066" priority="691" operator="lessThan">
      <formula>0</formula>
    </cfRule>
  </conditionalFormatting>
  <conditionalFormatting sqref="Q499">
    <cfRule type="cellIs" dxfId="3065" priority="490" operator="lessThan">
      <formula>0</formula>
    </cfRule>
  </conditionalFormatting>
  <conditionalFormatting sqref="P499">
    <cfRule type="cellIs" dxfId="3064" priority="489" operator="lessThan">
      <formula>0</formula>
    </cfRule>
  </conditionalFormatting>
  <conditionalFormatting sqref="C442:C445 B595:O596">
    <cfRule type="expression" dxfId="3063" priority="678">
      <formula>B442/A442&gt;1</formula>
    </cfRule>
    <cfRule type="expression" dxfId="3062" priority="679">
      <formula>B442/A442&lt;1</formula>
    </cfRule>
  </conditionalFormatting>
  <conditionalFormatting sqref="D442:N445">
    <cfRule type="expression" dxfId="3061" priority="675">
      <formula>D442/C442&gt;1</formula>
    </cfRule>
    <cfRule type="expression" dxfId="3060" priority="676">
      <formula>D442/C442&lt;1</formula>
    </cfRule>
  </conditionalFormatting>
  <conditionalFormatting sqref="B442:B445 B538:N538 B552:N552">
    <cfRule type="expression" dxfId="3059" priority="672">
      <formula>B442/#REF!&gt;1</formula>
    </cfRule>
    <cfRule type="expression" dxfId="3058" priority="673">
      <formula>B442/#REF!&lt;1</formula>
    </cfRule>
  </conditionalFormatting>
  <conditionalFormatting sqref="B498">
    <cfRule type="expression" dxfId="3057" priority="669">
      <formula>B498/#REF!&gt;1</formula>
    </cfRule>
    <cfRule type="expression" dxfId="3056" priority="670">
      <formula>B498/#REF!&lt;1</formula>
    </cfRule>
  </conditionalFormatting>
  <conditionalFormatting sqref="Q553">
    <cfRule type="cellIs" dxfId="3055" priority="487" operator="lessThan">
      <formula>0</formula>
    </cfRule>
  </conditionalFormatting>
  <conditionalFormatting sqref="C498">
    <cfRule type="expression" dxfId="3054" priority="666">
      <formula>C498/B498&gt;1</formula>
    </cfRule>
    <cfRule type="expression" dxfId="3053" priority="667">
      <formula>C498/B498&lt;1</formula>
    </cfRule>
  </conditionalFormatting>
  <conditionalFormatting sqref="D498">
    <cfRule type="cellIs" dxfId="3052" priority="665" operator="lessThan">
      <formula>0</formula>
    </cfRule>
  </conditionalFormatting>
  <conditionalFormatting sqref="D498">
    <cfRule type="expression" dxfId="3051" priority="663">
      <formula>D498/C498&gt;1</formula>
    </cfRule>
    <cfRule type="expression" dxfId="3050" priority="664">
      <formula>D498/C498&lt;1</formula>
    </cfRule>
  </conditionalFormatting>
  <conditionalFormatting sqref="E498">
    <cfRule type="cellIs" dxfId="3049" priority="662" operator="lessThan">
      <formula>0</formula>
    </cfRule>
  </conditionalFormatting>
  <conditionalFormatting sqref="E498">
    <cfRule type="expression" dxfId="3048" priority="660">
      <formula>E498/D498&gt;1</formula>
    </cfRule>
    <cfRule type="expression" dxfId="3047" priority="661">
      <formula>E498/D498&lt;1</formula>
    </cfRule>
  </conditionalFormatting>
  <conditionalFormatting sqref="F498">
    <cfRule type="cellIs" dxfId="3046" priority="659" operator="lessThan">
      <formula>0</formula>
    </cfRule>
  </conditionalFormatting>
  <conditionalFormatting sqref="F498">
    <cfRule type="expression" dxfId="3045" priority="657">
      <formula>F498/E498&gt;1</formula>
    </cfRule>
    <cfRule type="expression" dxfId="3044" priority="658">
      <formula>F498/E498&lt;1</formula>
    </cfRule>
  </conditionalFormatting>
  <conditionalFormatting sqref="G498">
    <cfRule type="cellIs" dxfId="3043" priority="656" operator="lessThan">
      <formula>0</formula>
    </cfRule>
  </conditionalFormatting>
  <conditionalFormatting sqref="G498">
    <cfRule type="expression" dxfId="3042" priority="654">
      <formula>G498/F498&gt;1</formula>
    </cfRule>
    <cfRule type="expression" dxfId="3041" priority="655">
      <formula>G498/F498&lt;1</formula>
    </cfRule>
  </conditionalFormatting>
  <conditionalFormatting sqref="H498">
    <cfRule type="cellIs" dxfId="3040" priority="653" operator="lessThan">
      <formula>0</formula>
    </cfRule>
  </conditionalFormatting>
  <conditionalFormatting sqref="H498">
    <cfRule type="expression" dxfId="3039" priority="651">
      <formula>H498/G498&gt;1</formula>
    </cfRule>
    <cfRule type="expression" dxfId="3038" priority="652">
      <formula>H498/G498&lt;1</formula>
    </cfRule>
  </conditionalFormatting>
  <conditionalFormatting sqref="I498:N498">
    <cfRule type="cellIs" dxfId="3037" priority="650" operator="lessThan">
      <formula>0</formula>
    </cfRule>
  </conditionalFormatting>
  <conditionalFormatting sqref="I498:N498">
    <cfRule type="expression" dxfId="3036" priority="648">
      <formula>I498/H498&gt;1</formula>
    </cfRule>
    <cfRule type="expression" dxfId="3035" priority="649">
      <formula>I498/H498&lt;1</formula>
    </cfRule>
  </conditionalFormatting>
  <conditionalFormatting sqref="B552">
    <cfRule type="expression" dxfId="3034" priority="645">
      <formula>B552/#REF!&gt;1</formula>
    </cfRule>
    <cfRule type="expression" dxfId="3033" priority="646">
      <formula>B552/#REF!&lt;1</formula>
    </cfRule>
  </conditionalFormatting>
  <conditionalFormatting sqref="C552">
    <cfRule type="cellIs" dxfId="3032" priority="644" operator="lessThan">
      <formula>0</formula>
    </cfRule>
  </conditionalFormatting>
  <conditionalFormatting sqref="C552">
    <cfRule type="expression" dxfId="3031" priority="642">
      <formula>C552/B552&gt;1</formula>
    </cfRule>
    <cfRule type="expression" dxfId="3030" priority="643">
      <formula>C552/B552&lt;1</formula>
    </cfRule>
  </conditionalFormatting>
  <conditionalFormatting sqref="D552">
    <cfRule type="expression" dxfId="3029" priority="639">
      <formula>D552/C552&gt;1</formula>
    </cfRule>
    <cfRule type="expression" dxfId="3028" priority="640">
      <formula>D552/C552&lt;1</formula>
    </cfRule>
  </conditionalFormatting>
  <conditionalFormatting sqref="E552">
    <cfRule type="cellIs" dxfId="3027" priority="638" operator="lessThan">
      <formula>0</formula>
    </cfRule>
  </conditionalFormatting>
  <conditionalFormatting sqref="E552">
    <cfRule type="expression" dxfId="3026" priority="636">
      <formula>E552/D552&gt;1</formula>
    </cfRule>
    <cfRule type="expression" dxfId="3025" priority="637">
      <formula>E552/D552&lt;1</formula>
    </cfRule>
  </conditionalFormatting>
  <conditionalFormatting sqref="F552">
    <cfRule type="cellIs" dxfId="3024" priority="635" operator="lessThan">
      <formula>0</formula>
    </cfRule>
  </conditionalFormatting>
  <conditionalFormatting sqref="F552">
    <cfRule type="expression" dxfId="3023" priority="633">
      <formula>F552/E552&gt;1</formula>
    </cfRule>
    <cfRule type="expression" dxfId="3022" priority="634">
      <formula>F552/E552&lt;1</formula>
    </cfRule>
  </conditionalFormatting>
  <conditionalFormatting sqref="G552">
    <cfRule type="expression" dxfId="3021" priority="630">
      <formula>G552/F552&gt;1</formula>
    </cfRule>
    <cfRule type="expression" dxfId="3020" priority="631">
      <formula>G552/F552&lt;1</formula>
    </cfRule>
  </conditionalFormatting>
  <conditionalFormatting sqref="H552">
    <cfRule type="expression" dxfId="3019" priority="627">
      <formula>H552/G552&gt;1</formula>
    </cfRule>
    <cfRule type="expression" dxfId="3018" priority="628">
      <formula>H552/G552&lt;1</formula>
    </cfRule>
  </conditionalFormatting>
  <conditionalFormatting sqref="N559">
    <cfRule type="cellIs" dxfId="3017" priority="626" operator="lessThan">
      <formula>0</formula>
    </cfRule>
  </conditionalFormatting>
  <conditionalFormatting sqref="N563">
    <cfRule type="cellIs" dxfId="3016" priority="625" operator="lessThan">
      <formula>0</formula>
    </cfRule>
  </conditionalFormatting>
  <conditionalFormatting sqref="N563">
    <cfRule type="cellIs" dxfId="3015" priority="624" operator="lessThan">
      <formula>0</formula>
    </cfRule>
  </conditionalFormatting>
  <conditionalFormatting sqref="P368">
    <cfRule type="cellIs" dxfId="3014" priority="623" operator="lessThan">
      <formula>0</formula>
    </cfRule>
  </conditionalFormatting>
  <conditionalFormatting sqref="P369:P370">
    <cfRule type="cellIs" dxfId="3013" priority="622" operator="lessThan">
      <formula>0</formula>
    </cfRule>
  </conditionalFormatting>
  <conditionalFormatting sqref="P442:P445">
    <cfRule type="cellIs" dxfId="3012" priority="621" operator="lessThan">
      <formula>0</formula>
    </cfRule>
  </conditionalFormatting>
  <conditionalFormatting sqref="P360">
    <cfRule type="cellIs" dxfId="3011" priority="620" operator="lessThan">
      <formula>0</formula>
    </cfRule>
  </conditionalFormatting>
  <conditionalFormatting sqref="P371:P372">
    <cfRule type="cellIs" dxfId="3010" priority="619" operator="lessThan">
      <formula>0</formula>
    </cfRule>
  </conditionalFormatting>
  <conditionalFormatting sqref="P380:P384">
    <cfRule type="cellIs" dxfId="3009" priority="618" operator="lessThan">
      <formula>0</formula>
    </cfRule>
  </conditionalFormatting>
  <conditionalFormatting sqref="P401">
    <cfRule type="cellIs" dxfId="3008" priority="615" operator="lessThan">
      <formula>0</formula>
    </cfRule>
  </conditionalFormatting>
  <conditionalFormatting sqref="P389:P390">
    <cfRule type="cellIs" dxfId="3007" priority="617" operator="lessThan">
      <formula>0</formula>
    </cfRule>
  </conditionalFormatting>
  <conditionalFormatting sqref="P395:P396">
    <cfRule type="cellIs" dxfId="3006" priority="616" operator="lessThan">
      <formula>0</formula>
    </cfRule>
  </conditionalFormatting>
  <conditionalFormatting sqref="P407:P408">
    <cfRule type="cellIs" dxfId="3005" priority="614" operator="lessThan">
      <formula>0</formula>
    </cfRule>
  </conditionalFormatting>
  <conditionalFormatting sqref="P551:P552">
    <cfRule type="cellIs" dxfId="3004" priority="602" operator="lessThan">
      <formula>0</formula>
    </cfRule>
  </conditionalFormatting>
  <conditionalFormatting sqref="P413:P414">
    <cfRule type="cellIs" dxfId="3003" priority="613" operator="lessThan">
      <formula>0</formula>
    </cfRule>
  </conditionalFormatting>
  <conditionalFormatting sqref="P419:P420">
    <cfRule type="cellIs" dxfId="3002" priority="612" operator="lessThan">
      <formula>0</formula>
    </cfRule>
  </conditionalFormatting>
  <conditionalFormatting sqref="J551:N551 J537:N537">
    <cfRule type="cellIs" dxfId="3001" priority="583" operator="lessThan">
      <formula>0</formula>
    </cfRule>
  </conditionalFormatting>
  <conditionalFormatting sqref="P446">
    <cfRule type="cellIs" dxfId="3000" priority="608" operator="lessThan">
      <formula>0</formula>
    </cfRule>
  </conditionalFormatting>
  <conditionalFormatting sqref="P425:P426">
    <cfRule type="cellIs" dxfId="2999" priority="611" operator="lessThan">
      <formula>0</formula>
    </cfRule>
  </conditionalFormatting>
  <conditionalFormatting sqref="P432:P433">
    <cfRule type="cellIs" dxfId="2998" priority="610" operator="lessThan">
      <formula>0</formula>
    </cfRule>
  </conditionalFormatting>
  <conditionalFormatting sqref="P438:P439">
    <cfRule type="cellIs" dxfId="2997" priority="609" operator="lessThan">
      <formula>0</formula>
    </cfRule>
  </conditionalFormatting>
  <conditionalFormatting sqref="P454">
    <cfRule type="cellIs" dxfId="2996" priority="607" operator="lessThan">
      <formula>0</formula>
    </cfRule>
  </conditionalFormatting>
  <conditionalFormatting sqref="P489:P491">
    <cfRule type="cellIs" dxfId="2995" priority="606" operator="lessThan">
      <formula>0</formula>
    </cfRule>
  </conditionalFormatting>
  <conditionalFormatting sqref="P497:P498">
    <cfRule type="cellIs" dxfId="2994" priority="605" operator="lessThan">
      <formula>0</formula>
    </cfRule>
  </conditionalFormatting>
  <conditionalFormatting sqref="C493:C496">
    <cfRule type="cellIs" dxfId="2993" priority="592" operator="lessThan">
      <formula>0</formula>
    </cfRule>
  </conditionalFormatting>
  <conditionalFormatting sqref="P537:P538">
    <cfRule type="cellIs" dxfId="2992" priority="604" operator="lessThan">
      <formula>0</formula>
    </cfRule>
  </conditionalFormatting>
  <conditionalFormatting sqref="P544:P545">
    <cfRule type="cellIs" dxfId="2991" priority="603" operator="lessThan">
      <formula>0</formula>
    </cfRule>
  </conditionalFormatting>
  <conditionalFormatting sqref="B493:B496">
    <cfRule type="cellIs" dxfId="2990" priority="586" operator="lessThan">
      <formula>0</formula>
    </cfRule>
  </conditionalFormatting>
  <conditionalFormatting sqref="P559:P560">
    <cfRule type="cellIs" dxfId="2989" priority="601" operator="lessThan">
      <formula>0</formula>
    </cfRule>
  </conditionalFormatting>
  <conditionalFormatting sqref="P566">
    <cfRule type="cellIs" dxfId="2988" priority="600" operator="lessThan">
      <formula>0</formula>
    </cfRule>
  </conditionalFormatting>
  <conditionalFormatting sqref="P571">
    <cfRule type="cellIs" dxfId="2987" priority="599" operator="lessThan">
      <formula>0</formula>
    </cfRule>
  </conditionalFormatting>
  <conditionalFormatting sqref="C551:I551 C547:C550 C537:I537 C533:C536">
    <cfRule type="cellIs" dxfId="2986" priority="582" operator="lessThan">
      <formula>0</formula>
    </cfRule>
  </conditionalFormatting>
  <conditionalFormatting sqref="I662:N662 P660:Q663">
    <cfRule type="cellIs" dxfId="2985" priority="593" operator="lessThan">
      <formula>0</formula>
    </cfRule>
  </conditionalFormatting>
  <conditionalFormatting sqref="P598:P599">
    <cfRule type="cellIs" dxfId="2984" priority="598" operator="lessThan">
      <formula>0</formula>
    </cfRule>
  </conditionalFormatting>
  <conditionalFormatting sqref="P602">
    <cfRule type="cellIs" dxfId="2983" priority="597" operator="lessThan">
      <formula>0</formula>
    </cfRule>
  </conditionalFormatting>
  <conditionalFormatting sqref="P603">
    <cfRule type="cellIs" dxfId="2982" priority="596" operator="lessThan">
      <formula>0</formula>
    </cfRule>
  </conditionalFormatting>
  <conditionalFormatting sqref="P605">
    <cfRule type="cellIs" dxfId="2981" priority="595" operator="lessThan">
      <formula>0</formula>
    </cfRule>
  </conditionalFormatting>
  <conditionalFormatting sqref="P606">
    <cfRule type="cellIs" dxfId="2980" priority="594" operator="lessThan">
      <formula>0</formula>
    </cfRule>
  </conditionalFormatting>
  <conditionalFormatting sqref="D608:N608 D605:N605 D602:N603">
    <cfRule type="expression" dxfId="2979" priority="566">
      <formula>D602/C602&gt;1</formula>
    </cfRule>
    <cfRule type="expression" dxfId="2978" priority="567">
      <formula>D602/C602&lt;1</formula>
    </cfRule>
  </conditionalFormatting>
  <conditionalFormatting sqref="C493:C496">
    <cfRule type="expression" dxfId="2977" priority="590">
      <formula>C493/B493&gt;1</formula>
    </cfRule>
    <cfRule type="expression" dxfId="2976" priority="591">
      <formula>C493/B493&lt;1</formula>
    </cfRule>
  </conditionalFormatting>
  <conditionalFormatting sqref="D493:N496">
    <cfRule type="cellIs" dxfId="2975" priority="589" operator="lessThan">
      <formula>0</formula>
    </cfRule>
  </conditionalFormatting>
  <conditionalFormatting sqref="D493:N496">
    <cfRule type="expression" dxfId="2974" priority="587">
      <formula>D493/C493&gt;1</formula>
    </cfRule>
    <cfRule type="expression" dxfId="2973" priority="588">
      <formula>D493/C493&lt;1</formula>
    </cfRule>
  </conditionalFormatting>
  <conditionalFormatting sqref="B493:B496">
    <cfRule type="expression" dxfId="2972" priority="584">
      <formula>B493/#REF!&gt;1</formula>
    </cfRule>
    <cfRule type="expression" dxfId="2971" priority="585">
      <formula>B493/#REF!&lt;1</formula>
    </cfRule>
  </conditionalFormatting>
  <conditionalFormatting sqref="C551:N551 C537:N537">
    <cfRule type="cellIs" dxfId="2970" priority="575" operator="lessThan">
      <formula>0</formula>
    </cfRule>
  </conditionalFormatting>
  <conditionalFormatting sqref="C551:M551 C537:M537">
    <cfRule type="cellIs" dxfId="2969" priority="581" operator="lessThan">
      <formula>0</formula>
    </cfRule>
  </conditionalFormatting>
  <conditionalFormatting sqref="C547:C550 C533:C536">
    <cfRule type="expression" dxfId="2968" priority="579">
      <formula>C533/B533&gt;1</formula>
    </cfRule>
    <cfRule type="expression" dxfId="2967" priority="580">
      <formula>C533/B533&lt;1</formula>
    </cfRule>
  </conditionalFormatting>
  <conditionalFormatting sqref="D547:N550 D533:N536">
    <cfRule type="cellIs" dxfId="2966" priority="578" operator="lessThan">
      <formula>0</formula>
    </cfRule>
  </conditionalFormatting>
  <conditionalFormatting sqref="D547:N550 D533:N536">
    <cfRule type="expression" dxfId="2965" priority="576">
      <formula>D533/C533&gt;1</formula>
    </cfRule>
    <cfRule type="expression" dxfId="2964" priority="577">
      <formula>D533/C533&lt;1</formula>
    </cfRule>
  </conditionalFormatting>
  <conditionalFormatting sqref="D608:N608 D605:N605 D602:N603">
    <cfRule type="cellIs" dxfId="2963" priority="568" operator="lessThan">
      <formula>0</formula>
    </cfRule>
  </conditionalFormatting>
  <conditionalFormatting sqref="C551:N551 C537:N537">
    <cfRule type="expression" dxfId="2962" priority="573">
      <formula>C537/B537&gt;1</formula>
    </cfRule>
    <cfRule type="expression" dxfId="2961" priority="574">
      <formula>C537/B537&lt;1</formula>
    </cfRule>
  </conditionalFormatting>
  <conditionalFormatting sqref="B608 B605 B602:B603 B598:B599">
    <cfRule type="cellIs" dxfId="2960" priority="572" operator="lessThan">
      <formula>0</formula>
    </cfRule>
  </conditionalFormatting>
  <conditionalFormatting sqref="C608 C605 C602:C603">
    <cfRule type="cellIs" dxfId="2959" priority="571" operator="lessThan">
      <formula>0</formula>
    </cfRule>
  </conditionalFormatting>
  <conditionalFormatting sqref="C608 C605 C602:C603">
    <cfRule type="expression" dxfId="2958" priority="569">
      <formula>C602/B602&gt;1</formula>
    </cfRule>
    <cfRule type="expression" dxfId="2957" priority="570">
      <formula>C602/B602&lt;1</formula>
    </cfRule>
  </conditionalFormatting>
  <conditionalFormatting sqref="B491:N491 B560">
    <cfRule type="expression" dxfId="2956" priority="1131">
      <formula>B491/#REF!&gt;1</formula>
    </cfRule>
    <cfRule type="expression" dxfId="2955" priority="1132">
      <formula>B491/#REF!&lt;1</formula>
    </cfRule>
  </conditionalFormatting>
  <conditionalFormatting sqref="C446">
    <cfRule type="cellIs" dxfId="2954" priority="565" operator="lessThan">
      <formula>0</formula>
    </cfRule>
  </conditionalFormatting>
  <conditionalFormatting sqref="C446">
    <cfRule type="expression" dxfId="2953" priority="563">
      <formula>C446/B446&gt;1</formula>
    </cfRule>
    <cfRule type="expression" dxfId="2952" priority="564">
      <formula>C446/B446&lt;1</formula>
    </cfRule>
  </conditionalFormatting>
  <conditionalFormatting sqref="D446:N446">
    <cfRule type="cellIs" dxfId="2951" priority="562" operator="lessThan">
      <formula>0</formula>
    </cfRule>
  </conditionalFormatting>
  <conditionalFormatting sqref="D446:N446">
    <cfRule type="expression" dxfId="2950" priority="560">
      <formula>D446/C446&gt;1</formula>
    </cfRule>
    <cfRule type="expression" dxfId="2949" priority="561">
      <formula>D446/C446&lt;1</formula>
    </cfRule>
  </conditionalFormatting>
  <conditionalFormatting sqref="B446">
    <cfRule type="cellIs" dxfId="2948" priority="559" operator="lessThan">
      <formula>0</formula>
    </cfRule>
  </conditionalFormatting>
  <conditionalFormatting sqref="B446">
    <cfRule type="expression" dxfId="2947" priority="557">
      <formula>B446/#REF!&gt;1</formula>
    </cfRule>
    <cfRule type="expression" dxfId="2946" priority="558">
      <formula>B446/#REF!&lt;1</formula>
    </cfRule>
  </conditionalFormatting>
  <conditionalFormatting sqref="C497">
    <cfRule type="cellIs" dxfId="2945" priority="556" operator="lessThan">
      <formula>0</formula>
    </cfRule>
  </conditionalFormatting>
  <conditionalFormatting sqref="D497:N497">
    <cfRule type="cellIs" dxfId="2944" priority="553" operator="lessThan">
      <formula>0</formula>
    </cfRule>
  </conditionalFormatting>
  <conditionalFormatting sqref="C497">
    <cfRule type="expression" dxfId="2943" priority="554">
      <formula>C497/B497&gt;1</formula>
    </cfRule>
    <cfRule type="expression" dxfId="2942" priority="555">
      <formula>C497/B497&lt;1</formula>
    </cfRule>
  </conditionalFormatting>
  <conditionalFormatting sqref="D497:N497">
    <cfRule type="expression" dxfId="2941" priority="551">
      <formula>D497/C497&gt;1</formula>
    </cfRule>
    <cfRule type="expression" dxfId="2940" priority="552">
      <formula>D497/C497&lt;1</formula>
    </cfRule>
  </conditionalFormatting>
  <conditionalFormatting sqref="B497">
    <cfRule type="cellIs" dxfId="2939" priority="550" operator="lessThan">
      <formula>0</formula>
    </cfRule>
  </conditionalFormatting>
  <conditionalFormatting sqref="B497">
    <cfRule type="expression" dxfId="2938" priority="548">
      <formula>B497/#REF!&gt;1</formula>
    </cfRule>
    <cfRule type="expression" dxfId="2937" priority="549">
      <formula>B497/#REF!&lt;1</formula>
    </cfRule>
  </conditionalFormatting>
  <conditionalFormatting sqref="C566:N566">
    <cfRule type="expression" dxfId="2936" priority="525">
      <formula>C566/B566&gt;1</formula>
    </cfRule>
    <cfRule type="expression" dxfId="2935" priority="526">
      <formula>C566/B566&lt;1</formula>
    </cfRule>
  </conditionalFormatting>
  <conditionalFormatting sqref="B538:N538">
    <cfRule type="cellIs" dxfId="2934" priority="547" operator="lessThan">
      <formula>0</formula>
    </cfRule>
  </conditionalFormatting>
  <conditionalFormatting sqref="B538:N538">
    <cfRule type="expression" dxfId="2933" priority="545">
      <formula>B538/A538&gt;1</formula>
    </cfRule>
    <cfRule type="expression" dxfId="2932" priority="546">
      <formula>B538/A538&lt;1</formula>
    </cfRule>
  </conditionalFormatting>
  <conditionalFormatting sqref="B552:N552">
    <cfRule type="cellIs" dxfId="2931" priority="544" operator="lessThan">
      <formula>0</formula>
    </cfRule>
  </conditionalFormatting>
  <conditionalFormatting sqref="B552:N552">
    <cfRule type="expression" dxfId="2930" priority="542">
      <formula>B552/A552&gt;1</formula>
    </cfRule>
    <cfRule type="expression" dxfId="2929" priority="543">
      <formula>B552/A552&lt;1</formula>
    </cfRule>
  </conditionalFormatting>
  <conditionalFormatting sqref="N571">
    <cfRule type="cellIs" dxfId="2928" priority="518" operator="lessThan">
      <formula>0</formula>
    </cfRule>
  </conditionalFormatting>
  <conditionalFormatting sqref="C545:N545">
    <cfRule type="expression" dxfId="2927" priority="536">
      <formula>C545/B545&gt;1</formula>
    </cfRule>
    <cfRule type="expression" dxfId="2926" priority="537">
      <formula>C545/B545&lt;1</formula>
    </cfRule>
  </conditionalFormatting>
  <conditionalFormatting sqref="C571:M571">
    <cfRule type="expression" dxfId="2925" priority="520">
      <formula>C571/B571&gt;1</formula>
    </cfRule>
    <cfRule type="expression" dxfId="2924" priority="521">
      <formula>C571/B571&lt;1</formula>
    </cfRule>
  </conditionalFormatting>
  <conditionalFormatting sqref="N571">
    <cfRule type="expression" dxfId="2923" priority="515">
      <formula>N571/M571&gt;1</formula>
    </cfRule>
    <cfRule type="expression" dxfId="2922" priority="516">
      <formula>N571/M571&lt;1</formula>
    </cfRule>
  </conditionalFormatting>
  <conditionalFormatting sqref="C571:M571">
    <cfRule type="cellIs" dxfId="2921" priority="524" operator="lessThan">
      <formula>0</formula>
    </cfRule>
  </conditionalFormatting>
  <conditionalFormatting sqref="C571:M571">
    <cfRule type="cellIs" dxfId="2920" priority="523" operator="lessThan">
      <formula>0</formula>
    </cfRule>
  </conditionalFormatting>
  <conditionalFormatting sqref="B545">
    <cfRule type="cellIs" dxfId="2919" priority="539" operator="lessThan">
      <formula>0</formula>
    </cfRule>
  </conditionalFormatting>
  <conditionalFormatting sqref="B545">
    <cfRule type="expression" dxfId="2918" priority="540">
      <formula>B545/#REF!&gt;1</formula>
    </cfRule>
    <cfRule type="expression" dxfId="2917" priority="541">
      <formula>B545/#REF!&lt;1</formula>
    </cfRule>
  </conditionalFormatting>
  <conditionalFormatting sqref="C545:N545">
    <cfRule type="cellIs" dxfId="2916" priority="538" operator="lessThan">
      <formula>0</formula>
    </cfRule>
  </conditionalFormatting>
  <conditionalFormatting sqref="C598:N599">
    <cfRule type="expression" dxfId="2915" priority="533">
      <formula>C598/B598&gt;1</formula>
    </cfRule>
    <cfRule type="expression" dxfId="2914" priority="534">
      <formula>C598/B598&lt;1</formula>
    </cfRule>
  </conditionalFormatting>
  <conditionalFormatting sqref="C560:N560">
    <cfRule type="expression" dxfId="2913" priority="530">
      <formula>C560/B560&gt;1</formula>
    </cfRule>
    <cfRule type="expression" dxfId="2912" priority="531">
      <formula>C560/B560&lt;1</formula>
    </cfRule>
  </conditionalFormatting>
  <conditionalFormatting sqref="N571">
    <cfRule type="cellIs" dxfId="2911" priority="519" operator="lessThan">
      <formula>0</formula>
    </cfRule>
  </conditionalFormatting>
  <conditionalFormatting sqref="C571:M571">
    <cfRule type="cellIs" dxfId="2910" priority="522" operator="lessThan">
      <formula>0</formula>
    </cfRule>
  </conditionalFormatting>
  <conditionalFormatting sqref="N571">
    <cfRule type="cellIs" dxfId="2909" priority="517" operator="lessThan">
      <formula>0</formula>
    </cfRule>
  </conditionalFormatting>
  <conditionalFormatting sqref="B628:N631">
    <cfRule type="cellIs" dxfId="2908" priority="514" operator="lessThan">
      <formula>0</formula>
    </cfRule>
  </conditionalFormatting>
  <conditionalFormatting sqref="I630:N630 P628:Q631">
    <cfRule type="cellIs" dxfId="2907" priority="513" operator="lessThan">
      <formula>0</formula>
    </cfRule>
  </conditionalFormatting>
  <conditionalFormatting sqref="B632:N635">
    <cfRule type="cellIs" dxfId="2906" priority="512" operator="lessThan">
      <formula>0</formula>
    </cfRule>
  </conditionalFormatting>
  <conditionalFormatting sqref="I634:N634 P632:Q635">
    <cfRule type="cellIs" dxfId="2905" priority="511" operator="lessThan">
      <formula>0</formula>
    </cfRule>
  </conditionalFormatting>
  <conditionalFormatting sqref="B636:N639">
    <cfRule type="cellIs" dxfId="2904" priority="510" operator="lessThan">
      <formula>0</formula>
    </cfRule>
  </conditionalFormatting>
  <conditionalFormatting sqref="I638:N638 P636:Q639">
    <cfRule type="cellIs" dxfId="2903" priority="509" operator="lessThan">
      <formula>0</formula>
    </cfRule>
  </conditionalFormatting>
  <conditionalFormatting sqref="B640:N643">
    <cfRule type="cellIs" dxfId="2902" priority="508" operator="lessThan">
      <formula>0</formula>
    </cfRule>
  </conditionalFormatting>
  <conditionalFormatting sqref="I642:N642 P640:Q643">
    <cfRule type="cellIs" dxfId="2901" priority="507" operator="lessThan">
      <formula>0</formula>
    </cfRule>
  </conditionalFormatting>
  <conditionalFormatting sqref="B644:N647">
    <cfRule type="cellIs" dxfId="2900" priority="506" operator="lessThan">
      <formula>0</formula>
    </cfRule>
  </conditionalFormatting>
  <conditionalFormatting sqref="I646:N646 P644:Q647">
    <cfRule type="cellIs" dxfId="2899" priority="505" operator="lessThan">
      <formula>0</formula>
    </cfRule>
  </conditionalFormatting>
  <conditionalFormatting sqref="B648:N651">
    <cfRule type="cellIs" dxfId="2898" priority="504" operator="lessThan">
      <formula>0</formula>
    </cfRule>
  </conditionalFormatting>
  <conditionalFormatting sqref="I650:N650 P648:Q651">
    <cfRule type="cellIs" dxfId="2897" priority="503" operator="lessThan">
      <formula>0</formula>
    </cfRule>
  </conditionalFormatting>
  <conditionalFormatting sqref="B652:N655">
    <cfRule type="cellIs" dxfId="2896" priority="502" operator="lessThan">
      <formula>0</formula>
    </cfRule>
  </conditionalFormatting>
  <conditionalFormatting sqref="I654:N654 P652:Q655">
    <cfRule type="cellIs" dxfId="2895" priority="501" operator="lessThan">
      <formula>0</formula>
    </cfRule>
  </conditionalFormatting>
  <conditionalFormatting sqref="B656:N659">
    <cfRule type="cellIs" dxfId="2894" priority="500" operator="lessThan">
      <formula>0</formula>
    </cfRule>
  </conditionalFormatting>
  <conditionalFormatting sqref="I658:N658 P656:Q659">
    <cfRule type="cellIs" dxfId="2893" priority="499" operator="lessThan">
      <formula>0</formula>
    </cfRule>
  </conditionalFormatting>
  <conditionalFormatting sqref="B664:N667">
    <cfRule type="cellIs" dxfId="2892" priority="498" operator="lessThan">
      <formula>0</formula>
    </cfRule>
  </conditionalFormatting>
  <conditionalFormatting sqref="I666:N666 P664:Q667">
    <cfRule type="cellIs" dxfId="2891" priority="497" operator="lessThan">
      <formula>0</formula>
    </cfRule>
  </conditionalFormatting>
  <conditionalFormatting sqref="B668:N671">
    <cfRule type="cellIs" dxfId="2890" priority="496" operator="lessThan">
      <formula>0</formula>
    </cfRule>
  </conditionalFormatting>
  <conditionalFormatting sqref="I670:N670 P668:Q671">
    <cfRule type="cellIs" dxfId="2889" priority="495" operator="lessThan">
      <formula>0</formula>
    </cfRule>
  </conditionalFormatting>
  <conditionalFormatting sqref="P608">
    <cfRule type="cellIs" dxfId="2888" priority="494" operator="lessThan">
      <formula>0</formula>
    </cfRule>
  </conditionalFormatting>
  <conditionalFormatting sqref="Q447:Q448">
    <cfRule type="cellIs" dxfId="2887" priority="493" operator="lessThan">
      <formula>0</formula>
    </cfRule>
  </conditionalFormatting>
  <conditionalFormatting sqref="P447:P448">
    <cfRule type="cellIs" dxfId="2886" priority="492" operator="lessThan">
      <formula>0</formula>
    </cfRule>
  </conditionalFormatting>
  <conditionalFormatting sqref="B447:N447 B493:O499 B490:O490 B492">
    <cfRule type="cellIs" dxfId="2885" priority="491" operator="lessThan">
      <formula>0</formula>
    </cfRule>
  </conditionalFormatting>
  <conditionalFormatting sqref="B499:N499">
    <cfRule type="cellIs" dxfId="2884" priority="488" operator="lessThan">
      <formula>0</formula>
    </cfRule>
  </conditionalFormatting>
  <conditionalFormatting sqref="B553:N553">
    <cfRule type="cellIs" dxfId="2883" priority="485" operator="lessThan">
      <formula>0</formula>
    </cfRule>
  </conditionalFormatting>
  <conditionalFormatting sqref="P477:Q477 B477">
    <cfRule type="cellIs" dxfId="2882" priority="484" operator="lessThan">
      <formula>0</formula>
    </cfRule>
  </conditionalFormatting>
  <conditionalFormatting sqref="Q478:Q482">
    <cfRule type="cellIs" dxfId="2881" priority="483" operator="lessThan">
      <formula>0</formula>
    </cfRule>
  </conditionalFormatting>
  <conditionalFormatting sqref="P478:P481">
    <cfRule type="cellIs" dxfId="2880" priority="482" operator="lessThan">
      <formula>0</formula>
    </cfRule>
  </conditionalFormatting>
  <conditionalFormatting sqref="P482">
    <cfRule type="cellIs" dxfId="2879" priority="481" operator="lessThan">
      <formula>0</formula>
    </cfRule>
  </conditionalFormatting>
  <conditionalFormatting sqref="P457:Q457 B457">
    <cfRule type="cellIs" dxfId="2878" priority="480" operator="lessThan">
      <formula>0</formula>
    </cfRule>
  </conditionalFormatting>
  <conditionalFormatting sqref="Q458:Q462">
    <cfRule type="cellIs" dxfId="2877" priority="479" operator="lessThan">
      <formula>0</formula>
    </cfRule>
  </conditionalFormatting>
  <conditionalFormatting sqref="P458:P461">
    <cfRule type="cellIs" dxfId="2876" priority="478" operator="lessThan">
      <formula>0</formula>
    </cfRule>
  </conditionalFormatting>
  <conditionalFormatting sqref="P462">
    <cfRule type="cellIs" dxfId="2875" priority="477" operator="lessThan">
      <formula>0</formula>
    </cfRule>
  </conditionalFormatting>
  <conditionalFormatting sqref="P465:Q465 B465">
    <cfRule type="cellIs" dxfId="2874" priority="476" operator="lessThan">
      <formula>0</formula>
    </cfRule>
  </conditionalFormatting>
  <conditionalFormatting sqref="Q466:Q470">
    <cfRule type="cellIs" dxfId="2873" priority="475" operator="lessThan">
      <formula>0</formula>
    </cfRule>
  </conditionalFormatting>
  <conditionalFormatting sqref="P466:P469">
    <cfRule type="cellIs" dxfId="2872" priority="474" operator="lessThan">
      <formula>0</formula>
    </cfRule>
  </conditionalFormatting>
  <conditionalFormatting sqref="P470">
    <cfRule type="cellIs" dxfId="2871" priority="473" operator="lessThan">
      <formula>0</formula>
    </cfRule>
  </conditionalFormatting>
  <conditionalFormatting sqref="O574:O577">
    <cfRule type="cellIs" dxfId="2870" priority="449" operator="lessThan">
      <formula>0</formula>
    </cfRule>
  </conditionalFormatting>
  <conditionalFormatting sqref="O574:O577">
    <cfRule type="cellIs" dxfId="2869" priority="448" operator="lessThan">
      <formula>0</formula>
    </cfRule>
  </conditionalFormatting>
  <conditionalFormatting sqref="O382">
    <cfRule type="cellIs" dxfId="2868" priority="444" operator="lessThan">
      <formula>0</formula>
    </cfRule>
  </conditionalFormatting>
  <conditionalFormatting sqref="B358:O358">
    <cfRule type="cellIs" dxfId="2867" priority="443" operator="lessThan">
      <formula>0</formula>
    </cfRule>
  </conditionalFormatting>
  <conditionalFormatting sqref="O370">
    <cfRule type="cellIs" dxfId="2866" priority="445" operator="lessThan">
      <formula>0</formula>
    </cfRule>
  </conditionalFormatting>
  <conditionalFormatting sqref="O368:O370 O380:O382 O386:O388 O392:O394 O398:O400 O404:O406 O410:O412 O416:O418 O422:O424 O429:O431 O435:O437 O491 O584:O587 O538 O552 B356:O358">
    <cfRule type="cellIs" dxfId="2865" priority="470" operator="lessThan">
      <formula>0</formula>
    </cfRule>
  </conditionalFormatting>
  <conditionalFormatting sqref="O347">
    <cfRule type="cellIs" dxfId="2864" priority="469" operator="lessThan">
      <formula>0</formula>
    </cfRule>
  </conditionalFormatting>
  <conditionalFormatting sqref="O347">
    <cfRule type="cellIs" dxfId="2863" priority="468" operator="lessThan">
      <formula>0</formula>
    </cfRule>
  </conditionalFormatting>
  <conditionalFormatting sqref="O350:O353">
    <cfRule type="cellIs" dxfId="2862" priority="467" operator="lessThan">
      <formula>0</formula>
    </cfRule>
  </conditionalFormatting>
  <conditionalFormatting sqref="B357:O357">
    <cfRule type="cellIs" dxfId="2861" priority="466" operator="lessThan">
      <formula>0</formula>
    </cfRule>
  </conditionalFormatting>
  <conditionalFormatting sqref="O368:O369">
    <cfRule type="cellIs" dxfId="2860" priority="465" operator="lessThan">
      <formula>0</formula>
    </cfRule>
  </conditionalFormatting>
  <conditionalFormatting sqref="O380:O381">
    <cfRule type="cellIs" dxfId="2859" priority="464" operator="lessThan">
      <formula>0</formula>
    </cfRule>
  </conditionalFormatting>
  <conditionalFormatting sqref="O556:O558">
    <cfRule type="cellIs" dxfId="2858" priority="460" operator="lessThan">
      <formula>0</formula>
    </cfRule>
  </conditionalFormatting>
  <conditionalFormatting sqref="O386:O388">
    <cfRule type="cellIs" dxfId="2857" priority="463" operator="lessThan">
      <formula>0</formula>
    </cfRule>
  </conditionalFormatting>
  <conditionalFormatting sqref="O354">
    <cfRule type="cellIs" dxfId="2856" priority="462" operator="lessThan">
      <formula>0</formula>
    </cfRule>
  </conditionalFormatting>
  <conditionalFormatting sqref="O389">
    <cfRule type="cellIs" dxfId="2855" priority="439" operator="lessThan">
      <formula>0</formula>
    </cfRule>
  </conditionalFormatting>
  <conditionalFormatting sqref="O556:O558">
    <cfRule type="cellIs" dxfId="2854" priority="461" operator="lessThan">
      <formula>0</formula>
    </cfRule>
  </conditionalFormatting>
  <conditionalFormatting sqref="O562 O564:O565">
    <cfRule type="cellIs" dxfId="2853" priority="458" operator="lessThan">
      <formula>0</formula>
    </cfRule>
  </conditionalFormatting>
  <conditionalFormatting sqref="O564:O565 O562">
    <cfRule type="cellIs" dxfId="2852" priority="459" operator="lessThan">
      <formula>0</formula>
    </cfRule>
  </conditionalFormatting>
  <conditionalFormatting sqref="O579:O582">
    <cfRule type="cellIs" dxfId="2851" priority="456" operator="lessThan">
      <formula>0</formula>
    </cfRule>
  </conditionalFormatting>
  <conditionalFormatting sqref="O579:O582">
    <cfRule type="cellIs" dxfId="2850" priority="457" operator="lessThan">
      <formula>0</formula>
    </cfRule>
  </conditionalFormatting>
  <conditionalFormatting sqref="O584:O587">
    <cfRule type="cellIs" dxfId="2849" priority="454" operator="lessThan">
      <formula>0</formula>
    </cfRule>
  </conditionalFormatting>
  <conditionalFormatting sqref="O584:O587">
    <cfRule type="cellIs" dxfId="2848" priority="455" operator="lessThan">
      <formula>0</formula>
    </cfRule>
  </conditionalFormatting>
  <conditionalFormatting sqref="O589:O592">
    <cfRule type="cellIs" dxfId="2847" priority="452" operator="lessThan">
      <formula>0</formula>
    </cfRule>
  </conditionalFormatting>
  <conditionalFormatting sqref="O589:O592">
    <cfRule type="cellIs" dxfId="2846" priority="453" operator="lessThan">
      <formula>0</formula>
    </cfRule>
  </conditionalFormatting>
  <conditionalFormatting sqref="O420">
    <cfRule type="cellIs" dxfId="2845" priority="377" operator="lessThan">
      <formula>0</formula>
    </cfRule>
  </conditionalFormatting>
  <conditionalFormatting sqref="O383">
    <cfRule type="cellIs" dxfId="2844" priority="440" operator="lessThan">
      <formula>0</formula>
    </cfRule>
  </conditionalFormatting>
  <conditionalFormatting sqref="O568:O570">
    <cfRule type="cellIs" dxfId="2843" priority="450" operator="lessThan">
      <formula>0</formula>
    </cfRule>
  </conditionalFormatting>
  <conditionalFormatting sqref="O568:O570">
    <cfRule type="cellIs" dxfId="2842" priority="451" operator="lessThan">
      <formula>0</formula>
    </cfRule>
  </conditionalFormatting>
  <conditionalFormatting sqref="O371">
    <cfRule type="cellIs" dxfId="2841" priority="441" operator="lessThan">
      <formula>0</formula>
    </cfRule>
  </conditionalFormatting>
  <conditionalFormatting sqref="O420">
    <cfRule type="cellIs" dxfId="2840" priority="378" operator="lessThan">
      <formula>0</formula>
    </cfRule>
  </conditionalFormatting>
  <conditionalFormatting sqref="O435">
    <cfRule type="cellIs" dxfId="2839" priority="354" operator="lessThan">
      <formula>0</formula>
    </cfRule>
  </conditionalFormatting>
  <conditionalFormatting sqref="O433">
    <cfRule type="cellIs" dxfId="2838" priority="355" operator="lessThan">
      <formula>0</formula>
    </cfRule>
  </conditionalFormatting>
  <conditionalFormatting sqref="O435">
    <cfRule type="cellIs" dxfId="2837" priority="352" operator="lessThan">
      <formula>0</formula>
    </cfRule>
  </conditionalFormatting>
  <conditionalFormatting sqref="O435">
    <cfRule type="cellIs" dxfId="2836" priority="353" operator="lessThan">
      <formula>0</formula>
    </cfRule>
  </conditionalFormatting>
  <conditionalFormatting sqref="O429">
    <cfRule type="cellIs" dxfId="2835" priority="364" operator="lessThan">
      <formula>0</formula>
    </cfRule>
  </conditionalFormatting>
  <conditionalFormatting sqref="O422">
    <cfRule type="cellIs" dxfId="2834" priority="374" operator="lessThan">
      <formula>0</formula>
    </cfRule>
  </conditionalFormatting>
  <conditionalFormatting sqref="O429">
    <cfRule type="cellIs" dxfId="2833" priority="363" operator="lessThan">
      <formula>0</formula>
    </cfRule>
  </conditionalFormatting>
  <conditionalFormatting sqref="O429">
    <cfRule type="cellIs" dxfId="2832" priority="362" operator="lessThan">
      <formula>0</formula>
    </cfRule>
  </conditionalFormatting>
  <conditionalFormatting sqref="O422">
    <cfRule type="cellIs" dxfId="2831" priority="375" operator="lessThan">
      <formula>0</formula>
    </cfRule>
  </conditionalFormatting>
  <conditionalFormatting sqref="O429">
    <cfRule type="cellIs" dxfId="2830" priority="361" operator="lessThan">
      <formula>0</formula>
    </cfRule>
  </conditionalFormatting>
  <conditionalFormatting sqref="O422">
    <cfRule type="cellIs" dxfId="2829" priority="376" operator="lessThan">
      <formula>0</formula>
    </cfRule>
  </conditionalFormatting>
  <conditionalFormatting sqref="O422">
    <cfRule type="cellIs" dxfId="2828" priority="373" operator="lessThan">
      <formula>0</formula>
    </cfRule>
  </conditionalFormatting>
  <conditionalFormatting sqref="O429">
    <cfRule type="cellIs" dxfId="2827" priority="360" operator="lessThan">
      <formula>0</formula>
    </cfRule>
  </conditionalFormatting>
  <conditionalFormatting sqref="O604 O606:O607 O624:O627 O660:O663">
    <cfRule type="cellIs" dxfId="2826" priority="447" operator="lessThan">
      <formula>0</formula>
    </cfRule>
  </conditionalFormatting>
  <conditionalFormatting sqref="O626">
    <cfRule type="cellIs" dxfId="2825" priority="446" operator="lessThan">
      <formula>0</formula>
    </cfRule>
  </conditionalFormatting>
  <conditionalFormatting sqref="O435">
    <cfRule type="cellIs" dxfId="2824" priority="350" operator="lessThan">
      <formula>0</formula>
    </cfRule>
  </conditionalFormatting>
  <conditionalFormatting sqref="O435">
    <cfRule type="cellIs" dxfId="2823" priority="351" operator="lessThan">
      <formula>0</formula>
    </cfRule>
  </conditionalFormatting>
  <conditionalFormatting sqref="B359:O359">
    <cfRule type="cellIs" dxfId="2822" priority="442" operator="lessThan">
      <formula>0</formula>
    </cfRule>
  </conditionalFormatting>
  <conditionalFormatting sqref="O435">
    <cfRule type="cellIs" dxfId="2821" priority="349" operator="lessThan">
      <formula>0</formula>
    </cfRule>
  </conditionalFormatting>
  <conditionalFormatting sqref="O438">
    <cfRule type="cellIs" dxfId="2820" priority="346" operator="lessThan">
      <formula>0</formula>
    </cfRule>
  </conditionalFormatting>
  <conditionalFormatting sqref="O439">
    <cfRule type="cellIs" dxfId="2819" priority="345" operator="lessThan">
      <formula>0</formula>
    </cfRule>
  </conditionalFormatting>
  <conditionalFormatting sqref="O435">
    <cfRule type="cellIs" dxfId="2818" priority="348" operator="lessThan">
      <formula>0</formula>
    </cfRule>
  </conditionalFormatting>
  <conditionalFormatting sqref="O439">
    <cfRule type="cellIs" dxfId="2817" priority="344" operator="lessThan">
      <formula>0</formula>
    </cfRule>
  </conditionalFormatting>
  <conditionalFormatting sqref="O551 O537">
    <cfRule type="cellIs" dxfId="2816" priority="328" operator="lessThan">
      <formula>0</formula>
    </cfRule>
  </conditionalFormatting>
  <conditionalFormatting sqref="O435">
    <cfRule type="cellIs" dxfId="2815" priority="347" operator="lessThan">
      <formula>0</formula>
    </cfRule>
  </conditionalFormatting>
  <conditionalFormatting sqref="O498">
    <cfRule type="cellIs" dxfId="2814" priority="338" operator="lessThan">
      <formula>0</formula>
    </cfRule>
  </conditionalFormatting>
  <conditionalFormatting sqref="O442:O445">
    <cfRule type="cellIs" dxfId="2813" priority="343" operator="lessThan">
      <formula>0</formula>
    </cfRule>
  </conditionalFormatting>
  <conditionalFormatting sqref="O392">
    <cfRule type="cellIs" dxfId="2812" priority="433" operator="lessThan">
      <formula>0</formula>
    </cfRule>
  </conditionalFormatting>
  <conditionalFormatting sqref="O392">
    <cfRule type="cellIs" dxfId="2811" priority="438" operator="lessThan">
      <formula>0</formula>
    </cfRule>
  </conditionalFormatting>
  <conditionalFormatting sqref="O392">
    <cfRule type="cellIs" dxfId="2810" priority="436" operator="lessThan">
      <formula>0</formula>
    </cfRule>
  </conditionalFormatting>
  <conditionalFormatting sqref="O392">
    <cfRule type="cellIs" dxfId="2809" priority="435" operator="lessThan">
      <formula>0</formula>
    </cfRule>
  </conditionalFormatting>
  <conditionalFormatting sqref="O395">
    <cfRule type="cellIs" dxfId="2808" priority="430" operator="lessThan">
      <formula>0</formula>
    </cfRule>
  </conditionalFormatting>
  <conditionalFormatting sqref="O398">
    <cfRule type="cellIs" dxfId="2807" priority="428" operator="lessThan">
      <formula>0</formula>
    </cfRule>
  </conditionalFormatting>
  <conditionalFormatting sqref="O372">
    <cfRule type="cellIs" dxfId="2806" priority="416" operator="lessThan">
      <formula>0</formula>
    </cfRule>
  </conditionalFormatting>
  <conditionalFormatting sqref="O392">
    <cfRule type="cellIs" dxfId="2805" priority="431" operator="lessThan">
      <formula>0</formula>
    </cfRule>
  </conditionalFormatting>
  <conditionalFormatting sqref="O392">
    <cfRule type="cellIs" dxfId="2804" priority="432" operator="lessThan">
      <formula>0</formula>
    </cfRule>
  </conditionalFormatting>
  <conditionalFormatting sqref="O392">
    <cfRule type="cellIs" dxfId="2803" priority="437" operator="lessThan">
      <formula>0</formula>
    </cfRule>
  </conditionalFormatting>
  <conditionalFormatting sqref="O392">
    <cfRule type="cellIs" dxfId="2802" priority="434" operator="lessThan">
      <formula>0</formula>
    </cfRule>
  </conditionalFormatting>
  <conditionalFormatting sqref="O398">
    <cfRule type="cellIs" dxfId="2801" priority="423" operator="lessThan">
      <formula>0</formula>
    </cfRule>
  </conditionalFormatting>
  <conditionalFormatting sqref="O398">
    <cfRule type="cellIs" dxfId="2800" priority="427" operator="lessThan">
      <formula>0</formula>
    </cfRule>
  </conditionalFormatting>
  <conditionalFormatting sqref="O398">
    <cfRule type="cellIs" dxfId="2799" priority="426" operator="lessThan">
      <formula>0</formula>
    </cfRule>
  </conditionalFormatting>
  <conditionalFormatting sqref="O398">
    <cfRule type="cellIs" dxfId="2798" priority="425" operator="lessThan">
      <formula>0</formula>
    </cfRule>
  </conditionalFormatting>
  <conditionalFormatting sqref="O398">
    <cfRule type="cellIs" dxfId="2797" priority="424" operator="lessThan">
      <formula>0</formula>
    </cfRule>
  </conditionalFormatting>
  <conditionalFormatting sqref="O398">
    <cfRule type="cellIs" dxfId="2796" priority="429" operator="lessThan">
      <formula>0</formula>
    </cfRule>
  </conditionalFormatting>
  <conditionalFormatting sqref="O390">
    <cfRule type="cellIs" dxfId="2795" priority="413" operator="lessThan">
      <formula>0</formula>
    </cfRule>
  </conditionalFormatting>
  <conditionalFormatting sqref="O398">
    <cfRule type="cellIs" dxfId="2794" priority="422" operator="lessThan">
      <formula>0</formula>
    </cfRule>
  </conditionalFormatting>
  <conditionalFormatting sqref="O401">
    <cfRule type="cellIs" dxfId="2793" priority="421" operator="lessThan">
      <formula>0</formula>
    </cfRule>
  </conditionalFormatting>
  <conditionalFormatting sqref="O354">
    <cfRule type="cellIs" dxfId="2792" priority="420" operator="lessThan">
      <formula>0</formula>
    </cfRule>
  </conditionalFormatting>
  <conditionalFormatting sqref="O360">
    <cfRule type="cellIs" dxfId="2791" priority="419" operator="lessThan">
      <formula>0</formula>
    </cfRule>
  </conditionalFormatting>
  <conditionalFormatting sqref="O360">
    <cfRule type="cellIs" dxfId="2790" priority="418" operator="lessThan">
      <formula>0</formula>
    </cfRule>
  </conditionalFormatting>
  <conditionalFormatting sqref="O372">
    <cfRule type="cellIs" dxfId="2789" priority="417" operator="lessThan">
      <formula>0</formula>
    </cfRule>
  </conditionalFormatting>
  <conditionalFormatting sqref="O384">
    <cfRule type="cellIs" dxfId="2788" priority="415" operator="lessThan">
      <formula>0</formula>
    </cfRule>
  </conditionalFormatting>
  <conditionalFormatting sqref="O384">
    <cfRule type="cellIs" dxfId="2787" priority="414" operator="lessThan">
      <formula>0</formula>
    </cfRule>
  </conditionalFormatting>
  <conditionalFormatting sqref="O396">
    <cfRule type="cellIs" dxfId="2786" priority="411" operator="lessThan">
      <formula>0</formula>
    </cfRule>
  </conditionalFormatting>
  <conditionalFormatting sqref="O396">
    <cfRule type="cellIs" dxfId="2785" priority="410" operator="lessThan">
      <formula>0</formula>
    </cfRule>
  </conditionalFormatting>
  <conditionalFormatting sqref="O390">
    <cfRule type="cellIs" dxfId="2784" priority="412" operator="lessThan">
      <formula>0</formula>
    </cfRule>
  </conditionalFormatting>
  <conditionalFormatting sqref="O413">
    <cfRule type="cellIs" dxfId="2783" priority="390" operator="lessThan">
      <formula>0</formula>
    </cfRule>
  </conditionalFormatting>
  <conditionalFormatting sqref="O414">
    <cfRule type="cellIs" dxfId="2782" priority="389" operator="lessThan">
      <formula>0</formula>
    </cfRule>
  </conditionalFormatting>
  <conditionalFormatting sqref="O404">
    <cfRule type="cellIs" dxfId="2781" priority="407" operator="lessThan">
      <formula>0</formula>
    </cfRule>
  </conditionalFormatting>
  <conditionalFormatting sqref="O404">
    <cfRule type="cellIs" dxfId="2780" priority="406" operator="lessThan">
      <formula>0</formula>
    </cfRule>
  </conditionalFormatting>
  <conditionalFormatting sqref="O404">
    <cfRule type="cellIs" dxfId="2779" priority="409" operator="lessThan">
      <formula>0</formula>
    </cfRule>
  </conditionalFormatting>
  <conditionalFormatting sqref="O404">
    <cfRule type="cellIs" dxfId="2778" priority="408" operator="lessThan">
      <formula>0</formula>
    </cfRule>
  </conditionalFormatting>
  <conditionalFormatting sqref="O416">
    <cfRule type="cellIs" dxfId="2777" priority="384" operator="lessThan">
      <formula>0</formula>
    </cfRule>
  </conditionalFormatting>
  <conditionalFormatting sqref="O416">
    <cfRule type="cellIs" dxfId="2776" priority="383" operator="lessThan">
      <formula>0</formula>
    </cfRule>
  </conditionalFormatting>
  <conditionalFormatting sqref="O404">
    <cfRule type="cellIs" dxfId="2775" priority="405" operator="lessThan">
      <formula>0</formula>
    </cfRule>
  </conditionalFormatting>
  <conditionalFormatting sqref="O404">
    <cfRule type="cellIs" dxfId="2774" priority="404" operator="lessThan">
      <formula>0</formula>
    </cfRule>
  </conditionalFormatting>
  <conditionalFormatting sqref="O404">
    <cfRule type="cellIs" dxfId="2773" priority="403" operator="lessThan">
      <formula>0</formula>
    </cfRule>
  </conditionalFormatting>
  <conditionalFormatting sqref="O404">
    <cfRule type="cellIs" dxfId="2772" priority="402" operator="lessThan">
      <formula>0</formula>
    </cfRule>
  </conditionalFormatting>
  <conditionalFormatting sqref="O407">
    <cfRule type="cellIs" dxfId="2771" priority="401" operator="lessThan">
      <formula>0</formula>
    </cfRule>
  </conditionalFormatting>
  <conditionalFormatting sqref="O408">
    <cfRule type="cellIs" dxfId="2770" priority="400" operator="lessThan">
      <formula>0</formula>
    </cfRule>
  </conditionalFormatting>
  <conditionalFormatting sqref="O408">
    <cfRule type="cellIs" dxfId="2769" priority="399" operator="lessThan">
      <formula>0</formula>
    </cfRule>
  </conditionalFormatting>
  <conditionalFormatting sqref="O414">
    <cfRule type="cellIs" dxfId="2768" priority="388" operator="lessThan">
      <formula>0</formula>
    </cfRule>
  </conditionalFormatting>
  <conditionalFormatting sqref="O416">
    <cfRule type="cellIs" dxfId="2767" priority="387" operator="lessThan">
      <formula>0</formula>
    </cfRule>
  </conditionalFormatting>
  <conditionalFormatting sqref="O416">
    <cfRule type="cellIs" dxfId="2766" priority="386" operator="lessThan">
      <formula>0</formula>
    </cfRule>
  </conditionalFormatting>
  <conditionalFormatting sqref="O416">
    <cfRule type="cellIs" dxfId="2765" priority="385" operator="lessThan">
      <formula>0</formula>
    </cfRule>
  </conditionalFormatting>
  <conditionalFormatting sqref="O416">
    <cfRule type="cellIs" dxfId="2764" priority="382" operator="lessThan">
      <formula>0</formula>
    </cfRule>
  </conditionalFormatting>
  <conditionalFormatting sqref="O410">
    <cfRule type="cellIs" dxfId="2763" priority="398" operator="lessThan">
      <formula>0</formula>
    </cfRule>
  </conditionalFormatting>
  <conditionalFormatting sqref="O410">
    <cfRule type="cellIs" dxfId="2762" priority="397" operator="lessThan">
      <formula>0</formula>
    </cfRule>
  </conditionalFormatting>
  <conditionalFormatting sqref="O410">
    <cfRule type="cellIs" dxfId="2761" priority="396" operator="lessThan">
      <formula>0</formula>
    </cfRule>
  </conditionalFormatting>
  <conditionalFormatting sqref="O410">
    <cfRule type="cellIs" dxfId="2760" priority="395" operator="lessThan">
      <formula>0</formula>
    </cfRule>
  </conditionalFormatting>
  <conditionalFormatting sqref="O416">
    <cfRule type="cellIs" dxfId="2759" priority="381" operator="lessThan">
      <formula>0</formula>
    </cfRule>
  </conditionalFormatting>
  <conditionalFormatting sqref="O416">
    <cfRule type="cellIs" dxfId="2758" priority="380" operator="lessThan">
      <formula>0</formula>
    </cfRule>
  </conditionalFormatting>
  <conditionalFormatting sqref="O419">
    <cfRule type="cellIs" dxfId="2757" priority="379" operator="lessThan">
      <formula>0</formula>
    </cfRule>
  </conditionalFormatting>
  <conditionalFormatting sqref="O410">
    <cfRule type="cellIs" dxfId="2756" priority="394" operator="lessThan">
      <formula>0</formula>
    </cfRule>
  </conditionalFormatting>
  <conditionalFormatting sqref="O410">
    <cfRule type="cellIs" dxfId="2755" priority="393" operator="lessThan">
      <formula>0</formula>
    </cfRule>
  </conditionalFormatting>
  <conditionalFormatting sqref="O410">
    <cfRule type="cellIs" dxfId="2754" priority="392" operator="lessThan">
      <formula>0</formula>
    </cfRule>
  </conditionalFormatting>
  <conditionalFormatting sqref="O410">
    <cfRule type="cellIs" dxfId="2753" priority="391" operator="lessThan">
      <formula>0</formula>
    </cfRule>
  </conditionalFormatting>
  <conditionalFormatting sqref="O559">
    <cfRule type="cellIs" dxfId="2752" priority="335" operator="lessThan">
      <formula>0</formula>
    </cfRule>
  </conditionalFormatting>
  <conditionalFormatting sqref="O563">
    <cfRule type="cellIs" dxfId="2751" priority="334" operator="lessThan">
      <formula>0</formula>
    </cfRule>
  </conditionalFormatting>
  <conditionalFormatting sqref="O563">
    <cfRule type="cellIs" dxfId="2750" priority="333" operator="lessThan">
      <formula>0</formula>
    </cfRule>
  </conditionalFormatting>
  <conditionalFormatting sqref="O608 O605 O602:O603">
    <cfRule type="cellIs" dxfId="2749" priority="321" operator="lessThan">
      <formula>0</formula>
    </cfRule>
  </conditionalFormatting>
  <conditionalFormatting sqref="O426">
    <cfRule type="cellIs" dxfId="2748" priority="366" operator="lessThan">
      <formula>0</formula>
    </cfRule>
  </conditionalFormatting>
  <conditionalFormatting sqref="O429">
    <cfRule type="cellIs" dxfId="2747" priority="365" operator="lessThan">
      <formula>0</formula>
    </cfRule>
  </conditionalFormatting>
  <conditionalFormatting sqref="B598:O599">
    <cfRule type="cellIs" dxfId="2746" priority="303" operator="lessThan">
      <formula>0</formula>
    </cfRule>
  </conditionalFormatting>
  <conditionalFormatting sqref="O560">
    <cfRule type="cellIs" dxfId="2745" priority="300" operator="lessThan">
      <formula>0</formula>
    </cfRule>
  </conditionalFormatting>
  <conditionalFormatting sqref="O566">
    <cfRule type="cellIs" dxfId="2744" priority="297" operator="lessThan">
      <formula>0</formula>
    </cfRule>
  </conditionalFormatting>
  <conditionalFormatting sqref="O566">
    <cfRule type="cellIs" dxfId="2743" priority="296" operator="lessThan">
      <formula>0</formula>
    </cfRule>
  </conditionalFormatting>
  <conditionalFormatting sqref="O566">
    <cfRule type="cellIs" dxfId="2742" priority="295" operator="lessThan">
      <formula>0</formula>
    </cfRule>
  </conditionalFormatting>
  <conditionalFormatting sqref="O429">
    <cfRule type="cellIs" dxfId="2741" priority="359" operator="lessThan">
      <formula>0</formula>
    </cfRule>
  </conditionalFormatting>
  <conditionalFormatting sqref="O429">
    <cfRule type="cellIs" dxfId="2740" priority="358" operator="lessThan">
      <formula>0</formula>
    </cfRule>
  </conditionalFormatting>
  <conditionalFormatting sqref="O432">
    <cfRule type="cellIs" dxfId="2739" priority="357" operator="lessThan">
      <formula>0</formula>
    </cfRule>
  </conditionalFormatting>
  <conditionalFormatting sqref="O433">
    <cfRule type="cellIs" dxfId="2738" priority="356" operator="lessThan">
      <formula>0</formula>
    </cfRule>
  </conditionalFormatting>
  <conditionalFormatting sqref="O422">
    <cfRule type="cellIs" dxfId="2737" priority="372" operator="lessThan">
      <formula>0</formula>
    </cfRule>
  </conditionalFormatting>
  <conditionalFormatting sqref="O422">
    <cfRule type="cellIs" dxfId="2736" priority="371" operator="lessThan">
      <formula>0</formula>
    </cfRule>
  </conditionalFormatting>
  <conditionalFormatting sqref="O422">
    <cfRule type="cellIs" dxfId="2735" priority="370" operator="lessThan">
      <formula>0</formula>
    </cfRule>
  </conditionalFormatting>
  <conditionalFormatting sqref="O422">
    <cfRule type="cellIs" dxfId="2734" priority="369" operator="lessThan">
      <formula>0</formula>
    </cfRule>
  </conditionalFormatting>
  <conditionalFormatting sqref="O425">
    <cfRule type="cellIs" dxfId="2733" priority="368" operator="lessThan">
      <formula>0</formula>
    </cfRule>
  </conditionalFormatting>
  <conditionalFormatting sqref="O426">
    <cfRule type="cellIs" dxfId="2732" priority="367" operator="lessThan">
      <formula>0</formula>
    </cfRule>
  </conditionalFormatting>
  <conditionalFormatting sqref="O442:O445">
    <cfRule type="expression" dxfId="2731" priority="341">
      <formula>O442/N442&gt;1</formula>
    </cfRule>
    <cfRule type="expression" dxfId="2730" priority="342">
      <formula>O442/N442&lt;1</formula>
    </cfRule>
  </conditionalFormatting>
  <conditionalFormatting sqref="O538 O552">
    <cfRule type="expression" dxfId="2729" priority="339">
      <formula>O538/#REF!&gt;1</formula>
    </cfRule>
    <cfRule type="expression" dxfId="2728" priority="340">
      <formula>O538/#REF!&lt;1</formula>
    </cfRule>
  </conditionalFormatting>
  <conditionalFormatting sqref="O493:O496">
    <cfRule type="cellIs" dxfId="2727" priority="331" operator="lessThan">
      <formula>0</formula>
    </cfRule>
  </conditionalFormatting>
  <conditionalFormatting sqref="O498">
    <cfRule type="expression" dxfId="2726" priority="336">
      <formula>O498/N498&gt;1</formula>
    </cfRule>
    <cfRule type="expression" dxfId="2725" priority="337">
      <formula>O498/N498&lt;1</formula>
    </cfRule>
  </conditionalFormatting>
  <conditionalFormatting sqref="O547:O550 O533:O536">
    <cfRule type="cellIs" dxfId="2724" priority="327" operator="lessThan">
      <formula>0</formula>
    </cfRule>
  </conditionalFormatting>
  <conditionalFormatting sqref="O662">
    <cfRule type="cellIs" dxfId="2723" priority="332" operator="lessThan">
      <formula>0</formula>
    </cfRule>
  </conditionalFormatting>
  <conditionalFormatting sqref="O608 O605 O602:O603">
    <cfRule type="expression" dxfId="2722" priority="319">
      <formula>O602/N602&gt;1</formula>
    </cfRule>
    <cfRule type="expression" dxfId="2721" priority="320">
      <formula>O602/N602&lt;1</formula>
    </cfRule>
  </conditionalFormatting>
  <conditionalFormatting sqref="O493:O496">
    <cfRule type="expression" dxfId="2720" priority="329">
      <formula>O493/N493&gt;1</formula>
    </cfRule>
    <cfRule type="expression" dxfId="2719" priority="330">
      <formula>O493/N493&lt;1</formula>
    </cfRule>
  </conditionalFormatting>
  <conditionalFormatting sqref="O551 O537">
    <cfRule type="cellIs" dxfId="2718" priority="324" operator="lessThan">
      <formula>0</formula>
    </cfRule>
  </conditionalFormatting>
  <conditionalFormatting sqref="O547:O550 O533:O536">
    <cfRule type="expression" dxfId="2717" priority="325">
      <formula>O533/N533&gt;1</formula>
    </cfRule>
    <cfRule type="expression" dxfId="2716" priority="326">
      <formula>O533/N533&lt;1</formula>
    </cfRule>
  </conditionalFormatting>
  <conditionalFormatting sqref="O551 O537">
    <cfRule type="expression" dxfId="2715" priority="322">
      <formula>O537/N537&gt;1</formula>
    </cfRule>
    <cfRule type="expression" dxfId="2714" priority="323">
      <formula>O537/N537&lt;1</formula>
    </cfRule>
  </conditionalFormatting>
  <conditionalFormatting sqref="O491">
    <cfRule type="expression" dxfId="2713" priority="471">
      <formula>O491/#REF!&gt;1</formula>
    </cfRule>
    <cfRule type="expression" dxfId="2712" priority="472">
      <formula>O491/#REF!&lt;1</formula>
    </cfRule>
  </conditionalFormatting>
  <conditionalFormatting sqref="O446">
    <cfRule type="cellIs" dxfId="2711" priority="318" operator="lessThan">
      <formula>0</formula>
    </cfRule>
  </conditionalFormatting>
  <conditionalFormatting sqref="O446">
    <cfRule type="expression" dxfId="2710" priority="316">
      <formula>O446/N446&gt;1</formula>
    </cfRule>
    <cfRule type="expression" dxfId="2709" priority="317">
      <formula>O446/N446&lt;1</formula>
    </cfRule>
  </conditionalFormatting>
  <conditionalFormatting sqref="O497">
    <cfRule type="cellIs" dxfId="2708" priority="315" operator="lessThan">
      <formula>0</formula>
    </cfRule>
  </conditionalFormatting>
  <conditionalFormatting sqref="O497">
    <cfRule type="expression" dxfId="2707" priority="313">
      <formula>O497/N497&gt;1</formula>
    </cfRule>
    <cfRule type="expression" dxfId="2706" priority="314">
      <formula>O497/N497&lt;1</formula>
    </cfRule>
  </conditionalFormatting>
  <conditionalFormatting sqref="O566">
    <cfRule type="expression" dxfId="2705" priority="293">
      <formula>O566/N566&gt;1</formula>
    </cfRule>
    <cfRule type="expression" dxfId="2704" priority="294">
      <formula>O566/N566&lt;1</formula>
    </cfRule>
  </conditionalFormatting>
  <conditionalFormatting sqref="O538">
    <cfRule type="cellIs" dxfId="2703" priority="312" operator="lessThan">
      <formula>0</formula>
    </cfRule>
  </conditionalFormatting>
  <conditionalFormatting sqref="O538">
    <cfRule type="expression" dxfId="2702" priority="310">
      <formula>O538/N538&gt;1</formula>
    </cfRule>
    <cfRule type="expression" dxfId="2701" priority="311">
      <formula>O538/N538&lt;1</formula>
    </cfRule>
  </conditionalFormatting>
  <conditionalFormatting sqref="O552">
    <cfRule type="cellIs" dxfId="2700" priority="309" operator="lessThan">
      <formula>0</formula>
    </cfRule>
  </conditionalFormatting>
  <conditionalFormatting sqref="O552">
    <cfRule type="expression" dxfId="2699" priority="307">
      <formula>O552/N552&gt;1</formula>
    </cfRule>
    <cfRule type="expression" dxfId="2698" priority="308">
      <formula>O552/N552&lt;1</formula>
    </cfRule>
  </conditionalFormatting>
  <conditionalFormatting sqref="O571">
    <cfRule type="cellIs" dxfId="2697" priority="291" operator="lessThan">
      <formula>0</formula>
    </cfRule>
  </conditionalFormatting>
  <conditionalFormatting sqref="O545">
    <cfRule type="expression" dxfId="2696" priority="304">
      <formula>O545/N545&gt;1</formula>
    </cfRule>
    <cfRule type="expression" dxfId="2695" priority="305">
      <formula>O545/N545&lt;1</formula>
    </cfRule>
  </conditionalFormatting>
  <conditionalFormatting sqref="O571">
    <cfRule type="expression" dxfId="2694" priority="288">
      <formula>O571/N571&gt;1</formula>
    </cfRule>
    <cfRule type="expression" dxfId="2693" priority="289">
      <formula>O571/N571&lt;1</formula>
    </cfRule>
  </conditionalFormatting>
  <conditionalFormatting sqref="O545">
    <cfRule type="cellIs" dxfId="2692" priority="306" operator="lessThan">
      <formula>0</formula>
    </cfRule>
  </conditionalFormatting>
  <conditionalFormatting sqref="B598:O599">
    <cfRule type="expression" dxfId="2691" priority="301">
      <formula>B598/A598&gt;1</formula>
    </cfRule>
    <cfRule type="expression" dxfId="2690" priority="302">
      <formula>B598/A598&lt;1</formula>
    </cfRule>
  </conditionalFormatting>
  <conditionalFormatting sqref="O560">
    <cfRule type="expression" dxfId="2689" priority="298">
      <formula>O560/N560&gt;1</formula>
    </cfRule>
    <cfRule type="expression" dxfId="2688" priority="299">
      <formula>O560/N560&lt;1</formula>
    </cfRule>
  </conditionalFormatting>
  <conditionalFormatting sqref="O571">
    <cfRule type="cellIs" dxfId="2687" priority="292" operator="lessThan">
      <formula>0</formula>
    </cfRule>
  </conditionalFormatting>
  <conditionalFormatting sqref="O571">
    <cfRule type="cellIs" dxfId="2686" priority="290" operator="lessThan">
      <formula>0</formula>
    </cfRule>
  </conditionalFormatting>
  <conditionalFormatting sqref="O628:O631">
    <cfRule type="cellIs" dxfId="2685" priority="287" operator="lessThan">
      <formula>0</formula>
    </cfRule>
  </conditionalFormatting>
  <conditionalFormatting sqref="O630">
    <cfRule type="cellIs" dxfId="2684" priority="286" operator="lessThan">
      <formula>0</formula>
    </cfRule>
  </conditionalFormatting>
  <conditionalFormatting sqref="O632:O635">
    <cfRule type="cellIs" dxfId="2683" priority="285" operator="lessThan">
      <formula>0</formula>
    </cfRule>
  </conditionalFormatting>
  <conditionalFormatting sqref="O634">
    <cfRule type="cellIs" dxfId="2682" priority="284" operator="lessThan">
      <formula>0</formula>
    </cfRule>
  </conditionalFormatting>
  <conditionalFormatting sqref="O636:O639">
    <cfRule type="cellIs" dxfId="2681" priority="283" operator="lessThan">
      <formula>0</formula>
    </cfRule>
  </conditionalFormatting>
  <conditionalFormatting sqref="O638">
    <cfRule type="cellIs" dxfId="2680" priority="282" operator="lessThan">
      <formula>0</formula>
    </cfRule>
  </conditionalFormatting>
  <conditionalFormatting sqref="O640:O643">
    <cfRule type="cellIs" dxfId="2679" priority="281" operator="lessThan">
      <formula>0</formula>
    </cfRule>
  </conditionalFormatting>
  <conditionalFormatting sqref="O642">
    <cfRule type="cellIs" dxfId="2678" priority="280" operator="lessThan">
      <formula>0</formula>
    </cfRule>
  </conditionalFormatting>
  <conditionalFormatting sqref="O644:O647">
    <cfRule type="cellIs" dxfId="2677" priority="279" operator="lessThan">
      <formula>0</formula>
    </cfRule>
  </conditionalFormatting>
  <conditionalFormatting sqref="O646">
    <cfRule type="cellIs" dxfId="2676" priority="278" operator="lessThan">
      <formula>0</formula>
    </cfRule>
  </conditionalFormatting>
  <conditionalFormatting sqref="O648:O651">
    <cfRule type="cellIs" dxfId="2675" priority="277" operator="lessThan">
      <formula>0</formula>
    </cfRule>
  </conditionalFormatting>
  <conditionalFormatting sqref="O650">
    <cfRule type="cellIs" dxfId="2674" priority="276" operator="lessThan">
      <formula>0</formula>
    </cfRule>
  </conditionalFormatting>
  <conditionalFormatting sqref="O652:O655">
    <cfRule type="cellIs" dxfId="2673" priority="275" operator="lessThan">
      <formula>0</formula>
    </cfRule>
  </conditionalFormatting>
  <conditionalFormatting sqref="O654">
    <cfRule type="cellIs" dxfId="2672" priority="274" operator="lessThan">
      <formula>0</formula>
    </cfRule>
  </conditionalFormatting>
  <conditionalFormatting sqref="O656:O659">
    <cfRule type="cellIs" dxfId="2671" priority="273" operator="lessThan">
      <formula>0</formula>
    </cfRule>
  </conditionalFormatting>
  <conditionalFormatting sqref="O658">
    <cfRule type="cellIs" dxfId="2670" priority="272" operator="lessThan">
      <formula>0</formula>
    </cfRule>
  </conditionalFormatting>
  <conditionalFormatting sqref="O664:O667">
    <cfRule type="cellIs" dxfId="2669" priority="271" operator="lessThan">
      <formula>0</formula>
    </cfRule>
  </conditionalFormatting>
  <conditionalFormatting sqref="O666">
    <cfRule type="cellIs" dxfId="2668" priority="270" operator="lessThan">
      <formula>0</formula>
    </cfRule>
  </conditionalFormatting>
  <conditionalFormatting sqref="O668:O671">
    <cfRule type="cellIs" dxfId="2667" priority="269" operator="lessThan">
      <formula>0</formula>
    </cfRule>
  </conditionalFormatting>
  <conditionalFormatting sqref="O670">
    <cfRule type="cellIs" dxfId="2666" priority="268" operator="lessThan">
      <formula>0</formula>
    </cfRule>
  </conditionalFormatting>
  <conditionalFormatting sqref="O447">
    <cfRule type="cellIs" dxfId="2665" priority="267" operator="lessThan">
      <formula>0</formula>
    </cfRule>
  </conditionalFormatting>
  <conditionalFormatting sqref="O499">
    <cfRule type="cellIs" dxfId="2664" priority="266" operator="lessThan">
      <formula>0</formula>
    </cfRule>
  </conditionalFormatting>
  <conditionalFormatting sqref="O553">
    <cfRule type="cellIs" dxfId="2663" priority="265" operator="lessThan">
      <formula>0</formula>
    </cfRule>
  </conditionalFormatting>
  <conditionalFormatting sqref="Q501:Q504">
    <cfRule type="cellIs" dxfId="2662" priority="232" operator="lessThan">
      <formula>0</formula>
    </cfRule>
  </conditionalFormatting>
  <conditionalFormatting sqref="Q506">
    <cfRule type="cellIs" dxfId="2661" priority="227" operator="lessThan">
      <formula>0</formula>
    </cfRule>
  </conditionalFormatting>
  <conditionalFormatting sqref="P361:Q361 Q362:Q364">
    <cfRule type="cellIs" dxfId="2660" priority="263" operator="lessThan">
      <formula>0</formula>
    </cfRule>
  </conditionalFormatting>
  <conditionalFormatting sqref="P361">
    <cfRule type="cellIs" dxfId="2659" priority="262" operator="lessThan">
      <formula>0</formula>
    </cfRule>
  </conditionalFormatting>
  <conditionalFormatting sqref="P362:P365">
    <cfRule type="cellIs" dxfId="2658" priority="261" operator="lessThan">
      <formula>0</formula>
    </cfRule>
  </conditionalFormatting>
  <conditionalFormatting sqref="P501:P504">
    <cfRule type="cellIs" dxfId="2657" priority="228" operator="lessThan">
      <formula>0</formula>
    </cfRule>
  </conditionalFormatting>
  <conditionalFormatting sqref="Q507">
    <cfRule type="cellIs" dxfId="2656" priority="225" operator="lessThan">
      <formula>0</formula>
    </cfRule>
  </conditionalFormatting>
  <conditionalFormatting sqref="P505:P506">
    <cfRule type="cellIs" dxfId="2655" priority="226" operator="lessThan">
      <formula>0</formula>
    </cfRule>
  </conditionalFormatting>
  <conditionalFormatting sqref="Q366">
    <cfRule type="cellIs" dxfId="2654" priority="256" operator="lessThan">
      <formula>0</formula>
    </cfRule>
  </conditionalFormatting>
  <conditionalFormatting sqref="Q365">
    <cfRule type="cellIs" dxfId="2653" priority="254" operator="lessThan">
      <formula>0</formula>
    </cfRule>
  </conditionalFormatting>
  <conditionalFormatting sqref="Q365">
    <cfRule type="cellIs" dxfId="2652" priority="253" operator="lessThan">
      <formula>0</formula>
    </cfRule>
  </conditionalFormatting>
  <conditionalFormatting sqref="F514">
    <cfRule type="cellIs" dxfId="2651" priority="198" operator="lessThan">
      <formula>0</formula>
    </cfRule>
  </conditionalFormatting>
  <conditionalFormatting sqref="B601:N601">
    <cfRule type="cellIs" dxfId="2650" priority="218" operator="lessThan">
      <formula>0</formula>
    </cfRule>
  </conditionalFormatting>
  <conditionalFormatting sqref="B506:O506">
    <cfRule type="cellIs" dxfId="2649" priority="220" operator="lessThan">
      <formula>0</formula>
    </cfRule>
  </conditionalFormatting>
  <conditionalFormatting sqref="P508:Q508">
    <cfRule type="cellIs" dxfId="2648" priority="217" operator="lessThan">
      <formula>0</formula>
    </cfRule>
  </conditionalFormatting>
  <conditionalFormatting sqref="Q509:Q512">
    <cfRule type="cellIs" dxfId="2647" priority="216" operator="lessThan">
      <formula>0</formula>
    </cfRule>
  </conditionalFormatting>
  <conditionalFormatting sqref="Q513:Q514">
    <cfRule type="cellIs" dxfId="2646" priority="215" operator="lessThan">
      <formula>0</formula>
    </cfRule>
  </conditionalFormatting>
  <conditionalFormatting sqref="Q514">
    <cfRule type="cellIs" dxfId="2645" priority="214" operator="lessThan">
      <formula>0</formula>
    </cfRule>
  </conditionalFormatting>
  <conditionalFormatting sqref="Q513">
    <cfRule type="cellIs" dxfId="2644" priority="213" operator="lessThan">
      <formula>0</formula>
    </cfRule>
  </conditionalFormatting>
  <conditionalFormatting sqref="P509:P512">
    <cfRule type="cellIs" dxfId="2643" priority="212" operator="lessThan">
      <formula>0</formula>
    </cfRule>
  </conditionalFormatting>
  <conditionalFormatting sqref="B508">
    <cfRule type="cellIs" dxfId="2642" priority="211" operator="lessThan">
      <formula>0</formula>
    </cfRule>
  </conditionalFormatting>
  <conditionalFormatting sqref="B514">
    <cfRule type="cellIs" dxfId="2641" priority="210" operator="lessThan">
      <formula>0</formula>
    </cfRule>
  </conditionalFormatting>
  <conditionalFormatting sqref="P366">
    <cfRule type="cellIs" dxfId="2640" priority="240" operator="lessThan">
      <formula>0</formula>
    </cfRule>
  </conditionalFormatting>
  <conditionalFormatting sqref="C514">
    <cfRule type="cellIs" dxfId="2639" priority="207" operator="lessThan">
      <formula>0</formula>
    </cfRule>
  </conditionalFormatting>
  <conditionalFormatting sqref="C509:C512">
    <cfRule type="cellIs" dxfId="2638" priority="185" operator="lessThan">
      <formula>0</formula>
    </cfRule>
  </conditionalFormatting>
  <conditionalFormatting sqref="D514">
    <cfRule type="cellIs" dxfId="2637" priority="204" operator="lessThan">
      <formula>0</formula>
    </cfRule>
  </conditionalFormatting>
  <conditionalFormatting sqref="D509:N512">
    <cfRule type="cellIs" dxfId="2636" priority="182" operator="lessThan">
      <formula>0</formula>
    </cfRule>
  </conditionalFormatting>
  <conditionalFormatting sqref="P500:Q500">
    <cfRule type="cellIs" dxfId="2635" priority="233" operator="lessThan">
      <formula>0</formula>
    </cfRule>
  </conditionalFormatting>
  <conditionalFormatting sqref="Q505">
    <cfRule type="cellIs" dxfId="2634" priority="231" operator="lessThan">
      <formula>0</formula>
    </cfRule>
  </conditionalFormatting>
  <conditionalFormatting sqref="Q505">
    <cfRule type="cellIs" dxfId="2633" priority="230" operator="lessThan">
      <formula>0</formula>
    </cfRule>
  </conditionalFormatting>
  <conditionalFormatting sqref="B500">
    <cfRule type="cellIs" dxfId="2632" priority="229" operator="lessThan">
      <formula>0</formula>
    </cfRule>
  </conditionalFormatting>
  <conditionalFormatting sqref="P507">
    <cfRule type="cellIs" dxfId="2631" priority="224" operator="lessThan">
      <formula>0</formula>
    </cfRule>
  </conditionalFormatting>
  <conditionalFormatting sqref="B507:N507">
    <cfRule type="cellIs" dxfId="2630" priority="223" operator="lessThan">
      <formula>0</formula>
    </cfRule>
  </conditionalFormatting>
  <conditionalFormatting sqref="B506:O506">
    <cfRule type="expression" dxfId="2629" priority="221">
      <formula>B506/#REF!&gt;1</formula>
    </cfRule>
    <cfRule type="expression" dxfId="2628" priority="222">
      <formula>B506/#REF!&lt;1</formula>
    </cfRule>
  </conditionalFormatting>
  <conditionalFormatting sqref="O507">
    <cfRule type="cellIs" dxfId="2627" priority="219" operator="lessThan">
      <formula>0</formula>
    </cfRule>
  </conditionalFormatting>
  <conditionalFormatting sqref="G514">
    <cfRule type="cellIs" dxfId="2626" priority="195" operator="lessThan">
      <formula>0</formula>
    </cfRule>
  </conditionalFormatting>
  <conditionalFormatting sqref="I514:N514">
    <cfRule type="cellIs" dxfId="2625" priority="189" operator="lessThan">
      <formula>0</formula>
    </cfRule>
  </conditionalFormatting>
  <conditionalFormatting sqref="E514">
    <cfRule type="cellIs" dxfId="2624" priority="201" operator="lessThan">
      <formula>0</formula>
    </cfRule>
  </conditionalFormatting>
  <conditionalFormatting sqref="H514">
    <cfRule type="cellIs" dxfId="2623" priority="192" operator="lessThan">
      <formula>0</formula>
    </cfRule>
  </conditionalFormatting>
  <conditionalFormatting sqref="P513:P514">
    <cfRule type="cellIs" dxfId="2622" priority="186" operator="lessThan">
      <formula>0</formula>
    </cfRule>
  </conditionalFormatting>
  <conditionalFormatting sqref="Q508:Q515">
    <cfRule type="cellIs" dxfId="2621" priority="167" operator="lessThan">
      <formula>0</formula>
    </cfRule>
  </conditionalFormatting>
  <conditionalFormatting sqref="P508:P515">
    <cfRule type="cellIs" dxfId="2620" priority="166" operator="lessThan">
      <formula>0</formula>
    </cfRule>
  </conditionalFormatting>
  <conditionalFormatting sqref="Q515">
    <cfRule type="cellIs" dxfId="2619" priority="164" operator="lessThan">
      <formula>0</formula>
    </cfRule>
  </conditionalFormatting>
  <conditionalFormatting sqref="P515">
    <cfRule type="cellIs" dxfId="2618" priority="163" operator="lessThan">
      <formula>0</formula>
    </cfRule>
  </conditionalFormatting>
  <conditionalFormatting sqref="B514">
    <cfRule type="expression" dxfId="2617" priority="208">
      <formula>B514/#REF!&gt;1</formula>
    </cfRule>
    <cfRule type="expression" dxfId="2616" priority="209">
      <formula>B514/#REF!&lt;1</formula>
    </cfRule>
  </conditionalFormatting>
  <conditionalFormatting sqref="C514">
    <cfRule type="expression" dxfId="2615" priority="205">
      <formula>C514/B514&gt;1</formula>
    </cfRule>
    <cfRule type="expression" dxfId="2614" priority="206">
      <formula>C514/B514&lt;1</formula>
    </cfRule>
  </conditionalFormatting>
  <conditionalFormatting sqref="D514">
    <cfRule type="expression" dxfId="2613" priority="202">
      <formula>D514/C514&gt;1</formula>
    </cfRule>
    <cfRule type="expression" dxfId="2612" priority="203">
      <formula>D514/C514&lt;1</formula>
    </cfRule>
  </conditionalFormatting>
  <conditionalFormatting sqref="E514">
    <cfRule type="expression" dxfId="2611" priority="199">
      <formula>E514/D514&gt;1</formula>
    </cfRule>
    <cfRule type="expression" dxfId="2610" priority="200">
      <formula>E514/D514&lt;1</formula>
    </cfRule>
  </conditionalFormatting>
  <conditionalFormatting sqref="F514">
    <cfRule type="expression" dxfId="2609" priority="196">
      <formula>F514/E514&gt;1</formula>
    </cfRule>
    <cfRule type="expression" dxfId="2608" priority="197">
      <formula>F514/E514&lt;1</formula>
    </cfRule>
  </conditionalFormatting>
  <conditionalFormatting sqref="G514">
    <cfRule type="expression" dxfId="2607" priority="193">
      <formula>G514/F514&gt;1</formula>
    </cfRule>
    <cfRule type="expression" dxfId="2606" priority="194">
      <formula>G514/F514&lt;1</formula>
    </cfRule>
  </conditionalFormatting>
  <conditionalFormatting sqref="H514">
    <cfRule type="expression" dxfId="2605" priority="190">
      <formula>H514/G514&gt;1</formula>
    </cfRule>
    <cfRule type="expression" dxfId="2604" priority="191">
      <formula>H514/G514&lt;1</formula>
    </cfRule>
  </conditionalFormatting>
  <conditionalFormatting sqref="I514:N514">
    <cfRule type="expression" dxfId="2603" priority="187">
      <formula>I514/H514&gt;1</formula>
    </cfRule>
    <cfRule type="expression" dxfId="2602" priority="188">
      <formula>I514/H514&lt;1</formula>
    </cfRule>
  </conditionalFormatting>
  <conditionalFormatting sqref="B509:B512">
    <cfRule type="cellIs" dxfId="2601" priority="179" operator="lessThan">
      <formula>0</formula>
    </cfRule>
  </conditionalFormatting>
  <conditionalFormatting sqref="C509:C512">
    <cfRule type="expression" dxfId="2600" priority="183">
      <formula>C509/B509&gt;1</formula>
    </cfRule>
    <cfRule type="expression" dxfId="2599" priority="184">
      <formula>C509/B509&lt;1</formula>
    </cfRule>
  </conditionalFormatting>
  <conditionalFormatting sqref="D509:N512">
    <cfRule type="expression" dxfId="2598" priority="180">
      <formula>D509/C509&gt;1</formula>
    </cfRule>
    <cfRule type="expression" dxfId="2597" priority="181">
      <formula>D509/C509&lt;1</formula>
    </cfRule>
  </conditionalFormatting>
  <conditionalFormatting sqref="B509:B512">
    <cfRule type="expression" dxfId="2596" priority="177">
      <formula>B509/#REF!&gt;1</formula>
    </cfRule>
    <cfRule type="expression" dxfId="2595" priority="178">
      <formula>B509/#REF!&lt;1</formula>
    </cfRule>
  </conditionalFormatting>
  <conditionalFormatting sqref="C513">
    <cfRule type="cellIs" dxfId="2594" priority="176" operator="lessThan">
      <formula>0</formula>
    </cfRule>
  </conditionalFormatting>
  <conditionalFormatting sqref="D513:N513">
    <cfRule type="cellIs" dxfId="2593" priority="173" operator="lessThan">
      <formula>0</formula>
    </cfRule>
  </conditionalFormatting>
  <conditionalFormatting sqref="C513">
    <cfRule type="expression" dxfId="2592" priority="174">
      <formula>C513/B513&gt;1</formula>
    </cfRule>
    <cfRule type="expression" dxfId="2591" priority="175">
      <formula>C513/B513&lt;1</formula>
    </cfRule>
  </conditionalFormatting>
  <conditionalFormatting sqref="D513:N513">
    <cfRule type="expression" dxfId="2590" priority="171">
      <formula>D513/C513&gt;1</formula>
    </cfRule>
    <cfRule type="expression" dxfId="2589" priority="172">
      <formula>D513/C513&lt;1</formula>
    </cfRule>
  </conditionalFormatting>
  <conditionalFormatting sqref="B513">
    <cfRule type="cellIs" dxfId="2588" priority="170" operator="lessThan">
      <formula>0</formula>
    </cfRule>
  </conditionalFormatting>
  <conditionalFormatting sqref="B513">
    <cfRule type="expression" dxfId="2587" priority="168">
      <formula>B513/#REF!&gt;1</formula>
    </cfRule>
    <cfRule type="expression" dxfId="2586" priority="169">
      <formula>B513/#REF!&lt;1</formula>
    </cfRule>
  </conditionalFormatting>
  <conditionalFormatting sqref="B509:N515 B508">
    <cfRule type="cellIs" dxfId="2585" priority="165" operator="lessThan">
      <formula>0</formula>
    </cfRule>
  </conditionalFormatting>
  <conditionalFormatting sqref="B515:N515">
    <cfRule type="cellIs" dxfId="2584" priority="162" operator="lessThan">
      <formula>0</formula>
    </cfRule>
  </conditionalFormatting>
  <conditionalFormatting sqref="O514">
    <cfRule type="cellIs" dxfId="2583" priority="161" operator="lessThan">
      <formula>0</formula>
    </cfRule>
  </conditionalFormatting>
  <conditionalFormatting sqref="O514">
    <cfRule type="expression" dxfId="2582" priority="159">
      <formula>O514/N514&gt;1</formula>
    </cfRule>
    <cfRule type="expression" dxfId="2581" priority="160">
      <formula>O514/N514&lt;1</formula>
    </cfRule>
  </conditionalFormatting>
  <conditionalFormatting sqref="O509:O512">
    <cfRule type="cellIs" dxfId="2580" priority="158" operator="lessThan">
      <formula>0</formula>
    </cfRule>
  </conditionalFormatting>
  <conditionalFormatting sqref="O509:O512">
    <cfRule type="expression" dxfId="2579" priority="156">
      <formula>O509/N509&gt;1</formula>
    </cfRule>
    <cfRule type="expression" dxfId="2578" priority="157">
      <formula>O509/N509&lt;1</formula>
    </cfRule>
  </conditionalFormatting>
  <conditionalFormatting sqref="O513">
    <cfRule type="cellIs" dxfId="2577" priority="155" operator="lessThan">
      <formula>0</formula>
    </cfRule>
  </conditionalFormatting>
  <conditionalFormatting sqref="O513">
    <cfRule type="expression" dxfId="2576" priority="153">
      <formula>O513/N513&gt;1</formula>
    </cfRule>
    <cfRule type="expression" dxfId="2575" priority="154">
      <formula>O513/N513&lt;1</formula>
    </cfRule>
  </conditionalFormatting>
  <conditionalFormatting sqref="O509:O515">
    <cfRule type="cellIs" dxfId="2574" priority="152" operator="lessThan">
      <formula>0</formula>
    </cfRule>
  </conditionalFormatting>
  <conditionalFormatting sqref="O515">
    <cfRule type="cellIs" dxfId="2573" priority="151" operator="lessThan">
      <formula>0</formula>
    </cfRule>
  </conditionalFormatting>
  <conditionalFormatting sqref="O601">
    <cfRule type="cellIs" dxfId="2572" priority="150" operator="lessThan">
      <formula>0</formula>
    </cfRule>
  </conditionalFormatting>
  <conditionalFormatting sqref="P609:P611">
    <cfRule type="cellIs" dxfId="2571" priority="149" operator="lessThan">
      <formula>0</formula>
    </cfRule>
  </conditionalFormatting>
  <conditionalFormatting sqref="C374:M378 N374:N376 B373:B377">
    <cfRule type="cellIs" dxfId="2570" priority="148" operator="lessThan">
      <formula>0</formula>
    </cfRule>
  </conditionalFormatting>
  <conditionalFormatting sqref="Q377">
    <cfRule type="cellIs" dxfId="2569" priority="140" operator="lessThan">
      <formula>0</formula>
    </cfRule>
  </conditionalFormatting>
  <conditionalFormatting sqref="P373:Q373 Q374:Q376">
    <cfRule type="cellIs" dxfId="2568" priority="147" operator="lessThan">
      <formula>0</formula>
    </cfRule>
  </conditionalFormatting>
  <conditionalFormatting sqref="P373">
    <cfRule type="cellIs" dxfId="2567" priority="146" operator="lessThan">
      <formula>0</formula>
    </cfRule>
  </conditionalFormatting>
  <conditionalFormatting sqref="J374">
    <cfRule type="cellIs" dxfId="2566" priority="144" operator="lessThan">
      <formula>0</formula>
    </cfRule>
  </conditionalFormatting>
  <conditionalFormatting sqref="K374:N375 J376:M377">
    <cfRule type="cellIs" dxfId="2565" priority="145" operator="lessThan">
      <formula>0</formula>
    </cfRule>
  </conditionalFormatting>
  <conditionalFormatting sqref="Q378">
    <cfRule type="cellIs" dxfId="2564" priority="142" operator="lessThan">
      <formula>0</formula>
    </cfRule>
  </conditionalFormatting>
  <conditionalFormatting sqref="B373">
    <cfRule type="cellIs" dxfId="2563" priority="143" operator="lessThan">
      <formula>0</formula>
    </cfRule>
  </conditionalFormatting>
  <conditionalFormatting sqref="J375">
    <cfRule type="cellIs" dxfId="2562" priority="141" operator="lessThan">
      <formula>0</formula>
    </cfRule>
  </conditionalFormatting>
  <conditionalFormatting sqref="Q377">
    <cfRule type="cellIs" dxfId="2561" priority="139" operator="lessThan">
      <formula>0</formula>
    </cfRule>
  </conditionalFormatting>
  <conditionalFormatting sqref="J378:M378">
    <cfRule type="cellIs" dxfId="2560" priority="138" operator="lessThan">
      <formula>0</formula>
    </cfRule>
  </conditionalFormatting>
  <conditionalFormatting sqref="C376:I377">
    <cfRule type="cellIs" dxfId="2559" priority="137" operator="lessThan">
      <formula>0</formula>
    </cfRule>
  </conditionalFormatting>
  <conditionalFormatting sqref="C374:I374">
    <cfRule type="cellIs" dxfId="2558" priority="136" operator="lessThan">
      <formula>0</formula>
    </cfRule>
  </conditionalFormatting>
  <conditionalFormatting sqref="C375:I375">
    <cfRule type="cellIs" dxfId="2557" priority="135" operator="lessThan">
      <formula>0</formula>
    </cfRule>
  </conditionalFormatting>
  <conditionalFormatting sqref="C378:I378">
    <cfRule type="cellIs" dxfId="2556" priority="134" operator="lessThan">
      <formula>0</formula>
    </cfRule>
  </conditionalFormatting>
  <conditionalFormatting sqref="N376">
    <cfRule type="cellIs" dxfId="2555" priority="133" operator="lessThan">
      <formula>0</formula>
    </cfRule>
  </conditionalFormatting>
  <conditionalFormatting sqref="B374:B378">
    <cfRule type="cellIs" dxfId="2554" priority="132" operator="lessThan">
      <formula>0</formula>
    </cfRule>
  </conditionalFormatting>
  <conditionalFormatting sqref="B375">
    <cfRule type="cellIs" dxfId="2553" priority="129" operator="lessThan">
      <formula>0</formula>
    </cfRule>
  </conditionalFormatting>
  <conditionalFormatting sqref="B376:B377">
    <cfRule type="cellIs" dxfId="2552" priority="131" operator="lessThan">
      <formula>0</formula>
    </cfRule>
  </conditionalFormatting>
  <conditionalFormatting sqref="B374">
    <cfRule type="cellIs" dxfId="2551" priority="130" operator="lessThan">
      <formula>0</formula>
    </cfRule>
  </conditionalFormatting>
  <conditionalFormatting sqref="B378">
    <cfRule type="cellIs" dxfId="2550" priority="128" operator="lessThan">
      <formula>0</formula>
    </cfRule>
  </conditionalFormatting>
  <conditionalFormatting sqref="N377">
    <cfRule type="cellIs" dxfId="2549" priority="127" operator="lessThan">
      <formula>0</formula>
    </cfRule>
  </conditionalFormatting>
  <conditionalFormatting sqref="N378">
    <cfRule type="cellIs" dxfId="2548" priority="126" operator="lessThan">
      <formula>0</formula>
    </cfRule>
  </conditionalFormatting>
  <conditionalFormatting sqref="N378">
    <cfRule type="cellIs" dxfId="2547" priority="125" operator="lessThan">
      <formula>0</formula>
    </cfRule>
  </conditionalFormatting>
  <conditionalFormatting sqref="P374">
    <cfRule type="cellIs" dxfId="2546" priority="124" operator="lessThan">
      <formula>0</formula>
    </cfRule>
  </conditionalFormatting>
  <conditionalFormatting sqref="P375:P376">
    <cfRule type="cellIs" dxfId="2545" priority="123" operator="lessThan">
      <formula>0</formula>
    </cfRule>
  </conditionalFormatting>
  <conditionalFormatting sqref="P377:P378">
    <cfRule type="cellIs" dxfId="2544" priority="122" operator="lessThan">
      <formula>0</formula>
    </cfRule>
  </conditionalFormatting>
  <conditionalFormatting sqref="O374:O376">
    <cfRule type="cellIs" dxfId="2543" priority="121" operator="lessThan">
      <formula>0</formula>
    </cfRule>
  </conditionalFormatting>
  <conditionalFormatting sqref="O374:O375">
    <cfRule type="cellIs" dxfId="2542" priority="120" operator="lessThan">
      <formula>0</formula>
    </cfRule>
  </conditionalFormatting>
  <conditionalFormatting sqref="O376">
    <cfRule type="cellIs" dxfId="2541" priority="119" operator="lessThan">
      <formula>0</formula>
    </cfRule>
  </conditionalFormatting>
  <conditionalFormatting sqref="O378">
    <cfRule type="cellIs" dxfId="2540" priority="116" operator="lessThan">
      <formula>0</formula>
    </cfRule>
  </conditionalFormatting>
  <conditionalFormatting sqref="O377">
    <cfRule type="cellIs" dxfId="2539" priority="118" operator="lessThan">
      <formula>0</formula>
    </cfRule>
  </conditionalFormatting>
  <conditionalFormatting sqref="O378">
    <cfRule type="cellIs" dxfId="2538" priority="117" operator="lessThan">
      <formula>0</formula>
    </cfRule>
  </conditionalFormatting>
  <conditionalFormatting sqref="B478:O481 B450:O453">
    <cfRule type="cellIs" dxfId="2537" priority="115" operator="lessThan">
      <formula>0</formula>
    </cfRule>
  </conditionalFormatting>
  <conditionalFormatting sqref="B478:O481 B450:O453">
    <cfRule type="expression" dxfId="2536" priority="113">
      <formula>B450/A450&gt;1</formula>
    </cfRule>
    <cfRule type="expression" dxfId="2535" priority="114">
      <formula>B450/A450&lt;1</formula>
    </cfRule>
  </conditionalFormatting>
  <conditionalFormatting sqref="B482:O482 B454:O454">
    <cfRule type="cellIs" dxfId="2534" priority="112" operator="lessThan">
      <formula>0</formula>
    </cfRule>
  </conditionalFormatting>
  <conditionalFormatting sqref="B482:O482 B454:O454">
    <cfRule type="expression" dxfId="2533" priority="110">
      <formula>B454/A454&gt;1</formula>
    </cfRule>
    <cfRule type="expression" dxfId="2532" priority="111">
      <formula>B454/A454&lt;1</formula>
    </cfRule>
  </conditionalFormatting>
  <conditionalFormatting sqref="B448:O448">
    <cfRule type="cellIs" dxfId="2531" priority="109" operator="lessThan">
      <formula>0</formula>
    </cfRule>
  </conditionalFormatting>
  <conditionalFormatting sqref="Q455:Q456">
    <cfRule type="cellIs" dxfId="2530" priority="106" operator="lessThan">
      <formula>0</formula>
    </cfRule>
  </conditionalFormatting>
  <conditionalFormatting sqref="B448:O448">
    <cfRule type="expression" dxfId="2529" priority="107">
      <formula>B448/A448&gt;1</formula>
    </cfRule>
    <cfRule type="expression" dxfId="2528" priority="108">
      <formula>B448/A448&lt;1</formula>
    </cfRule>
  </conditionalFormatting>
  <conditionalFormatting sqref="Q483">
    <cfRule type="cellIs" dxfId="2527" priority="92" operator="lessThan">
      <formula>0</formula>
    </cfRule>
  </conditionalFormatting>
  <conditionalFormatting sqref="B456:O456">
    <cfRule type="cellIs" dxfId="2526" priority="102" operator="lessThan">
      <formula>0</formula>
    </cfRule>
  </conditionalFormatting>
  <conditionalFormatting sqref="B456:O456">
    <cfRule type="expression" dxfId="2525" priority="100">
      <formula>B456/A456&gt;1</formula>
    </cfRule>
    <cfRule type="expression" dxfId="2524" priority="101">
      <formula>B456/A456&lt;1</formula>
    </cfRule>
  </conditionalFormatting>
  <conditionalFormatting sqref="P455:P456">
    <cfRule type="cellIs" dxfId="2523" priority="105" operator="lessThan">
      <formula>0</formula>
    </cfRule>
  </conditionalFormatting>
  <conditionalFormatting sqref="B455:N455">
    <cfRule type="cellIs" dxfId="2522" priority="104" operator="lessThan">
      <formula>0</formula>
    </cfRule>
  </conditionalFormatting>
  <conditionalFormatting sqref="O455">
    <cfRule type="cellIs" dxfId="2521" priority="103" operator="lessThan">
      <formula>0</formula>
    </cfRule>
  </conditionalFormatting>
  <conditionalFormatting sqref="B464:O464">
    <cfRule type="cellIs" dxfId="2520" priority="95" operator="lessThan">
      <formula>0</formula>
    </cfRule>
  </conditionalFormatting>
  <conditionalFormatting sqref="B464:O464">
    <cfRule type="expression" dxfId="2519" priority="93">
      <formula>B464/A464&gt;1</formula>
    </cfRule>
    <cfRule type="expression" dxfId="2518" priority="94">
      <formula>B464/A464&lt;1</formula>
    </cfRule>
  </conditionalFormatting>
  <conditionalFormatting sqref="P483">
    <cfRule type="cellIs" dxfId="2517" priority="91" operator="lessThan">
      <formula>0</formula>
    </cfRule>
  </conditionalFormatting>
  <conditionalFormatting sqref="Q463:Q464">
    <cfRule type="cellIs" dxfId="2516" priority="99" operator="lessThan">
      <formula>0</formula>
    </cfRule>
  </conditionalFormatting>
  <conditionalFormatting sqref="P463:P464">
    <cfRule type="cellIs" dxfId="2515" priority="98" operator="lessThan">
      <formula>0</formula>
    </cfRule>
  </conditionalFormatting>
  <conditionalFormatting sqref="B463:N463">
    <cfRule type="cellIs" dxfId="2514" priority="97" operator="lessThan">
      <formula>0</formula>
    </cfRule>
  </conditionalFormatting>
  <conditionalFormatting sqref="O463">
    <cfRule type="cellIs" dxfId="2513" priority="96" operator="lessThan">
      <formula>0</formula>
    </cfRule>
  </conditionalFormatting>
  <conditionalFormatting sqref="B483:N483">
    <cfRule type="cellIs" dxfId="2512" priority="90" operator="lessThan">
      <formula>0</formula>
    </cfRule>
  </conditionalFormatting>
  <conditionalFormatting sqref="O483">
    <cfRule type="cellIs" dxfId="2511" priority="89" operator="lessThan">
      <formula>0</formula>
    </cfRule>
  </conditionalFormatting>
  <conditionalFormatting sqref="P517:P520">
    <cfRule type="cellIs" dxfId="2510" priority="83" operator="lessThan">
      <formula>0</formula>
    </cfRule>
  </conditionalFormatting>
  <conditionalFormatting sqref="P516:Q516">
    <cfRule type="cellIs" dxfId="2509" priority="88" operator="lessThan">
      <formula>0</formula>
    </cfRule>
  </conditionalFormatting>
  <conditionalFormatting sqref="Q517:Q520">
    <cfRule type="cellIs" dxfId="2508" priority="87" operator="lessThan">
      <formula>0</formula>
    </cfRule>
  </conditionalFormatting>
  <conditionalFormatting sqref="Q521">
    <cfRule type="cellIs" dxfId="2507" priority="86" operator="lessThan">
      <formula>0</formula>
    </cfRule>
  </conditionalFormatting>
  <conditionalFormatting sqref="Q521">
    <cfRule type="cellIs" dxfId="2506" priority="85" operator="lessThan">
      <formula>0</formula>
    </cfRule>
  </conditionalFormatting>
  <conditionalFormatting sqref="B516">
    <cfRule type="cellIs" dxfId="2505" priority="84" operator="lessThan">
      <formula>0</formula>
    </cfRule>
  </conditionalFormatting>
  <conditionalFormatting sqref="Q522">
    <cfRule type="cellIs" dxfId="2504" priority="82" operator="lessThan">
      <formula>0</formula>
    </cfRule>
  </conditionalFormatting>
  <conditionalFormatting sqref="Q523">
    <cfRule type="cellIs" dxfId="2503" priority="80" operator="lessThan">
      <formula>0</formula>
    </cfRule>
  </conditionalFormatting>
  <conditionalFormatting sqref="P523">
    <cfRule type="cellIs" dxfId="2502" priority="79" operator="lessThan">
      <formula>0</formula>
    </cfRule>
  </conditionalFormatting>
  <conditionalFormatting sqref="P521:P522">
    <cfRule type="cellIs" dxfId="2501" priority="81" operator="lessThan">
      <formula>0</formula>
    </cfRule>
  </conditionalFormatting>
  <conditionalFormatting sqref="B523:N523">
    <cfRule type="cellIs" dxfId="2500" priority="78" operator="lessThan">
      <formula>0</formula>
    </cfRule>
  </conditionalFormatting>
  <conditionalFormatting sqref="B522:O522">
    <cfRule type="cellIs" dxfId="2499" priority="75" operator="lessThan">
      <formula>0</formula>
    </cfRule>
  </conditionalFormatting>
  <conditionalFormatting sqref="B522:O522">
    <cfRule type="expression" dxfId="2498" priority="76">
      <formula>B522/#REF!&gt;1</formula>
    </cfRule>
    <cfRule type="expression" dxfId="2497" priority="77">
      <formula>B522/#REF!&lt;1</formula>
    </cfRule>
  </conditionalFormatting>
  <conditionalFormatting sqref="O523">
    <cfRule type="cellIs" dxfId="2496" priority="74" operator="lessThan">
      <formula>0</formula>
    </cfRule>
  </conditionalFormatting>
  <conditionalFormatting sqref="P525:P528">
    <cfRule type="cellIs" dxfId="2495" priority="68" operator="lessThan">
      <formula>0</formula>
    </cfRule>
  </conditionalFormatting>
  <conditionalFormatting sqref="P524:Q524">
    <cfRule type="cellIs" dxfId="2494" priority="73" operator="lessThan">
      <formula>0</formula>
    </cfRule>
  </conditionalFormatting>
  <conditionalFormatting sqref="Q525:Q528">
    <cfRule type="cellIs" dxfId="2493" priority="72" operator="lessThan">
      <formula>0</formula>
    </cfRule>
  </conditionalFormatting>
  <conditionalFormatting sqref="Q529">
    <cfRule type="cellIs" dxfId="2492" priority="71" operator="lessThan">
      <formula>0</formula>
    </cfRule>
  </conditionalFormatting>
  <conditionalFormatting sqref="Q529">
    <cfRule type="cellIs" dxfId="2491" priority="70" operator="lessThan">
      <formula>0</formula>
    </cfRule>
  </conditionalFormatting>
  <conditionalFormatting sqref="B524">
    <cfRule type="cellIs" dxfId="2490" priority="69" operator="lessThan">
      <formula>0</formula>
    </cfRule>
  </conditionalFormatting>
  <conditionalFormatting sqref="Q530">
    <cfRule type="cellIs" dxfId="2489" priority="67" operator="lessThan">
      <formula>0</formula>
    </cfRule>
  </conditionalFormatting>
  <conditionalFormatting sqref="Q531">
    <cfRule type="cellIs" dxfId="2488" priority="65" operator="lessThan">
      <formula>0</formula>
    </cfRule>
  </conditionalFormatting>
  <conditionalFormatting sqref="P531">
    <cfRule type="cellIs" dxfId="2487" priority="64" operator="lessThan">
      <formula>0</formula>
    </cfRule>
  </conditionalFormatting>
  <conditionalFormatting sqref="P529:P530">
    <cfRule type="cellIs" dxfId="2486" priority="66" operator="lessThan">
      <formula>0</formula>
    </cfRule>
  </conditionalFormatting>
  <conditionalFormatting sqref="B531:N531">
    <cfRule type="cellIs" dxfId="2485" priority="63" operator="lessThan">
      <formula>0</formula>
    </cfRule>
  </conditionalFormatting>
  <conditionalFormatting sqref="B530:O530">
    <cfRule type="cellIs" dxfId="2484" priority="60" operator="lessThan">
      <formula>0</formula>
    </cfRule>
  </conditionalFormatting>
  <conditionalFormatting sqref="B530:O530">
    <cfRule type="expression" dxfId="2483" priority="61">
      <formula>B530/#REF!&gt;1</formula>
    </cfRule>
    <cfRule type="expression" dxfId="2482" priority="62">
      <formula>B530/#REF!&lt;1</formula>
    </cfRule>
  </conditionalFormatting>
  <conditionalFormatting sqref="O531">
    <cfRule type="cellIs" dxfId="2481" priority="59" operator="lessThan">
      <formula>0</formula>
    </cfRule>
  </conditionalFormatting>
  <conditionalFormatting sqref="P471:Q471 B471">
    <cfRule type="cellIs" dxfId="2480" priority="58" operator="lessThan">
      <formula>0</formula>
    </cfRule>
  </conditionalFormatting>
  <conditionalFormatting sqref="Q472:Q476">
    <cfRule type="cellIs" dxfId="2479" priority="57" operator="lessThan">
      <formula>0</formula>
    </cfRule>
  </conditionalFormatting>
  <conditionalFormatting sqref="P472:P475">
    <cfRule type="cellIs" dxfId="2478" priority="56" operator="lessThan">
      <formula>0</formula>
    </cfRule>
  </conditionalFormatting>
  <conditionalFormatting sqref="P476">
    <cfRule type="cellIs" dxfId="2477" priority="55" operator="lessThan">
      <formula>0</formula>
    </cfRule>
  </conditionalFormatting>
  <conditionalFormatting sqref="B361:O361 B366:O366">
    <cfRule type="cellIs" dxfId="2476" priority="54" operator="lessThan">
      <formula>0</formula>
    </cfRule>
  </conditionalFormatting>
  <conditionalFormatting sqref="C366:M366 B361">
    <cfRule type="cellIs" dxfId="2475" priority="53" operator="lessThan">
      <formula>0</formula>
    </cfRule>
  </conditionalFormatting>
  <conditionalFormatting sqref="O366">
    <cfRule type="cellIs" dxfId="2474" priority="30" operator="lessThan">
      <formula>0</formula>
    </cfRule>
  </conditionalFormatting>
  <conditionalFormatting sqref="O366">
    <cfRule type="cellIs" dxfId="2473" priority="31" operator="lessThan">
      <formula>0</formula>
    </cfRule>
  </conditionalFormatting>
  <conditionalFormatting sqref="B361">
    <cfRule type="cellIs" dxfId="2472" priority="49" operator="lessThan">
      <formula>0</formula>
    </cfRule>
  </conditionalFormatting>
  <conditionalFormatting sqref="B356:O359">
    <cfRule type="cellIs" dxfId="2471" priority="29" operator="lessThan">
      <formula>0</formula>
    </cfRule>
  </conditionalFormatting>
  <conditionalFormatting sqref="B362:O364">
    <cfRule type="cellIs" dxfId="2470" priority="27" operator="lessThan">
      <formula>0</formula>
    </cfRule>
  </conditionalFormatting>
  <conditionalFormatting sqref="B364:O364">
    <cfRule type="cellIs" dxfId="2469" priority="25" operator="lessThan">
      <formula>0</formula>
    </cfRule>
  </conditionalFormatting>
  <conditionalFormatting sqref="H366">
    <cfRule type="cellIs" dxfId="2468" priority="45" operator="lessThan">
      <formula>0</formula>
    </cfRule>
  </conditionalFormatting>
  <conditionalFormatting sqref="C366:M366">
    <cfRule type="cellIs" dxfId="2467" priority="47" operator="lessThan">
      <formula>0</formula>
    </cfRule>
  </conditionalFormatting>
  <conditionalFormatting sqref="B362:O365">
    <cfRule type="cellIs" dxfId="2466" priority="23" operator="lessThan">
      <formula>0</formula>
    </cfRule>
  </conditionalFormatting>
  <conditionalFormatting sqref="B366">
    <cfRule type="cellIs" dxfId="2465" priority="43" operator="lessThan">
      <formula>0</formula>
    </cfRule>
  </conditionalFormatting>
  <conditionalFormatting sqref="B366">
    <cfRule type="cellIs" dxfId="2464" priority="39" operator="lessThan">
      <formula>0</formula>
    </cfRule>
  </conditionalFormatting>
  <conditionalFormatting sqref="N366">
    <cfRule type="cellIs" dxfId="2463" priority="37" operator="lessThan">
      <formula>0</formula>
    </cfRule>
  </conditionalFormatting>
  <conditionalFormatting sqref="N366">
    <cfRule type="cellIs" dxfId="2462" priority="36" operator="lessThan">
      <formula>0</formula>
    </cfRule>
  </conditionalFormatting>
  <conditionalFormatting sqref="B362:O365">
    <cfRule type="cellIs" dxfId="2461" priority="28" operator="lessThan">
      <formula>0</formula>
    </cfRule>
  </conditionalFormatting>
  <conditionalFormatting sqref="B363:O363">
    <cfRule type="cellIs" dxfId="2460" priority="26" operator="lessThan">
      <formula>0</formula>
    </cfRule>
  </conditionalFormatting>
  <conditionalFormatting sqref="B365:O365">
    <cfRule type="cellIs" dxfId="2459" priority="24" operator="lessThan">
      <formula>0</formula>
    </cfRule>
  </conditionalFormatting>
  <conditionalFormatting sqref="O614">
    <cfRule type="cellIs" dxfId="2458"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2868-14B7-4118-ABF9-CD99948EC9C4}">
  <sheetPr>
    <tabColor rgb="FFFF0000"/>
    <outlinePr summaryBelow="0" summaryRight="0"/>
  </sheetPr>
  <dimension ref="A1:DO723"/>
  <sheetViews>
    <sheetView topLeftCell="F640" zoomScaleNormal="100" workbookViewId="0">
      <selection activeCell="Q662" sqref="Q662"/>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2578</v>
      </c>
      <c r="C2" t="s">
        <v>827</v>
      </c>
      <c r="D2" t="s">
        <v>828</v>
      </c>
      <c r="E2" t="s">
        <v>829</v>
      </c>
      <c r="F2" t="s">
        <v>731</v>
      </c>
      <c r="G2" t="s">
        <v>397</v>
      </c>
      <c r="H2" t="s">
        <v>398</v>
      </c>
      <c r="I2" t="s">
        <v>399</v>
      </c>
      <c r="J2" t="s">
        <v>400</v>
      </c>
      <c r="K2" t="s">
        <v>401</v>
      </c>
      <c r="L2" t="s">
        <v>402</v>
      </c>
      <c r="M2" t="s">
        <v>403</v>
      </c>
      <c r="N2" t="s">
        <v>404</v>
      </c>
      <c r="O2" t="s">
        <v>405</v>
      </c>
      <c r="P2" t="s">
        <v>405</v>
      </c>
      <c r="Q2" t="s">
        <v>406</v>
      </c>
      <c r="R2" t="s">
        <v>407</v>
      </c>
      <c r="S2" t="s">
        <v>408</v>
      </c>
      <c r="T2" t="s">
        <v>409</v>
      </c>
      <c r="U2" t="s">
        <v>410</v>
      </c>
      <c r="V2" t="s">
        <v>411</v>
      </c>
      <c r="W2" t="s">
        <v>412</v>
      </c>
      <c r="X2" t="s">
        <v>413</v>
      </c>
      <c r="Y2" t="s">
        <v>414</v>
      </c>
      <c r="Z2" t="s">
        <v>415</v>
      </c>
      <c r="AA2" t="s">
        <v>416</v>
      </c>
      <c r="AB2" t="s">
        <v>417</v>
      </c>
      <c r="AC2" t="s">
        <v>418</v>
      </c>
      <c r="AD2" t="s">
        <v>419</v>
      </c>
      <c r="AE2" t="s">
        <v>420</v>
      </c>
      <c r="AF2" t="s">
        <v>421</v>
      </c>
      <c r="AG2" t="s">
        <v>422</v>
      </c>
      <c r="AH2" t="s">
        <v>423</v>
      </c>
      <c r="AI2" t="s">
        <v>424</v>
      </c>
      <c r="AJ2" t="s">
        <v>425</v>
      </c>
      <c r="AK2" t="s">
        <v>426</v>
      </c>
      <c r="AL2" t="s">
        <v>427</v>
      </c>
      <c r="AM2" t="s">
        <v>428</v>
      </c>
      <c r="AN2" t="s">
        <v>430</v>
      </c>
      <c r="AO2"/>
      <c r="AP2"/>
      <c r="AQ2"/>
      <c r="AR2"/>
      <c r="AS2"/>
      <c r="AT2"/>
      <c r="AU2"/>
      <c r="AV2"/>
      <c r="AW2"/>
      <c r="AX2"/>
      <c r="AY2"/>
      <c r="AZ2"/>
      <c r="BA2"/>
      <c r="BB2"/>
      <c r="BC2"/>
      <c r="BD2"/>
      <c r="BE2"/>
      <c r="BF2"/>
      <c r="BG2"/>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2119941</v>
      </c>
      <c r="C5">
        <v>2240723</v>
      </c>
      <c r="D5">
        <v>2197692</v>
      </c>
      <c r="E5">
        <v>1631935</v>
      </c>
      <c r="F5">
        <v>1484882</v>
      </c>
      <c r="G5">
        <v>1490461</v>
      </c>
      <c r="H5">
        <v>1006451</v>
      </c>
      <c r="I5">
        <v>979423</v>
      </c>
      <c r="J5">
        <v>1038747</v>
      </c>
      <c r="K5">
        <v>998011</v>
      </c>
      <c r="L5">
        <v>1247922</v>
      </c>
      <c r="M5">
        <v>1078264</v>
      </c>
      <c r="N5">
        <v>846762</v>
      </c>
      <c r="O5">
        <v>610485</v>
      </c>
      <c r="P5">
        <v>610485</v>
      </c>
      <c r="Q5">
        <v>559532</v>
      </c>
      <c r="R5">
        <v>442110</v>
      </c>
      <c r="S5">
        <v>468966</v>
      </c>
      <c r="T5">
        <v>712145</v>
      </c>
      <c r="U5">
        <v>477671</v>
      </c>
      <c r="V5">
        <v>476525</v>
      </c>
      <c r="W5">
        <v>692124</v>
      </c>
      <c r="X5">
        <v>518364</v>
      </c>
      <c r="Y5">
        <v>565856</v>
      </c>
      <c r="Z5">
        <v>809240</v>
      </c>
      <c r="AA5">
        <v>1032053</v>
      </c>
      <c r="AB5">
        <v>1016022</v>
      </c>
      <c r="AC5">
        <v>515679</v>
      </c>
      <c r="AD5">
        <v>288727</v>
      </c>
      <c r="AE5">
        <v>326911</v>
      </c>
      <c r="AF5">
        <v>332548</v>
      </c>
      <c r="AG5">
        <v>340634</v>
      </c>
      <c r="AH5">
        <v>1237433</v>
      </c>
      <c r="AI5">
        <v>1300262</v>
      </c>
      <c r="AJ5">
        <v>1584230</v>
      </c>
      <c r="AK5">
        <v>1540308.73</v>
      </c>
      <c r="AL5">
        <v>352074</v>
      </c>
      <c r="AM5">
        <v>331227</v>
      </c>
      <c r="AN5">
        <v>353785.75</v>
      </c>
      <c r="AO5"/>
      <c r="AP5"/>
      <c r="AQ5"/>
      <c r="AR5"/>
      <c r="AS5"/>
      <c r="AT5"/>
      <c r="AU5"/>
      <c r="AV5"/>
      <c r="AW5"/>
      <c r="AX5"/>
      <c r="AY5"/>
      <c r="AZ5"/>
      <c r="BA5"/>
      <c r="BB5"/>
      <c r="BC5"/>
      <c r="BD5"/>
      <c r="BE5"/>
      <c r="BF5"/>
      <c r="BG5"/>
      <c r="BH5"/>
      <c r="BI5"/>
      <c r="BJ5"/>
      <c r="BK5"/>
      <c r="BL5"/>
      <c r="BM5"/>
      <c r="BN5"/>
      <c r="BO5"/>
      <c r="BP5"/>
      <c r="BQ5"/>
      <c r="BR5"/>
      <c r="BS5"/>
      <c r="BT5"/>
      <c r="BU5"/>
    </row>
    <row r="6" spans="1:73">
      <c r="A6" t="s">
        <v>2579</v>
      </c>
      <c r="B6">
        <v>4707</v>
      </c>
      <c r="C6">
        <v>4521</v>
      </c>
      <c r="D6">
        <v>4497</v>
      </c>
      <c r="E6">
        <v>4284</v>
      </c>
      <c r="F6">
        <v>4002</v>
      </c>
      <c r="G6">
        <v>3903</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c r="AP6"/>
      <c r="AQ6"/>
      <c r="AR6"/>
      <c r="AS6"/>
      <c r="AT6"/>
      <c r="AU6"/>
      <c r="AV6"/>
      <c r="AW6"/>
      <c r="AX6"/>
      <c r="AY6"/>
      <c r="AZ6"/>
      <c r="BA6"/>
      <c r="BB6"/>
      <c r="BC6"/>
      <c r="BD6"/>
      <c r="BE6"/>
      <c r="BF6"/>
      <c r="BG6"/>
      <c r="BH6"/>
      <c r="BI6"/>
      <c r="BJ6"/>
      <c r="BK6"/>
      <c r="BL6"/>
      <c r="BM6"/>
      <c r="BN6"/>
      <c r="BO6"/>
      <c r="BP6"/>
      <c r="BQ6"/>
      <c r="BR6"/>
      <c r="BS6"/>
      <c r="BT6"/>
      <c r="BU6"/>
    </row>
    <row r="7" spans="1:73">
      <c r="A7" t="s">
        <v>314</v>
      </c>
      <c r="B7">
        <v>335412</v>
      </c>
      <c r="C7">
        <v>335412</v>
      </c>
      <c r="D7">
        <v>333660</v>
      </c>
      <c r="E7">
        <v>333660</v>
      </c>
      <c r="F7">
        <v>333660</v>
      </c>
      <c r="G7">
        <v>371267</v>
      </c>
      <c r="H7">
        <v>214695</v>
      </c>
      <c r="I7">
        <v>214878</v>
      </c>
      <c r="J7">
        <v>214785</v>
      </c>
      <c r="K7">
        <v>214925</v>
      </c>
      <c r="L7">
        <v>210492</v>
      </c>
      <c r="M7">
        <v>240165</v>
      </c>
      <c r="N7">
        <v>579387</v>
      </c>
      <c r="O7">
        <v>577844</v>
      </c>
      <c r="P7">
        <v>577844</v>
      </c>
      <c r="Q7">
        <v>370765</v>
      </c>
      <c r="R7">
        <v>669601</v>
      </c>
      <c r="S7">
        <v>711170</v>
      </c>
      <c r="T7">
        <v>731487</v>
      </c>
      <c r="U7">
        <v>697174</v>
      </c>
      <c r="V7">
        <v>479830</v>
      </c>
      <c r="W7">
        <v>685430</v>
      </c>
      <c r="X7">
        <v>679820</v>
      </c>
      <c r="Y7">
        <v>667675</v>
      </c>
      <c r="Z7">
        <v>667133</v>
      </c>
      <c r="AA7">
        <v>444573</v>
      </c>
      <c r="AB7">
        <v>444573</v>
      </c>
      <c r="AC7">
        <v>951111</v>
      </c>
      <c r="AD7">
        <v>951111</v>
      </c>
      <c r="AE7">
        <v>939314</v>
      </c>
      <c r="AF7">
        <v>939314</v>
      </c>
      <c r="AG7">
        <v>433832</v>
      </c>
      <c r="AH7">
        <v>0</v>
      </c>
      <c r="AI7">
        <v>0</v>
      </c>
      <c r="AJ7">
        <v>0</v>
      </c>
      <c r="AK7">
        <v>0</v>
      </c>
      <c r="AL7">
        <v>0</v>
      </c>
      <c r="AM7">
        <v>0</v>
      </c>
      <c r="AN7">
        <v>0</v>
      </c>
      <c r="AO7"/>
      <c r="AP7"/>
      <c r="AQ7"/>
      <c r="AR7"/>
      <c r="AS7"/>
      <c r="AT7"/>
      <c r="AU7"/>
      <c r="AV7"/>
      <c r="AW7"/>
      <c r="AX7"/>
      <c r="AY7"/>
      <c r="AZ7"/>
      <c r="BA7"/>
      <c r="BB7"/>
      <c r="BC7"/>
      <c r="BD7"/>
      <c r="BE7"/>
      <c r="BF7"/>
      <c r="BG7"/>
      <c r="BH7"/>
      <c r="BI7"/>
      <c r="BJ7"/>
      <c r="BK7"/>
      <c r="BL7"/>
      <c r="BM7"/>
      <c r="BN7"/>
      <c r="BO7"/>
      <c r="BP7"/>
      <c r="BQ7"/>
      <c r="BR7"/>
      <c r="BS7"/>
      <c r="BT7"/>
      <c r="BU7"/>
    </row>
    <row r="8" spans="1:73">
      <c r="A8" t="s">
        <v>315</v>
      </c>
      <c r="B8">
        <v>3882582</v>
      </c>
      <c r="C8">
        <v>3186344</v>
      </c>
      <c r="D8">
        <v>2808078</v>
      </c>
      <c r="E8">
        <v>2962725</v>
      </c>
      <c r="F8">
        <v>2534839</v>
      </c>
      <c r="G8">
        <v>2187762</v>
      </c>
      <c r="H8">
        <v>2683905</v>
      </c>
      <c r="I8">
        <v>2703804</v>
      </c>
      <c r="J8">
        <v>2748106</v>
      </c>
      <c r="K8">
        <v>2938159</v>
      </c>
      <c r="L8">
        <v>2716913</v>
      </c>
      <c r="M8">
        <v>2651095</v>
      </c>
      <c r="N8">
        <v>2567349</v>
      </c>
      <c r="O8">
        <v>2694991</v>
      </c>
      <c r="P8">
        <v>2694991</v>
      </c>
      <c r="Q8">
        <v>2708158</v>
      </c>
      <c r="R8">
        <v>2485083</v>
      </c>
      <c r="S8">
        <v>2598023</v>
      </c>
      <c r="T8">
        <v>2238139</v>
      </c>
      <c r="U8">
        <v>2707692</v>
      </c>
      <c r="V8">
        <v>2420078</v>
      </c>
      <c r="W8">
        <v>2292921</v>
      </c>
      <c r="X8">
        <v>2149426</v>
      </c>
      <c r="Y8">
        <v>2374624</v>
      </c>
      <c r="Z8">
        <v>2092116</v>
      </c>
      <c r="AA8">
        <v>2135370</v>
      </c>
      <c r="AB8">
        <v>2317275</v>
      </c>
      <c r="AC8">
        <v>2485960</v>
      </c>
      <c r="AD8">
        <v>2396768</v>
      </c>
      <c r="AE8">
        <v>2532195</v>
      </c>
      <c r="AF8">
        <v>2331539</v>
      </c>
      <c r="AG8">
        <v>2297646</v>
      </c>
      <c r="AH8">
        <v>2110260</v>
      </c>
      <c r="AI8">
        <v>1858257</v>
      </c>
      <c r="AJ8">
        <v>1892355</v>
      </c>
      <c r="AK8">
        <v>1898254.62</v>
      </c>
      <c r="AL8">
        <v>1747616</v>
      </c>
      <c r="AM8">
        <v>1681743</v>
      </c>
      <c r="AN8">
        <v>1292205.96</v>
      </c>
      <c r="AO8"/>
      <c r="AP8"/>
      <c r="AQ8"/>
      <c r="AR8"/>
      <c r="AS8"/>
      <c r="AT8"/>
      <c r="AU8"/>
      <c r="AV8"/>
      <c r="AW8"/>
      <c r="AX8"/>
      <c r="AY8"/>
      <c r="AZ8"/>
      <c r="BA8"/>
      <c r="BB8"/>
      <c r="BC8"/>
      <c r="BD8"/>
      <c r="BE8"/>
      <c r="BF8"/>
      <c r="BG8"/>
      <c r="BH8"/>
      <c r="BI8"/>
      <c r="BJ8"/>
      <c r="BK8"/>
      <c r="BL8"/>
      <c r="BM8"/>
      <c r="BN8"/>
      <c r="BO8"/>
      <c r="BP8"/>
      <c r="BQ8"/>
      <c r="BR8"/>
      <c r="BS8"/>
      <c r="BT8"/>
      <c r="BU8"/>
    </row>
    <row r="9" spans="1:73">
      <c r="A9" t="s">
        <v>452</v>
      </c>
      <c r="B9">
        <v>0</v>
      </c>
      <c r="C9">
        <v>0</v>
      </c>
      <c r="D9">
        <v>0</v>
      </c>
      <c r="E9">
        <v>0</v>
      </c>
      <c r="F9">
        <v>0</v>
      </c>
      <c r="G9">
        <v>0</v>
      </c>
      <c r="H9">
        <v>2683905</v>
      </c>
      <c r="I9">
        <v>2703804</v>
      </c>
      <c r="J9">
        <v>2748106</v>
      </c>
      <c r="K9">
        <v>2938159</v>
      </c>
      <c r="L9">
        <v>2716913</v>
      </c>
      <c r="M9">
        <v>2651095</v>
      </c>
      <c r="N9">
        <v>2567349</v>
      </c>
      <c r="O9">
        <v>2694991</v>
      </c>
      <c r="P9">
        <v>2694991</v>
      </c>
      <c r="Q9">
        <v>0</v>
      </c>
      <c r="R9">
        <v>0</v>
      </c>
      <c r="S9">
        <v>0</v>
      </c>
      <c r="T9">
        <v>0</v>
      </c>
      <c r="U9">
        <v>188026</v>
      </c>
      <c r="V9">
        <v>215703</v>
      </c>
      <c r="W9">
        <v>0</v>
      </c>
      <c r="X9">
        <v>206260</v>
      </c>
      <c r="Y9">
        <v>141592</v>
      </c>
      <c r="Z9">
        <v>168563</v>
      </c>
      <c r="AA9">
        <v>164180</v>
      </c>
      <c r="AB9">
        <v>233849</v>
      </c>
      <c r="AC9">
        <v>232598</v>
      </c>
      <c r="AD9">
        <v>220691</v>
      </c>
      <c r="AE9">
        <v>209714</v>
      </c>
      <c r="AF9">
        <v>215757</v>
      </c>
      <c r="AG9">
        <v>181595</v>
      </c>
      <c r="AH9">
        <v>203413</v>
      </c>
      <c r="AI9">
        <v>233948</v>
      </c>
      <c r="AJ9">
        <v>316079</v>
      </c>
      <c r="AK9">
        <v>174011.69</v>
      </c>
      <c r="AL9">
        <v>173586</v>
      </c>
      <c r="AM9">
        <v>188488</v>
      </c>
      <c r="AN9">
        <v>115652.33</v>
      </c>
      <c r="AO9"/>
      <c r="AP9"/>
      <c r="AQ9"/>
      <c r="AR9"/>
      <c r="AS9"/>
      <c r="AT9"/>
      <c r="AU9"/>
      <c r="AV9"/>
      <c r="AW9"/>
      <c r="AX9"/>
      <c r="AY9"/>
      <c r="AZ9"/>
      <c r="BA9"/>
      <c r="BB9"/>
      <c r="BC9"/>
      <c r="BD9"/>
      <c r="BE9"/>
      <c r="BF9"/>
      <c r="BG9"/>
      <c r="BH9"/>
      <c r="BI9"/>
      <c r="BJ9"/>
      <c r="BK9"/>
      <c r="BL9"/>
      <c r="BM9"/>
      <c r="BN9"/>
      <c r="BO9"/>
      <c r="BP9"/>
      <c r="BQ9"/>
      <c r="BR9"/>
      <c r="BS9"/>
      <c r="BT9"/>
      <c r="BU9"/>
    </row>
    <row r="10" spans="1:73">
      <c r="A10" t="s">
        <v>453</v>
      </c>
      <c r="B10">
        <v>361101</v>
      </c>
      <c r="C10">
        <v>275912</v>
      </c>
      <c r="D10">
        <v>250822</v>
      </c>
      <c r="E10">
        <v>231199</v>
      </c>
      <c r="F10">
        <v>216511</v>
      </c>
      <c r="G10">
        <v>230046</v>
      </c>
      <c r="H10">
        <v>0</v>
      </c>
      <c r="I10">
        <v>0</v>
      </c>
      <c r="J10">
        <v>0</v>
      </c>
      <c r="K10">
        <v>0</v>
      </c>
      <c r="L10">
        <v>0</v>
      </c>
      <c r="M10">
        <v>0</v>
      </c>
      <c r="N10">
        <v>0</v>
      </c>
      <c r="O10">
        <v>0</v>
      </c>
      <c r="P10">
        <v>0</v>
      </c>
      <c r="Q10">
        <v>2708158</v>
      </c>
      <c r="R10">
        <v>2485083</v>
      </c>
      <c r="S10">
        <v>2598023</v>
      </c>
      <c r="T10">
        <v>2238139</v>
      </c>
      <c r="U10">
        <v>2519666</v>
      </c>
      <c r="V10">
        <v>2204375</v>
      </c>
      <c r="W10">
        <v>2292921</v>
      </c>
      <c r="X10">
        <v>1943166</v>
      </c>
      <c r="Y10">
        <v>2233032</v>
      </c>
      <c r="Z10">
        <v>1923553</v>
      </c>
      <c r="AA10">
        <v>1971190</v>
      </c>
      <c r="AB10">
        <v>2083426</v>
      </c>
      <c r="AC10">
        <v>2253362</v>
      </c>
      <c r="AD10">
        <v>2176077</v>
      </c>
      <c r="AE10">
        <v>2322481</v>
      </c>
      <c r="AF10">
        <v>2115782</v>
      </c>
      <c r="AG10">
        <v>2116051</v>
      </c>
      <c r="AH10">
        <v>1906847</v>
      </c>
      <c r="AI10">
        <v>1624309</v>
      </c>
      <c r="AJ10">
        <v>1576276</v>
      </c>
      <c r="AK10">
        <v>1724242.93</v>
      </c>
      <c r="AL10">
        <v>1574030</v>
      </c>
      <c r="AM10">
        <v>1493255</v>
      </c>
      <c r="AN10">
        <v>1176553.6299999999</v>
      </c>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316</v>
      </c>
      <c r="B11">
        <v>3864314</v>
      </c>
      <c r="C11">
        <v>3727598</v>
      </c>
      <c r="D11">
        <v>3822887</v>
      </c>
      <c r="E11">
        <v>3424393</v>
      </c>
      <c r="F11">
        <v>3092524</v>
      </c>
      <c r="G11">
        <v>3044632</v>
      </c>
      <c r="H11">
        <v>3474671</v>
      </c>
      <c r="I11">
        <v>3544417</v>
      </c>
      <c r="J11">
        <v>3143789</v>
      </c>
      <c r="K11">
        <v>2793228</v>
      </c>
      <c r="L11">
        <v>2855796</v>
      </c>
      <c r="M11">
        <v>2791002</v>
      </c>
      <c r="N11">
        <v>2730486</v>
      </c>
      <c r="O11">
        <v>2697641</v>
      </c>
      <c r="P11">
        <v>2697641</v>
      </c>
      <c r="Q11">
        <v>2585927</v>
      </c>
      <c r="R11">
        <v>2477266</v>
      </c>
      <c r="S11">
        <v>2376944</v>
      </c>
      <c r="T11">
        <v>2270982</v>
      </c>
      <c r="U11">
        <v>2219272</v>
      </c>
      <c r="V11">
        <v>2269556</v>
      </c>
      <c r="W11">
        <v>2161451</v>
      </c>
      <c r="X11">
        <v>2076180</v>
      </c>
      <c r="Y11">
        <v>1888865</v>
      </c>
      <c r="Z11">
        <v>1974577</v>
      </c>
      <c r="AA11">
        <v>1927743</v>
      </c>
      <c r="AB11">
        <v>1934871</v>
      </c>
      <c r="AC11">
        <v>2066616</v>
      </c>
      <c r="AD11">
        <v>2034536</v>
      </c>
      <c r="AE11">
        <v>1687713</v>
      </c>
      <c r="AF11">
        <v>1614759</v>
      </c>
      <c r="AG11">
        <v>1649471</v>
      </c>
      <c r="AH11">
        <v>1700905</v>
      </c>
      <c r="AI11">
        <v>1863967</v>
      </c>
      <c r="AJ11">
        <v>1915111</v>
      </c>
      <c r="AK11">
        <v>1684925.22</v>
      </c>
      <c r="AL11">
        <v>1723121</v>
      </c>
      <c r="AM11">
        <v>1619251</v>
      </c>
      <c r="AN11">
        <v>1442022.58</v>
      </c>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455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718</v>
      </c>
      <c r="Z12">
        <v>0</v>
      </c>
      <c r="AA12">
        <v>0</v>
      </c>
      <c r="AB12">
        <v>0</v>
      </c>
      <c r="AC12">
        <v>0</v>
      </c>
      <c r="AD12">
        <v>0</v>
      </c>
      <c r="AE12">
        <v>0</v>
      </c>
      <c r="AF12">
        <v>0</v>
      </c>
      <c r="AG12">
        <v>0</v>
      </c>
      <c r="AH12">
        <v>0</v>
      </c>
      <c r="AI12">
        <v>0</v>
      </c>
      <c r="AJ12">
        <v>0</v>
      </c>
      <c r="AK12">
        <v>0</v>
      </c>
      <c r="AL12">
        <v>0</v>
      </c>
      <c r="AM12">
        <v>0</v>
      </c>
      <c r="AN12">
        <v>0</v>
      </c>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2580</v>
      </c>
      <c r="B13">
        <v>0</v>
      </c>
      <c r="C13">
        <v>0</v>
      </c>
      <c r="D13">
        <v>0</v>
      </c>
      <c r="E13">
        <v>0</v>
      </c>
      <c r="F13">
        <v>0</v>
      </c>
      <c r="G13">
        <v>0</v>
      </c>
      <c r="H13">
        <v>0</v>
      </c>
      <c r="I13">
        <v>0</v>
      </c>
      <c r="J13">
        <v>0</v>
      </c>
      <c r="K13">
        <v>0</v>
      </c>
      <c r="L13">
        <v>0</v>
      </c>
      <c r="M13">
        <v>0</v>
      </c>
      <c r="N13">
        <v>0</v>
      </c>
      <c r="O13">
        <v>0</v>
      </c>
      <c r="P13">
        <v>0</v>
      </c>
      <c r="Q13">
        <v>0</v>
      </c>
      <c r="R13">
        <v>0</v>
      </c>
      <c r="S13">
        <v>43268</v>
      </c>
      <c r="T13">
        <v>43268</v>
      </c>
      <c r="U13">
        <v>160462</v>
      </c>
      <c r="V13">
        <v>0</v>
      </c>
      <c r="W13">
        <v>0</v>
      </c>
      <c r="X13">
        <v>0</v>
      </c>
      <c r="Y13">
        <v>0</v>
      </c>
      <c r="Z13">
        <v>0</v>
      </c>
      <c r="AA13">
        <v>0</v>
      </c>
      <c r="AB13">
        <v>0</v>
      </c>
      <c r="AC13">
        <v>0</v>
      </c>
      <c r="AD13">
        <v>0</v>
      </c>
      <c r="AE13">
        <v>0</v>
      </c>
      <c r="AF13">
        <v>0</v>
      </c>
      <c r="AG13">
        <v>0</v>
      </c>
      <c r="AH13">
        <v>0</v>
      </c>
      <c r="AI13">
        <v>0</v>
      </c>
      <c r="AJ13">
        <v>0</v>
      </c>
      <c r="AK13">
        <v>0</v>
      </c>
      <c r="AL13">
        <v>0</v>
      </c>
      <c r="AM13">
        <v>0</v>
      </c>
      <c r="AN13">
        <v>0</v>
      </c>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456</v>
      </c>
      <c r="B14">
        <v>133738</v>
      </c>
      <c r="C14">
        <v>125794</v>
      </c>
      <c r="D14">
        <v>134065</v>
      </c>
      <c r="E14">
        <v>211088</v>
      </c>
      <c r="F14">
        <v>271044</v>
      </c>
      <c r="G14">
        <v>282375</v>
      </c>
      <c r="H14">
        <v>240101</v>
      </c>
      <c r="I14">
        <v>161365</v>
      </c>
      <c r="J14">
        <v>173536</v>
      </c>
      <c r="K14">
        <v>286289</v>
      </c>
      <c r="L14">
        <v>214713</v>
      </c>
      <c r="M14">
        <v>213878</v>
      </c>
      <c r="N14">
        <v>232864</v>
      </c>
      <c r="O14">
        <v>319452</v>
      </c>
      <c r="P14">
        <v>319452</v>
      </c>
      <c r="Q14">
        <v>244232</v>
      </c>
      <c r="R14">
        <v>194887</v>
      </c>
      <c r="S14">
        <v>154442</v>
      </c>
      <c r="T14">
        <v>191507</v>
      </c>
      <c r="U14">
        <v>207872</v>
      </c>
      <c r="V14">
        <v>175107</v>
      </c>
      <c r="W14">
        <v>216184</v>
      </c>
      <c r="X14">
        <v>177809</v>
      </c>
      <c r="Y14">
        <v>191155</v>
      </c>
      <c r="Z14">
        <v>154252</v>
      </c>
      <c r="AA14">
        <v>177252</v>
      </c>
      <c r="AB14">
        <v>161701</v>
      </c>
      <c r="AC14">
        <v>149878</v>
      </c>
      <c r="AD14">
        <v>154491</v>
      </c>
      <c r="AE14">
        <v>120444</v>
      </c>
      <c r="AF14">
        <v>138587</v>
      </c>
      <c r="AG14">
        <v>119254</v>
      </c>
      <c r="AH14">
        <v>89783</v>
      </c>
      <c r="AI14">
        <v>115422</v>
      </c>
      <c r="AJ14">
        <v>105605</v>
      </c>
      <c r="AK14">
        <v>101804.25</v>
      </c>
      <c r="AL14">
        <v>68751</v>
      </c>
      <c r="AM14">
        <v>73747</v>
      </c>
      <c r="AN14">
        <v>82379.03</v>
      </c>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2581</v>
      </c>
      <c r="B15">
        <v>0</v>
      </c>
      <c r="C15">
        <v>0</v>
      </c>
      <c r="D15">
        <v>0</v>
      </c>
      <c r="E15">
        <v>0</v>
      </c>
      <c r="F15">
        <v>0</v>
      </c>
      <c r="G15">
        <v>0</v>
      </c>
      <c r="H15">
        <v>0</v>
      </c>
      <c r="I15">
        <v>0</v>
      </c>
      <c r="J15">
        <v>0</v>
      </c>
      <c r="K15">
        <v>0</v>
      </c>
      <c r="L15">
        <v>8304</v>
      </c>
      <c r="M15">
        <v>8134</v>
      </c>
      <c r="N15">
        <v>8270</v>
      </c>
      <c r="O15">
        <v>8558</v>
      </c>
      <c r="P15">
        <v>8558</v>
      </c>
      <c r="Q15">
        <v>8490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2582</v>
      </c>
      <c r="B16">
        <v>133738</v>
      </c>
      <c r="C16">
        <v>125794</v>
      </c>
      <c r="D16">
        <v>134065</v>
      </c>
      <c r="E16">
        <v>191248</v>
      </c>
      <c r="F16">
        <v>254136</v>
      </c>
      <c r="G16">
        <v>267368</v>
      </c>
      <c r="H16">
        <v>225718</v>
      </c>
      <c r="I16">
        <v>148830</v>
      </c>
      <c r="J16">
        <v>163455</v>
      </c>
      <c r="K16">
        <v>275021</v>
      </c>
      <c r="L16">
        <v>194615</v>
      </c>
      <c r="M16">
        <v>186014</v>
      </c>
      <c r="N16">
        <v>207811</v>
      </c>
      <c r="O16">
        <v>296504</v>
      </c>
      <c r="P16">
        <v>296504</v>
      </c>
      <c r="Q16">
        <v>235742</v>
      </c>
      <c r="R16">
        <v>194887</v>
      </c>
      <c r="S16">
        <v>154442</v>
      </c>
      <c r="T16">
        <v>191507</v>
      </c>
      <c r="U16">
        <v>207872</v>
      </c>
      <c r="V16">
        <v>175107</v>
      </c>
      <c r="W16">
        <v>216184</v>
      </c>
      <c r="X16">
        <v>177618</v>
      </c>
      <c r="Y16">
        <v>191155</v>
      </c>
      <c r="Z16">
        <v>154252</v>
      </c>
      <c r="AA16">
        <v>177252</v>
      </c>
      <c r="AB16">
        <v>161701</v>
      </c>
      <c r="AC16">
        <v>149878</v>
      </c>
      <c r="AD16">
        <v>154491</v>
      </c>
      <c r="AE16">
        <v>120444</v>
      </c>
      <c r="AF16">
        <v>138587</v>
      </c>
      <c r="AG16">
        <v>119254</v>
      </c>
      <c r="AH16">
        <v>89783</v>
      </c>
      <c r="AI16">
        <v>115422</v>
      </c>
      <c r="AJ16">
        <v>105605</v>
      </c>
      <c r="AK16">
        <v>101804.25</v>
      </c>
      <c r="AL16">
        <v>68751</v>
      </c>
      <c r="AM16">
        <v>73747</v>
      </c>
      <c r="AN16">
        <v>82379.03</v>
      </c>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457</v>
      </c>
      <c r="B17">
        <v>0</v>
      </c>
      <c r="C17">
        <v>0</v>
      </c>
      <c r="D17">
        <v>0</v>
      </c>
      <c r="E17">
        <v>19840</v>
      </c>
      <c r="F17">
        <v>16908</v>
      </c>
      <c r="G17">
        <v>15007</v>
      </c>
      <c r="H17">
        <v>14383</v>
      </c>
      <c r="I17">
        <v>12535</v>
      </c>
      <c r="J17">
        <v>10081</v>
      </c>
      <c r="K17">
        <v>11268</v>
      </c>
      <c r="L17">
        <v>11794</v>
      </c>
      <c r="M17">
        <v>19730</v>
      </c>
      <c r="N17">
        <v>16783</v>
      </c>
      <c r="O17">
        <v>14390</v>
      </c>
      <c r="P17">
        <v>14390</v>
      </c>
      <c r="Q17">
        <v>0</v>
      </c>
      <c r="R17">
        <v>0</v>
      </c>
      <c r="S17">
        <v>0</v>
      </c>
      <c r="T17">
        <v>0</v>
      </c>
      <c r="U17">
        <v>0</v>
      </c>
      <c r="V17">
        <v>0</v>
      </c>
      <c r="W17">
        <v>0</v>
      </c>
      <c r="X17">
        <v>191</v>
      </c>
      <c r="Y17">
        <v>0</v>
      </c>
      <c r="Z17">
        <v>0</v>
      </c>
      <c r="AA17">
        <v>0</v>
      </c>
      <c r="AB17">
        <v>0</v>
      </c>
      <c r="AC17">
        <v>0</v>
      </c>
      <c r="AD17">
        <v>0</v>
      </c>
      <c r="AE17">
        <v>0</v>
      </c>
      <c r="AF17">
        <v>0</v>
      </c>
      <c r="AG17">
        <v>0</v>
      </c>
      <c r="AH17">
        <v>0</v>
      </c>
      <c r="AI17">
        <v>0</v>
      </c>
      <c r="AJ17">
        <v>0</v>
      </c>
      <c r="AK17">
        <v>0</v>
      </c>
      <c r="AL17">
        <v>0</v>
      </c>
      <c r="AM17">
        <v>0</v>
      </c>
      <c r="AN17">
        <v>0</v>
      </c>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317</v>
      </c>
      <c r="B18">
        <v>10340694</v>
      </c>
      <c r="C18">
        <v>9620392</v>
      </c>
      <c r="D18">
        <v>9300879</v>
      </c>
      <c r="E18">
        <v>8568085</v>
      </c>
      <c r="F18">
        <v>7720951</v>
      </c>
      <c r="G18">
        <v>7380400</v>
      </c>
      <c r="H18">
        <v>7619823</v>
      </c>
      <c r="I18">
        <v>7603887</v>
      </c>
      <c r="J18">
        <v>7318963</v>
      </c>
      <c r="K18">
        <v>7230612</v>
      </c>
      <c r="L18">
        <v>7245836</v>
      </c>
      <c r="M18">
        <v>6974404</v>
      </c>
      <c r="N18">
        <v>6956848</v>
      </c>
      <c r="O18">
        <v>6900413</v>
      </c>
      <c r="P18">
        <v>6900413</v>
      </c>
      <c r="Q18">
        <v>6468614</v>
      </c>
      <c r="R18">
        <v>6268947</v>
      </c>
      <c r="S18">
        <v>6352813</v>
      </c>
      <c r="T18">
        <v>6187528</v>
      </c>
      <c r="U18">
        <v>6470143</v>
      </c>
      <c r="V18">
        <v>5821096</v>
      </c>
      <c r="W18">
        <v>6048110</v>
      </c>
      <c r="X18">
        <v>5601599</v>
      </c>
      <c r="Y18">
        <v>5688893</v>
      </c>
      <c r="Z18">
        <v>5697318</v>
      </c>
      <c r="AA18">
        <v>5716991</v>
      </c>
      <c r="AB18">
        <v>5874442</v>
      </c>
      <c r="AC18">
        <v>6169244</v>
      </c>
      <c r="AD18">
        <v>5825633</v>
      </c>
      <c r="AE18">
        <v>5606577</v>
      </c>
      <c r="AF18">
        <v>5356747</v>
      </c>
      <c r="AG18">
        <v>4840837</v>
      </c>
      <c r="AH18">
        <v>5138381</v>
      </c>
      <c r="AI18">
        <v>5137908</v>
      </c>
      <c r="AJ18">
        <v>5497301</v>
      </c>
      <c r="AK18">
        <v>5225292.8099999996</v>
      </c>
      <c r="AL18">
        <v>3891562</v>
      </c>
      <c r="AM18">
        <v>3705968</v>
      </c>
      <c r="AN18">
        <v>3170393.32</v>
      </c>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458</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715</v>
      </c>
      <c r="B20">
        <v>2140</v>
      </c>
      <c r="C20">
        <v>2107</v>
      </c>
      <c r="D20">
        <v>1803</v>
      </c>
      <c r="E20">
        <v>1823</v>
      </c>
      <c r="F20">
        <v>1737</v>
      </c>
      <c r="G20">
        <v>1698</v>
      </c>
      <c r="H20">
        <v>1673</v>
      </c>
      <c r="I20">
        <v>1714</v>
      </c>
      <c r="J20">
        <v>1623</v>
      </c>
      <c r="K20">
        <v>1706</v>
      </c>
      <c r="L20">
        <v>1647</v>
      </c>
      <c r="M20">
        <v>1644</v>
      </c>
      <c r="N20">
        <v>0</v>
      </c>
      <c r="O20">
        <v>0</v>
      </c>
      <c r="P20">
        <v>0</v>
      </c>
      <c r="Q20">
        <v>0</v>
      </c>
      <c r="R20">
        <v>0</v>
      </c>
      <c r="S20">
        <v>0</v>
      </c>
      <c r="T20">
        <v>1507</v>
      </c>
      <c r="U20">
        <v>1540</v>
      </c>
      <c r="V20">
        <v>0</v>
      </c>
      <c r="W20">
        <v>0</v>
      </c>
      <c r="X20">
        <v>0</v>
      </c>
      <c r="Y20">
        <v>0</v>
      </c>
      <c r="Z20">
        <v>0</v>
      </c>
      <c r="AA20">
        <v>0</v>
      </c>
      <c r="AB20">
        <v>0</v>
      </c>
      <c r="AC20">
        <v>0</v>
      </c>
      <c r="AD20">
        <v>0</v>
      </c>
      <c r="AE20">
        <v>0</v>
      </c>
      <c r="AF20">
        <v>0</v>
      </c>
      <c r="AG20">
        <v>0</v>
      </c>
      <c r="AH20">
        <v>0</v>
      </c>
      <c r="AI20">
        <v>10430</v>
      </c>
      <c r="AJ20">
        <v>10430</v>
      </c>
      <c r="AK20">
        <v>10625.89</v>
      </c>
      <c r="AL20">
        <v>10626</v>
      </c>
      <c r="AM20">
        <v>10626</v>
      </c>
      <c r="AN20">
        <v>17600.580000000002</v>
      </c>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464</v>
      </c>
      <c r="B21">
        <v>0</v>
      </c>
      <c r="C21">
        <v>0</v>
      </c>
      <c r="D21">
        <v>0</v>
      </c>
      <c r="E21">
        <v>0</v>
      </c>
      <c r="F21">
        <v>0</v>
      </c>
      <c r="G21">
        <v>0</v>
      </c>
      <c r="H21">
        <v>0</v>
      </c>
      <c r="I21">
        <v>0</v>
      </c>
      <c r="J21">
        <v>0</v>
      </c>
      <c r="K21">
        <v>0</v>
      </c>
      <c r="L21">
        <v>0</v>
      </c>
      <c r="M21">
        <v>0</v>
      </c>
      <c r="N21">
        <v>0</v>
      </c>
      <c r="O21">
        <v>0</v>
      </c>
      <c r="P21">
        <v>0</v>
      </c>
      <c r="Q21">
        <v>207142</v>
      </c>
      <c r="R21">
        <v>0</v>
      </c>
      <c r="S21">
        <v>0</v>
      </c>
      <c r="T21">
        <v>0</v>
      </c>
      <c r="U21">
        <v>0</v>
      </c>
      <c r="V21">
        <v>203267</v>
      </c>
      <c r="W21">
        <v>0</v>
      </c>
      <c r="X21">
        <v>0</v>
      </c>
      <c r="Y21">
        <v>0</v>
      </c>
      <c r="Z21">
        <v>0</v>
      </c>
      <c r="AA21">
        <v>0</v>
      </c>
      <c r="AB21">
        <v>0</v>
      </c>
      <c r="AC21">
        <v>0</v>
      </c>
      <c r="AD21">
        <v>0</v>
      </c>
      <c r="AE21">
        <v>0</v>
      </c>
      <c r="AF21">
        <v>0</v>
      </c>
      <c r="AG21">
        <v>506539</v>
      </c>
      <c r="AH21">
        <v>0</v>
      </c>
      <c r="AI21">
        <v>0</v>
      </c>
      <c r="AJ21">
        <v>0</v>
      </c>
      <c r="AK21">
        <v>0</v>
      </c>
      <c r="AL21">
        <v>0</v>
      </c>
      <c r="AM21">
        <v>0</v>
      </c>
      <c r="AN21">
        <v>0</v>
      </c>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465</v>
      </c>
      <c r="B22">
        <v>226777</v>
      </c>
      <c r="C22">
        <v>213941</v>
      </c>
      <c r="D22">
        <v>214789</v>
      </c>
      <c r="E22">
        <v>218530</v>
      </c>
      <c r="F22">
        <v>206956</v>
      </c>
      <c r="G22">
        <v>202617</v>
      </c>
      <c r="H22">
        <v>194469</v>
      </c>
      <c r="I22">
        <v>205213</v>
      </c>
      <c r="J22">
        <v>240521</v>
      </c>
      <c r="K22">
        <v>258008</v>
      </c>
      <c r="L22">
        <v>240568</v>
      </c>
      <c r="M22">
        <v>245226</v>
      </c>
      <c r="N22">
        <v>248582</v>
      </c>
      <c r="O22">
        <v>258363</v>
      </c>
      <c r="P22">
        <v>258363</v>
      </c>
      <c r="Q22">
        <v>254729</v>
      </c>
      <c r="R22">
        <v>75390</v>
      </c>
      <c r="S22">
        <v>76566</v>
      </c>
      <c r="T22">
        <v>3657</v>
      </c>
      <c r="U22">
        <v>4229</v>
      </c>
      <c r="V22">
        <v>3528</v>
      </c>
      <c r="W22">
        <v>4424</v>
      </c>
      <c r="X22">
        <v>4844</v>
      </c>
      <c r="Y22">
        <v>4918</v>
      </c>
      <c r="Z22">
        <v>0</v>
      </c>
      <c r="AA22">
        <v>0</v>
      </c>
      <c r="AB22">
        <v>0</v>
      </c>
      <c r="AC22">
        <v>0</v>
      </c>
      <c r="AD22">
        <v>0</v>
      </c>
      <c r="AE22">
        <v>0</v>
      </c>
      <c r="AF22">
        <v>0</v>
      </c>
      <c r="AG22">
        <v>0</v>
      </c>
      <c r="AH22">
        <v>0</v>
      </c>
      <c r="AI22">
        <v>0</v>
      </c>
      <c r="AJ22">
        <v>0</v>
      </c>
      <c r="AK22">
        <v>0</v>
      </c>
      <c r="AL22">
        <v>0</v>
      </c>
      <c r="AM22">
        <v>0</v>
      </c>
      <c r="AN22">
        <v>0</v>
      </c>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830</v>
      </c>
      <c r="B23">
        <v>226777</v>
      </c>
      <c r="C23">
        <v>213941</v>
      </c>
      <c r="D23">
        <v>214789</v>
      </c>
      <c r="E23">
        <v>218530</v>
      </c>
      <c r="F23">
        <v>206956</v>
      </c>
      <c r="G23">
        <v>202617</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470</v>
      </c>
      <c r="B24">
        <v>36254</v>
      </c>
      <c r="C24">
        <v>37259</v>
      </c>
      <c r="D24">
        <v>36233</v>
      </c>
      <c r="E24">
        <v>36462</v>
      </c>
      <c r="F24">
        <v>35991</v>
      </c>
      <c r="G24">
        <v>35596</v>
      </c>
      <c r="H24">
        <v>34226</v>
      </c>
      <c r="I24">
        <v>33688</v>
      </c>
      <c r="J24">
        <v>31687</v>
      </c>
      <c r="K24">
        <v>30098</v>
      </c>
      <c r="L24">
        <v>31434</v>
      </c>
      <c r="M24">
        <v>30850</v>
      </c>
      <c r="N24">
        <v>32162</v>
      </c>
      <c r="O24">
        <v>33653</v>
      </c>
      <c r="P24">
        <v>33653</v>
      </c>
      <c r="Q24">
        <v>34110</v>
      </c>
      <c r="R24">
        <v>34887</v>
      </c>
      <c r="S24">
        <v>36481</v>
      </c>
      <c r="T24">
        <v>35811</v>
      </c>
      <c r="U24">
        <v>38046</v>
      </c>
      <c r="V24">
        <v>0</v>
      </c>
      <c r="W24">
        <v>0</v>
      </c>
      <c r="X24">
        <v>0</v>
      </c>
      <c r="Y24">
        <v>0</v>
      </c>
      <c r="Z24">
        <v>0</v>
      </c>
      <c r="AA24">
        <v>0</v>
      </c>
      <c r="AB24">
        <v>0</v>
      </c>
      <c r="AC24">
        <v>0</v>
      </c>
      <c r="AD24">
        <v>0</v>
      </c>
      <c r="AE24">
        <v>0</v>
      </c>
      <c r="AF24">
        <v>0</v>
      </c>
      <c r="AG24">
        <v>0</v>
      </c>
      <c r="AH24">
        <v>0</v>
      </c>
      <c r="AI24">
        <v>0</v>
      </c>
      <c r="AJ24">
        <v>0</v>
      </c>
      <c r="AK24">
        <v>0</v>
      </c>
      <c r="AL24">
        <v>0</v>
      </c>
      <c r="AM24">
        <v>0</v>
      </c>
      <c r="AN24">
        <v>0</v>
      </c>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318</v>
      </c>
      <c r="B25">
        <v>1930990</v>
      </c>
      <c r="C25">
        <v>1915707</v>
      </c>
      <c r="D25">
        <v>1837311</v>
      </c>
      <c r="E25">
        <v>1813903</v>
      </c>
      <c r="F25">
        <v>1873601</v>
      </c>
      <c r="G25">
        <v>1923063</v>
      </c>
      <c r="H25">
        <v>1950979</v>
      </c>
      <c r="I25">
        <v>2013206</v>
      </c>
      <c r="J25">
        <v>1905328</v>
      </c>
      <c r="K25">
        <v>1925796</v>
      </c>
      <c r="L25">
        <v>1770592</v>
      </c>
      <c r="M25">
        <v>1693559</v>
      </c>
      <c r="N25">
        <v>1635074</v>
      </c>
      <c r="O25">
        <v>1544455</v>
      </c>
      <c r="P25">
        <v>1544455</v>
      </c>
      <c r="Q25">
        <v>1425989</v>
      </c>
      <c r="R25">
        <v>1260438</v>
      </c>
      <c r="S25">
        <v>1274290</v>
      </c>
      <c r="T25">
        <v>1233595</v>
      </c>
      <c r="U25">
        <v>1183037</v>
      </c>
      <c r="V25">
        <v>1193308</v>
      </c>
      <c r="W25">
        <v>1117349</v>
      </c>
      <c r="X25">
        <v>1142178</v>
      </c>
      <c r="Y25">
        <v>1164284</v>
      </c>
      <c r="Z25">
        <v>1169257</v>
      </c>
      <c r="AA25">
        <v>1192593</v>
      </c>
      <c r="AB25">
        <v>1019629</v>
      </c>
      <c r="AC25">
        <v>1031495</v>
      </c>
      <c r="AD25">
        <v>1013573</v>
      </c>
      <c r="AE25">
        <v>991238</v>
      </c>
      <c r="AF25">
        <v>978247</v>
      </c>
      <c r="AG25">
        <v>980141</v>
      </c>
      <c r="AH25">
        <v>987506</v>
      </c>
      <c r="AI25">
        <v>1012916</v>
      </c>
      <c r="AJ25">
        <v>1002486</v>
      </c>
      <c r="AK25">
        <v>969507.46</v>
      </c>
      <c r="AL25">
        <v>921275</v>
      </c>
      <c r="AM25">
        <v>853159</v>
      </c>
      <c r="AN25">
        <v>731846.78</v>
      </c>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471</v>
      </c>
      <c r="B26">
        <v>263071</v>
      </c>
      <c r="C26">
        <v>258296</v>
      </c>
      <c r="D26">
        <v>265428</v>
      </c>
      <c r="E26">
        <v>267657</v>
      </c>
      <c r="F26">
        <v>302767</v>
      </c>
      <c r="G26">
        <v>313721</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319</v>
      </c>
      <c r="B27">
        <v>874821</v>
      </c>
      <c r="C27">
        <v>868475</v>
      </c>
      <c r="D27">
        <v>876886</v>
      </c>
      <c r="E27">
        <v>885722</v>
      </c>
      <c r="F27">
        <v>863304</v>
      </c>
      <c r="G27">
        <v>883104</v>
      </c>
      <c r="H27">
        <v>874999</v>
      </c>
      <c r="I27">
        <v>878093</v>
      </c>
      <c r="J27">
        <v>861304</v>
      </c>
      <c r="K27">
        <v>864888</v>
      </c>
      <c r="L27">
        <v>792168</v>
      </c>
      <c r="M27">
        <v>791346</v>
      </c>
      <c r="N27">
        <v>794025</v>
      </c>
      <c r="O27">
        <v>805378</v>
      </c>
      <c r="P27">
        <v>805378</v>
      </c>
      <c r="Q27">
        <v>806132</v>
      </c>
      <c r="R27">
        <v>512310</v>
      </c>
      <c r="S27">
        <v>527007</v>
      </c>
      <c r="T27">
        <v>515124</v>
      </c>
      <c r="U27">
        <v>514371</v>
      </c>
      <c r="V27">
        <v>509267</v>
      </c>
      <c r="W27">
        <v>513995</v>
      </c>
      <c r="X27">
        <v>570742</v>
      </c>
      <c r="Y27">
        <v>582474</v>
      </c>
      <c r="Z27">
        <v>239262</v>
      </c>
      <c r="AA27">
        <v>239059</v>
      </c>
      <c r="AB27">
        <v>231414</v>
      </c>
      <c r="AC27">
        <v>232700</v>
      </c>
      <c r="AD27">
        <v>234627</v>
      </c>
      <c r="AE27">
        <v>234704</v>
      </c>
      <c r="AF27">
        <v>232417</v>
      </c>
      <c r="AG27">
        <v>230211</v>
      </c>
      <c r="AH27">
        <v>223653</v>
      </c>
      <c r="AI27">
        <v>221322</v>
      </c>
      <c r="AJ27">
        <v>217469</v>
      </c>
      <c r="AK27">
        <v>213015.7</v>
      </c>
      <c r="AL27">
        <v>209504</v>
      </c>
      <c r="AM27">
        <v>20816</v>
      </c>
      <c r="AN27">
        <v>8926.4</v>
      </c>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472</v>
      </c>
      <c r="B28">
        <v>874821</v>
      </c>
      <c r="C28">
        <v>868475</v>
      </c>
      <c r="D28">
        <v>876886</v>
      </c>
      <c r="E28">
        <v>885722</v>
      </c>
      <c r="F28">
        <v>863304</v>
      </c>
      <c r="G28">
        <v>883104</v>
      </c>
      <c r="H28">
        <v>874999</v>
      </c>
      <c r="I28">
        <v>878093</v>
      </c>
      <c r="J28">
        <v>861304</v>
      </c>
      <c r="K28">
        <v>864888</v>
      </c>
      <c r="L28">
        <v>792168</v>
      </c>
      <c r="M28">
        <v>791346</v>
      </c>
      <c r="N28">
        <v>794025</v>
      </c>
      <c r="O28">
        <v>805378</v>
      </c>
      <c r="P28">
        <v>805378</v>
      </c>
      <c r="Q28">
        <v>806132</v>
      </c>
      <c r="R28">
        <v>512310</v>
      </c>
      <c r="S28">
        <v>527007</v>
      </c>
      <c r="T28">
        <v>515124</v>
      </c>
      <c r="U28">
        <v>514371</v>
      </c>
      <c r="V28">
        <v>509267</v>
      </c>
      <c r="W28">
        <v>513995</v>
      </c>
      <c r="X28">
        <v>570742</v>
      </c>
      <c r="Y28">
        <v>582474</v>
      </c>
      <c r="Z28">
        <v>239262</v>
      </c>
      <c r="AA28">
        <v>239059</v>
      </c>
      <c r="AB28">
        <v>231414</v>
      </c>
      <c r="AC28">
        <v>232700</v>
      </c>
      <c r="AD28">
        <v>234627</v>
      </c>
      <c r="AE28">
        <v>234704</v>
      </c>
      <c r="AF28">
        <v>232417</v>
      </c>
      <c r="AG28">
        <v>230211</v>
      </c>
      <c r="AH28">
        <v>223653</v>
      </c>
      <c r="AI28">
        <v>221322</v>
      </c>
      <c r="AJ28">
        <v>217469</v>
      </c>
      <c r="AK28">
        <v>213015.7</v>
      </c>
      <c r="AL28">
        <v>209504</v>
      </c>
      <c r="AM28">
        <v>20816</v>
      </c>
      <c r="AN28">
        <v>8926.4</v>
      </c>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473</v>
      </c>
      <c r="B29">
        <v>488673</v>
      </c>
      <c r="C29">
        <v>480300</v>
      </c>
      <c r="D29">
        <v>476253</v>
      </c>
      <c r="E29">
        <v>481095</v>
      </c>
      <c r="F29">
        <v>453717</v>
      </c>
      <c r="G29">
        <v>443866</v>
      </c>
      <c r="H29">
        <v>437318</v>
      </c>
      <c r="I29">
        <v>442296</v>
      </c>
      <c r="J29">
        <v>435815</v>
      </c>
      <c r="K29">
        <v>427829</v>
      </c>
      <c r="L29">
        <v>199421</v>
      </c>
      <c r="M29">
        <v>199032</v>
      </c>
      <c r="N29">
        <v>202332</v>
      </c>
      <c r="O29">
        <v>212443</v>
      </c>
      <c r="P29">
        <v>212443</v>
      </c>
      <c r="Q29">
        <v>212585</v>
      </c>
      <c r="R29">
        <v>213130</v>
      </c>
      <c r="S29">
        <v>223610</v>
      </c>
      <c r="T29">
        <v>220498</v>
      </c>
      <c r="U29">
        <v>219472</v>
      </c>
      <c r="V29">
        <v>215221</v>
      </c>
      <c r="W29">
        <v>215654</v>
      </c>
      <c r="X29">
        <v>149879</v>
      </c>
      <c r="Y29">
        <v>153581</v>
      </c>
      <c r="Z29">
        <v>0</v>
      </c>
      <c r="AA29">
        <v>0</v>
      </c>
      <c r="AB29">
        <v>0</v>
      </c>
      <c r="AC29">
        <v>0</v>
      </c>
      <c r="AD29">
        <v>0</v>
      </c>
      <c r="AE29">
        <v>0</v>
      </c>
      <c r="AF29">
        <v>0</v>
      </c>
      <c r="AG29">
        <v>0</v>
      </c>
      <c r="AH29">
        <v>0</v>
      </c>
      <c r="AI29">
        <v>0</v>
      </c>
      <c r="AJ29">
        <v>0</v>
      </c>
      <c r="AK29">
        <v>0</v>
      </c>
      <c r="AL29">
        <v>0</v>
      </c>
      <c r="AM29">
        <v>0</v>
      </c>
      <c r="AN29">
        <v>0</v>
      </c>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474</v>
      </c>
      <c r="B30">
        <v>268273</v>
      </c>
      <c r="C30">
        <v>211931</v>
      </c>
      <c r="D30">
        <v>210408</v>
      </c>
      <c r="E30">
        <v>207373</v>
      </c>
      <c r="F30">
        <v>203929</v>
      </c>
      <c r="G30">
        <v>195070</v>
      </c>
      <c r="H30">
        <v>175034</v>
      </c>
      <c r="I30">
        <v>193461</v>
      </c>
      <c r="J30">
        <v>157967</v>
      </c>
      <c r="K30">
        <v>140306</v>
      </c>
      <c r="L30">
        <v>115342</v>
      </c>
      <c r="M30">
        <v>105887</v>
      </c>
      <c r="N30">
        <v>84015</v>
      </c>
      <c r="O30">
        <v>71084</v>
      </c>
      <c r="P30">
        <v>71084</v>
      </c>
      <c r="Q30">
        <v>74470</v>
      </c>
      <c r="R30">
        <v>83465</v>
      </c>
      <c r="S30">
        <v>102945</v>
      </c>
      <c r="T30">
        <v>97854</v>
      </c>
      <c r="U30">
        <v>103247</v>
      </c>
      <c r="V30">
        <v>82695</v>
      </c>
      <c r="W30">
        <v>58682</v>
      </c>
      <c r="X30">
        <v>79574</v>
      </c>
      <c r="Y30">
        <v>88083</v>
      </c>
      <c r="Z30">
        <v>100966</v>
      </c>
      <c r="AA30">
        <v>105637</v>
      </c>
      <c r="AB30">
        <v>106282</v>
      </c>
      <c r="AC30">
        <v>105716</v>
      </c>
      <c r="AD30">
        <v>107321</v>
      </c>
      <c r="AE30">
        <v>103266</v>
      </c>
      <c r="AF30">
        <v>95584</v>
      </c>
      <c r="AG30">
        <v>93416</v>
      </c>
      <c r="AH30">
        <v>103349</v>
      </c>
      <c r="AI30">
        <v>104989</v>
      </c>
      <c r="AJ30">
        <v>96605</v>
      </c>
      <c r="AK30">
        <v>79248.42</v>
      </c>
      <c r="AL30">
        <v>90232</v>
      </c>
      <c r="AM30">
        <v>96552</v>
      </c>
      <c r="AN30">
        <v>0</v>
      </c>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475</v>
      </c>
      <c r="B31">
        <v>38856</v>
      </c>
      <c r="C31">
        <v>31382</v>
      </c>
      <c r="D31">
        <v>51710</v>
      </c>
      <c r="E31">
        <v>67355</v>
      </c>
      <c r="F31">
        <v>70840</v>
      </c>
      <c r="G31">
        <v>51835</v>
      </c>
      <c r="H31">
        <v>301193</v>
      </c>
      <c r="I31">
        <v>322082</v>
      </c>
      <c r="J31">
        <v>372649</v>
      </c>
      <c r="K31">
        <v>310676</v>
      </c>
      <c r="L31">
        <v>135697</v>
      </c>
      <c r="M31">
        <v>149333</v>
      </c>
      <c r="N31">
        <v>139102</v>
      </c>
      <c r="O31">
        <v>146607</v>
      </c>
      <c r="P31">
        <v>146607</v>
      </c>
      <c r="Q31">
        <v>148822</v>
      </c>
      <c r="R31">
        <v>153683</v>
      </c>
      <c r="S31">
        <v>174706</v>
      </c>
      <c r="T31">
        <v>180958</v>
      </c>
      <c r="U31">
        <v>185757</v>
      </c>
      <c r="V31">
        <v>298275</v>
      </c>
      <c r="W31">
        <v>264323</v>
      </c>
      <c r="X31">
        <v>267174</v>
      </c>
      <c r="Y31">
        <v>258740</v>
      </c>
      <c r="Z31">
        <v>265188</v>
      </c>
      <c r="AA31">
        <v>73893</v>
      </c>
      <c r="AB31">
        <v>106781</v>
      </c>
      <c r="AC31">
        <v>73392</v>
      </c>
      <c r="AD31">
        <v>74091</v>
      </c>
      <c r="AE31">
        <v>73850</v>
      </c>
      <c r="AF31">
        <v>73361</v>
      </c>
      <c r="AG31">
        <v>71295</v>
      </c>
      <c r="AH31">
        <v>72045</v>
      </c>
      <c r="AI31">
        <v>59552</v>
      </c>
      <c r="AJ31">
        <v>50020</v>
      </c>
      <c r="AK31">
        <v>38162.83</v>
      </c>
      <c r="AL31">
        <v>24480</v>
      </c>
      <c r="AM31">
        <v>196515</v>
      </c>
      <c r="AN31">
        <v>206488.46</v>
      </c>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2581</v>
      </c>
      <c r="B32">
        <v>0</v>
      </c>
      <c r="C32">
        <v>0</v>
      </c>
      <c r="D32">
        <v>0</v>
      </c>
      <c r="E32">
        <v>0</v>
      </c>
      <c r="F32">
        <v>0</v>
      </c>
      <c r="G32">
        <v>0</v>
      </c>
      <c r="H32">
        <v>0</v>
      </c>
      <c r="I32">
        <v>0</v>
      </c>
      <c r="J32">
        <v>0</v>
      </c>
      <c r="K32">
        <v>0</v>
      </c>
      <c r="L32">
        <v>111737</v>
      </c>
      <c r="M32">
        <v>111468</v>
      </c>
      <c r="N32">
        <v>115401</v>
      </c>
      <c r="O32">
        <v>121543</v>
      </c>
      <c r="P32">
        <v>121543</v>
      </c>
      <c r="Q32">
        <v>123330</v>
      </c>
      <c r="R32">
        <v>132911</v>
      </c>
      <c r="S32">
        <v>153652</v>
      </c>
      <c r="T32">
        <v>154428</v>
      </c>
      <c r="U32">
        <v>160094</v>
      </c>
      <c r="V32">
        <v>165459</v>
      </c>
      <c r="W32">
        <v>0</v>
      </c>
      <c r="X32">
        <v>131507</v>
      </c>
      <c r="Y32">
        <v>0</v>
      </c>
      <c r="Z32">
        <v>144865</v>
      </c>
      <c r="AA32">
        <v>0</v>
      </c>
      <c r="AB32">
        <v>0</v>
      </c>
      <c r="AC32">
        <v>0</v>
      </c>
      <c r="AD32">
        <v>0</v>
      </c>
      <c r="AE32">
        <v>0</v>
      </c>
      <c r="AF32">
        <v>0</v>
      </c>
      <c r="AG32">
        <v>0</v>
      </c>
      <c r="AH32">
        <v>0</v>
      </c>
      <c r="AI32">
        <v>0</v>
      </c>
      <c r="AJ32">
        <v>0</v>
      </c>
      <c r="AK32">
        <v>0</v>
      </c>
      <c r="AL32">
        <v>0</v>
      </c>
      <c r="AM32">
        <v>0</v>
      </c>
      <c r="AN32">
        <v>0</v>
      </c>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2582</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129064</v>
      </c>
      <c r="X33">
        <v>0</v>
      </c>
      <c r="Y33">
        <v>136613</v>
      </c>
      <c r="Z33">
        <v>0</v>
      </c>
      <c r="AA33">
        <v>0</v>
      </c>
      <c r="AB33">
        <v>0</v>
      </c>
      <c r="AC33">
        <v>0</v>
      </c>
      <c r="AD33">
        <v>0</v>
      </c>
      <c r="AE33">
        <v>0</v>
      </c>
      <c r="AF33">
        <v>0</v>
      </c>
      <c r="AG33">
        <v>0</v>
      </c>
      <c r="AH33">
        <v>0</v>
      </c>
      <c r="AI33">
        <v>0</v>
      </c>
      <c r="AJ33">
        <v>0</v>
      </c>
      <c r="AK33">
        <v>0</v>
      </c>
      <c r="AL33">
        <v>0</v>
      </c>
      <c r="AM33">
        <v>185399</v>
      </c>
      <c r="AN33">
        <v>185398.99</v>
      </c>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476</v>
      </c>
      <c r="B34">
        <v>38856</v>
      </c>
      <c r="C34">
        <v>31382</v>
      </c>
      <c r="D34">
        <v>51710</v>
      </c>
      <c r="E34">
        <v>67355</v>
      </c>
      <c r="F34">
        <v>70840</v>
      </c>
      <c r="G34">
        <v>51835</v>
      </c>
      <c r="H34">
        <v>301193</v>
      </c>
      <c r="I34">
        <v>322082</v>
      </c>
      <c r="J34">
        <v>372649</v>
      </c>
      <c r="K34">
        <v>310676</v>
      </c>
      <c r="L34">
        <v>23960</v>
      </c>
      <c r="M34">
        <v>37865</v>
      </c>
      <c r="N34">
        <v>23701</v>
      </c>
      <c r="O34">
        <v>25064</v>
      </c>
      <c r="P34">
        <v>25064</v>
      </c>
      <c r="Q34">
        <v>25492</v>
      </c>
      <c r="R34">
        <v>20772</v>
      </c>
      <c r="S34">
        <v>21054</v>
      </c>
      <c r="T34">
        <v>26530</v>
      </c>
      <c r="U34">
        <v>25663</v>
      </c>
      <c r="V34">
        <v>132816</v>
      </c>
      <c r="W34">
        <v>135259</v>
      </c>
      <c r="X34">
        <v>135667</v>
      </c>
      <c r="Y34">
        <v>122127</v>
      </c>
      <c r="Z34">
        <v>120323</v>
      </c>
      <c r="AA34">
        <v>73893</v>
      </c>
      <c r="AB34">
        <v>106781</v>
      </c>
      <c r="AC34">
        <v>73392</v>
      </c>
      <c r="AD34">
        <v>74091</v>
      </c>
      <c r="AE34">
        <v>73850</v>
      </c>
      <c r="AF34">
        <v>73361</v>
      </c>
      <c r="AG34">
        <v>71295</v>
      </c>
      <c r="AH34">
        <v>72045</v>
      </c>
      <c r="AI34">
        <v>59552</v>
      </c>
      <c r="AJ34">
        <v>50020</v>
      </c>
      <c r="AK34">
        <v>38162.83</v>
      </c>
      <c r="AL34">
        <v>24480</v>
      </c>
      <c r="AM34">
        <v>11116</v>
      </c>
      <c r="AN34">
        <v>21089.47</v>
      </c>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320</v>
      </c>
      <c r="B35">
        <v>4129855</v>
      </c>
      <c r="C35">
        <v>4019398</v>
      </c>
      <c r="D35">
        <v>3970821</v>
      </c>
      <c r="E35">
        <v>3979920</v>
      </c>
      <c r="F35">
        <v>4012842</v>
      </c>
      <c r="G35">
        <v>4050570</v>
      </c>
      <c r="H35">
        <v>3969891</v>
      </c>
      <c r="I35">
        <v>4089753</v>
      </c>
      <c r="J35">
        <v>4006894</v>
      </c>
      <c r="K35">
        <v>3959307</v>
      </c>
      <c r="L35">
        <v>3286869</v>
      </c>
      <c r="M35">
        <v>3216877</v>
      </c>
      <c r="N35">
        <v>3135292</v>
      </c>
      <c r="O35">
        <v>3071983</v>
      </c>
      <c r="P35">
        <v>3071983</v>
      </c>
      <c r="Q35">
        <v>3163979</v>
      </c>
      <c r="R35">
        <v>2333303</v>
      </c>
      <c r="S35">
        <v>2415605</v>
      </c>
      <c r="T35">
        <v>2289004</v>
      </c>
      <c r="U35">
        <v>2249699</v>
      </c>
      <c r="V35">
        <v>2505561</v>
      </c>
      <c r="W35">
        <v>2174427</v>
      </c>
      <c r="X35">
        <v>2214391</v>
      </c>
      <c r="Y35">
        <v>2252080</v>
      </c>
      <c r="Z35">
        <v>1774673</v>
      </c>
      <c r="AA35">
        <v>1611182</v>
      </c>
      <c r="AB35">
        <v>1464106</v>
      </c>
      <c r="AC35">
        <v>1443303</v>
      </c>
      <c r="AD35">
        <v>1429612</v>
      </c>
      <c r="AE35">
        <v>1403058</v>
      </c>
      <c r="AF35">
        <v>1379609</v>
      </c>
      <c r="AG35">
        <v>1881602</v>
      </c>
      <c r="AH35">
        <v>1386553</v>
      </c>
      <c r="AI35">
        <v>1409209</v>
      </c>
      <c r="AJ35">
        <v>1377010</v>
      </c>
      <c r="AK35">
        <v>1310560.3</v>
      </c>
      <c r="AL35">
        <v>1256117</v>
      </c>
      <c r="AM35">
        <v>1177668</v>
      </c>
      <c r="AN35">
        <v>964862.22</v>
      </c>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321</v>
      </c>
      <c r="B36">
        <v>14470549</v>
      </c>
      <c r="C36">
        <v>13639790</v>
      </c>
      <c r="D36">
        <v>13271700</v>
      </c>
      <c r="E36">
        <v>12548005</v>
      </c>
      <c r="F36">
        <v>11733793</v>
      </c>
      <c r="G36">
        <v>11430970</v>
      </c>
      <c r="H36">
        <v>11589714</v>
      </c>
      <c r="I36">
        <v>11693640</v>
      </c>
      <c r="J36">
        <v>11325857</v>
      </c>
      <c r="K36">
        <v>11189919</v>
      </c>
      <c r="L36">
        <v>10532705</v>
      </c>
      <c r="M36">
        <v>10191281</v>
      </c>
      <c r="N36">
        <v>10092140</v>
      </c>
      <c r="O36">
        <v>9972396</v>
      </c>
      <c r="P36">
        <v>9972396</v>
      </c>
      <c r="Q36">
        <v>9632593</v>
      </c>
      <c r="R36">
        <v>8602250</v>
      </c>
      <c r="S36">
        <v>8768418</v>
      </c>
      <c r="T36">
        <v>8476532</v>
      </c>
      <c r="U36">
        <v>8719842</v>
      </c>
      <c r="V36">
        <v>8326657</v>
      </c>
      <c r="W36">
        <v>8222537</v>
      </c>
      <c r="X36">
        <v>7815990</v>
      </c>
      <c r="Y36">
        <v>7940973</v>
      </c>
      <c r="Z36">
        <v>7471991</v>
      </c>
      <c r="AA36">
        <v>7328173</v>
      </c>
      <c r="AB36">
        <v>7338548</v>
      </c>
      <c r="AC36">
        <v>7612547</v>
      </c>
      <c r="AD36">
        <v>7255245</v>
      </c>
      <c r="AE36">
        <v>7009635</v>
      </c>
      <c r="AF36">
        <v>6736356</v>
      </c>
      <c r="AG36">
        <v>6722439</v>
      </c>
      <c r="AH36">
        <v>6524934</v>
      </c>
      <c r="AI36">
        <v>6547117</v>
      </c>
      <c r="AJ36">
        <v>6874311</v>
      </c>
      <c r="AK36">
        <v>6535853.1100000003</v>
      </c>
      <c r="AL36">
        <v>5147679</v>
      </c>
      <c r="AM36">
        <v>4883636</v>
      </c>
      <c r="AN36">
        <v>4135255.54</v>
      </c>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477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478</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322</v>
      </c>
      <c r="B39">
        <v>187522</v>
      </c>
      <c r="C39">
        <v>113554</v>
      </c>
      <c r="D39">
        <v>168176</v>
      </c>
      <c r="E39">
        <v>156189</v>
      </c>
      <c r="F39">
        <v>203238</v>
      </c>
      <c r="G39">
        <v>259246</v>
      </c>
      <c r="H39">
        <v>499491</v>
      </c>
      <c r="I39">
        <v>796069</v>
      </c>
      <c r="J39">
        <v>1081193</v>
      </c>
      <c r="K39">
        <v>795949</v>
      </c>
      <c r="L39">
        <v>888306</v>
      </c>
      <c r="M39">
        <v>1165943</v>
      </c>
      <c r="N39">
        <v>1226396</v>
      </c>
      <c r="O39">
        <v>946229</v>
      </c>
      <c r="P39">
        <v>946229</v>
      </c>
      <c r="Q39">
        <v>956401</v>
      </c>
      <c r="R39">
        <v>710948</v>
      </c>
      <c r="S39">
        <v>618166</v>
      </c>
      <c r="T39">
        <v>307787</v>
      </c>
      <c r="U39">
        <v>506122</v>
      </c>
      <c r="V39">
        <v>666623</v>
      </c>
      <c r="W39">
        <v>725048</v>
      </c>
      <c r="X39">
        <v>433059</v>
      </c>
      <c r="Y39">
        <v>654159</v>
      </c>
      <c r="Z39">
        <v>562876</v>
      </c>
      <c r="AA39">
        <v>543622</v>
      </c>
      <c r="AB39">
        <v>337962</v>
      </c>
      <c r="AC39">
        <v>543270</v>
      </c>
      <c r="AD39">
        <v>535453</v>
      </c>
      <c r="AE39">
        <v>518341</v>
      </c>
      <c r="AF39">
        <v>365249</v>
      </c>
      <c r="AG39">
        <v>354188</v>
      </c>
      <c r="AH39">
        <v>742359</v>
      </c>
      <c r="AI39">
        <v>746299</v>
      </c>
      <c r="AJ39">
        <v>760539</v>
      </c>
      <c r="AK39">
        <v>709424.83</v>
      </c>
      <c r="AL39">
        <v>1104282</v>
      </c>
      <c r="AM39">
        <v>1085144</v>
      </c>
      <c r="AN39">
        <v>771204.32</v>
      </c>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323</v>
      </c>
      <c r="B40">
        <v>4193504</v>
      </c>
      <c r="C40">
        <v>3325211</v>
      </c>
      <c r="D40">
        <v>3532717</v>
      </c>
      <c r="E40">
        <v>3328165</v>
      </c>
      <c r="F40">
        <v>2844476</v>
      </c>
      <c r="G40">
        <v>2394749</v>
      </c>
      <c r="H40">
        <v>2788486</v>
      </c>
      <c r="I40">
        <v>3018911</v>
      </c>
      <c r="J40">
        <v>2638953</v>
      </c>
      <c r="K40">
        <v>2922112</v>
      </c>
      <c r="L40">
        <v>2508044</v>
      </c>
      <c r="M40">
        <v>2373275</v>
      </c>
      <c r="N40">
        <v>2211814</v>
      </c>
      <c r="O40">
        <v>2237225</v>
      </c>
      <c r="P40">
        <v>2237225</v>
      </c>
      <c r="Q40">
        <v>2169461</v>
      </c>
      <c r="R40">
        <v>1914947</v>
      </c>
      <c r="S40">
        <v>2047623</v>
      </c>
      <c r="T40">
        <v>1943432</v>
      </c>
      <c r="U40">
        <v>2193323</v>
      </c>
      <c r="V40">
        <v>2057856</v>
      </c>
      <c r="W40">
        <v>1862668</v>
      </c>
      <c r="X40">
        <v>1871985</v>
      </c>
      <c r="Y40">
        <v>1890164</v>
      </c>
      <c r="Z40">
        <v>1879259</v>
      </c>
      <c r="AA40">
        <v>1654538</v>
      </c>
      <c r="AB40">
        <v>1753432</v>
      </c>
      <c r="AC40">
        <v>1935247</v>
      </c>
      <c r="AD40">
        <v>1827947</v>
      </c>
      <c r="AE40">
        <v>1711488</v>
      </c>
      <c r="AF40">
        <v>1634215</v>
      </c>
      <c r="AG40">
        <v>1669322</v>
      </c>
      <c r="AH40">
        <v>1379270</v>
      </c>
      <c r="AI40">
        <v>1372558</v>
      </c>
      <c r="AJ40">
        <v>1584193</v>
      </c>
      <c r="AK40">
        <v>1346497.44</v>
      </c>
      <c r="AL40">
        <v>1253293</v>
      </c>
      <c r="AM40">
        <v>1060542</v>
      </c>
      <c r="AN40">
        <v>849782.43</v>
      </c>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452</v>
      </c>
      <c r="B41">
        <v>0</v>
      </c>
      <c r="C41">
        <v>0</v>
      </c>
      <c r="D41">
        <v>0</v>
      </c>
      <c r="E41">
        <v>0</v>
      </c>
      <c r="F41">
        <v>0</v>
      </c>
      <c r="G41">
        <v>0</v>
      </c>
      <c r="H41">
        <v>2788486</v>
      </c>
      <c r="I41">
        <v>3018911</v>
      </c>
      <c r="J41">
        <v>2638953</v>
      </c>
      <c r="K41">
        <v>2922112</v>
      </c>
      <c r="L41">
        <v>2508044</v>
      </c>
      <c r="M41">
        <v>2373275</v>
      </c>
      <c r="N41">
        <v>2211814</v>
      </c>
      <c r="O41">
        <v>2237225</v>
      </c>
      <c r="P41">
        <v>2237225</v>
      </c>
      <c r="Q41">
        <v>478691</v>
      </c>
      <c r="R41">
        <v>0</v>
      </c>
      <c r="S41">
        <v>0</v>
      </c>
      <c r="T41">
        <v>0</v>
      </c>
      <c r="U41">
        <v>595164</v>
      </c>
      <c r="V41">
        <v>498006</v>
      </c>
      <c r="W41">
        <v>0</v>
      </c>
      <c r="X41">
        <v>437743</v>
      </c>
      <c r="Y41">
        <v>371561</v>
      </c>
      <c r="Z41">
        <v>359426</v>
      </c>
      <c r="AA41">
        <v>307689</v>
      </c>
      <c r="AB41">
        <v>440412</v>
      </c>
      <c r="AC41">
        <v>331033</v>
      </c>
      <c r="AD41">
        <v>314588</v>
      </c>
      <c r="AE41">
        <v>356792</v>
      </c>
      <c r="AF41">
        <v>224006</v>
      </c>
      <c r="AG41">
        <v>265396</v>
      </c>
      <c r="AH41">
        <v>174893</v>
      </c>
      <c r="AI41">
        <v>117110</v>
      </c>
      <c r="AJ41">
        <v>131633</v>
      </c>
      <c r="AK41">
        <v>201759.4</v>
      </c>
      <c r="AL41">
        <v>177008</v>
      </c>
      <c r="AM41">
        <v>164304</v>
      </c>
      <c r="AN41">
        <v>80870.09</v>
      </c>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479</v>
      </c>
      <c r="B42">
        <v>1448534</v>
      </c>
      <c r="C42">
        <v>1055262</v>
      </c>
      <c r="D42">
        <v>1006099</v>
      </c>
      <c r="E42">
        <v>662302</v>
      </c>
      <c r="F42">
        <v>609115</v>
      </c>
      <c r="G42">
        <v>600005</v>
      </c>
      <c r="H42">
        <v>0</v>
      </c>
      <c r="I42">
        <v>0</v>
      </c>
      <c r="J42">
        <v>0</v>
      </c>
      <c r="K42">
        <v>0</v>
      </c>
      <c r="L42">
        <v>0</v>
      </c>
      <c r="M42">
        <v>0</v>
      </c>
      <c r="N42">
        <v>0</v>
      </c>
      <c r="O42">
        <v>0</v>
      </c>
      <c r="P42">
        <v>0</v>
      </c>
      <c r="Q42">
        <v>1690770</v>
      </c>
      <c r="R42">
        <v>1914947</v>
      </c>
      <c r="S42">
        <v>2047623</v>
      </c>
      <c r="T42">
        <v>1943432</v>
      </c>
      <c r="U42">
        <v>1598159</v>
      </c>
      <c r="V42">
        <v>1559850</v>
      </c>
      <c r="W42">
        <v>1862668</v>
      </c>
      <c r="X42">
        <v>1434242</v>
      </c>
      <c r="Y42">
        <v>1518603</v>
      </c>
      <c r="Z42">
        <v>1519833</v>
      </c>
      <c r="AA42">
        <v>1346849</v>
      </c>
      <c r="AB42">
        <v>1313020</v>
      </c>
      <c r="AC42">
        <v>1604214</v>
      </c>
      <c r="AD42">
        <v>1513359</v>
      </c>
      <c r="AE42">
        <v>1354696</v>
      </c>
      <c r="AF42">
        <v>1410209</v>
      </c>
      <c r="AG42">
        <v>1403926</v>
      </c>
      <c r="AH42">
        <v>1204377</v>
      </c>
      <c r="AI42">
        <v>1255448</v>
      </c>
      <c r="AJ42">
        <v>1452560</v>
      </c>
      <c r="AK42">
        <v>1144738.04</v>
      </c>
      <c r="AL42">
        <v>1076285</v>
      </c>
      <c r="AM42">
        <v>896238</v>
      </c>
      <c r="AN42">
        <v>768912.35</v>
      </c>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700</v>
      </c>
      <c r="B43">
        <v>787835</v>
      </c>
      <c r="C43">
        <v>740503</v>
      </c>
      <c r="D43">
        <v>807440</v>
      </c>
      <c r="E43">
        <v>869581</v>
      </c>
      <c r="F43">
        <v>630760</v>
      </c>
      <c r="G43">
        <v>682502</v>
      </c>
      <c r="H43">
        <v>697705</v>
      </c>
      <c r="I43">
        <v>630203</v>
      </c>
      <c r="J43">
        <v>511189</v>
      </c>
      <c r="K43">
        <v>580047</v>
      </c>
      <c r="L43">
        <v>594620</v>
      </c>
      <c r="M43">
        <v>583663</v>
      </c>
      <c r="N43">
        <v>574234</v>
      </c>
      <c r="O43">
        <v>518144</v>
      </c>
      <c r="P43">
        <v>518144</v>
      </c>
      <c r="Q43">
        <v>582938</v>
      </c>
      <c r="R43">
        <v>525812</v>
      </c>
      <c r="S43">
        <v>458411</v>
      </c>
      <c r="T43">
        <v>476088</v>
      </c>
      <c r="U43">
        <v>517420</v>
      </c>
      <c r="V43">
        <v>536193</v>
      </c>
      <c r="W43">
        <v>564611</v>
      </c>
      <c r="X43">
        <v>476799</v>
      </c>
      <c r="Y43">
        <v>529268</v>
      </c>
      <c r="Z43">
        <v>434072</v>
      </c>
      <c r="AA43">
        <v>386120</v>
      </c>
      <c r="AB43">
        <v>437669</v>
      </c>
      <c r="AC43">
        <v>445617</v>
      </c>
      <c r="AD43">
        <v>496539</v>
      </c>
      <c r="AE43">
        <v>412721</v>
      </c>
      <c r="AF43">
        <v>337918</v>
      </c>
      <c r="AG43">
        <v>356829</v>
      </c>
      <c r="AH43">
        <v>345466</v>
      </c>
      <c r="AI43">
        <v>315392</v>
      </c>
      <c r="AJ43">
        <v>356779</v>
      </c>
      <c r="AK43">
        <v>363334.93</v>
      </c>
      <c r="AL43">
        <v>324404</v>
      </c>
      <c r="AM43">
        <v>339961</v>
      </c>
      <c r="AN43">
        <v>300329.15000000002</v>
      </c>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325</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46175</v>
      </c>
      <c r="AA44">
        <v>80470</v>
      </c>
      <c r="AB44">
        <v>80615</v>
      </c>
      <c r="AC44">
        <v>82543</v>
      </c>
      <c r="AD44">
        <v>83182</v>
      </c>
      <c r="AE44">
        <v>77244</v>
      </c>
      <c r="AF44">
        <v>74458</v>
      </c>
      <c r="AG44">
        <v>75392</v>
      </c>
      <c r="AH44">
        <v>74033</v>
      </c>
      <c r="AI44">
        <v>74220</v>
      </c>
      <c r="AJ44">
        <v>74181</v>
      </c>
      <c r="AK44">
        <v>75019.19</v>
      </c>
      <c r="AL44">
        <v>117154</v>
      </c>
      <c r="AM44">
        <v>123510</v>
      </c>
      <c r="AN44">
        <v>79759.539999999994</v>
      </c>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481</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46175</v>
      </c>
      <c r="AA45">
        <v>80470</v>
      </c>
      <c r="AB45">
        <v>80615</v>
      </c>
      <c r="AC45">
        <v>82543</v>
      </c>
      <c r="AD45">
        <v>83182</v>
      </c>
      <c r="AE45">
        <v>77244</v>
      </c>
      <c r="AF45">
        <v>74458</v>
      </c>
      <c r="AG45">
        <v>75392</v>
      </c>
      <c r="AH45">
        <v>74033</v>
      </c>
      <c r="AI45">
        <v>74220</v>
      </c>
      <c r="AJ45">
        <v>74181</v>
      </c>
      <c r="AK45">
        <v>75019.19</v>
      </c>
      <c r="AL45">
        <v>117154</v>
      </c>
      <c r="AM45">
        <v>123510</v>
      </c>
      <c r="AN45">
        <v>79759.539999999994</v>
      </c>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2583</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33333</v>
      </c>
      <c r="AN46">
        <v>0</v>
      </c>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2584</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33333</v>
      </c>
      <c r="AN47">
        <v>0</v>
      </c>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487</v>
      </c>
      <c r="B48">
        <v>86179</v>
      </c>
      <c r="C48">
        <v>58033</v>
      </c>
      <c r="D48">
        <v>56210</v>
      </c>
      <c r="E48">
        <v>57936</v>
      </c>
      <c r="F48">
        <v>57354</v>
      </c>
      <c r="G48">
        <v>53559</v>
      </c>
      <c r="H48">
        <v>36668</v>
      </c>
      <c r="I48">
        <v>44786</v>
      </c>
      <c r="J48">
        <v>47534</v>
      </c>
      <c r="K48">
        <v>51331</v>
      </c>
      <c r="L48">
        <v>1318</v>
      </c>
      <c r="M48">
        <v>1250</v>
      </c>
      <c r="N48">
        <v>1231</v>
      </c>
      <c r="O48">
        <v>1233</v>
      </c>
      <c r="P48">
        <v>1233</v>
      </c>
      <c r="Q48">
        <v>1190</v>
      </c>
      <c r="R48">
        <v>1131</v>
      </c>
      <c r="S48">
        <v>0</v>
      </c>
      <c r="T48">
        <v>3743</v>
      </c>
      <c r="U48">
        <v>6047</v>
      </c>
      <c r="V48">
        <v>8370</v>
      </c>
      <c r="W48">
        <v>9042</v>
      </c>
      <c r="X48">
        <v>8879</v>
      </c>
      <c r="Y48">
        <v>8934</v>
      </c>
      <c r="Z48">
        <v>9149</v>
      </c>
      <c r="AA48">
        <v>9585</v>
      </c>
      <c r="AB48">
        <v>9093</v>
      </c>
      <c r="AC48">
        <v>8421</v>
      </c>
      <c r="AD48">
        <v>8394</v>
      </c>
      <c r="AE48">
        <v>194</v>
      </c>
      <c r="AF48">
        <v>185</v>
      </c>
      <c r="AG48">
        <v>198</v>
      </c>
      <c r="AH48">
        <v>219</v>
      </c>
      <c r="AI48">
        <v>238</v>
      </c>
      <c r="AJ48">
        <v>261</v>
      </c>
      <c r="AK48">
        <v>246.82</v>
      </c>
      <c r="AL48">
        <v>242</v>
      </c>
      <c r="AM48">
        <v>343</v>
      </c>
      <c r="AN48">
        <v>502.87</v>
      </c>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2585</v>
      </c>
      <c r="B49">
        <v>121068</v>
      </c>
      <c r="C49">
        <v>113363</v>
      </c>
      <c r="D49">
        <v>102953</v>
      </c>
      <c r="E49">
        <v>104086</v>
      </c>
      <c r="F49">
        <v>93168</v>
      </c>
      <c r="G49">
        <v>83484</v>
      </c>
      <c r="H49">
        <v>78580</v>
      </c>
      <c r="I49">
        <v>73756</v>
      </c>
      <c r="J49">
        <v>62801</v>
      </c>
      <c r="K49">
        <v>62096</v>
      </c>
      <c r="L49">
        <v>56921</v>
      </c>
      <c r="M49">
        <v>38878</v>
      </c>
      <c r="N49">
        <v>0</v>
      </c>
      <c r="O49">
        <v>28820</v>
      </c>
      <c r="P49">
        <v>28820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488</v>
      </c>
      <c r="B50">
        <v>214321</v>
      </c>
      <c r="C50">
        <v>273861</v>
      </c>
      <c r="D50">
        <v>185859</v>
      </c>
      <c r="E50">
        <v>143334</v>
      </c>
      <c r="F50">
        <v>163329</v>
      </c>
      <c r="G50">
        <v>232579</v>
      </c>
      <c r="H50">
        <v>160733</v>
      </c>
      <c r="I50">
        <v>103374</v>
      </c>
      <c r="J50">
        <v>113879</v>
      </c>
      <c r="K50">
        <v>172983</v>
      </c>
      <c r="L50">
        <v>108957</v>
      </c>
      <c r="M50">
        <v>50581</v>
      </c>
      <c r="N50">
        <v>50185</v>
      </c>
      <c r="O50">
        <v>84619</v>
      </c>
      <c r="P50">
        <v>84619</v>
      </c>
      <c r="Q50">
        <v>64952</v>
      </c>
      <c r="R50">
        <v>25444</v>
      </c>
      <c r="S50">
        <v>78714</v>
      </c>
      <c r="T50">
        <v>175096</v>
      </c>
      <c r="U50">
        <v>143314</v>
      </c>
      <c r="V50">
        <v>69711</v>
      </c>
      <c r="W50">
        <v>44264</v>
      </c>
      <c r="X50">
        <v>88490</v>
      </c>
      <c r="Y50">
        <v>70363</v>
      </c>
      <c r="Z50">
        <v>35329</v>
      </c>
      <c r="AA50">
        <v>61428</v>
      </c>
      <c r="AB50">
        <v>102912</v>
      </c>
      <c r="AC50">
        <v>80143</v>
      </c>
      <c r="AD50">
        <v>35628</v>
      </c>
      <c r="AE50">
        <v>68023</v>
      </c>
      <c r="AF50">
        <v>72810</v>
      </c>
      <c r="AG50">
        <v>55497</v>
      </c>
      <c r="AH50">
        <v>10877</v>
      </c>
      <c r="AI50">
        <v>45498</v>
      </c>
      <c r="AJ50">
        <v>64931</v>
      </c>
      <c r="AK50">
        <v>52883.55</v>
      </c>
      <c r="AL50">
        <v>20985</v>
      </c>
      <c r="AM50">
        <v>50349</v>
      </c>
      <c r="AN50">
        <v>89856.37</v>
      </c>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489</v>
      </c>
      <c r="B51">
        <v>0</v>
      </c>
      <c r="C51">
        <v>0</v>
      </c>
      <c r="D51">
        <v>0</v>
      </c>
      <c r="E51">
        <v>0</v>
      </c>
      <c r="F51">
        <v>0</v>
      </c>
      <c r="G51">
        <v>0</v>
      </c>
      <c r="H51">
        <v>0</v>
      </c>
      <c r="I51">
        <v>0</v>
      </c>
      <c r="J51">
        <v>0</v>
      </c>
      <c r="K51">
        <v>0</v>
      </c>
      <c r="L51">
        <v>0</v>
      </c>
      <c r="M51">
        <v>0</v>
      </c>
      <c r="N51">
        <v>33274</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326</v>
      </c>
      <c r="B52">
        <v>5590429</v>
      </c>
      <c r="C52">
        <v>4624525</v>
      </c>
      <c r="D52">
        <v>4853355</v>
      </c>
      <c r="E52">
        <v>4659291</v>
      </c>
      <c r="F52">
        <v>3992325</v>
      </c>
      <c r="G52">
        <v>3706119</v>
      </c>
      <c r="H52">
        <v>4261663</v>
      </c>
      <c r="I52">
        <v>4667099</v>
      </c>
      <c r="J52">
        <v>4455549</v>
      </c>
      <c r="K52">
        <v>4584518</v>
      </c>
      <c r="L52">
        <v>4158166</v>
      </c>
      <c r="M52">
        <v>4213590</v>
      </c>
      <c r="N52">
        <v>4097134</v>
      </c>
      <c r="O52">
        <v>3816270</v>
      </c>
      <c r="P52">
        <v>3816270</v>
      </c>
      <c r="Q52">
        <v>3774942</v>
      </c>
      <c r="R52">
        <v>3178282</v>
      </c>
      <c r="S52">
        <v>3202914</v>
      </c>
      <c r="T52">
        <v>2906146</v>
      </c>
      <c r="U52">
        <v>3366226</v>
      </c>
      <c r="V52">
        <v>3338753</v>
      </c>
      <c r="W52">
        <v>3205633</v>
      </c>
      <c r="X52">
        <v>2879212</v>
      </c>
      <c r="Y52">
        <v>3152888</v>
      </c>
      <c r="Z52">
        <v>2966860</v>
      </c>
      <c r="AA52">
        <v>2735763</v>
      </c>
      <c r="AB52">
        <v>2721683</v>
      </c>
      <c r="AC52">
        <v>3095241</v>
      </c>
      <c r="AD52">
        <v>2987143</v>
      </c>
      <c r="AE52">
        <v>2788011</v>
      </c>
      <c r="AF52">
        <v>2484835</v>
      </c>
      <c r="AG52">
        <v>2511426</v>
      </c>
      <c r="AH52">
        <v>2552224</v>
      </c>
      <c r="AI52">
        <v>2554205</v>
      </c>
      <c r="AJ52">
        <v>2840884</v>
      </c>
      <c r="AK52">
        <v>2547406.75</v>
      </c>
      <c r="AL52">
        <v>2820360</v>
      </c>
      <c r="AM52">
        <v>2693182</v>
      </c>
      <c r="AN52">
        <v>2091434.69</v>
      </c>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490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327</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26013</v>
      </c>
      <c r="AB54">
        <v>46214</v>
      </c>
      <c r="AC54">
        <v>67954</v>
      </c>
      <c r="AD54">
        <v>89275</v>
      </c>
      <c r="AE54">
        <v>102214</v>
      </c>
      <c r="AF54">
        <v>117141</v>
      </c>
      <c r="AG54">
        <v>137173</v>
      </c>
      <c r="AH54">
        <v>153489</v>
      </c>
      <c r="AI54">
        <v>172491</v>
      </c>
      <c r="AJ54">
        <v>190888</v>
      </c>
      <c r="AK54">
        <v>211798.74</v>
      </c>
      <c r="AL54">
        <v>392413</v>
      </c>
      <c r="AM54">
        <v>373677</v>
      </c>
      <c r="AN54">
        <v>346525.46</v>
      </c>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481</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26013</v>
      </c>
      <c r="AB55">
        <v>46214</v>
      </c>
      <c r="AC55">
        <v>67954</v>
      </c>
      <c r="AD55">
        <v>89275</v>
      </c>
      <c r="AE55">
        <v>102214</v>
      </c>
      <c r="AF55">
        <v>117141</v>
      </c>
      <c r="AG55">
        <v>137173</v>
      </c>
      <c r="AH55">
        <v>153489</v>
      </c>
      <c r="AI55">
        <v>172491</v>
      </c>
      <c r="AJ55">
        <v>190888</v>
      </c>
      <c r="AK55">
        <v>211798.74</v>
      </c>
      <c r="AL55">
        <v>392413</v>
      </c>
      <c r="AM55">
        <v>373677</v>
      </c>
      <c r="AN55">
        <v>346525.46</v>
      </c>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492</v>
      </c>
      <c r="B56">
        <v>105464</v>
      </c>
      <c r="C56">
        <v>126101</v>
      </c>
      <c r="D56">
        <v>131943</v>
      </c>
      <c r="E56">
        <v>136521</v>
      </c>
      <c r="F56">
        <v>152499</v>
      </c>
      <c r="G56">
        <v>156532</v>
      </c>
      <c r="H56">
        <v>111308</v>
      </c>
      <c r="I56">
        <v>122800</v>
      </c>
      <c r="J56">
        <v>124851</v>
      </c>
      <c r="K56">
        <v>119628</v>
      </c>
      <c r="L56">
        <v>852</v>
      </c>
      <c r="M56">
        <v>1172</v>
      </c>
      <c r="N56">
        <v>1526</v>
      </c>
      <c r="O56">
        <v>1913</v>
      </c>
      <c r="P56">
        <v>1913</v>
      </c>
      <c r="Q56">
        <v>2229</v>
      </c>
      <c r="R56">
        <v>2624</v>
      </c>
      <c r="S56">
        <v>0</v>
      </c>
      <c r="T56">
        <v>0</v>
      </c>
      <c r="U56">
        <v>0</v>
      </c>
      <c r="V56">
        <v>0</v>
      </c>
      <c r="W56">
        <v>1622</v>
      </c>
      <c r="X56">
        <v>4047</v>
      </c>
      <c r="Y56">
        <v>6615</v>
      </c>
      <c r="Z56">
        <v>9432</v>
      </c>
      <c r="AA56">
        <v>12722</v>
      </c>
      <c r="AB56">
        <v>14810</v>
      </c>
      <c r="AC56">
        <v>16318</v>
      </c>
      <c r="AD56">
        <v>18997</v>
      </c>
      <c r="AE56">
        <v>84</v>
      </c>
      <c r="AF56">
        <v>138</v>
      </c>
      <c r="AG56">
        <v>185</v>
      </c>
      <c r="AH56">
        <v>232</v>
      </c>
      <c r="AI56">
        <v>280</v>
      </c>
      <c r="AJ56">
        <v>323</v>
      </c>
      <c r="AK56">
        <v>435.1</v>
      </c>
      <c r="AL56">
        <v>502</v>
      </c>
      <c r="AM56">
        <v>546</v>
      </c>
      <c r="AN56">
        <v>327.07</v>
      </c>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703</v>
      </c>
      <c r="B57">
        <v>0</v>
      </c>
      <c r="C57">
        <v>0</v>
      </c>
      <c r="D57">
        <v>0</v>
      </c>
      <c r="E57">
        <v>0</v>
      </c>
      <c r="F57">
        <v>0</v>
      </c>
      <c r="G57">
        <v>0</v>
      </c>
      <c r="H57">
        <v>0</v>
      </c>
      <c r="I57">
        <v>0</v>
      </c>
      <c r="J57">
        <v>0</v>
      </c>
      <c r="K57">
        <v>0</v>
      </c>
      <c r="L57">
        <v>0</v>
      </c>
      <c r="M57">
        <v>0</v>
      </c>
      <c r="N57">
        <v>0</v>
      </c>
      <c r="O57">
        <v>0</v>
      </c>
      <c r="P57">
        <v>0</v>
      </c>
      <c r="Q57">
        <v>0</v>
      </c>
      <c r="R57">
        <v>0</v>
      </c>
      <c r="S57">
        <v>0</v>
      </c>
      <c r="T57">
        <v>0</v>
      </c>
      <c r="U57">
        <v>0</v>
      </c>
      <c r="V57">
        <v>108511</v>
      </c>
      <c r="W57">
        <v>0</v>
      </c>
      <c r="X57">
        <v>0</v>
      </c>
      <c r="Y57">
        <v>0</v>
      </c>
      <c r="Z57">
        <v>0</v>
      </c>
      <c r="AA57">
        <v>0</v>
      </c>
      <c r="AB57">
        <v>0</v>
      </c>
      <c r="AC57">
        <v>0</v>
      </c>
      <c r="AD57">
        <v>0</v>
      </c>
      <c r="AE57">
        <v>0</v>
      </c>
      <c r="AF57">
        <v>0</v>
      </c>
      <c r="AG57">
        <v>0</v>
      </c>
      <c r="AH57">
        <v>0</v>
      </c>
      <c r="AI57">
        <v>0</v>
      </c>
      <c r="AJ57">
        <v>0</v>
      </c>
      <c r="AK57">
        <v>0</v>
      </c>
      <c r="AL57">
        <v>0</v>
      </c>
      <c r="AM57">
        <v>0</v>
      </c>
      <c r="AN57">
        <v>0</v>
      </c>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495</v>
      </c>
      <c r="B58">
        <v>278194</v>
      </c>
      <c r="C58">
        <v>269360</v>
      </c>
      <c r="D58">
        <v>261281</v>
      </c>
      <c r="E58">
        <v>258029</v>
      </c>
      <c r="F58">
        <v>249631</v>
      </c>
      <c r="G58">
        <v>247016</v>
      </c>
      <c r="H58">
        <v>236503</v>
      </c>
      <c r="I58">
        <v>246470</v>
      </c>
      <c r="J58">
        <v>236960</v>
      </c>
      <c r="K58">
        <v>226733</v>
      </c>
      <c r="L58">
        <v>197076</v>
      </c>
      <c r="M58">
        <v>179423</v>
      </c>
      <c r="N58">
        <v>172271</v>
      </c>
      <c r="O58">
        <v>131920</v>
      </c>
      <c r="P58">
        <v>131920</v>
      </c>
      <c r="Q58">
        <v>130190</v>
      </c>
      <c r="R58">
        <v>125133</v>
      </c>
      <c r="S58">
        <v>119725</v>
      </c>
      <c r="T58">
        <v>113523</v>
      </c>
      <c r="U58">
        <v>108353</v>
      </c>
      <c r="V58">
        <v>0</v>
      </c>
      <c r="W58">
        <v>103431</v>
      </c>
      <c r="X58">
        <v>101459</v>
      </c>
      <c r="Y58">
        <v>98046</v>
      </c>
      <c r="Z58">
        <v>96212</v>
      </c>
      <c r="AA58">
        <v>92917</v>
      </c>
      <c r="AB58">
        <v>90310</v>
      </c>
      <c r="AC58">
        <v>94422</v>
      </c>
      <c r="AD58">
        <v>103774</v>
      </c>
      <c r="AE58">
        <v>98098</v>
      </c>
      <c r="AF58">
        <v>92629</v>
      </c>
      <c r="AG58">
        <v>90111</v>
      </c>
      <c r="AH58">
        <v>88846</v>
      </c>
      <c r="AI58">
        <v>86614</v>
      </c>
      <c r="AJ58">
        <v>83361</v>
      </c>
      <c r="AK58">
        <v>78586.490000000005</v>
      </c>
      <c r="AL58">
        <v>77359</v>
      </c>
      <c r="AM58">
        <v>74206</v>
      </c>
      <c r="AN58">
        <v>68570.45</v>
      </c>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496</v>
      </c>
      <c r="B59">
        <v>0</v>
      </c>
      <c r="C59">
        <v>0</v>
      </c>
      <c r="D59">
        <v>0</v>
      </c>
      <c r="E59">
        <v>156</v>
      </c>
      <c r="F59">
        <v>867</v>
      </c>
      <c r="G59">
        <v>0</v>
      </c>
      <c r="H59">
        <v>984</v>
      </c>
      <c r="I59">
        <v>1485</v>
      </c>
      <c r="J59">
        <v>1775</v>
      </c>
      <c r="K59">
        <v>1820</v>
      </c>
      <c r="L59">
        <v>1515</v>
      </c>
      <c r="M59">
        <v>1530</v>
      </c>
      <c r="N59">
        <v>1355</v>
      </c>
      <c r="O59">
        <v>1348</v>
      </c>
      <c r="P59">
        <v>1348</v>
      </c>
      <c r="Q59">
        <v>890</v>
      </c>
      <c r="R59">
        <v>1621</v>
      </c>
      <c r="S59">
        <v>832</v>
      </c>
      <c r="T59">
        <v>760</v>
      </c>
      <c r="U59">
        <v>852</v>
      </c>
      <c r="V59">
        <v>517</v>
      </c>
      <c r="W59">
        <v>584</v>
      </c>
      <c r="X59">
        <v>573</v>
      </c>
      <c r="Y59">
        <v>874</v>
      </c>
      <c r="Z59">
        <v>640</v>
      </c>
      <c r="AA59">
        <v>853</v>
      </c>
      <c r="AB59">
        <v>847</v>
      </c>
      <c r="AC59">
        <v>1349</v>
      </c>
      <c r="AD59">
        <v>1533</v>
      </c>
      <c r="AE59">
        <v>1383</v>
      </c>
      <c r="AF59">
        <v>2183</v>
      </c>
      <c r="AG59">
        <v>2877</v>
      </c>
      <c r="AH59">
        <v>1795</v>
      </c>
      <c r="AI59">
        <v>1813</v>
      </c>
      <c r="AJ59">
        <v>2162</v>
      </c>
      <c r="AK59">
        <v>2959.84</v>
      </c>
      <c r="AL59">
        <v>903</v>
      </c>
      <c r="AM59">
        <v>872</v>
      </c>
      <c r="AN59">
        <v>0</v>
      </c>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497</v>
      </c>
      <c r="B60">
        <v>0</v>
      </c>
      <c r="C60">
        <v>0</v>
      </c>
      <c r="D60">
        <v>0</v>
      </c>
      <c r="E60">
        <v>0</v>
      </c>
      <c r="F60">
        <v>0</v>
      </c>
      <c r="G60">
        <v>72</v>
      </c>
      <c r="H60">
        <v>332</v>
      </c>
      <c r="I60">
        <v>0</v>
      </c>
      <c r="J60">
        <v>0</v>
      </c>
      <c r="K60">
        <v>112</v>
      </c>
      <c r="L60">
        <v>0</v>
      </c>
      <c r="M60">
        <v>0</v>
      </c>
      <c r="N60">
        <v>0</v>
      </c>
      <c r="O60">
        <v>0</v>
      </c>
      <c r="P60">
        <v>0</v>
      </c>
      <c r="Q60">
        <v>0</v>
      </c>
      <c r="R60">
        <v>0</v>
      </c>
      <c r="S60">
        <v>0</v>
      </c>
      <c r="T60">
        <v>0</v>
      </c>
      <c r="U60">
        <v>15</v>
      </c>
      <c r="V60">
        <v>17</v>
      </c>
      <c r="W60">
        <v>2530</v>
      </c>
      <c r="X60">
        <v>2466</v>
      </c>
      <c r="Y60">
        <v>2740</v>
      </c>
      <c r="Z60">
        <v>2467</v>
      </c>
      <c r="AA60">
        <v>2595</v>
      </c>
      <c r="AB60">
        <v>2578</v>
      </c>
      <c r="AC60">
        <v>2595</v>
      </c>
      <c r="AD60">
        <v>2562</v>
      </c>
      <c r="AE60">
        <v>2436</v>
      </c>
      <c r="AF60">
        <v>2357</v>
      </c>
      <c r="AG60">
        <v>2405</v>
      </c>
      <c r="AH60">
        <v>2707</v>
      </c>
      <c r="AI60">
        <v>2865</v>
      </c>
      <c r="AJ60">
        <v>2790</v>
      </c>
      <c r="AK60">
        <v>2092.81</v>
      </c>
      <c r="AL60">
        <v>2190</v>
      </c>
      <c r="AM60">
        <v>2105</v>
      </c>
      <c r="AN60">
        <v>2157.3000000000002</v>
      </c>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328</v>
      </c>
      <c r="B61">
        <v>383658</v>
      </c>
      <c r="C61">
        <v>395461</v>
      </c>
      <c r="D61">
        <v>393224</v>
      </c>
      <c r="E61">
        <v>394706</v>
      </c>
      <c r="F61">
        <v>402997</v>
      </c>
      <c r="G61">
        <v>403620</v>
      </c>
      <c r="H61">
        <v>349127</v>
      </c>
      <c r="I61">
        <v>370755</v>
      </c>
      <c r="J61">
        <v>363586</v>
      </c>
      <c r="K61">
        <v>348293</v>
      </c>
      <c r="L61">
        <v>199443</v>
      </c>
      <c r="M61">
        <v>182125</v>
      </c>
      <c r="N61">
        <v>175152</v>
      </c>
      <c r="O61">
        <v>135181</v>
      </c>
      <c r="P61">
        <v>135181</v>
      </c>
      <c r="Q61">
        <v>133309</v>
      </c>
      <c r="R61">
        <v>129378</v>
      </c>
      <c r="S61">
        <v>120557</v>
      </c>
      <c r="T61">
        <v>114283</v>
      </c>
      <c r="U61">
        <v>109220</v>
      </c>
      <c r="V61">
        <v>109045</v>
      </c>
      <c r="W61">
        <v>108167</v>
      </c>
      <c r="X61">
        <v>108545</v>
      </c>
      <c r="Y61">
        <v>108275</v>
      </c>
      <c r="Z61">
        <v>108751</v>
      </c>
      <c r="AA61">
        <v>135100</v>
      </c>
      <c r="AB61">
        <v>154759</v>
      </c>
      <c r="AC61">
        <v>182638</v>
      </c>
      <c r="AD61">
        <v>216141</v>
      </c>
      <c r="AE61">
        <v>204215</v>
      </c>
      <c r="AF61">
        <v>214448</v>
      </c>
      <c r="AG61">
        <v>232751</v>
      </c>
      <c r="AH61">
        <v>247069</v>
      </c>
      <c r="AI61">
        <v>264063</v>
      </c>
      <c r="AJ61">
        <v>279524</v>
      </c>
      <c r="AK61">
        <v>295872.98</v>
      </c>
      <c r="AL61">
        <v>473367</v>
      </c>
      <c r="AM61">
        <v>451406</v>
      </c>
      <c r="AN61">
        <v>417580.27</v>
      </c>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329</v>
      </c>
      <c r="B62">
        <v>5974087</v>
      </c>
      <c r="C62">
        <v>5019986</v>
      </c>
      <c r="D62">
        <v>5246579</v>
      </c>
      <c r="E62">
        <v>5053997</v>
      </c>
      <c r="F62">
        <v>4395322</v>
      </c>
      <c r="G62">
        <v>4109739</v>
      </c>
      <c r="H62">
        <v>4610790</v>
      </c>
      <c r="I62">
        <v>5037854</v>
      </c>
      <c r="J62">
        <v>4819135</v>
      </c>
      <c r="K62">
        <v>4932811</v>
      </c>
      <c r="L62">
        <v>4357609</v>
      </c>
      <c r="M62">
        <v>4395715</v>
      </c>
      <c r="N62">
        <v>4272286</v>
      </c>
      <c r="O62">
        <v>3951451</v>
      </c>
      <c r="P62">
        <v>3951451</v>
      </c>
      <c r="Q62">
        <v>3908251</v>
      </c>
      <c r="R62">
        <v>3307660</v>
      </c>
      <c r="S62">
        <v>3323471</v>
      </c>
      <c r="T62">
        <v>3020429</v>
      </c>
      <c r="U62">
        <v>3475446</v>
      </c>
      <c r="V62">
        <v>3447798</v>
      </c>
      <c r="W62">
        <v>3313800</v>
      </c>
      <c r="X62">
        <v>2987757</v>
      </c>
      <c r="Y62">
        <v>3261163</v>
      </c>
      <c r="Z62">
        <v>3075611</v>
      </c>
      <c r="AA62">
        <v>2870863</v>
      </c>
      <c r="AB62">
        <v>2876442</v>
      </c>
      <c r="AC62">
        <v>3277879</v>
      </c>
      <c r="AD62">
        <v>3203284</v>
      </c>
      <c r="AE62">
        <v>2992226</v>
      </c>
      <c r="AF62">
        <v>2699283</v>
      </c>
      <c r="AG62">
        <v>2744177</v>
      </c>
      <c r="AH62">
        <v>2799293</v>
      </c>
      <c r="AI62">
        <v>2818268</v>
      </c>
      <c r="AJ62">
        <v>3120408</v>
      </c>
      <c r="AK62">
        <v>2843279.73</v>
      </c>
      <c r="AL62">
        <v>3293727</v>
      </c>
      <c r="AM62">
        <v>3144588</v>
      </c>
      <c r="AN62">
        <v>2509014.96</v>
      </c>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498</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499</v>
      </c>
      <c r="B64">
        <v>436951</v>
      </c>
      <c r="C64">
        <v>436951</v>
      </c>
      <c r="D64">
        <v>436951</v>
      </c>
      <c r="E64">
        <v>436951</v>
      </c>
      <c r="F64">
        <v>436951</v>
      </c>
      <c r="G64">
        <v>436951</v>
      </c>
      <c r="H64">
        <v>436951</v>
      </c>
      <c r="I64">
        <v>436951</v>
      </c>
      <c r="J64">
        <v>436951</v>
      </c>
      <c r="K64">
        <v>436951</v>
      </c>
      <c r="L64">
        <v>436951</v>
      </c>
      <c r="M64">
        <v>436951</v>
      </c>
      <c r="N64">
        <v>436951</v>
      </c>
      <c r="O64">
        <v>436951</v>
      </c>
      <c r="P64">
        <v>436951</v>
      </c>
      <c r="Q64">
        <v>436951</v>
      </c>
      <c r="R64">
        <v>436951</v>
      </c>
      <c r="S64">
        <v>436951</v>
      </c>
      <c r="T64">
        <v>436951</v>
      </c>
      <c r="U64">
        <v>436951</v>
      </c>
      <c r="V64">
        <v>436951</v>
      </c>
      <c r="W64">
        <v>436951</v>
      </c>
      <c r="X64">
        <v>436951</v>
      </c>
      <c r="Y64">
        <v>436951</v>
      </c>
      <c r="Z64">
        <v>436951</v>
      </c>
      <c r="AA64">
        <v>436951</v>
      </c>
      <c r="AB64">
        <v>436951</v>
      </c>
      <c r="AC64">
        <v>436951</v>
      </c>
      <c r="AD64">
        <v>436951</v>
      </c>
      <c r="AE64">
        <v>436951</v>
      </c>
      <c r="AF64">
        <v>436951</v>
      </c>
      <c r="AG64">
        <v>436951</v>
      </c>
      <c r="AH64">
        <v>436951</v>
      </c>
      <c r="AI64">
        <v>436951</v>
      </c>
      <c r="AJ64">
        <v>436951</v>
      </c>
      <c r="AK64">
        <v>436950.94</v>
      </c>
      <c r="AL64">
        <v>436951</v>
      </c>
      <c r="AM64">
        <v>67056</v>
      </c>
      <c r="AN64">
        <v>67056.19</v>
      </c>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500</v>
      </c>
      <c r="B65">
        <v>436951</v>
      </c>
      <c r="C65">
        <v>436951</v>
      </c>
      <c r="D65">
        <v>436951</v>
      </c>
      <c r="E65">
        <v>436951</v>
      </c>
      <c r="F65">
        <v>436951</v>
      </c>
      <c r="G65">
        <v>436951</v>
      </c>
      <c r="H65">
        <v>436951</v>
      </c>
      <c r="I65">
        <v>436951</v>
      </c>
      <c r="J65">
        <v>436951</v>
      </c>
      <c r="K65">
        <v>436951</v>
      </c>
      <c r="L65">
        <v>436951</v>
      </c>
      <c r="M65">
        <v>436951</v>
      </c>
      <c r="N65">
        <v>436951</v>
      </c>
      <c r="O65">
        <v>436951</v>
      </c>
      <c r="P65">
        <v>436951</v>
      </c>
      <c r="Q65">
        <v>436951</v>
      </c>
      <c r="R65">
        <v>436951</v>
      </c>
      <c r="S65">
        <v>436951</v>
      </c>
      <c r="T65">
        <v>436951</v>
      </c>
      <c r="U65">
        <v>436951</v>
      </c>
      <c r="V65">
        <v>436951</v>
      </c>
      <c r="W65">
        <v>436951</v>
      </c>
      <c r="X65">
        <v>436951</v>
      </c>
      <c r="Y65">
        <v>436951</v>
      </c>
      <c r="Z65">
        <v>436951</v>
      </c>
      <c r="AA65">
        <v>436951</v>
      </c>
      <c r="AB65">
        <v>436951</v>
      </c>
      <c r="AC65">
        <v>436951</v>
      </c>
      <c r="AD65">
        <v>436951</v>
      </c>
      <c r="AE65">
        <v>436951</v>
      </c>
      <c r="AF65">
        <v>436951</v>
      </c>
      <c r="AG65">
        <v>436951</v>
      </c>
      <c r="AH65">
        <v>436951</v>
      </c>
      <c r="AI65">
        <v>436951</v>
      </c>
      <c r="AJ65">
        <v>436951</v>
      </c>
      <c r="AK65">
        <v>436950.94</v>
      </c>
      <c r="AL65">
        <v>436951</v>
      </c>
      <c r="AM65">
        <v>67056</v>
      </c>
      <c r="AN65">
        <v>67056.19</v>
      </c>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501</v>
      </c>
      <c r="B66">
        <v>435935</v>
      </c>
      <c r="C66">
        <v>435935</v>
      </c>
      <c r="D66">
        <v>435935</v>
      </c>
      <c r="E66">
        <v>435935</v>
      </c>
      <c r="F66">
        <v>435935</v>
      </c>
      <c r="G66">
        <v>435935</v>
      </c>
      <c r="H66">
        <v>435935</v>
      </c>
      <c r="I66">
        <v>435935</v>
      </c>
      <c r="J66">
        <v>435935</v>
      </c>
      <c r="K66">
        <v>435935</v>
      </c>
      <c r="L66">
        <v>435935</v>
      </c>
      <c r="M66">
        <v>435935</v>
      </c>
      <c r="N66">
        <v>435935</v>
      </c>
      <c r="O66">
        <v>435333</v>
      </c>
      <c r="P66">
        <v>435333</v>
      </c>
      <c r="Q66">
        <v>433385</v>
      </c>
      <c r="R66">
        <v>432625</v>
      </c>
      <c r="S66">
        <v>432625</v>
      </c>
      <c r="T66">
        <v>432625</v>
      </c>
      <c r="U66">
        <v>432625</v>
      </c>
      <c r="V66">
        <v>432625</v>
      </c>
      <c r="W66">
        <v>432625</v>
      </c>
      <c r="X66">
        <v>432625</v>
      </c>
      <c r="Y66">
        <v>432625</v>
      </c>
      <c r="Z66">
        <v>432625</v>
      </c>
      <c r="AA66">
        <v>432625</v>
      </c>
      <c r="AB66">
        <v>432625</v>
      </c>
      <c r="AC66">
        <v>432625</v>
      </c>
      <c r="AD66">
        <v>432625</v>
      </c>
      <c r="AE66">
        <v>432625</v>
      </c>
      <c r="AF66">
        <v>432625</v>
      </c>
      <c r="AG66">
        <v>432625</v>
      </c>
      <c r="AH66">
        <v>432624</v>
      </c>
      <c r="AI66">
        <v>432624</v>
      </c>
      <c r="AJ66">
        <v>432624</v>
      </c>
      <c r="AK66">
        <v>432624.3</v>
      </c>
      <c r="AL66">
        <v>367731</v>
      </c>
      <c r="AM66">
        <v>67056</v>
      </c>
      <c r="AN66">
        <v>67056.19</v>
      </c>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502</v>
      </c>
      <c r="B67">
        <v>435935</v>
      </c>
      <c r="C67">
        <v>435935</v>
      </c>
      <c r="D67">
        <v>435935</v>
      </c>
      <c r="E67">
        <v>435935</v>
      </c>
      <c r="F67">
        <v>435935</v>
      </c>
      <c r="G67">
        <v>435935</v>
      </c>
      <c r="H67">
        <v>435935</v>
      </c>
      <c r="I67">
        <v>435935</v>
      </c>
      <c r="J67">
        <v>435935</v>
      </c>
      <c r="K67">
        <v>435935</v>
      </c>
      <c r="L67">
        <v>435935</v>
      </c>
      <c r="M67">
        <v>435935</v>
      </c>
      <c r="N67">
        <v>435935</v>
      </c>
      <c r="O67">
        <v>435333</v>
      </c>
      <c r="P67">
        <v>435333</v>
      </c>
      <c r="Q67">
        <v>433385</v>
      </c>
      <c r="R67">
        <v>432625</v>
      </c>
      <c r="S67">
        <v>432625</v>
      </c>
      <c r="T67">
        <v>432625</v>
      </c>
      <c r="U67">
        <v>432625</v>
      </c>
      <c r="V67">
        <v>432625</v>
      </c>
      <c r="W67">
        <v>432625</v>
      </c>
      <c r="X67">
        <v>432625</v>
      </c>
      <c r="Y67">
        <v>432625</v>
      </c>
      <c r="Z67">
        <v>432625</v>
      </c>
      <c r="AA67">
        <v>432625</v>
      </c>
      <c r="AB67">
        <v>432625</v>
      </c>
      <c r="AC67">
        <v>432625</v>
      </c>
      <c r="AD67">
        <v>432625</v>
      </c>
      <c r="AE67">
        <v>432625</v>
      </c>
      <c r="AF67">
        <v>432625</v>
      </c>
      <c r="AG67">
        <v>432625</v>
      </c>
      <c r="AH67">
        <v>432624</v>
      </c>
      <c r="AI67">
        <v>432624</v>
      </c>
      <c r="AJ67">
        <v>432624</v>
      </c>
      <c r="AK67">
        <v>432624.3</v>
      </c>
      <c r="AL67">
        <v>367731</v>
      </c>
      <c r="AM67">
        <v>67056</v>
      </c>
      <c r="AN67">
        <v>67056.19</v>
      </c>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2586</v>
      </c>
      <c r="B68">
        <v>2005</v>
      </c>
      <c r="C68">
        <v>2005</v>
      </c>
      <c r="D68">
        <v>2005</v>
      </c>
      <c r="E68">
        <v>2005</v>
      </c>
      <c r="F68">
        <v>2005</v>
      </c>
      <c r="G68">
        <v>2005</v>
      </c>
      <c r="H68">
        <v>2005</v>
      </c>
      <c r="I68">
        <v>2005</v>
      </c>
      <c r="J68">
        <v>2005</v>
      </c>
      <c r="K68">
        <v>2005</v>
      </c>
      <c r="L68">
        <v>2005</v>
      </c>
      <c r="M68">
        <v>2005</v>
      </c>
      <c r="N68">
        <v>2005</v>
      </c>
      <c r="O68">
        <v>12061</v>
      </c>
      <c r="P68">
        <v>12061</v>
      </c>
      <c r="Q68">
        <v>44610</v>
      </c>
      <c r="R68">
        <v>55615</v>
      </c>
      <c r="S68">
        <v>53928</v>
      </c>
      <c r="T68">
        <v>50626</v>
      </c>
      <c r="U68">
        <v>47325</v>
      </c>
      <c r="V68">
        <v>44023</v>
      </c>
      <c r="W68">
        <v>40721</v>
      </c>
      <c r="X68">
        <v>37419</v>
      </c>
      <c r="Y68">
        <v>34118</v>
      </c>
      <c r="Z68">
        <v>30816</v>
      </c>
      <c r="AA68">
        <v>27514</v>
      </c>
      <c r="AB68">
        <v>24213</v>
      </c>
      <c r="AC68">
        <v>20004</v>
      </c>
      <c r="AD68">
        <v>16845</v>
      </c>
      <c r="AE68">
        <v>14462</v>
      </c>
      <c r="AF68">
        <v>11244</v>
      </c>
      <c r="AG68">
        <v>8431</v>
      </c>
      <c r="AH68">
        <v>4818</v>
      </c>
      <c r="AI68">
        <v>1204</v>
      </c>
      <c r="AJ68">
        <v>0</v>
      </c>
      <c r="AK68">
        <v>0</v>
      </c>
      <c r="AL68">
        <v>0</v>
      </c>
      <c r="AM68">
        <v>0</v>
      </c>
      <c r="AN68">
        <v>0</v>
      </c>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503</v>
      </c>
      <c r="B69">
        <v>2304523</v>
      </c>
      <c r="C69">
        <v>2304523</v>
      </c>
      <c r="D69">
        <v>2304523</v>
      </c>
      <c r="E69">
        <v>2304523</v>
      </c>
      <c r="F69">
        <v>2304523</v>
      </c>
      <c r="G69">
        <v>2304523</v>
      </c>
      <c r="H69">
        <v>2304523</v>
      </c>
      <c r="I69">
        <v>2304523</v>
      </c>
      <c r="J69">
        <v>2304523</v>
      </c>
      <c r="K69">
        <v>2304523</v>
      </c>
      <c r="L69">
        <v>2304523</v>
      </c>
      <c r="M69">
        <v>2304524</v>
      </c>
      <c r="N69">
        <v>2304524</v>
      </c>
      <c r="O69">
        <v>2275430</v>
      </c>
      <c r="P69">
        <v>2275430</v>
      </c>
      <c r="Q69">
        <v>2176628</v>
      </c>
      <c r="R69">
        <v>2138104</v>
      </c>
      <c r="S69">
        <v>2138104</v>
      </c>
      <c r="T69">
        <v>2138104</v>
      </c>
      <c r="U69">
        <v>2138104</v>
      </c>
      <c r="V69">
        <v>2138104</v>
      </c>
      <c r="W69">
        <v>2138104</v>
      </c>
      <c r="X69">
        <v>2138104</v>
      </c>
      <c r="Y69">
        <v>2138104</v>
      </c>
      <c r="Z69">
        <v>2138104</v>
      </c>
      <c r="AA69">
        <v>2138104</v>
      </c>
      <c r="AB69">
        <v>2138104</v>
      </c>
      <c r="AC69">
        <v>2138104</v>
      </c>
      <c r="AD69">
        <v>2138104</v>
      </c>
      <c r="AE69">
        <v>2138104</v>
      </c>
      <c r="AF69">
        <v>2138104</v>
      </c>
      <c r="AG69">
        <v>2138104</v>
      </c>
      <c r="AH69">
        <v>2138104</v>
      </c>
      <c r="AI69">
        <v>2138104</v>
      </c>
      <c r="AJ69">
        <v>2138104</v>
      </c>
      <c r="AK69">
        <v>2138103.9900000002</v>
      </c>
      <c r="AL69">
        <v>0</v>
      </c>
      <c r="AM69">
        <v>0</v>
      </c>
      <c r="AN69">
        <v>0</v>
      </c>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504</v>
      </c>
      <c r="B70">
        <v>2304523</v>
      </c>
      <c r="C70">
        <v>2304523</v>
      </c>
      <c r="D70">
        <v>2304523</v>
      </c>
      <c r="E70">
        <v>2304523</v>
      </c>
      <c r="F70">
        <v>2304523</v>
      </c>
      <c r="G70">
        <v>2304523</v>
      </c>
      <c r="H70">
        <v>2304523</v>
      </c>
      <c r="I70">
        <v>2304523</v>
      </c>
      <c r="J70">
        <v>2304523</v>
      </c>
      <c r="K70">
        <v>2304523</v>
      </c>
      <c r="L70">
        <v>2304523</v>
      </c>
      <c r="M70">
        <v>2304524</v>
      </c>
      <c r="N70">
        <v>2304524</v>
      </c>
      <c r="O70">
        <v>2275430</v>
      </c>
      <c r="P70">
        <v>2275430</v>
      </c>
      <c r="Q70">
        <v>2176628</v>
      </c>
      <c r="R70">
        <v>2138104</v>
      </c>
      <c r="S70">
        <v>2138104</v>
      </c>
      <c r="T70">
        <v>2138104</v>
      </c>
      <c r="U70">
        <v>2138104</v>
      </c>
      <c r="V70">
        <v>2138104</v>
      </c>
      <c r="W70">
        <v>2138104</v>
      </c>
      <c r="X70">
        <v>2138104</v>
      </c>
      <c r="Y70">
        <v>2138104</v>
      </c>
      <c r="Z70">
        <v>2138104</v>
      </c>
      <c r="AA70">
        <v>2138104</v>
      </c>
      <c r="AB70">
        <v>2138104</v>
      </c>
      <c r="AC70">
        <v>2138104</v>
      </c>
      <c r="AD70">
        <v>2138104</v>
      </c>
      <c r="AE70">
        <v>2138104</v>
      </c>
      <c r="AF70">
        <v>2138104</v>
      </c>
      <c r="AG70">
        <v>2138104</v>
      </c>
      <c r="AH70">
        <v>2138104</v>
      </c>
      <c r="AI70">
        <v>2138104</v>
      </c>
      <c r="AJ70">
        <v>2138104</v>
      </c>
      <c r="AK70">
        <v>2138103.9900000002</v>
      </c>
      <c r="AL70">
        <v>0</v>
      </c>
      <c r="AM70">
        <v>0</v>
      </c>
      <c r="AN70">
        <v>0</v>
      </c>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506</v>
      </c>
      <c r="B71">
        <v>6213621</v>
      </c>
      <c r="C71">
        <v>6379828</v>
      </c>
      <c r="D71">
        <v>5766336</v>
      </c>
      <c r="E71">
        <v>5276336</v>
      </c>
      <c r="F71">
        <v>5118602</v>
      </c>
      <c r="G71">
        <v>5085134</v>
      </c>
      <c r="H71">
        <v>4751586</v>
      </c>
      <c r="I71">
        <v>4320252</v>
      </c>
      <c r="J71">
        <v>4292099</v>
      </c>
      <c r="K71">
        <v>3988740</v>
      </c>
      <c r="L71">
        <v>4041212</v>
      </c>
      <c r="M71">
        <v>3669637</v>
      </c>
      <c r="N71">
        <v>3657789</v>
      </c>
      <c r="O71">
        <v>3785212</v>
      </c>
      <c r="P71">
        <v>3785212</v>
      </c>
      <c r="Q71">
        <v>3540077</v>
      </c>
      <c r="R71">
        <v>3131610</v>
      </c>
      <c r="S71">
        <v>3145378</v>
      </c>
      <c r="T71">
        <v>3204039</v>
      </c>
      <c r="U71">
        <v>2947173</v>
      </c>
      <c r="V71">
        <v>2561632</v>
      </c>
      <c r="W71">
        <v>2575199</v>
      </c>
      <c r="X71">
        <v>2492213</v>
      </c>
      <c r="Y71">
        <v>2300491</v>
      </c>
      <c r="Z71">
        <v>2005522</v>
      </c>
      <c r="AA71">
        <v>2036637</v>
      </c>
      <c r="AB71">
        <v>2026221</v>
      </c>
      <c r="AC71">
        <v>1912249</v>
      </c>
      <c r="AD71">
        <v>1635540</v>
      </c>
      <c r="AE71">
        <v>1621487</v>
      </c>
      <c r="AF71">
        <v>1672307</v>
      </c>
      <c r="AG71">
        <v>1566320</v>
      </c>
      <c r="AH71">
        <v>1315384</v>
      </c>
      <c r="AI71">
        <v>1290639</v>
      </c>
      <c r="AJ71">
        <v>1317548</v>
      </c>
      <c r="AK71">
        <v>1261813.8500000001</v>
      </c>
      <c r="AL71">
        <v>1658602</v>
      </c>
      <c r="AM71">
        <v>1524381</v>
      </c>
      <c r="AN71">
        <v>1672857.78</v>
      </c>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507</v>
      </c>
      <c r="B72">
        <v>74088</v>
      </c>
      <c r="C72">
        <v>74088</v>
      </c>
      <c r="D72">
        <v>74088</v>
      </c>
      <c r="E72">
        <v>72557</v>
      </c>
      <c r="F72">
        <v>74048</v>
      </c>
      <c r="G72">
        <v>74048</v>
      </c>
      <c r="H72">
        <v>74048</v>
      </c>
      <c r="I72">
        <v>74048</v>
      </c>
      <c r="J72">
        <v>74048</v>
      </c>
      <c r="K72">
        <v>74048</v>
      </c>
      <c r="L72">
        <v>74048</v>
      </c>
      <c r="M72">
        <v>74148</v>
      </c>
      <c r="N72">
        <v>74148</v>
      </c>
      <c r="O72">
        <v>74148</v>
      </c>
      <c r="P72">
        <v>74148</v>
      </c>
      <c r="Q72">
        <v>74148</v>
      </c>
      <c r="R72">
        <v>74148</v>
      </c>
      <c r="S72">
        <v>74148</v>
      </c>
      <c r="T72">
        <v>74148</v>
      </c>
      <c r="U72">
        <v>74148</v>
      </c>
      <c r="V72">
        <v>74148</v>
      </c>
      <c r="W72">
        <v>74148</v>
      </c>
      <c r="X72">
        <v>74148</v>
      </c>
      <c r="Y72">
        <v>74148</v>
      </c>
      <c r="Z72">
        <v>74148</v>
      </c>
      <c r="AA72">
        <v>74148</v>
      </c>
      <c r="AB72">
        <v>73058</v>
      </c>
      <c r="AC72">
        <v>72488</v>
      </c>
      <c r="AD72">
        <v>67088</v>
      </c>
      <c r="AE72">
        <v>64088</v>
      </c>
      <c r="AF72">
        <v>60688</v>
      </c>
      <c r="AG72">
        <v>59088</v>
      </c>
      <c r="AH72">
        <v>54288</v>
      </c>
      <c r="AI72">
        <v>52088</v>
      </c>
      <c r="AJ72">
        <v>49088</v>
      </c>
      <c r="AK72">
        <v>49087.57</v>
      </c>
      <c r="AL72">
        <v>36176</v>
      </c>
      <c r="AM72">
        <v>13114</v>
      </c>
      <c r="AN72">
        <v>13113.64</v>
      </c>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508</v>
      </c>
      <c r="B73">
        <v>49088</v>
      </c>
      <c r="C73">
        <v>49088</v>
      </c>
      <c r="D73">
        <v>49088</v>
      </c>
      <c r="E73">
        <v>49088</v>
      </c>
      <c r="F73">
        <v>49088</v>
      </c>
      <c r="G73">
        <v>49088</v>
      </c>
      <c r="H73">
        <v>49088</v>
      </c>
      <c r="I73">
        <v>49088</v>
      </c>
      <c r="J73">
        <v>49088</v>
      </c>
      <c r="K73">
        <v>49088</v>
      </c>
      <c r="L73">
        <v>49088</v>
      </c>
      <c r="M73">
        <v>49088</v>
      </c>
      <c r="N73">
        <v>49088</v>
      </c>
      <c r="O73">
        <v>49088</v>
      </c>
      <c r="P73">
        <v>49088</v>
      </c>
      <c r="Q73">
        <v>49088</v>
      </c>
      <c r="R73">
        <v>49088</v>
      </c>
      <c r="S73">
        <v>49088</v>
      </c>
      <c r="T73">
        <v>49088</v>
      </c>
      <c r="U73">
        <v>49088</v>
      </c>
      <c r="V73">
        <v>49088</v>
      </c>
      <c r="W73">
        <v>49088</v>
      </c>
      <c r="X73">
        <v>49088</v>
      </c>
      <c r="Y73">
        <v>49088</v>
      </c>
      <c r="Z73">
        <v>49088</v>
      </c>
      <c r="AA73">
        <v>49088</v>
      </c>
      <c r="AB73">
        <v>49088</v>
      </c>
      <c r="AC73">
        <v>49088</v>
      </c>
      <c r="AD73">
        <v>49088</v>
      </c>
      <c r="AE73">
        <v>49088</v>
      </c>
      <c r="AF73">
        <v>49088</v>
      </c>
      <c r="AG73">
        <v>49088</v>
      </c>
      <c r="AH73">
        <v>49088</v>
      </c>
      <c r="AI73">
        <v>49088</v>
      </c>
      <c r="AJ73">
        <v>49088</v>
      </c>
      <c r="AK73">
        <v>49087.57</v>
      </c>
      <c r="AL73">
        <v>36176</v>
      </c>
      <c r="AM73">
        <v>13114</v>
      </c>
      <c r="AN73">
        <v>13113.64</v>
      </c>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2587</v>
      </c>
      <c r="B74">
        <v>25000</v>
      </c>
      <c r="C74">
        <v>25000</v>
      </c>
      <c r="D74">
        <v>25000</v>
      </c>
      <c r="E74">
        <v>23469</v>
      </c>
      <c r="F74">
        <v>24960</v>
      </c>
      <c r="G74">
        <v>24960</v>
      </c>
      <c r="H74">
        <v>24960</v>
      </c>
      <c r="I74">
        <v>24960</v>
      </c>
      <c r="J74">
        <v>24960</v>
      </c>
      <c r="K74">
        <v>24960</v>
      </c>
      <c r="L74">
        <v>24960</v>
      </c>
      <c r="M74">
        <v>25060</v>
      </c>
      <c r="N74">
        <v>25060</v>
      </c>
      <c r="O74">
        <v>25060</v>
      </c>
      <c r="P74">
        <v>25060</v>
      </c>
      <c r="Q74">
        <v>25060</v>
      </c>
      <c r="R74">
        <v>25060</v>
      </c>
      <c r="S74">
        <v>25060</v>
      </c>
      <c r="T74">
        <v>25060</v>
      </c>
      <c r="U74">
        <v>25060</v>
      </c>
      <c r="V74">
        <v>25060</v>
      </c>
      <c r="W74">
        <v>25060</v>
      </c>
      <c r="X74">
        <v>25060</v>
      </c>
      <c r="Y74">
        <v>25060</v>
      </c>
      <c r="Z74">
        <v>25060</v>
      </c>
      <c r="AA74">
        <v>25060</v>
      </c>
      <c r="AB74">
        <v>23970</v>
      </c>
      <c r="AC74">
        <v>23400</v>
      </c>
      <c r="AD74">
        <v>18000</v>
      </c>
      <c r="AE74">
        <v>15000</v>
      </c>
      <c r="AF74">
        <v>11600</v>
      </c>
      <c r="AG74">
        <v>10000</v>
      </c>
      <c r="AH74">
        <v>5200</v>
      </c>
      <c r="AI74">
        <v>3000</v>
      </c>
      <c r="AJ74">
        <v>0</v>
      </c>
      <c r="AK74">
        <v>0</v>
      </c>
      <c r="AL74">
        <v>0</v>
      </c>
      <c r="AM74">
        <v>0</v>
      </c>
      <c r="AN74">
        <v>0</v>
      </c>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330</v>
      </c>
      <c r="B75">
        <v>6139533</v>
      </c>
      <c r="C75">
        <v>6305740</v>
      </c>
      <c r="D75">
        <v>5692248</v>
      </c>
      <c r="E75">
        <v>5203779</v>
      </c>
      <c r="F75">
        <v>5044554</v>
      </c>
      <c r="G75">
        <v>5011086</v>
      </c>
      <c r="H75">
        <v>4677538</v>
      </c>
      <c r="I75">
        <v>4246204</v>
      </c>
      <c r="J75">
        <v>4218051</v>
      </c>
      <c r="K75">
        <v>3914692</v>
      </c>
      <c r="L75">
        <v>3967164</v>
      </c>
      <c r="M75">
        <v>3595489</v>
      </c>
      <c r="N75">
        <v>3583641</v>
      </c>
      <c r="O75">
        <v>3711064</v>
      </c>
      <c r="P75">
        <v>3711064</v>
      </c>
      <c r="Q75">
        <v>3465929</v>
      </c>
      <c r="R75">
        <v>3057462</v>
      </c>
      <c r="S75">
        <v>3071230</v>
      </c>
      <c r="T75">
        <v>3129891</v>
      </c>
      <c r="U75">
        <v>2873025</v>
      </c>
      <c r="V75">
        <v>2487484</v>
      </c>
      <c r="W75">
        <v>2501051</v>
      </c>
      <c r="X75">
        <v>2418065</v>
      </c>
      <c r="Y75">
        <v>2226343</v>
      </c>
      <c r="Z75">
        <v>1931374</v>
      </c>
      <c r="AA75">
        <v>1962489</v>
      </c>
      <c r="AB75">
        <v>1953163</v>
      </c>
      <c r="AC75">
        <v>1839761</v>
      </c>
      <c r="AD75">
        <v>1568452</v>
      </c>
      <c r="AE75">
        <v>1557399</v>
      </c>
      <c r="AF75">
        <v>1611619</v>
      </c>
      <c r="AG75">
        <v>1507232</v>
      </c>
      <c r="AH75">
        <v>1261096</v>
      </c>
      <c r="AI75">
        <v>1238551</v>
      </c>
      <c r="AJ75">
        <v>1268460</v>
      </c>
      <c r="AK75">
        <v>1212726.28</v>
      </c>
      <c r="AL75">
        <v>1622426</v>
      </c>
      <c r="AM75">
        <v>1511267</v>
      </c>
      <c r="AN75">
        <v>1659744.14</v>
      </c>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509</v>
      </c>
      <c r="B76">
        <v>-459760</v>
      </c>
      <c r="C76">
        <v>-522734</v>
      </c>
      <c r="D76">
        <v>-505979</v>
      </c>
      <c r="E76">
        <v>-549849</v>
      </c>
      <c r="F76">
        <v>-543967</v>
      </c>
      <c r="G76">
        <v>-527814</v>
      </c>
      <c r="H76">
        <v>-536412</v>
      </c>
      <c r="I76">
        <v>-429267</v>
      </c>
      <c r="J76">
        <v>-552070</v>
      </c>
      <c r="K76">
        <v>-495701</v>
      </c>
      <c r="L76">
        <v>-608677</v>
      </c>
      <c r="M76">
        <v>-616630</v>
      </c>
      <c r="N76">
        <v>-580505</v>
      </c>
      <c r="O76">
        <v>-487236</v>
      </c>
      <c r="P76">
        <v>-487236</v>
      </c>
      <c r="Q76">
        <v>-470446</v>
      </c>
      <c r="R76">
        <v>-463438</v>
      </c>
      <c r="S76">
        <v>-325132</v>
      </c>
      <c r="T76">
        <v>-369330</v>
      </c>
      <c r="U76">
        <v>-320866</v>
      </c>
      <c r="V76">
        <v>-297559</v>
      </c>
      <c r="W76">
        <v>-277931</v>
      </c>
      <c r="X76">
        <v>-272157</v>
      </c>
      <c r="Y76">
        <v>-225534</v>
      </c>
      <c r="Z76">
        <v>-210693</v>
      </c>
      <c r="AA76">
        <v>-177613</v>
      </c>
      <c r="AB76">
        <v>-159139</v>
      </c>
      <c r="AC76">
        <v>-168292</v>
      </c>
      <c r="AD76">
        <v>-171153</v>
      </c>
      <c r="AE76">
        <v>-189251</v>
      </c>
      <c r="AF76">
        <v>-217174</v>
      </c>
      <c r="AG76">
        <v>-167200</v>
      </c>
      <c r="AH76">
        <v>-165272</v>
      </c>
      <c r="AI76">
        <v>-133670</v>
      </c>
      <c r="AJ76">
        <v>-134350</v>
      </c>
      <c r="AK76">
        <v>-139981.1</v>
      </c>
      <c r="AL76">
        <v>-172405</v>
      </c>
      <c r="AM76">
        <v>127111</v>
      </c>
      <c r="AN76">
        <v>-137054.93</v>
      </c>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515</v>
      </c>
      <c r="B77">
        <v>-459760</v>
      </c>
      <c r="C77">
        <v>-522734</v>
      </c>
      <c r="D77">
        <v>-505979</v>
      </c>
      <c r="E77">
        <v>-549849</v>
      </c>
      <c r="F77">
        <v>-543967</v>
      </c>
      <c r="G77">
        <v>-527814</v>
      </c>
      <c r="H77">
        <v>-536412</v>
      </c>
      <c r="I77">
        <v>-429267</v>
      </c>
      <c r="J77">
        <v>-552070</v>
      </c>
      <c r="K77">
        <v>-495701</v>
      </c>
      <c r="L77">
        <v>-608677</v>
      </c>
      <c r="M77">
        <v>-616630</v>
      </c>
      <c r="N77">
        <v>-580505</v>
      </c>
      <c r="O77">
        <v>-487236</v>
      </c>
      <c r="P77">
        <v>-487236</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331</v>
      </c>
      <c r="B78">
        <v>8496324</v>
      </c>
      <c r="C78">
        <v>8599557</v>
      </c>
      <c r="D78">
        <v>8002820</v>
      </c>
      <c r="E78">
        <v>7468950</v>
      </c>
      <c r="F78">
        <v>7317098</v>
      </c>
      <c r="G78">
        <v>7299783</v>
      </c>
      <c r="H78">
        <v>6957637</v>
      </c>
      <c r="I78">
        <v>6633448</v>
      </c>
      <c r="J78">
        <v>6482492</v>
      </c>
      <c r="K78">
        <v>6235502</v>
      </c>
      <c r="L78">
        <v>6174998</v>
      </c>
      <c r="M78">
        <v>5795471</v>
      </c>
      <c r="N78">
        <v>5819748</v>
      </c>
      <c r="O78">
        <v>6020800</v>
      </c>
      <c r="P78">
        <v>6020800</v>
      </c>
      <c r="Q78">
        <v>5724254</v>
      </c>
      <c r="R78">
        <v>5294516</v>
      </c>
      <c r="S78">
        <v>5444903</v>
      </c>
      <c r="T78">
        <v>5456064</v>
      </c>
      <c r="U78">
        <v>5244361</v>
      </c>
      <c r="V78">
        <v>4878825</v>
      </c>
      <c r="W78">
        <v>4908718</v>
      </c>
      <c r="X78">
        <v>4828204</v>
      </c>
      <c r="Y78">
        <v>4679804</v>
      </c>
      <c r="Z78">
        <v>4396374</v>
      </c>
      <c r="AA78">
        <v>4457267</v>
      </c>
      <c r="AB78">
        <v>4462024</v>
      </c>
      <c r="AC78">
        <v>4334690</v>
      </c>
      <c r="AD78">
        <v>4051961</v>
      </c>
      <c r="AE78">
        <v>4017427</v>
      </c>
      <c r="AF78">
        <v>4037106</v>
      </c>
      <c r="AG78">
        <v>3978280</v>
      </c>
      <c r="AH78">
        <v>3725658</v>
      </c>
      <c r="AI78">
        <v>3728901</v>
      </c>
      <c r="AJ78">
        <v>3753926</v>
      </c>
      <c r="AK78">
        <v>3692561.05</v>
      </c>
      <c r="AL78">
        <v>1853928</v>
      </c>
      <c r="AM78">
        <v>1718548</v>
      </c>
      <c r="AN78">
        <v>1602859.05</v>
      </c>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516</v>
      </c>
      <c r="B79">
        <v>138</v>
      </c>
      <c r="C79">
        <v>20247</v>
      </c>
      <c r="D79">
        <v>22301</v>
      </c>
      <c r="E79">
        <v>25058</v>
      </c>
      <c r="F79">
        <v>21373</v>
      </c>
      <c r="G79">
        <v>21448</v>
      </c>
      <c r="H79">
        <v>21287</v>
      </c>
      <c r="I79">
        <v>22338</v>
      </c>
      <c r="J79">
        <v>24230</v>
      </c>
      <c r="K79">
        <v>21606</v>
      </c>
      <c r="L79">
        <v>98</v>
      </c>
      <c r="M79">
        <v>95</v>
      </c>
      <c r="N79">
        <v>106</v>
      </c>
      <c r="O79">
        <v>145</v>
      </c>
      <c r="P79">
        <v>145</v>
      </c>
      <c r="Q79">
        <v>88</v>
      </c>
      <c r="R79">
        <v>74</v>
      </c>
      <c r="S79">
        <v>44</v>
      </c>
      <c r="T79">
        <v>39</v>
      </c>
      <c r="U79">
        <v>35</v>
      </c>
      <c r="V79">
        <v>34</v>
      </c>
      <c r="W79">
        <v>19</v>
      </c>
      <c r="X79">
        <v>29</v>
      </c>
      <c r="Y79">
        <v>6</v>
      </c>
      <c r="Z79">
        <v>6</v>
      </c>
      <c r="AA79">
        <v>43</v>
      </c>
      <c r="AB79">
        <v>82</v>
      </c>
      <c r="AC79">
        <v>-22</v>
      </c>
      <c r="AD79">
        <v>0</v>
      </c>
      <c r="AE79">
        <v>-18</v>
      </c>
      <c r="AF79">
        <v>-33</v>
      </c>
      <c r="AG79">
        <v>-18</v>
      </c>
      <c r="AH79">
        <v>-17</v>
      </c>
      <c r="AI79">
        <v>-52</v>
      </c>
      <c r="AJ79">
        <v>-23</v>
      </c>
      <c r="AK79">
        <v>12.34</v>
      </c>
      <c r="AL79">
        <v>24</v>
      </c>
      <c r="AM79">
        <v>20500</v>
      </c>
      <c r="AN79">
        <v>23381.54</v>
      </c>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517</v>
      </c>
      <c r="B80">
        <v>8496462</v>
      </c>
      <c r="C80">
        <v>8619804</v>
      </c>
      <c r="D80">
        <v>8025121</v>
      </c>
      <c r="E80">
        <v>7494008</v>
      </c>
      <c r="F80">
        <v>7338471</v>
      </c>
      <c r="G80">
        <v>7321231</v>
      </c>
      <c r="H80">
        <v>6978924</v>
      </c>
      <c r="I80">
        <v>6655786</v>
      </c>
      <c r="J80">
        <v>6506722</v>
      </c>
      <c r="K80">
        <v>6257108</v>
      </c>
      <c r="L80">
        <v>6175096</v>
      </c>
      <c r="M80">
        <v>5795566</v>
      </c>
      <c r="N80">
        <v>5819854</v>
      </c>
      <c r="O80">
        <v>6020945</v>
      </c>
      <c r="P80">
        <v>6020945</v>
      </c>
      <c r="Q80">
        <v>5724342</v>
      </c>
      <c r="R80">
        <v>5294590</v>
      </c>
      <c r="S80">
        <v>5444947</v>
      </c>
      <c r="T80">
        <v>5456103</v>
      </c>
      <c r="U80">
        <v>5244396</v>
      </c>
      <c r="V80">
        <v>4878859</v>
      </c>
      <c r="W80">
        <v>4908737</v>
      </c>
      <c r="X80">
        <v>4828233</v>
      </c>
      <c r="Y80">
        <v>4679810</v>
      </c>
      <c r="Z80">
        <v>4396380</v>
      </c>
      <c r="AA80">
        <v>4457310</v>
      </c>
      <c r="AB80">
        <v>4462106</v>
      </c>
      <c r="AC80">
        <v>4334668</v>
      </c>
      <c r="AD80">
        <v>4051961</v>
      </c>
      <c r="AE80">
        <v>4017409</v>
      </c>
      <c r="AF80">
        <v>4037073</v>
      </c>
      <c r="AG80">
        <v>3978262</v>
      </c>
      <c r="AH80">
        <v>3725641</v>
      </c>
      <c r="AI80">
        <v>3728849</v>
      </c>
      <c r="AJ80">
        <v>3753903</v>
      </c>
      <c r="AK80">
        <v>3692573.38</v>
      </c>
      <c r="AL80">
        <v>1853952</v>
      </c>
      <c r="AM80">
        <v>1739048</v>
      </c>
      <c r="AN80">
        <v>1626240.58</v>
      </c>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518</v>
      </c>
      <c r="B81">
        <v>14470549</v>
      </c>
      <c r="C81">
        <v>13639790</v>
      </c>
      <c r="D81">
        <v>13271700</v>
      </c>
      <c r="E81">
        <v>12548005</v>
      </c>
      <c r="F81">
        <v>11733793</v>
      </c>
      <c r="G81">
        <v>11430970</v>
      </c>
      <c r="H81">
        <v>11589714</v>
      </c>
      <c r="I81">
        <v>11693640</v>
      </c>
      <c r="J81">
        <v>11325857</v>
      </c>
      <c r="K81">
        <v>11189919</v>
      </c>
      <c r="L81">
        <v>10532705</v>
      </c>
      <c r="M81">
        <v>10191281</v>
      </c>
      <c r="N81">
        <v>10092140</v>
      </c>
      <c r="O81">
        <v>9972396</v>
      </c>
      <c r="P81">
        <v>9972396</v>
      </c>
      <c r="Q81">
        <v>9632593</v>
      </c>
      <c r="R81">
        <v>8602250</v>
      </c>
      <c r="S81">
        <v>8768418</v>
      </c>
      <c r="T81">
        <v>8476532</v>
      </c>
      <c r="U81">
        <v>8719842</v>
      </c>
      <c r="V81">
        <v>8326657</v>
      </c>
      <c r="W81">
        <v>8222537</v>
      </c>
      <c r="X81">
        <v>7815990</v>
      </c>
      <c r="Y81">
        <v>7940973</v>
      </c>
      <c r="Z81">
        <v>7471991</v>
      </c>
      <c r="AA81">
        <v>7328173</v>
      </c>
      <c r="AB81">
        <v>7338548</v>
      </c>
      <c r="AC81">
        <v>7612547</v>
      </c>
      <c r="AD81">
        <v>7255245</v>
      </c>
      <c r="AE81">
        <v>7009635</v>
      </c>
      <c r="AF81">
        <v>6736356</v>
      </c>
      <c r="AG81">
        <v>6722439</v>
      </c>
      <c r="AH81">
        <v>6524934</v>
      </c>
      <c r="AI81">
        <v>6547117</v>
      </c>
      <c r="AJ81">
        <v>6874311</v>
      </c>
      <c r="AK81">
        <v>6535853.1100000003</v>
      </c>
      <c r="AL81">
        <v>5147679</v>
      </c>
      <c r="AM81">
        <v>4883636</v>
      </c>
      <c r="AN81">
        <v>4135255.54</v>
      </c>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634</v>
      </c>
      <c r="B82" t="s">
        <v>2588</v>
      </c>
      <c r="C82" t="s">
        <v>832</v>
      </c>
      <c r="D82" t="s">
        <v>833</v>
      </c>
      <c r="E82" t="s">
        <v>834</v>
      </c>
      <c r="F82" t="s">
        <v>732</v>
      </c>
      <c r="G82" t="s">
        <v>635</v>
      </c>
      <c r="H82" t="s">
        <v>636</v>
      </c>
      <c r="I82" t="s">
        <v>637</v>
      </c>
      <c r="J82" t="s">
        <v>638</v>
      </c>
      <c r="K82" t="s">
        <v>639</v>
      </c>
      <c r="L82" t="s">
        <v>640</v>
      </c>
      <c r="M82" t="s">
        <v>641</v>
      </c>
      <c r="N82" t="s">
        <v>642</v>
      </c>
      <c r="O82" t="s">
        <v>643</v>
      </c>
      <c r="P82" t="s">
        <v>643</v>
      </c>
      <c r="Q82" t="s">
        <v>644</v>
      </c>
      <c r="R82" t="s">
        <v>645</v>
      </c>
      <c r="S82" t="s">
        <v>646</v>
      </c>
      <c r="T82" t="s">
        <v>647</v>
      </c>
      <c r="U82" t="s">
        <v>648</v>
      </c>
      <c r="V82" t="s">
        <v>649</v>
      </c>
      <c r="W82" t="s">
        <v>650</v>
      </c>
      <c r="X82" t="s">
        <v>651</v>
      </c>
      <c r="Y82" t="s">
        <v>652</v>
      </c>
      <c r="Z82" t="s">
        <v>653</v>
      </c>
      <c r="AA82" t="s">
        <v>654</v>
      </c>
      <c r="AB82" t="s">
        <v>655</v>
      </c>
      <c r="AC82" t="s">
        <v>656</v>
      </c>
      <c r="AD82" t="s">
        <v>657</v>
      </c>
      <c r="AE82" t="s">
        <v>658</v>
      </c>
      <c r="AF82" t="s">
        <v>659</v>
      </c>
      <c r="AG82" t="s">
        <v>660</v>
      </c>
      <c r="AH82" t="s">
        <v>661</v>
      </c>
      <c r="AI82" t="s">
        <v>662</v>
      </c>
      <c r="AJ82" t="s">
        <v>663</v>
      </c>
      <c r="AK82" t="s">
        <v>664</v>
      </c>
      <c r="AL82" t="s">
        <v>665</v>
      </c>
      <c r="AM82" t="s">
        <v>666</v>
      </c>
      <c r="AN82" t="s">
        <v>668</v>
      </c>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688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835</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690</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187522</v>
      </c>
      <c r="C119" s="131">
        <f t="shared" ref="C119:BL119" si="0">IFERROR(INDEX(C$3:C$117,MATCH($A$119,$A$3:$A$117,0),1),0)</f>
        <v>113554</v>
      </c>
      <c r="D119" s="131">
        <f t="shared" si="0"/>
        <v>168176</v>
      </c>
      <c r="E119" s="131">
        <f t="shared" si="0"/>
        <v>156189</v>
      </c>
      <c r="F119" s="131">
        <f t="shared" si="0"/>
        <v>203238</v>
      </c>
      <c r="G119" s="131">
        <f t="shared" si="0"/>
        <v>259246</v>
      </c>
      <c r="H119" s="131">
        <f t="shared" si="0"/>
        <v>499491</v>
      </c>
      <c r="I119" s="131">
        <f t="shared" si="0"/>
        <v>796069</v>
      </c>
      <c r="J119" s="131">
        <f t="shared" si="0"/>
        <v>1081193</v>
      </c>
      <c r="K119" s="131">
        <f t="shared" si="0"/>
        <v>795949</v>
      </c>
      <c r="L119" s="131">
        <f t="shared" si="0"/>
        <v>888306</v>
      </c>
      <c r="M119" s="131">
        <f t="shared" si="0"/>
        <v>1165943</v>
      </c>
      <c r="N119" s="131">
        <f t="shared" si="0"/>
        <v>1226396</v>
      </c>
      <c r="O119" s="131">
        <f t="shared" si="0"/>
        <v>946229</v>
      </c>
      <c r="P119" s="131">
        <f t="shared" si="0"/>
        <v>946229</v>
      </c>
      <c r="Q119" s="131">
        <f t="shared" si="0"/>
        <v>956401</v>
      </c>
      <c r="R119" s="131">
        <f t="shared" si="0"/>
        <v>710948</v>
      </c>
      <c r="S119" s="131">
        <f t="shared" si="0"/>
        <v>618166</v>
      </c>
      <c r="T119" s="131">
        <f t="shared" si="0"/>
        <v>307787</v>
      </c>
      <c r="U119" s="131">
        <f t="shared" si="0"/>
        <v>506122</v>
      </c>
      <c r="V119" s="131">
        <f t="shared" si="0"/>
        <v>666623</v>
      </c>
      <c r="W119" s="131">
        <f t="shared" si="0"/>
        <v>725048</v>
      </c>
      <c r="X119" s="131">
        <f t="shared" si="0"/>
        <v>433059</v>
      </c>
      <c r="Y119" s="131">
        <f t="shared" si="0"/>
        <v>654159</v>
      </c>
      <c r="Z119" s="131">
        <f t="shared" si="0"/>
        <v>562876</v>
      </c>
      <c r="AA119" s="131">
        <f t="shared" si="0"/>
        <v>543622</v>
      </c>
      <c r="AB119" s="131">
        <f t="shared" si="0"/>
        <v>337962</v>
      </c>
      <c r="AC119" s="131">
        <f t="shared" si="0"/>
        <v>543270</v>
      </c>
      <c r="AD119" s="131">
        <f t="shared" si="0"/>
        <v>535453</v>
      </c>
      <c r="AE119" s="131">
        <f t="shared" si="0"/>
        <v>518341</v>
      </c>
      <c r="AF119" s="131">
        <f t="shared" si="0"/>
        <v>365249</v>
      </c>
      <c r="AG119" s="131">
        <f t="shared" si="0"/>
        <v>354188</v>
      </c>
      <c r="AH119" s="131">
        <f t="shared" si="0"/>
        <v>742359</v>
      </c>
      <c r="AI119" s="131">
        <f t="shared" si="0"/>
        <v>746299</v>
      </c>
      <c r="AJ119" s="131">
        <f t="shared" si="0"/>
        <v>760539</v>
      </c>
      <c r="AK119" s="131">
        <f t="shared" si="0"/>
        <v>709424.83</v>
      </c>
      <c r="AL119" s="131">
        <f t="shared" si="0"/>
        <v>1104282</v>
      </c>
      <c r="AM119" s="131">
        <f t="shared" si="0"/>
        <v>1085144</v>
      </c>
      <c r="AN119" s="131">
        <f t="shared" si="0"/>
        <v>771204.32</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46175</v>
      </c>
      <c r="AA121" s="131">
        <f t="shared" si="2"/>
        <v>80470</v>
      </c>
      <c r="AB121" s="131">
        <f t="shared" si="2"/>
        <v>80615</v>
      </c>
      <c r="AC121" s="131">
        <f t="shared" si="2"/>
        <v>82543</v>
      </c>
      <c r="AD121" s="131">
        <f t="shared" si="2"/>
        <v>83182</v>
      </c>
      <c r="AE121" s="131">
        <f t="shared" si="2"/>
        <v>77244</v>
      </c>
      <c r="AF121" s="131">
        <f t="shared" si="2"/>
        <v>74458</v>
      </c>
      <c r="AG121" s="131">
        <f t="shared" si="2"/>
        <v>75392</v>
      </c>
      <c r="AH121" s="131">
        <f t="shared" si="2"/>
        <v>74033</v>
      </c>
      <c r="AI121" s="131">
        <f t="shared" si="2"/>
        <v>74220</v>
      </c>
      <c r="AJ121" s="131">
        <f t="shared" si="2"/>
        <v>74181</v>
      </c>
      <c r="AK121" s="131">
        <f t="shared" si="2"/>
        <v>75019.19</v>
      </c>
      <c r="AL121" s="131">
        <f t="shared" si="2"/>
        <v>117154</v>
      </c>
      <c r="AM121" s="131">
        <f t="shared" si="2"/>
        <v>123510</v>
      </c>
      <c r="AN121" s="131">
        <f t="shared" si="2"/>
        <v>79759.539999999994</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26013</v>
      </c>
      <c r="AB122" s="131">
        <f>IFERROR(INDEX(AB$3:AB$117,MATCH($A$122,$A3:$A$117,0),1),0)</f>
        <v>46214</v>
      </c>
      <c r="AC122" s="131">
        <f>IFERROR(INDEX(AC$3:AC$117,MATCH($A$122,$A3:$A$117,0),1),0)</f>
        <v>67954</v>
      </c>
      <c r="AD122" s="131">
        <f>IFERROR(INDEX(AD$3:AD$117,MATCH($A$122,$A3:$A$117,0),1),0)</f>
        <v>89275</v>
      </c>
      <c r="AE122" s="131">
        <f>IFERROR(INDEX(AE$3:AE$117,MATCH($A$122,$A3:$A$117,0),1),0)</f>
        <v>102214</v>
      </c>
      <c r="AF122" s="131">
        <f>IFERROR(INDEX(AF$3:AF$117,MATCH($A$122,$A3:$A$117,0),1),0)</f>
        <v>117141</v>
      </c>
      <c r="AG122" s="131">
        <f>IFERROR(INDEX(AG$3:AG$117,MATCH($A$122,$A3:$A$117,0),1),0)</f>
        <v>137173</v>
      </c>
      <c r="AH122" s="131">
        <f>IFERROR(INDEX(AH$3:AH$117,MATCH($A$122,$A3:$A$117,0),1),0)</f>
        <v>153489</v>
      </c>
      <c r="AI122" s="131">
        <f>IFERROR(INDEX(AI$3:AI$117,MATCH($A$122,$A3:$A$117,0),1),0)</f>
        <v>172491</v>
      </c>
      <c r="AJ122" s="131">
        <f>IFERROR(INDEX(AJ$3:AJ$117,MATCH($A$122,$A3:$A$117,0),1),0)</f>
        <v>190888</v>
      </c>
      <c r="AK122" s="131">
        <f>IFERROR(INDEX(AK$3:AK$117,MATCH($A$122,$A3:$A$117,0),1),0)</f>
        <v>211798.74</v>
      </c>
      <c r="AL122" s="131">
        <f>IFERROR(INDEX(AL$3:AL$117,MATCH($A$122,$A3:$A$117,0),1),0)</f>
        <v>392413</v>
      </c>
      <c r="AM122" s="131">
        <f>IFERROR(INDEX(AM$3:AM$117,MATCH($A$122,$A3:$A$117,0),1),0)</f>
        <v>373677</v>
      </c>
      <c r="AN122" s="131">
        <f>IFERROR(INDEX(AN$3:AN$117,MATCH($A$122,$A3:$A$117,0),1),0)</f>
        <v>346525.46</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187522</v>
      </c>
      <c r="C123" s="80">
        <f t="shared" ref="C123:BC123" si="3">C119+C120+C121</f>
        <v>113554</v>
      </c>
      <c r="D123" s="80">
        <f t="shared" si="3"/>
        <v>168176</v>
      </c>
      <c r="E123" s="80">
        <f t="shared" si="3"/>
        <v>156189</v>
      </c>
      <c r="F123" s="80">
        <f t="shared" si="3"/>
        <v>203238</v>
      </c>
      <c r="G123" s="80">
        <f t="shared" si="3"/>
        <v>259246</v>
      </c>
      <c r="H123" s="80">
        <f t="shared" si="3"/>
        <v>499491</v>
      </c>
      <c r="I123" s="80">
        <f t="shared" si="3"/>
        <v>796069</v>
      </c>
      <c r="J123" s="80">
        <f t="shared" si="3"/>
        <v>1081193</v>
      </c>
      <c r="K123" s="80">
        <f t="shared" si="3"/>
        <v>795949</v>
      </c>
      <c r="L123" s="80">
        <f t="shared" si="3"/>
        <v>888306</v>
      </c>
      <c r="M123" s="80">
        <f t="shared" si="3"/>
        <v>1165943</v>
      </c>
      <c r="N123" s="80">
        <f t="shared" si="3"/>
        <v>1226396</v>
      </c>
      <c r="O123" s="80">
        <f t="shared" ref="O123" si="4">O119+O120+O121</f>
        <v>946229</v>
      </c>
      <c r="P123" s="80">
        <f t="shared" si="3"/>
        <v>946229</v>
      </c>
      <c r="Q123" s="80">
        <f t="shared" si="3"/>
        <v>956401</v>
      </c>
      <c r="R123" s="80">
        <f t="shared" si="3"/>
        <v>710948</v>
      </c>
      <c r="S123" s="80">
        <f t="shared" si="3"/>
        <v>618166</v>
      </c>
      <c r="T123" s="80">
        <f t="shared" si="3"/>
        <v>307787</v>
      </c>
      <c r="U123" s="80">
        <f t="shared" si="3"/>
        <v>506122</v>
      </c>
      <c r="V123" s="80">
        <f t="shared" si="3"/>
        <v>666623</v>
      </c>
      <c r="W123" s="80">
        <f t="shared" si="3"/>
        <v>725048</v>
      </c>
      <c r="X123" s="80">
        <f t="shared" si="3"/>
        <v>433059</v>
      </c>
      <c r="Y123" s="80">
        <f t="shared" si="3"/>
        <v>654159</v>
      </c>
      <c r="Z123" s="80">
        <f t="shared" si="3"/>
        <v>609051</v>
      </c>
      <c r="AA123" s="80">
        <f t="shared" si="3"/>
        <v>624092</v>
      </c>
      <c r="AB123" s="80">
        <f t="shared" si="3"/>
        <v>418577</v>
      </c>
      <c r="AC123" s="80">
        <f t="shared" si="3"/>
        <v>625813</v>
      </c>
      <c r="AD123" s="80">
        <f t="shared" si="3"/>
        <v>618635</v>
      </c>
      <c r="AE123" s="80">
        <f t="shared" si="3"/>
        <v>595585</v>
      </c>
      <c r="AF123" s="80">
        <f t="shared" si="3"/>
        <v>439707</v>
      </c>
      <c r="AG123" s="80">
        <f t="shared" si="3"/>
        <v>429580</v>
      </c>
      <c r="AH123" s="80">
        <f t="shared" si="3"/>
        <v>816392</v>
      </c>
      <c r="AI123" s="80">
        <f t="shared" si="3"/>
        <v>820519</v>
      </c>
      <c r="AJ123" s="80">
        <f t="shared" si="3"/>
        <v>834720</v>
      </c>
      <c r="AK123" s="80">
        <f t="shared" si="3"/>
        <v>784444.02</v>
      </c>
      <c r="AL123" s="80">
        <f t="shared" si="3"/>
        <v>1221436</v>
      </c>
      <c r="AM123" s="80">
        <f t="shared" si="3"/>
        <v>1208654</v>
      </c>
      <c r="AN123" s="80">
        <f t="shared" si="3"/>
        <v>850963.86</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ref="O124" si="7">O122</f>
        <v>0</v>
      </c>
      <c r="P124" s="80">
        <f t="shared" si="6"/>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26013</v>
      </c>
      <c r="AB124" s="80">
        <f t="shared" si="6"/>
        <v>46214</v>
      </c>
      <c r="AC124" s="80">
        <f t="shared" si="6"/>
        <v>67954</v>
      </c>
      <c r="AD124" s="80">
        <f t="shared" si="6"/>
        <v>89275</v>
      </c>
      <c r="AE124" s="80">
        <f t="shared" si="6"/>
        <v>102214</v>
      </c>
      <c r="AF124" s="80">
        <f t="shared" si="6"/>
        <v>117141</v>
      </c>
      <c r="AG124" s="80">
        <f t="shared" si="6"/>
        <v>137173</v>
      </c>
      <c r="AH124" s="80">
        <f t="shared" si="6"/>
        <v>153489</v>
      </c>
      <c r="AI124" s="80">
        <f t="shared" si="6"/>
        <v>172491</v>
      </c>
      <c r="AJ124" s="80">
        <f t="shared" si="6"/>
        <v>190888</v>
      </c>
      <c r="AK124" s="80">
        <f t="shared" si="6"/>
        <v>211798.74</v>
      </c>
      <c r="AL124" s="80">
        <f t="shared" si="6"/>
        <v>392413</v>
      </c>
      <c r="AM124" s="80">
        <f t="shared" si="6"/>
        <v>373677</v>
      </c>
      <c r="AN124" s="80">
        <f t="shared" si="6"/>
        <v>346525.46</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187522</v>
      </c>
      <c r="C125" s="82">
        <f t="shared" ref="C125:BL125" si="8">SUM(C123:C124)</f>
        <v>113554</v>
      </c>
      <c r="D125" s="82">
        <f t="shared" si="8"/>
        <v>168176</v>
      </c>
      <c r="E125" s="82">
        <f t="shared" si="8"/>
        <v>156189</v>
      </c>
      <c r="F125" s="82">
        <f t="shared" si="8"/>
        <v>203238</v>
      </c>
      <c r="G125" s="82">
        <f t="shared" si="8"/>
        <v>259246</v>
      </c>
      <c r="H125" s="82">
        <f t="shared" si="8"/>
        <v>499491</v>
      </c>
      <c r="I125" s="82">
        <f t="shared" si="8"/>
        <v>796069</v>
      </c>
      <c r="J125" s="82">
        <f t="shared" si="8"/>
        <v>1081193</v>
      </c>
      <c r="K125" s="82">
        <f t="shared" si="8"/>
        <v>795949</v>
      </c>
      <c r="L125" s="82">
        <f t="shared" si="8"/>
        <v>888306</v>
      </c>
      <c r="M125" s="82">
        <f t="shared" si="8"/>
        <v>1165943</v>
      </c>
      <c r="N125" s="82">
        <f t="shared" si="8"/>
        <v>1226396</v>
      </c>
      <c r="O125" s="82">
        <f t="shared" ref="O125" si="9">SUM(O123:O124)</f>
        <v>946229</v>
      </c>
      <c r="P125" s="82">
        <f t="shared" si="8"/>
        <v>946229</v>
      </c>
      <c r="Q125" s="82">
        <f t="shared" si="8"/>
        <v>956401</v>
      </c>
      <c r="R125" s="82">
        <f t="shared" si="8"/>
        <v>710948</v>
      </c>
      <c r="S125" s="82">
        <f t="shared" si="8"/>
        <v>618166</v>
      </c>
      <c r="T125" s="82">
        <f t="shared" si="8"/>
        <v>307787</v>
      </c>
      <c r="U125" s="82">
        <f t="shared" si="8"/>
        <v>506122</v>
      </c>
      <c r="V125" s="82">
        <f t="shared" si="8"/>
        <v>666623</v>
      </c>
      <c r="W125" s="82">
        <f t="shared" si="8"/>
        <v>725048</v>
      </c>
      <c r="X125" s="82">
        <f t="shared" si="8"/>
        <v>433059</v>
      </c>
      <c r="Y125" s="82">
        <f t="shared" si="8"/>
        <v>654159</v>
      </c>
      <c r="Z125" s="82">
        <f t="shared" si="8"/>
        <v>609051</v>
      </c>
      <c r="AA125" s="82">
        <f t="shared" si="8"/>
        <v>650105</v>
      </c>
      <c r="AB125" s="82">
        <f t="shared" si="8"/>
        <v>464791</v>
      </c>
      <c r="AC125" s="82">
        <f t="shared" si="8"/>
        <v>693767</v>
      </c>
      <c r="AD125" s="82">
        <f t="shared" si="8"/>
        <v>707910</v>
      </c>
      <c r="AE125" s="82">
        <f t="shared" si="8"/>
        <v>697799</v>
      </c>
      <c r="AF125" s="82">
        <f t="shared" si="8"/>
        <v>556848</v>
      </c>
      <c r="AG125" s="82">
        <f t="shared" si="8"/>
        <v>566753</v>
      </c>
      <c r="AH125" s="82">
        <f t="shared" si="8"/>
        <v>969881</v>
      </c>
      <c r="AI125" s="82">
        <f t="shared" si="8"/>
        <v>993010</v>
      </c>
      <c r="AJ125" s="82">
        <f t="shared" si="8"/>
        <v>1025608</v>
      </c>
      <c r="AK125" s="82">
        <f t="shared" si="8"/>
        <v>996242.76</v>
      </c>
      <c r="AL125" s="82">
        <f t="shared" si="8"/>
        <v>1613849</v>
      </c>
      <c r="AM125" s="82">
        <f t="shared" si="8"/>
        <v>1582331</v>
      </c>
      <c r="AN125" s="82">
        <f t="shared" si="8"/>
        <v>1197489.32</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2578</v>
      </c>
      <c r="C128" t="s">
        <v>827</v>
      </c>
      <c r="D128" t="s">
        <v>836</v>
      </c>
      <c r="E128" t="s">
        <v>829</v>
      </c>
      <c r="F128" t="s">
        <v>731</v>
      </c>
      <c r="G128" t="s">
        <v>397</v>
      </c>
      <c r="H128" t="s">
        <v>519</v>
      </c>
      <c r="I128" t="s">
        <v>399</v>
      </c>
      <c r="J128" t="s">
        <v>400</v>
      </c>
      <c r="K128" t="s">
        <v>401</v>
      </c>
      <c r="L128" t="s">
        <v>520</v>
      </c>
      <c r="M128" t="s">
        <v>403</v>
      </c>
      <c r="N128" t="s">
        <v>404</v>
      </c>
      <c r="O128" t="s">
        <v>405</v>
      </c>
      <c r="P128" t="s">
        <v>405</v>
      </c>
      <c r="Q128" t="s">
        <v>521</v>
      </c>
      <c r="R128" t="s">
        <v>407</v>
      </c>
      <c r="S128" t="s">
        <v>408</v>
      </c>
      <c r="T128" t="s">
        <v>409</v>
      </c>
      <c r="U128" t="s">
        <v>522</v>
      </c>
      <c r="V128" t="s">
        <v>411</v>
      </c>
      <c r="W128" t="s">
        <v>412</v>
      </c>
      <c r="X128" t="s">
        <v>413</v>
      </c>
      <c r="Y128" t="s">
        <v>523</v>
      </c>
      <c r="Z128" t="s">
        <v>415</v>
      </c>
      <c r="AA128" t="s">
        <v>416</v>
      </c>
      <c r="AB128" t="s">
        <v>417</v>
      </c>
      <c r="AC128" t="s">
        <v>524</v>
      </c>
      <c r="AD128" t="s">
        <v>419</v>
      </c>
      <c r="AE128" t="s">
        <v>420</v>
      </c>
      <c r="AF128" t="s">
        <v>421</v>
      </c>
      <c r="AG128" t="s">
        <v>525</v>
      </c>
      <c r="AH128" t="s">
        <v>423</v>
      </c>
      <c r="AI128" t="s">
        <v>424</v>
      </c>
      <c r="AJ128" t="s">
        <v>425</v>
      </c>
      <c r="AK128" t="s">
        <v>526</v>
      </c>
      <c r="AL128" t="s">
        <v>427</v>
      </c>
      <c r="AM128" t="s">
        <v>428</v>
      </c>
      <c r="AN128" t="s">
        <v>527</v>
      </c>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3941001</v>
      </c>
      <c r="C131">
        <v>3823083</v>
      </c>
      <c r="D131">
        <v>3274828</v>
      </c>
      <c r="E131">
        <v>4001710</v>
      </c>
      <c r="F131">
        <v>3596566</v>
      </c>
      <c r="G131">
        <v>3272585</v>
      </c>
      <c r="H131">
        <v>3497774</v>
      </c>
      <c r="I131">
        <v>3381246</v>
      </c>
      <c r="J131">
        <v>2633289</v>
      </c>
      <c r="K131">
        <v>3077102</v>
      </c>
      <c r="L131">
        <v>3051586</v>
      </c>
      <c r="M131">
        <v>2848692</v>
      </c>
      <c r="N131">
        <v>2643456</v>
      </c>
      <c r="O131">
        <v>2586049</v>
      </c>
      <c r="P131">
        <v>2586049</v>
      </c>
      <c r="Q131">
        <v>2869291</v>
      </c>
      <c r="R131">
        <v>2635307</v>
      </c>
      <c r="S131">
        <v>2550433</v>
      </c>
      <c r="T131">
        <v>2286570</v>
      </c>
      <c r="U131">
        <v>2698836</v>
      </c>
      <c r="V131">
        <v>2407099</v>
      </c>
      <c r="W131">
        <v>2395405</v>
      </c>
      <c r="X131">
        <v>2096018</v>
      </c>
      <c r="Y131">
        <v>2595499</v>
      </c>
      <c r="Z131">
        <v>2175597</v>
      </c>
      <c r="AA131">
        <v>2081753</v>
      </c>
      <c r="AB131">
        <v>1957381</v>
      </c>
      <c r="AC131">
        <v>2282045</v>
      </c>
      <c r="AD131">
        <v>1885493</v>
      </c>
      <c r="AE131">
        <v>1972366</v>
      </c>
      <c r="AF131">
        <v>1803622</v>
      </c>
      <c r="AG131">
        <v>2092418</v>
      </c>
      <c r="AH131">
        <v>1973627</v>
      </c>
      <c r="AI131">
        <v>1958753</v>
      </c>
      <c r="AJ131">
        <v>1705251</v>
      </c>
      <c r="AK131">
        <v>1962919.1</v>
      </c>
      <c r="AL131">
        <v>1777144</v>
      </c>
      <c r="AM131">
        <v>1764007</v>
      </c>
      <c r="AN131">
        <v>1491194.3</v>
      </c>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534</v>
      </c>
      <c r="B132">
        <v>3929845</v>
      </c>
      <c r="C132">
        <v>3819726</v>
      </c>
      <c r="D132">
        <v>3272115</v>
      </c>
      <c r="E132">
        <v>3998741</v>
      </c>
      <c r="F132">
        <v>3594491</v>
      </c>
      <c r="G132">
        <v>3270309</v>
      </c>
      <c r="H132">
        <v>3497774</v>
      </c>
      <c r="I132">
        <v>3381246</v>
      </c>
      <c r="J132">
        <v>2633289</v>
      </c>
      <c r="K132">
        <v>3077102</v>
      </c>
      <c r="L132">
        <v>3051586</v>
      </c>
      <c r="M132">
        <v>2848692</v>
      </c>
      <c r="N132">
        <v>2643456</v>
      </c>
      <c r="O132">
        <v>2586049</v>
      </c>
      <c r="P132">
        <v>2586049</v>
      </c>
      <c r="Q132">
        <v>2869291</v>
      </c>
      <c r="R132">
        <v>2635307</v>
      </c>
      <c r="S132">
        <v>2550433</v>
      </c>
      <c r="T132">
        <v>2286570</v>
      </c>
      <c r="U132">
        <v>2698836</v>
      </c>
      <c r="V132">
        <v>2407099</v>
      </c>
      <c r="W132">
        <v>2395405</v>
      </c>
      <c r="X132">
        <v>2096018</v>
      </c>
      <c r="Y132">
        <v>2595499</v>
      </c>
      <c r="Z132">
        <v>2175597</v>
      </c>
      <c r="AA132">
        <v>2081753</v>
      </c>
      <c r="AB132">
        <v>1957381</v>
      </c>
      <c r="AC132">
        <v>2282045</v>
      </c>
      <c r="AD132">
        <v>1885493</v>
      </c>
      <c r="AE132">
        <v>1972366</v>
      </c>
      <c r="AF132">
        <v>1803622</v>
      </c>
      <c r="AG132">
        <v>2092418</v>
      </c>
      <c r="AH132">
        <v>1973627</v>
      </c>
      <c r="AI132">
        <v>1958753</v>
      </c>
      <c r="AJ132">
        <v>1705251</v>
      </c>
      <c r="AK132">
        <v>1962919.1</v>
      </c>
      <c r="AL132">
        <v>1777144</v>
      </c>
      <c r="AM132">
        <v>1764007</v>
      </c>
      <c r="AN132">
        <v>1491194.3</v>
      </c>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2589</v>
      </c>
      <c r="B133">
        <v>11156</v>
      </c>
      <c r="C133">
        <v>3357</v>
      </c>
      <c r="D133">
        <v>2713</v>
      </c>
      <c r="E133">
        <v>2969</v>
      </c>
      <c r="F133">
        <v>2075</v>
      </c>
      <c r="G133">
        <v>2276</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312</v>
      </c>
      <c r="B134">
        <v>11288</v>
      </c>
      <c r="C134">
        <v>10398</v>
      </c>
      <c r="D134">
        <v>10019</v>
      </c>
      <c r="E134">
        <v>9272</v>
      </c>
      <c r="F134">
        <v>9432</v>
      </c>
      <c r="G134">
        <v>7950</v>
      </c>
      <c r="H134">
        <v>6869</v>
      </c>
      <c r="I134">
        <v>6936</v>
      </c>
      <c r="J134">
        <v>4722</v>
      </c>
      <c r="K134">
        <v>5082</v>
      </c>
      <c r="L134">
        <v>8298</v>
      </c>
      <c r="M134">
        <v>12896</v>
      </c>
      <c r="N134">
        <v>7703</v>
      </c>
      <c r="O134">
        <v>5035</v>
      </c>
      <c r="P134">
        <v>5035</v>
      </c>
      <c r="Q134">
        <v>3300</v>
      </c>
      <c r="R134">
        <v>32348</v>
      </c>
      <c r="S134">
        <v>7808</v>
      </c>
      <c r="T134">
        <v>58424</v>
      </c>
      <c r="U134">
        <v>26807</v>
      </c>
      <c r="V134">
        <v>6178</v>
      </c>
      <c r="W134">
        <v>8633</v>
      </c>
      <c r="X134">
        <v>9317</v>
      </c>
      <c r="Y134">
        <v>7485</v>
      </c>
      <c r="Z134">
        <v>8678</v>
      </c>
      <c r="AA134">
        <v>8586</v>
      </c>
      <c r="AB134">
        <v>7417</v>
      </c>
      <c r="AC134">
        <v>10673</v>
      </c>
      <c r="AD134">
        <v>13562</v>
      </c>
      <c r="AE134">
        <v>10513</v>
      </c>
      <c r="AF134">
        <v>15323</v>
      </c>
      <c r="AG134">
        <v>9827</v>
      </c>
      <c r="AH134">
        <v>8673</v>
      </c>
      <c r="AI134">
        <v>10299</v>
      </c>
      <c r="AJ134">
        <v>4496</v>
      </c>
      <c r="AK134">
        <v>4404.0600000000004</v>
      </c>
      <c r="AL134">
        <v>3939</v>
      </c>
      <c r="AM134">
        <v>4734</v>
      </c>
      <c r="AN134">
        <v>14851.52</v>
      </c>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352</v>
      </c>
      <c r="B135">
        <v>3952289</v>
      </c>
      <c r="C135">
        <v>3833481</v>
      </c>
      <c r="D135">
        <v>3284847</v>
      </c>
      <c r="E135">
        <v>4010982</v>
      </c>
      <c r="F135">
        <v>3605998</v>
      </c>
      <c r="G135">
        <v>3280535</v>
      </c>
      <c r="H135">
        <v>3504643</v>
      </c>
      <c r="I135">
        <v>3388182</v>
      </c>
      <c r="J135">
        <v>2638011</v>
      </c>
      <c r="K135">
        <v>3082184</v>
      </c>
      <c r="L135">
        <v>3059884</v>
      </c>
      <c r="M135">
        <v>2861588</v>
      </c>
      <c r="N135">
        <v>2651159</v>
      </c>
      <c r="O135">
        <v>2591084</v>
      </c>
      <c r="P135">
        <v>2591084</v>
      </c>
      <c r="Q135">
        <v>2872591</v>
      </c>
      <c r="R135">
        <v>2667655</v>
      </c>
      <c r="S135">
        <v>2558241</v>
      </c>
      <c r="T135">
        <v>2344994</v>
      </c>
      <c r="U135">
        <v>2725643</v>
      </c>
      <c r="V135">
        <v>2413277</v>
      </c>
      <c r="W135">
        <v>2404038</v>
      </c>
      <c r="X135">
        <v>2105335</v>
      </c>
      <c r="Y135">
        <v>2602984</v>
      </c>
      <c r="Z135">
        <v>2184275</v>
      </c>
      <c r="AA135">
        <v>2090339</v>
      </c>
      <c r="AB135">
        <v>1964798</v>
      </c>
      <c r="AC135">
        <v>2292718</v>
      </c>
      <c r="AD135">
        <v>1899055</v>
      </c>
      <c r="AE135">
        <v>1982879</v>
      </c>
      <c r="AF135">
        <v>1818945</v>
      </c>
      <c r="AG135">
        <v>2102245</v>
      </c>
      <c r="AH135">
        <v>1982300</v>
      </c>
      <c r="AI135">
        <v>1969052</v>
      </c>
      <c r="AJ135">
        <v>1709747</v>
      </c>
      <c r="AK135">
        <v>1967323.16</v>
      </c>
      <c r="AL135">
        <v>1781083</v>
      </c>
      <c r="AM135">
        <v>1768741</v>
      </c>
      <c r="AN135">
        <v>1506045.81</v>
      </c>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536</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353</v>
      </c>
      <c r="B137">
        <v>2255688</v>
      </c>
      <c r="C137">
        <v>2109362</v>
      </c>
      <c r="D137">
        <v>1856400</v>
      </c>
      <c r="E137">
        <v>2266375</v>
      </c>
      <c r="F137">
        <v>2087777</v>
      </c>
      <c r="G137">
        <v>2014307</v>
      </c>
      <c r="H137">
        <v>2037766</v>
      </c>
      <c r="I137">
        <v>2083534</v>
      </c>
      <c r="J137">
        <v>1580172</v>
      </c>
      <c r="K137">
        <v>1903324</v>
      </c>
      <c r="L137">
        <v>1791444</v>
      </c>
      <c r="M137">
        <v>1691495</v>
      </c>
      <c r="N137">
        <v>1568019</v>
      </c>
      <c r="O137">
        <v>1490298</v>
      </c>
      <c r="P137">
        <v>1490298</v>
      </c>
      <c r="Q137">
        <v>1561660</v>
      </c>
      <c r="R137">
        <v>1534888</v>
      </c>
      <c r="S137">
        <v>1410989</v>
      </c>
      <c r="T137">
        <v>1243340</v>
      </c>
      <c r="U137">
        <v>1436889</v>
      </c>
      <c r="V137">
        <v>1327190</v>
      </c>
      <c r="W137">
        <v>1314512</v>
      </c>
      <c r="X137">
        <v>1198506</v>
      </c>
      <c r="Y137">
        <v>1489346</v>
      </c>
      <c r="Z137">
        <v>1280446</v>
      </c>
      <c r="AA137">
        <v>1163656</v>
      </c>
      <c r="AB137">
        <v>1190036</v>
      </c>
      <c r="AC137">
        <v>1281396</v>
      </c>
      <c r="AD137">
        <v>1078671</v>
      </c>
      <c r="AE137">
        <v>1115341</v>
      </c>
      <c r="AF137">
        <v>1058431</v>
      </c>
      <c r="AG137">
        <v>1171764</v>
      </c>
      <c r="AH137">
        <v>1194368</v>
      </c>
      <c r="AI137">
        <v>1205152</v>
      </c>
      <c r="AJ137">
        <v>1041978</v>
      </c>
      <c r="AK137">
        <v>1153328.68</v>
      </c>
      <c r="AL137">
        <v>1028261</v>
      </c>
      <c r="AM137">
        <v>1006482</v>
      </c>
      <c r="AN137">
        <v>832862.96</v>
      </c>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354</v>
      </c>
      <c r="B138">
        <v>1083978</v>
      </c>
      <c r="C138">
        <v>988775</v>
      </c>
      <c r="D138">
        <v>900584</v>
      </c>
      <c r="E138">
        <v>1080266</v>
      </c>
      <c r="F138">
        <v>954176</v>
      </c>
      <c r="G138">
        <v>834327</v>
      </c>
      <c r="H138">
        <v>910086</v>
      </c>
      <c r="I138">
        <v>850923</v>
      </c>
      <c r="J138">
        <v>747101</v>
      </c>
      <c r="K138">
        <v>789595</v>
      </c>
      <c r="L138">
        <v>779610</v>
      </c>
      <c r="M138">
        <v>819426</v>
      </c>
      <c r="N138">
        <v>814940</v>
      </c>
      <c r="O138">
        <v>772522</v>
      </c>
      <c r="P138">
        <v>772522</v>
      </c>
      <c r="Q138">
        <v>839128</v>
      </c>
      <c r="R138">
        <v>845202</v>
      </c>
      <c r="S138">
        <v>810957</v>
      </c>
      <c r="T138">
        <v>747591</v>
      </c>
      <c r="U138">
        <v>790260</v>
      </c>
      <c r="V138">
        <v>743398</v>
      </c>
      <c r="W138">
        <v>742217</v>
      </c>
      <c r="X138">
        <v>688668</v>
      </c>
      <c r="Y138">
        <v>754195</v>
      </c>
      <c r="Z138">
        <v>683450</v>
      </c>
      <c r="AA138">
        <v>639588</v>
      </c>
      <c r="AB138">
        <v>596878</v>
      </c>
      <c r="AC138">
        <v>683086</v>
      </c>
      <c r="AD138">
        <v>738640</v>
      </c>
      <c r="AE138">
        <v>695243</v>
      </c>
      <c r="AF138">
        <v>604175</v>
      </c>
      <c r="AG138">
        <v>635186</v>
      </c>
      <c r="AH138">
        <v>652856</v>
      </c>
      <c r="AI138">
        <v>608239</v>
      </c>
      <c r="AJ138">
        <v>586691</v>
      </c>
      <c r="AK138">
        <v>615403.1</v>
      </c>
      <c r="AL138">
        <v>558420</v>
      </c>
      <c r="AM138">
        <v>543037</v>
      </c>
      <c r="AN138">
        <v>495004.23</v>
      </c>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355</v>
      </c>
      <c r="B139">
        <v>622665</v>
      </c>
      <c r="C139">
        <v>607613</v>
      </c>
      <c r="D139">
        <v>636633</v>
      </c>
      <c r="E139">
        <v>605724</v>
      </c>
      <c r="F139">
        <v>572777</v>
      </c>
      <c r="G139">
        <v>503637</v>
      </c>
      <c r="H139">
        <v>603138</v>
      </c>
      <c r="I139">
        <v>544952</v>
      </c>
      <c r="J139">
        <v>443852</v>
      </c>
      <c r="K139">
        <v>463205</v>
      </c>
      <c r="L139">
        <v>462027</v>
      </c>
      <c r="M139">
        <v>500725</v>
      </c>
      <c r="N139">
        <v>474965</v>
      </c>
      <c r="O139">
        <v>461006</v>
      </c>
      <c r="P139">
        <v>461006</v>
      </c>
      <c r="Q139">
        <v>515835</v>
      </c>
      <c r="R139">
        <v>536798</v>
      </c>
      <c r="S139">
        <v>517745</v>
      </c>
      <c r="T139">
        <v>465884</v>
      </c>
      <c r="U139">
        <v>505549</v>
      </c>
      <c r="V139">
        <v>448625</v>
      </c>
      <c r="W139">
        <v>465170</v>
      </c>
      <c r="X139">
        <v>436684</v>
      </c>
      <c r="Y139">
        <v>488222</v>
      </c>
      <c r="Z139">
        <v>431173</v>
      </c>
      <c r="AA139">
        <v>375856</v>
      </c>
      <c r="AB139">
        <v>338289</v>
      </c>
      <c r="AC139">
        <v>439755</v>
      </c>
      <c r="AD139">
        <v>481234</v>
      </c>
      <c r="AE139">
        <v>423711</v>
      </c>
      <c r="AF139">
        <v>371022</v>
      </c>
      <c r="AG139">
        <v>397460</v>
      </c>
      <c r="AH139">
        <v>415264</v>
      </c>
      <c r="AI139">
        <v>362839</v>
      </c>
      <c r="AJ139">
        <v>355294</v>
      </c>
      <c r="AK139">
        <v>397600.64</v>
      </c>
      <c r="AL139">
        <v>336040</v>
      </c>
      <c r="AM139">
        <v>359511</v>
      </c>
      <c r="AN139">
        <v>294915</v>
      </c>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356</v>
      </c>
      <c r="B140">
        <v>461313</v>
      </c>
      <c r="C140">
        <v>381162</v>
      </c>
      <c r="D140">
        <v>263951</v>
      </c>
      <c r="E140">
        <v>474542</v>
      </c>
      <c r="F140">
        <v>381399</v>
      </c>
      <c r="G140">
        <v>330690</v>
      </c>
      <c r="H140">
        <v>306948</v>
      </c>
      <c r="I140">
        <v>305971</v>
      </c>
      <c r="J140">
        <v>303249</v>
      </c>
      <c r="K140">
        <v>326390</v>
      </c>
      <c r="L140">
        <v>317583</v>
      </c>
      <c r="M140">
        <v>318701</v>
      </c>
      <c r="N140">
        <v>339975</v>
      </c>
      <c r="O140">
        <v>311516</v>
      </c>
      <c r="P140">
        <v>311516</v>
      </c>
      <c r="Q140">
        <v>323293</v>
      </c>
      <c r="R140">
        <v>308404</v>
      </c>
      <c r="S140">
        <v>293212</v>
      </c>
      <c r="T140">
        <v>281707</v>
      </c>
      <c r="U140">
        <v>284711</v>
      </c>
      <c r="V140">
        <v>294773</v>
      </c>
      <c r="W140">
        <v>277047</v>
      </c>
      <c r="X140">
        <v>251984</v>
      </c>
      <c r="Y140">
        <v>265973</v>
      </c>
      <c r="Z140">
        <v>252277</v>
      </c>
      <c r="AA140">
        <v>263732</v>
      </c>
      <c r="AB140">
        <v>258589</v>
      </c>
      <c r="AC140">
        <v>243331</v>
      </c>
      <c r="AD140">
        <v>257406</v>
      </c>
      <c r="AE140">
        <v>271532</v>
      </c>
      <c r="AF140">
        <v>233153</v>
      </c>
      <c r="AG140">
        <v>237726</v>
      </c>
      <c r="AH140">
        <v>237592</v>
      </c>
      <c r="AI140">
        <v>245400</v>
      </c>
      <c r="AJ140">
        <v>231397</v>
      </c>
      <c r="AK140">
        <v>217802.46</v>
      </c>
      <c r="AL140">
        <v>222380</v>
      </c>
      <c r="AM140">
        <v>183526</v>
      </c>
      <c r="AN140">
        <v>200089.23</v>
      </c>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537</v>
      </c>
      <c r="B141">
        <v>3339666</v>
      </c>
      <c r="C141">
        <v>3098137</v>
      </c>
      <c r="D141">
        <v>2756984</v>
      </c>
      <c r="E141">
        <v>3346641</v>
      </c>
      <c r="F141">
        <v>3041953</v>
      </c>
      <c r="G141">
        <v>2848634</v>
      </c>
      <c r="H141">
        <v>2947852</v>
      </c>
      <c r="I141">
        <v>2934457</v>
      </c>
      <c r="J141">
        <v>2327273</v>
      </c>
      <c r="K141">
        <v>2692919</v>
      </c>
      <c r="L141">
        <v>2571054</v>
      </c>
      <c r="M141">
        <v>2510921</v>
      </c>
      <c r="N141">
        <v>2382959</v>
      </c>
      <c r="O141">
        <v>2262820</v>
      </c>
      <c r="P141">
        <v>2262820</v>
      </c>
      <c r="Q141">
        <v>2400788</v>
      </c>
      <c r="R141">
        <v>2380090</v>
      </c>
      <c r="S141">
        <v>2221946</v>
      </c>
      <c r="T141">
        <v>1990931</v>
      </c>
      <c r="U141">
        <v>2227149</v>
      </c>
      <c r="V141">
        <v>2070588</v>
      </c>
      <c r="W141">
        <v>2056729</v>
      </c>
      <c r="X141">
        <v>1887174</v>
      </c>
      <c r="Y141">
        <v>2243541</v>
      </c>
      <c r="Z141">
        <v>1963896</v>
      </c>
      <c r="AA141">
        <v>1803244</v>
      </c>
      <c r="AB141">
        <v>1786914</v>
      </c>
      <c r="AC141">
        <v>1964482</v>
      </c>
      <c r="AD141">
        <v>1817311</v>
      </c>
      <c r="AE141">
        <v>1810584</v>
      </c>
      <c r="AF141">
        <v>1662606</v>
      </c>
      <c r="AG141">
        <v>1806950</v>
      </c>
      <c r="AH141">
        <v>1847224</v>
      </c>
      <c r="AI141">
        <v>1813391</v>
      </c>
      <c r="AJ141">
        <v>1628669</v>
      </c>
      <c r="AK141">
        <v>1768731.78</v>
      </c>
      <c r="AL141">
        <v>1586681</v>
      </c>
      <c r="AM141">
        <v>1549519</v>
      </c>
      <c r="AN141">
        <v>1327867.19</v>
      </c>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358</v>
      </c>
      <c r="B142">
        <v>-13</v>
      </c>
      <c r="C142">
        <v>-60</v>
      </c>
      <c r="D142">
        <v>-496</v>
      </c>
      <c r="E142">
        <v>-470</v>
      </c>
      <c r="F142">
        <v>-271</v>
      </c>
      <c r="G142">
        <v>-274</v>
      </c>
      <c r="H142">
        <v>294</v>
      </c>
      <c r="I142">
        <v>-41206</v>
      </c>
      <c r="J142">
        <v>-2378</v>
      </c>
      <c r="K142">
        <v>-2229</v>
      </c>
      <c r="L142">
        <v>-2783</v>
      </c>
      <c r="M142">
        <v>-2162</v>
      </c>
      <c r="N142">
        <v>-2890</v>
      </c>
      <c r="O142">
        <v>-1569</v>
      </c>
      <c r="P142">
        <v>-1569</v>
      </c>
      <c r="Q142">
        <v>-1479</v>
      </c>
      <c r="R142">
        <v>-1176</v>
      </c>
      <c r="S142">
        <v>-1004</v>
      </c>
      <c r="T142">
        <v>-557</v>
      </c>
      <c r="U142">
        <v>-799</v>
      </c>
      <c r="V142">
        <v>-896</v>
      </c>
      <c r="W142">
        <v>-420</v>
      </c>
      <c r="X142">
        <v>-74</v>
      </c>
      <c r="Y142">
        <v>-45.5</v>
      </c>
      <c r="Z142">
        <v>0</v>
      </c>
      <c r="AA142">
        <v>0</v>
      </c>
      <c r="AB142">
        <v>0</v>
      </c>
      <c r="AC142">
        <v>0</v>
      </c>
      <c r="AD142">
        <v>0</v>
      </c>
      <c r="AE142">
        <v>0</v>
      </c>
      <c r="AF142">
        <v>0</v>
      </c>
      <c r="AG142">
        <v>0</v>
      </c>
      <c r="AH142">
        <v>0</v>
      </c>
      <c r="AI142">
        <v>0</v>
      </c>
      <c r="AJ142">
        <v>0</v>
      </c>
      <c r="AK142">
        <v>0</v>
      </c>
      <c r="AL142">
        <v>0</v>
      </c>
      <c r="AM142">
        <v>0</v>
      </c>
      <c r="AN142">
        <v>0</v>
      </c>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359</v>
      </c>
      <c r="B143">
        <v>25737</v>
      </c>
      <c r="C143">
        <v>-12762</v>
      </c>
      <c r="D143">
        <v>25894</v>
      </c>
      <c r="E143">
        <v>78034</v>
      </c>
      <c r="F143">
        <v>34912</v>
      </c>
      <c r="G143">
        <v>-20323</v>
      </c>
      <c r="H143">
        <v>-23741</v>
      </c>
      <c r="I143">
        <v>1320</v>
      </c>
      <c r="J143">
        <v>34699</v>
      </c>
      <c r="K143">
        <v>17775</v>
      </c>
      <c r="L143">
        <v>-24080</v>
      </c>
      <c r="M143">
        <v>-9837</v>
      </c>
      <c r="N143">
        <v>-10893</v>
      </c>
      <c r="O143">
        <v>-18038</v>
      </c>
      <c r="P143">
        <v>-18038</v>
      </c>
      <c r="Q143">
        <v>11845</v>
      </c>
      <c r="R143">
        <v>24677</v>
      </c>
      <c r="S143">
        <v>-67</v>
      </c>
      <c r="T143">
        <v>-39172</v>
      </c>
      <c r="U143">
        <v>-37187</v>
      </c>
      <c r="V143">
        <v>-51051</v>
      </c>
      <c r="W143">
        <v>-17491</v>
      </c>
      <c r="X143">
        <v>25686</v>
      </c>
      <c r="Y143">
        <v>-7902</v>
      </c>
      <c r="Z143">
        <v>-19871</v>
      </c>
      <c r="AA143">
        <v>-35408</v>
      </c>
      <c r="AB143">
        <v>-26544</v>
      </c>
      <c r="AC143">
        <v>-456</v>
      </c>
      <c r="AD143">
        <v>96970</v>
      </c>
      <c r="AE143">
        <v>33564</v>
      </c>
      <c r="AF143">
        <v>-28160</v>
      </c>
      <c r="AG143">
        <v>5232</v>
      </c>
      <c r="AH143">
        <v>939</v>
      </c>
      <c r="AI143">
        <v>-2478</v>
      </c>
      <c r="AJ143">
        <v>-20100</v>
      </c>
      <c r="AK143">
        <v>24111.51</v>
      </c>
      <c r="AL143">
        <v>4225</v>
      </c>
      <c r="AM143">
        <v>13768</v>
      </c>
      <c r="AN143">
        <v>2666.07</v>
      </c>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538</v>
      </c>
      <c r="B144">
        <v>25737</v>
      </c>
      <c r="C144">
        <v>-12762</v>
      </c>
      <c r="D144">
        <v>25894</v>
      </c>
      <c r="E144">
        <v>78034</v>
      </c>
      <c r="F144">
        <v>34912</v>
      </c>
      <c r="G144">
        <v>-20323</v>
      </c>
      <c r="H144">
        <v>-24894</v>
      </c>
      <c r="I144">
        <v>-634</v>
      </c>
      <c r="J144">
        <v>29156</v>
      </c>
      <c r="K144">
        <v>14486</v>
      </c>
      <c r="L144">
        <v>-26756</v>
      </c>
      <c r="M144">
        <v>-12904</v>
      </c>
      <c r="N144">
        <v>-15144</v>
      </c>
      <c r="O144">
        <v>-23501</v>
      </c>
      <c r="P144">
        <v>-23501</v>
      </c>
      <c r="Q144">
        <v>9081</v>
      </c>
      <c r="R144">
        <v>21341</v>
      </c>
      <c r="S144">
        <v>-3434</v>
      </c>
      <c r="T144">
        <v>-42438</v>
      </c>
      <c r="U144">
        <v>-24586</v>
      </c>
      <c r="V144">
        <v>-55183</v>
      </c>
      <c r="W144">
        <v>-17491</v>
      </c>
      <c r="X144">
        <v>25686</v>
      </c>
      <c r="Y144">
        <v>-7902</v>
      </c>
      <c r="Z144">
        <v>-19871</v>
      </c>
      <c r="AA144">
        <v>-35408</v>
      </c>
      <c r="AB144">
        <v>-26544</v>
      </c>
      <c r="AC144">
        <v>-456</v>
      </c>
      <c r="AD144">
        <v>96970</v>
      </c>
      <c r="AE144">
        <v>33564</v>
      </c>
      <c r="AF144">
        <v>-28160</v>
      </c>
      <c r="AG144">
        <v>5232</v>
      </c>
      <c r="AH144">
        <v>939</v>
      </c>
      <c r="AI144">
        <v>-2478</v>
      </c>
      <c r="AJ144">
        <v>-20100</v>
      </c>
      <c r="AK144">
        <v>24111.51</v>
      </c>
      <c r="AL144">
        <v>4225</v>
      </c>
      <c r="AM144">
        <v>13768</v>
      </c>
      <c r="AN144">
        <v>2666.07</v>
      </c>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708</v>
      </c>
      <c r="B145">
        <v>0</v>
      </c>
      <c r="C145">
        <v>0</v>
      </c>
      <c r="D145">
        <v>0</v>
      </c>
      <c r="E145">
        <v>0</v>
      </c>
      <c r="F145">
        <v>0</v>
      </c>
      <c r="G145">
        <v>0</v>
      </c>
      <c r="H145">
        <v>1153</v>
      </c>
      <c r="I145">
        <v>1954</v>
      </c>
      <c r="J145">
        <v>5543</v>
      </c>
      <c r="K145">
        <v>3289</v>
      </c>
      <c r="L145">
        <v>2676</v>
      </c>
      <c r="M145">
        <v>3067</v>
      </c>
      <c r="N145">
        <v>4251</v>
      </c>
      <c r="O145">
        <v>5463</v>
      </c>
      <c r="P145">
        <v>5463</v>
      </c>
      <c r="Q145">
        <v>2764</v>
      </c>
      <c r="R145">
        <v>3336</v>
      </c>
      <c r="S145">
        <v>3367</v>
      </c>
      <c r="T145">
        <v>3266</v>
      </c>
      <c r="U145">
        <v>0</v>
      </c>
      <c r="V145">
        <v>4132</v>
      </c>
      <c r="W145">
        <v>0</v>
      </c>
      <c r="X145">
        <v>0</v>
      </c>
      <c r="Y145">
        <v>0</v>
      </c>
      <c r="Z145">
        <v>0</v>
      </c>
      <c r="AA145">
        <v>0</v>
      </c>
      <c r="AB145">
        <v>0</v>
      </c>
      <c r="AC145">
        <v>0</v>
      </c>
      <c r="AD145">
        <v>0</v>
      </c>
      <c r="AE145">
        <v>0</v>
      </c>
      <c r="AF145">
        <v>0</v>
      </c>
      <c r="AG145">
        <v>0</v>
      </c>
      <c r="AH145">
        <v>0</v>
      </c>
      <c r="AI145">
        <v>0</v>
      </c>
      <c r="AJ145">
        <v>0</v>
      </c>
      <c r="AK145">
        <v>0</v>
      </c>
      <c r="AL145">
        <v>0</v>
      </c>
      <c r="AM145">
        <v>0</v>
      </c>
      <c r="AN145">
        <v>0</v>
      </c>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540</v>
      </c>
      <c r="B146">
        <v>638347</v>
      </c>
      <c r="C146">
        <v>722522</v>
      </c>
      <c r="D146">
        <v>553261</v>
      </c>
      <c r="E146">
        <v>741905</v>
      </c>
      <c r="F146">
        <v>598686</v>
      </c>
      <c r="G146">
        <v>411304</v>
      </c>
      <c r="H146">
        <v>533344</v>
      </c>
      <c r="I146">
        <v>413839</v>
      </c>
      <c r="J146">
        <v>343059</v>
      </c>
      <c r="K146">
        <v>404811</v>
      </c>
      <c r="L146">
        <v>461967</v>
      </c>
      <c r="M146">
        <v>338668</v>
      </c>
      <c r="N146">
        <v>254417</v>
      </c>
      <c r="O146">
        <v>308657</v>
      </c>
      <c r="P146">
        <v>308657</v>
      </c>
      <c r="Q146">
        <v>482169</v>
      </c>
      <c r="R146">
        <v>311066</v>
      </c>
      <c r="S146">
        <v>335224</v>
      </c>
      <c r="T146">
        <v>314334</v>
      </c>
      <c r="U146">
        <v>460508</v>
      </c>
      <c r="V146">
        <v>290742</v>
      </c>
      <c r="W146">
        <v>329398</v>
      </c>
      <c r="X146">
        <v>243773</v>
      </c>
      <c r="Y146">
        <v>351359</v>
      </c>
      <c r="Z146">
        <v>200508</v>
      </c>
      <c r="AA146">
        <v>251687</v>
      </c>
      <c r="AB146">
        <v>151340</v>
      </c>
      <c r="AC146">
        <v>327780</v>
      </c>
      <c r="AD146">
        <v>178714</v>
      </c>
      <c r="AE146">
        <v>205859</v>
      </c>
      <c r="AF146">
        <v>128179</v>
      </c>
      <c r="AG146">
        <v>300527</v>
      </c>
      <c r="AH146">
        <v>136015</v>
      </c>
      <c r="AI146">
        <v>153183</v>
      </c>
      <c r="AJ146">
        <v>60978</v>
      </c>
      <c r="AK146">
        <v>222702.89</v>
      </c>
      <c r="AL146">
        <v>198627</v>
      </c>
      <c r="AM146">
        <v>232990</v>
      </c>
      <c r="AN146">
        <v>180844.7</v>
      </c>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360</v>
      </c>
      <c r="B147">
        <v>6439</v>
      </c>
      <c r="C147">
        <v>5914</v>
      </c>
      <c r="D147">
        <v>5522</v>
      </c>
      <c r="E147">
        <v>5723</v>
      </c>
      <c r="F147">
        <v>7163</v>
      </c>
      <c r="G147">
        <v>9867</v>
      </c>
      <c r="H147">
        <v>14244</v>
      </c>
      <c r="I147">
        <v>16925</v>
      </c>
      <c r="J147">
        <v>18907</v>
      </c>
      <c r="K147">
        <v>22199</v>
      </c>
      <c r="L147">
        <v>16484</v>
      </c>
      <c r="M147">
        <v>17394</v>
      </c>
      <c r="N147">
        <v>17532</v>
      </c>
      <c r="O147">
        <v>13742</v>
      </c>
      <c r="P147">
        <v>13742</v>
      </c>
      <c r="Q147">
        <v>12318</v>
      </c>
      <c r="R147">
        <v>9240</v>
      </c>
      <c r="S147">
        <v>7081</v>
      </c>
      <c r="T147">
        <v>5336</v>
      </c>
      <c r="U147">
        <v>5981</v>
      </c>
      <c r="V147">
        <v>5862</v>
      </c>
      <c r="W147">
        <v>6697</v>
      </c>
      <c r="X147">
        <v>7260</v>
      </c>
      <c r="Y147">
        <v>7515</v>
      </c>
      <c r="Z147">
        <v>6816</v>
      </c>
      <c r="AA147">
        <v>4462</v>
      </c>
      <c r="AB147">
        <v>3446</v>
      </c>
      <c r="AC147">
        <v>3303</v>
      </c>
      <c r="AD147">
        <v>3455</v>
      </c>
      <c r="AE147">
        <v>3289</v>
      </c>
      <c r="AF147">
        <v>2495</v>
      </c>
      <c r="AG147">
        <v>3634</v>
      </c>
      <c r="AH147">
        <v>4123</v>
      </c>
      <c r="AI147">
        <v>4539</v>
      </c>
      <c r="AJ147">
        <v>270</v>
      </c>
      <c r="AK147">
        <v>4653.1400000000003</v>
      </c>
      <c r="AL147">
        <v>8625</v>
      </c>
      <c r="AM147">
        <v>7594</v>
      </c>
      <c r="AN147">
        <v>6270.37</v>
      </c>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361</v>
      </c>
      <c r="B148">
        <v>62576</v>
      </c>
      <c r="C148">
        <v>103860</v>
      </c>
      <c r="D148">
        <v>53014</v>
      </c>
      <c r="E148">
        <v>125204</v>
      </c>
      <c r="F148">
        <v>88945</v>
      </c>
      <c r="G148">
        <v>68861</v>
      </c>
      <c r="H148">
        <v>93725</v>
      </c>
      <c r="I148">
        <v>55246</v>
      </c>
      <c r="J148">
        <v>23807</v>
      </c>
      <c r="K148">
        <v>61550</v>
      </c>
      <c r="L148">
        <v>63197</v>
      </c>
      <c r="M148">
        <v>39140</v>
      </c>
      <c r="N148">
        <v>16506</v>
      </c>
      <c r="O148">
        <v>41186</v>
      </c>
      <c r="P148">
        <v>41186</v>
      </c>
      <c r="Q148">
        <v>62593</v>
      </c>
      <c r="R148">
        <v>47333</v>
      </c>
      <c r="S148">
        <v>40701</v>
      </c>
      <c r="T148">
        <v>52126</v>
      </c>
      <c r="U148">
        <v>70103</v>
      </c>
      <c r="V148">
        <v>38857</v>
      </c>
      <c r="W148">
        <v>32065</v>
      </c>
      <c r="X148">
        <v>44767</v>
      </c>
      <c r="Y148">
        <v>48872</v>
      </c>
      <c r="Z148">
        <v>25839</v>
      </c>
      <c r="AA148">
        <v>29187</v>
      </c>
      <c r="AB148">
        <v>33820</v>
      </c>
      <c r="AC148">
        <v>53228</v>
      </c>
      <c r="AD148">
        <v>22746</v>
      </c>
      <c r="AE148">
        <v>37062</v>
      </c>
      <c r="AF148">
        <v>19213</v>
      </c>
      <c r="AG148">
        <v>45957</v>
      </c>
      <c r="AH148">
        <v>20589</v>
      </c>
      <c r="AI148">
        <v>19576</v>
      </c>
      <c r="AJ148">
        <v>4167</v>
      </c>
      <c r="AK148">
        <v>42457.46</v>
      </c>
      <c r="AL148">
        <v>36083</v>
      </c>
      <c r="AM148">
        <v>44734</v>
      </c>
      <c r="AN148">
        <v>35297.82</v>
      </c>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541</v>
      </c>
      <c r="B149">
        <v>569332</v>
      </c>
      <c r="C149">
        <v>612748</v>
      </c>
      <c r="D149">
        <v>494725</v>
      </c>
      <c r="E149">
        <v>610978</v>
      </c>
      <c r="F149">
        <v>502578</v>
      </c>
      <c r="G149">
        <v>332576</v>
      </c>
      <c r="H149">
        <v>425375</v>
      </c>
      <c r="I149">
        <v>341668</v>
      </c>
      <c r="J149">
        <v>300345</v>
      </c>
      <c r="K149">
        <v>321062</v>
      </c>
      <c r="L149">
        <v>382286</v>
      </c>
      <c r="M149">
        <v>282134</v>
      </c>
      <c r="N149">
        <v>220379</v>
      </c>
      <c r="O149">
        <v>253729</v>
      </c>
      <c r="P149">
        <v>253729</v>
      </c>
      <c r="Q149">
        <v>407258</v>
      </c>
      <c r="R149">
        <v>254493</v>
      </c>
      <c r="S149">
        <v>287442</v>
      </c>
      <c r="T149">
        <v>256872</v>
      </c>
      <c r="U149">
        <v>384424</v>
      </c>
      <c r="V149">
        <v>246023</v>
      </c>
      <c r="W149">
        <v>290636</v>
      </c>
      <c r="X149">
        <v>191746</v>
      </c>
      <c r="Y149">
        <v>294972</v>
      </c>
      <c r="Z149">
        <v>167853</v>
      </c>
      <c r="AA149">
        <v>218038</v>
      </c>
      <c r="AB149">
        <v>114074</v>
      </c>
      <c r="AC149">
        <v>271249</v>
      </c>
      <c r="AD149">
        <v>152513</v>
      </c>
      <c r="AE149">
        <v>165508</v>
      </c>
      <c r="AF149">
        <v>106471</v>
      </c>
      <c r="AG149">
        <v>250936</v>
      </c>
      <c r="AH149">
        <v>111303</v>
      </c>
      <c r="AI149">
        <v>129068</v>
      </c>
      <c r="AJ149">
        <v>56541</v>
      </c>
      <c r="AK149">
        <v>175592.28</v>
      </c>
      <c r="AL149">
        <v>153919</v>
      </c>
      <c r="AM149">
        <v>180662</v>
      </c>
      <c r="AN149">
        <v>139276.51999999999</v>
      </c>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542</v>
      </c>
      <c r="B150">
        <v>569332</v>
      </c>
      <c r="C150">
        <v>612748</v>
      </c>
      <c r="D150">
        <v>494725</v>
      </c>
      <c r="E150">
        <v>610978</v>
      </c>
      <c r="F150">
        <v>502578</v>
      </c>
      <c r="G150">
        <v>332576</v>
      </c>
      <c r="H150">
        <v>425375</v>
      </c>
      <c r="I150">
        <v>341668</v>
      </c>
      <c r="J150">
        <v>300345</v>
      </c>
      <c r="K150">
        <v>321062</v>
      </c>
      <c r="L150">
        <v>382286</v>
      </c>
      <c r="M150">
        <v>282134</v>
      </c>
      <c r="N150">
        <v>220379</v>
      </c>
      <c r="O150">
        <v>253729</v>
      </c>
      <c r="P150">
        <v>253729</v>
      </c>
      <c r="Q150">
        <v>407258</v>
      </c>
      <c r="R150">
        <v>254493</v>
      </c>
      <c r="S150">
        <v>287442</v>
      </c>
      <c r="T150">
        <v>256872</v>
      </c>
      <c r="U150">
        <v>384424</v>
      </c>
      <c r="V150">
        <v>246023</v>
      </c>
      <c r="W150">
        <v>290636</v>
      </c>
      <c r="X150">
        <v>191746</v>
      </c>
      <c r="Y150">
        <v>294972</v>
      </c>
      <c r="Z150">
        <v>167853</v>
      </c>
      <c r="AA150">
        <v>218038</v>
      </c>
      <c r="AB150">
        <v>114074</v>
      </c>
      <c r="AC150">
        <v>271249</v>
      </c>
      <c r="AD150">
        <v>152513</v>
      </c>
      <c r="AE150">
        <v>165508</v>
      </c>
      <c r="AF150">
        <v>106471</v>
      </c>
      <c r="AG150">
        <v>250936</v>
      </c>
      <c r="AH150">
        <v>111303</v>
      </c>
      <c r="AI150">
        <v>129068</v>
      </c>
      <c r="AJ150">
        <v>56541</v>
      </c>
      <c r="AK150">
        <v>175592.28</v>
      </c>
      <c r="AL150">
        <v>153919</v>
      </c>
      <c r="AM150">
        <v>180662</v>
      </c>
      <c r="AN150">
        <v>139276.51999999999</v>
      </c>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543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544</v>
      </c>
      <c r="B152">
        <v>569332</v>
      </c>
      <c r="C152">
        <v>612748</v>
      </c>
      <c r="D152">
        <v>494725</v>
      </c>
      <c r="E152">
        <v>610978</v>
      </c>
      <c r="F152">
        <v>502578</v>
      </c>
      <c r="G152">
        <v>332576</v>
      </c>
      <c r="H152">
        <v>425375</v>
      </c>
      <c r="I152">
        <v>341668</v>
      </c>
      <c r="J152">
        <v>300345</v>
      </c>
      <c r="K152">
        <v>321062</v>
      </c>
      <c r="L152">
        <v>382286</v>
      </c>
      <c r="M152">
        <v>282134</v>
      </c>
      <c r="N152">
        <v>220379</v>
      </c>
      <c r="O152">
        <v>253729</v>
      </c>
      <c r="P152">
        <v>253729</v>
      </c>
      <c r="Q152">
        <v>407258</v>
      </c>
      <c r="R152">
        <v>254493</v>
      </c>
      <c r="S152">
        <v>287442</v>
      </c>
      <c r="T152">
        <v>256872</v>
      </c>
      <c r="U152">
        <v>384424</v>
      </c>
      <c r="V152">
        <v>246023</v>
      </c>
      <c r="W152">
        <v>290636</v>
      </c>
      <c r="X152">
        <v>191746</v>
      </c>
      <c r="Y152">
        <v>294972</v>
      </c>
      <c r="Z152">
        <v>167853</v>
      </c>
      <c r="AA152">
        <v>218038</v>
      </c>
      <c r="AB152">
        <v>114074</v>
      </c>
      <c r="AC152">
        <v>271249</v>
      </c>
      <c r="AD152">
        <v>152513</v>
      </c>
      <c r="AE152">
        <v>165508</v>
      </c>
      <c r="AF152">
        <v>106471</v>
      </c>
      <c r="AG152">
        <v>250936</v>
      </c>
      <c r="AH152">
        <v>111303</v>
      </c>
      <c r="AI152">
        <v>129068</v>
      </c>
      <c r="AJ152">
        <v>56541</v>
      </c>
      <c r="AK152">
        <v>175592.28</v>
      </c>
      <c r="AL152">
        <v>153919</v>
      </c>
      <c r="AM152">
        <v>180662</v>
      </c>
      <c r="AN152">
        <v>139276.51999999999</v>
      </c>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545</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547</v>
      </c>
      <c r="B154">
        <v>49229</v>
      </c>
      <c r="C154">
        <v>-16777</v>
      </c>
      <c r="D154">
        <v>46300</v>
      </c>
      <c r="E154">
        <v>-12605</v>
      </c>
      <c r="F154">
        <v>-19128</v>
      </c>
      <c r="G154">
        <v>1310</v>
      </c>
      <c r="H154">
        <v>-96095</v>
      </c>
      <c r="I154">
        <v>115321</v>
      </c>
      <c r="J154">
        <v>-36842</v>
      </c>
      <c r="K154">
        <v>83614</v>
      </c>
      <c r="L154">
        <v>11358</v>
      </c>
      <c r="M154">
        <v>-34932</v>
      </c>
      <c r="N154">
        <v>-84896</v>
      </c>
      <c r="O154">
        <v>-11792</v>
      </c>
      <c r="P154">
        <v>-11792</v>
      </c>
      <c r="Q154">
        <v>-3916</v>
      </c>
      <c r="R154">
        <v>-138309</v>
      </c>
      <c r="S154">
        <v>44199</v>
      </c>
      <c r="T154">
        <v>-48466</v>
      </c>
      <c r="U154">
        <v>-23308</v>
      </c>
      <c r="V154">
        <v>-19629</v>
      </c>
      <c r="W154">
        <v>-5774</v>
      </c>
      <c r="X154">
        <v>-46624</v>
      </c>
      <c r="Y154">
        <v>-14844</v>
      </c>
      <c r="Z154">
        <v>-33078</v>
      </c>
      <c r="AA154">
        <v>-18475</v>
      </c>
      <c r="AB154">
        <v>9155</v>
      </c>
      <c r="AC154">
        <v>2865</v>
      </c>
      <c r="AD154">
        <v>18096</v>
      </c>
      <c r="AE154">
        <v>27922</v>
      </c>
      <c r="AF154">
        <v>-49973</v>
      </c>
      <c r="AG154">
        <v>-1928</v>
      </c>
      <c r="AH154">
        <v>-31599</v>
      </c>
      <c r="AI154">
        <v>678</v>
      </c>
      <c r="AJ154">
        <v>5633</v>
      </c>
      <c r="AK154">
        <v>33760.370000000003</v>
      </c>
      <c r="AL154">
        <v>8121</v>
      </c>
      <c r="AM154">
        <v>25406</v>
      </c>
      <c r="AN154">
        <v>-10571.03</v>
      </c>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548</v>
      </c>
      <c r="B155">
        <v>12849</v>
      </c>
      <c r="C155">
        <v>-788</v>
      </c>
      <c r="D155">
        <v>-3246</v>
      </c>
      <c r="E155">
        <v>12044</v>
      </c>
      <c r="F155">
        <v>4610</v>
      </c>
      <c r="G155">
        <v>8422</v>
      </c>
      <c r="H155">
        <v>-11038</v>
      </c>
      <c r="I155">
        <v>5970</v>
      </c>
      <c r="J155">
        <v>-13889</v>
      </c>
      <c r="K155">
        <v>19669</v>
      </c>
      <c r="L155">
        <v>-3405</v>
      </c>
      <c r="M155">
        <v>-1194</v>
      </c>
      <c r="N155">
        <v>-8376</v>
      </c>
      <c r="O155">
        <v>-4997</v>
      </c>
      <c r="P155">
        <v>-4997</v>
      </c>
      <c r="Q155">
        <v>-773</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550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552</v>
      </c>
      <c r="B157">
        <v>0</v>
      </c>
      <c r="C157">
        <v>0</v>
      </c>
      <c r="D157">
        <v>-260.5</v>
      </c>
      <c r="E157">
        <v>0</v>
      </c>
      <c r="F157">
        <v>0</v>
      </c>
      <c r="G157">
        <v>0</v>
      </c>
      <c r="H157">
        <v>1218.5</v>
      </c>
      <c r="I157">
        <v>0</v>
      </c>
      <c r="J157">
        <v>0</v>
      </c>
      <c r="K157">
        <v>0</v>
      </c>
      <c r="L157">
        <v>-2649.75</v>
      </c>
      <c r="M157">
        <v>0</v>
      </c>
      <c r="N157">
        <v>0</v>
      </c>
      <c r="O157">
        <v>0</v>
      </c>
      <c r="P157">
        <v>0</v>
      </c>
      <c r="Q157">
        <v>305.75</v>
      </c>
      <c r="R157">
        <v>0</v>
      </c>
      <c r="S157">
        <v>0</v>
      </c>
      <c r="T157">
        <v>0</v>
      </c>
      <c r="U157">
        <v>280</v>
      </c>
      <c r="V157">
        <v>0</v>
      </c>
      <c r="W157">
        <v>0</v>
      </c>
      <c r="X157">
        <v>0</v>
      </c>
      <c r="Y157">
        <v>0</v>
      </c>
      <c r="Z157">
        <v>0</v>
      </c>
      <c r="AA157">
        <v>0</v>
      </c>
      <c r="AB157">
        <v>0</v>
      </c>
      <c r="AC157">
        <v>1358.5</v>
      </c>
      <c r="AD157">
        <v>0</v>
      </c>
      <c r="AE157">
        <v>0</v>
      </c>
      <c r="AF157">
        <v>0</v>
      </c>
      <c r="AG157">
        <v>-1</v>
      </c>
      <c r="AH157">
        <v>0</v>
      </c>
      <c r="AI157">
        <v>0</v>
      </c>
      <c r="AJ157">
        <v>-822</v>
      </c>
      <c r="AK157">
        <v>0</v>
      </c>
      <c r="AL157">
        <v>0</v>
      </c>
      <c r="AM157">
        <v>0</v>
      </c>
      <c r="AN157">
        <v>0</v>
      </c>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553</v>
      </c>
      <c r="B158">
        <v>62078</v>
      </c>
      <c r="C158">
        <v>-17565</v>
      </c>
      <c r="D158">
        <v>42012</v>
      </c>
      <c r="E158">
        <v>-561</v>
      </c>
      <c r="F158">
        <v>-14518</v>
      </c>
      <c r="G158">
        <v>9732</v>
      </c>
      <c r="H158">
        <v>-102259</v>
      </c>
      <c r="I158">
        <v>121291</v>
      </c>
      <c r="J158">
        <v>-50731</v>
      </c>
      <c r="K158">
        <v>103283</v>
      </c>
      <c r="L158">
        <v>-2646</v>
      </c>
      <c r="M158">
        <v>-36126</v>
      </c>
      <c r="N158">
        <v>-93272</v>
      </c>
      <c r="O158">
        <v>-16789</v>
      </c>
      <c r="P158">
        <v>-16789</v>
      </c>
      <c r="Q158">
        <v>-5785</v>
      </c>
      <c r="R158">
        <v>-138309</v>
      </c>
      <c r="S158">
        <v>44199</v>
      </c>
      <c r="T158">
        <v>-48466</v>
      </c>
      <c r="U158">
        <v>-22188</v>
      </c>
      <c r="V158">
        <v>-19629</v>
      </c>
      <c r="W158">
        <v>-5774</v>
      </c>
      <c r="X158">
        <v>-46624</v>
      </c>
      <c r="Y158">
        <v>-14844</v>
      </c>
      <c r="Z158">
        <v>-33078</v>
      </c>
      <c r="AA158">
        <v>-18475</v>
      </c>
      <c r="AB158">
        <v>9155</v>
      </c>
      <c r="AC158">
        <v>8299</v>
      </c>
      <c r="AD158">
        <v>18096</v>
      </c>
      <c r="AE158">
        <v>27922</v>
      </c>
      <c r="AF158">
        <v>-49973</v>
      </c>
      <c r="AG158">
        <v>-1929</v>
      </c>
      <c r="AH158">
        <v>-31599</v>
      </c>
      <c r="AI158">
        <v>678</v>
      </c>
      <c r="AJ158">
        <v>4811</v>
      </c>
      <c r="AK158">
        <v>33760.370000000003</v>
      </c>
      <c r="AL158">
        <v>8121</v>
      </c>
      <c r="AM158">
        <v>25406</v>
      </c>
      <c r="AN158">
        <v>-10571.03</v>
      </c>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554</v>
      </c>
      <c r="B159">
        <v>631410</v>
      </c>
      <c r="C159">
        <v>595183</v>
      </c>
      <c r="D159">
        <v>536737</v>
      </c>
      <c r="E159">
        <v>610417</v>
      </c>
      <c r="F159">
        <v>488060</v>
      </c>
      <c r="G159">
        <v>342308</v>
      </c>
      <c r="H159">
        <v>323116</v>
      </c>
      <c r="I159">
        <v>462959</v>
      </c>
      <c r="J159">
        <v>249614</v>
      </c>
      <c r="K159">
        <v>424345</v>
      </c>
      <c r="L159">
        <v>379640</v>
      </c>
      <c r="M159">
        <v>246008</v>
      </c>
      <c r="N159">
        <v>127107</v>
      </c>
      <c r="O159">
        <v>236940</v>
      </c>
      <c r="P159">
        <v>236940</v>
      </c>
      <c r="Q159">
        <v>401473</v>
      </c>
      <c r="R159">
        <v>116184</v>
      </c>
      <c r="S159">
        <v>331641</v>
      </c>
      <c r="T159">
        <v>208406</v>
      </c>
      <c r="U159">
        <v>362236</v>
      </c>
      <c r="V159">
        <v>226394</v>
      </c>
      <c r="W159">
        <v>284862</v>
      </c>
      <c r="X159">
        <v>145122</v>
      </c>
      <c r="Y159">
        <v>280128</v>
      </c>
      <c r="Z159">
        <v>134775</v>
      </c>
      <c r="AA159">
        <v>199563</v>
      </c>
      <c r="AB159">
        <v>123229</v>
      </c>
      <c r="AC159">
        <v>279548</v>
      </c>
      <c r="AD159">
        <v>170609</v>
      </c>
      <c r="AE159">
        <v>193430</v>
      </c>
      <c r="AF159">
        <v>56498</v>
      </c>
      <c r="AG159">
        <v>249007</v>
      </c>
      <c r="AH159">
        <v>79704</v>
      </c>
      <c r="AI159">
        <v>129746</v>
      </c>
      <c r="AJ159">
        <v>61352</v>
      </c>
      <c r="AK159">
        <v>209352.65</v>
      </c>
      <c r="AL159">
        <v>162040</v>
      </c>
      <c r="AM159">
        <v>206068</v>
      </c>
      <c r="AN159">
        <v>128705.49</v>
      </c>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555</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730</v>
      </c>
      <c r="B161">
        <v>569513</v>
      </c>
      <c r="C161">
        <v>613992</v>
      </c>
      <c r="D161">
        <v>496375</v>
      </c>
      <c r="E161">
        <v>612614</v>
      </c>
      <c r="F161">
        <v>504288</v>
      </c>
      <c r="G161">
        <v>333548</v>
      </c>
      <c r="H161">
        <v>427267</v>
      </c>
      <c r="I161">
        <v>342048</v>
      </c>
      <c r="J161">
        <v>303359</v>
      </c>
      <c r="K161">
        <v>319977</v>
      </c>
      <c r="L161">
        <v>382283</v>
      </c>
      <c r="M161">
        <v>282144</v>
      </c>
      <c r="N161">
        <v>220415</v>
      </c>
      <c r="O161">
        <v>253673</v>
      </c>
      <c r="P161">
        <v>253673</v>
      </c>
      <c r="Q161">
        <v>407244</v>
      </c>
      <c r="R161">
        <v>254460</v>
      </c>
      <c r="S161">
        <v>287438</v>
      </c>
      <c r="T161">
        <v>256866</v>
      </c>
      <c r="U161">
        <v>384422</v>
      </c>
      <c r="V161">
        <v>246007</v>
      </c>
      <c r="W161">
        <v>290646</v>
      </c>
      <c r="X161">
        <v>191722</v>
      </c>
      <c r="Y161">
        <v>294969</v>
      </c>
      <c r="Z161">
        <v>167892</v>
      </c>
      <c r="AA161">
        <v>218076</v>
      </c>
      <c r="AB161">
        <v>113972</v>
      </c>
      <c r="AC161">
        <v>271275</v>
      </c>
      <c r="AD161">
        <v>152493</v>
      </c>
      <c r="AE161">
        <v>165492</v>
      </c>
      <c r="AF161">
        <v>106487</v>
      </c>
      <c r="AG161">
        <v>250937</v>
      </c>
      <c r="AH161">
        <v>111270</v>
      </c>
      <c r="AI161">
        <v>129095</v>
      </c>
      <c r="AJ161">
        <v>56578</v>
      </c>
      <c r="AK161">
        <v>177193.53</v>
      </c>
      <c r="AL161">
        <v>153142</v>
      </c>
      <c r="AM161">
        <v>180368</v>
      </c>
      <c r="AN161">
        <v>138901.06</v>
      </c>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733</v>
      </c>
      <c r="B162">
        <v>-181</v>
      </c>
      <c r="C162">
        <v>-1244</v>
      </c>
      <c r="D162">
        <v>-1650</v>
      </c>
      <c r="E162">
        <v>-1636</v>
      </c>
      <c r="F162">
        <v>-1710</v>
      </c>
      <c r="G162">
        <v>-972</v>
      </c>
      <c r="H162">
        <v>-1892</v>
      </c>
      <c r="I162">
        <v>-380</v>
      </c>
      <c r="J162">
        <v>-3014</v>
      </c>
      <c r="K162">
        <v>1085</v>
      </c>
      <c r="L162">
        <v>3</v>
      </c>
      <c r="M162">
        <v>-10</v>
      </c>
      <c r="N162">
        <v>-36</v>
      </c>
      <c r="O162">
        <v>56</v>
      </c>
      <c r="P162">
        <v>56</v>
      </c>
      <c r="Q162">
        <v>14</v>
      </c>
      <c r="R162">
        <v>33</v>
      </c>
      <c r="S162">
        <v>4</v>
      </c>
      <c r="T162">
        <v>6</v>
      </c>
      <c r="U162">
        <v>2</v>
      </c>
      <c r="V162">
        <v>16</v>
      </c>
      <c r="W162">
        <v>-10</v>
      </c>
      <c r="X162">
        <v>24</v>
      </c>
      <c r="Y162">
        <v>3</v>
      </c>
      <c r="Z162">
        <v>-39</v>
      </c>
      <c r="AA162">
        <v>-38</v>
      </c>
      <c r="AB162">
        <v>102</v>
      </c>
      <c r="AC162">
        <v>-26</v>
      </c>
      <c r="AD162">
        <v>20</v>
      </c>
      <c r="AE162">
        <v>16</v>
      </c>
      <c r="AF162">
        <v>-16</v>
      </c>
      <c r="AG162">
        <v>-1</v>
      </c>
      <c r="AH162">
        <v>33</v>
      </c>
      <c r="AI162">
        <v>-27</v>
      </c>
      <c r="AJ162">
        <v>-37</v>
      </c>
      <c r="AK162">
        <v>-1601.25</v>
      </c>
      <c r="AL162">
        <v>777</v>
      </c>
      <c r="AM162">
        <v>294</v>
      </c>
      <c r="AN162">
        <v>375.46</v>
      </c>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556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734</v>
      </c>
      <c r="B164">
        <v>630772</v>
      </c>
      <c r="C164">
        <v>597237</v>
      </c>
      <c r="D164">
        <v>539494</v>
      </c>
      <c r="E164">
        <v>606732</v>
      </c>
      <c r="F164">
        <v>488135</v>
      </c>
      <c r="G164">
        <v>342146</v>
      </c>
      <c r="H164">
        <v>324168</v>
      </c>
      <c r="I164">
        <v>464851</v>
      </c>
      <c r="J164">
        <v>246990</v>
      </c>
      <c r="K164">
        <v>432953</v>
      </c>
      <c r="L164">
        <v>379637</v>
      </c>
      <c r="M164">
        <v>246019</v>
      </c>
      <c r="N164">
        <v>127146</v>
      </c>
      <c r="O164">
        <v>236883</v>
      </c>
      <c r="P164">
        <v>236883</v>
      </c>
      <c r="Q164">
        <v>401459</v>
      </c>
      <c r="R164">
        <v>116154</v>
      </c>
      <c r="S164">
        <v>331636</v>
      </c>
      <c r="T164">
        <v>208402</v>
      </c>
      <c r="U164">
        <v>362235</v>
      </c>
      <c r="V164">
        <v>226379</v>
      </c>
      <c r="W164">
        <v>284872</v>
      </c>
      <c r="X164">
        <v>145099</v>
      </c>
      <c r="Y164">
        <v>280128</v>
      </c>
      <c r="Z164">
        <v>134813</v>
      </c>
      <c r="AA164">
        <v>199602</v>
      </c>
      <c r="AB164">
        <v>123125</v>
      </c>
      <c r="AC164">
        <v>279570</v>
      </c>
      <c r="AD164">
        <v>170591</v>
      </c>
      <c r="AE164">
        <v>193415</v>
      </c>
      <c r="AF164">
        <v>56513</v>
      </c>
      <c r="AG164">
        <v>249008</v>
      </c>
      <c r="AH164">
        <v>79668</v>
      </c>
      <c r="AI164">
        <v>129775</v>
      </c>
      <c r="AJ164">
        <v>61387</v>
      </c>
      <c r="AK164">
        <v>209617.21</v>
      </c>
      <c r="AL164">
        <v>161191</v>
      </c>
      <c r="AM164">
        <v>206466</v>
      </c>
      <c r="AN164">
        <v>183.48</v>
      </c>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735</v>
      </c>
      <c r="B165">
        <v>638</v>
      </c>
      <c r="C165">
        <v>-2054</v>
      </c>
      <c r="D165">
        <v>-2757</v>
      </c>
      <c r="E165">
        <v>3685</v>
      </c>
      <c r="F165">
        <v>-75</v>
      </c>
      <c r="G165">
        <v>162</v>
      </c>
      <c r="H165">
        <v>-1052</v>
      </c>
      <c r="I165">
        <v>-1892</v>
      </c>
      <c r="J165">
        <v>2624</v>
      </c>
      <c r="K165">
        <v>-8608</v>
      </c>
      <c r="L165">
        <v>3</v>
      </c>
      <c r="M165">
        <v>-11</v>
      </c>
      <c r="N165">
        <v>-39</v>
      </c>
      <c r="O165">
        <v>57</v>
      </c>
      <c r="P165">
        <v>57</v>
      </c>
      <c r="Q165">
        <v>14</v>
      </c>
      <c r="R165">
        <v>30</v>
      </c>
      <c r="S165">
        <v>5</v>
      </c>
      <c r="T165">
        <v>4</v>
      </c>
      <c r="U165">
        <v>1</v>
      </c>
      <c r="V165">
        <v>15</v>
      </c>
      <c r="W165">
        <v>-10</v>
      </c>
      <c r="X165">
        <v>23</v>
      </c>
      <c r="Y165">
        <v>0</v>
      </c>
      <c r="Z165">
        <v>-38</v>
      </c>
      <c r="AA165">
        <v>-39</v>
      </c>
      <c r="AB165">
        <v>104</v>
      </c>
      <c r="AC165">
        <v>-22</v>
      </c>
      <c r="AD165">
        <v>18</v>
      </c>
      <c r="AE165">
        <v>15</v>
      </c>
      <c r="AF165">
        <v>-15</v>
      </c>
      <c r="AG165">
        <v>-1</v>
      </c>
      <c r="AH165">
        <v>36</v>
      </c>
      <c r="AI165">
        <v>-29</v>
      </c>
      <c r="AJ165">
        <v>-35</v>
      </c>
      <c r="AK165">
        <v>-264.56</v>
      </c>
      <c r="AL165">
        <v>849</v>
      </c>
      <c r="AM165">
        <v>-398</v>
      </c>
      <c r="AN165">
        <v>128522.01</v>
      </c>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557</v>
      </c>
      <c r="B166">
        <v>0.65320999999999996</v>
      </c>
      <c r="C166">
        <v>0.7</v>
      </c>
      <c r="D166">
        <v>0.56932000000000005</v>
      </c>
      <c r="E166">
        <v>0.70264000000000004</v>
      </c>
      <c r="F166">
        <v>0.58282</v>
      </c>
      <c r="G166">
        <v>0.38</v>
      </c>
      <c r="H166">
        <v>0.49287999999999998</v>
      </c>
      <c r="I166">
        <v>0.39293</v>
      </c>
      <c r="J166">
        <v>0.35</v>
      </c>
      <c r="K166">
        <v>0.36981000000000003</v>
      </c>
      <c r="L166">
        <v>0.44479999999999997</v>
      </c>
      <c r="M166">
        <v>0.32412000000000002</v>
      </c>
      <c r="N166">
        <v>0.25474000000000002</v>
      </c>
      <c r="O166">
        <v>0.29318</v>
      </c>
      <c r="P166">
        <v>0.29318</v>
      </c>
      <c r="Q166">
        <v>0.47066999999999998</v>
      </c>
      <c r="R166">
        <v>0.29409000000000002</v>
      </c>
      <c r="S166">
        <v>0.33</v>
      </c>
      <c r="T166">
        <v>0.29687000000000002</v>
      </c>
      <c r="U166">
        <v>0.44429000000000002</v>
      </c>
      <c r="V166">
        <v>0.28432000000000002</v>
      </c>
      <c r="W166">
        <v>0.33590999999999999</v>
      </c>
      <c r="X166">
        <v>0.22158</v>
      </c>
      <c r="Y166">
        <v>0.34090999999999999</v>
      </c>
      <c r="Z166">
        <v>0.19403999999999999</v>
      </c>
      <c r="AA166">
        <v>0.25203999999999999</v>
      </c>
      <c r="AB166">
        <v>0.13172</v>
      </c>
      <c r="AC166">
        <v>0.30941999999999997</v>
      </c>
      <c r="AD166">
        <v>0.17624000000000001</v>
      </c>
      <c r="AE166">
        <v>0.19127</v>
      </c>
      <c r="AF166">
        <v>0.12307</v>
      </c>
      <c r="AG166">
        <v>0.28999999999999998</v>
      </c>
      <c r="AH166">
        <v>0.12859999999999999</v>
      </c>
      <c r="AI166">
        <v>0.15</v>
      </c>
      <c r="AJ166">
        <v>6.5390000000000004E-2</v>
      </c>
      <c r="AK166">
        <v>0.22363</v>
      </c>
      <c r="AL166">
        <v>0.20974999999999999</v>
      </c>
      <c r="AM166">
        <v>26.898040000000002</v>
      </c>
      <c r="AN166">
        <v>20.714130000000001</v>
      </c>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558</v>
      </c>
      <c r="B167">
        <v>0</v>
      </c>
      <c r="C167">
        <v>0</v>
      </c>
      <c r="D167">
        <v>0</v>
      </c>
      <c r="E167">
        <v>0</v>
      </c>
      <c r="F167">
        <v>0</v>
      </c>
      <c r="G167">
        <v>0</v>
      </c>
      <c r="H167">
        <v>0</v>
      </c>
      <c r="I167">
        <v>0</v>
      </c>
      <c r="J167">
        <v>0</v>
      </c>
      <c r="K167">
        <v>0.36910999999999999</v>
      </c>
      <c r="L167">
        <v>0.44135000000000002</v>
      </c>
      <c r="M167">
        <v>0.32412000000000002</v>
      </c>
      <c r="N167">
        <v>0.25346000000000002</v>
      </c>
      <c r="O167">
        <v>0.29261999999999999</v>
      </c>
      <c r="P167">
        <v>0.29261999999999999</v>
      </c>
      <c r="Q167">
        <v>0.46633999999999998</v>
      </c>
      <c r="R167">
        <v>0.29409000000000002</v>
      </c>
      <c r="S167">
        <v>0.33</v>
      </c>
      <c r="T167">
        <v>0.29687000000000002</v>
      </c>
      <c r="U167">
        <v>1.28</v>
      </c>
      <c r="V167">
        <v>0.28432000000000002</v>
      </c>
      <c r="W167">
        <v>0.33590999999999999</v>
      </c>
      <c r="X167">
        <v>0.22116</v>
      </c>
      <c r="Y167">
        <v>0.34090999999999999</v>
      </c>
      <c r="Z167">
        <v>0.19403999999999999</v>
      </c>
      <c r="AA167">
        <v>0</v>
      </c>
      <c r="AB167">
        <v>0</v>
      </c>
      <c r="AC167">
        <v>0</v>
      </c>
      <c r="AD167">
        <v>0.18</v>
      </c>
      <c r="AE167">
        <v>0</v>
      </c>
      <c r="AF167">
        <v>0</v>
      </c>
      <c r="AG167">
        <v>0.28999999999999998</v>
      </c>
      <c r="AH167">
        <v>0.12859999999999999</v>
      </c>
      <c r="AI167">
        <v>0.1492</v>
      </c>
      <c r="AJ167">
        <v>0</v>
      </c>
      <c r="AK167">
        <v>0</v>
      </c>
      <c r="AL167">
        <v>0</v>
      </c>
      <c r="AM167">
        <v>0</v>
      </c>
      <c r="AN167">
        <v>0</v>
      </c>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634</v>
      </c>
      <c r="B168" t="s">
        <v>2588</v>
      </c>
      <c r="C168" t="s">
        <v>832</v>
      </c>
      <c r="D168" t="s">
        <v>833</v>
      </c>
      <c r="E168" t="s">
        <v>834</v>
      </c>
      <c r="F168" t="s">
        <v>732</v>
      </c>
      <c r="G168" t="s">
        <v>635</v>
      </c>
      <c r="H168" t="s">
        <v>636</v>
      </c>
      <c r="I168" t="s">
        <v>637</v>
      </c>
      <c r="J168" t="s">
        <v>638</v>
      </c>
      <c r="K168" t="s">
        <v>639</v>
      </c>
      <c r="L168" t="s">
        <v>640</v>
      </c>
      <c r="M168" t="s">
        <v>641</v>
      </c>
      <c r="N168" t="s">
        <v>642</v>
      </c>
      <c r="O168" t="s">
        <v>643</v>
      </c>
      <c r="P168" t="s">
        <v>643</v>
      </c>
      <c r="Q168" t="s">
        <v>644</v>
      </c>
      <c r="R168" t="s">
        <v>645</v>
      </c>
      <c r="S168" t="s">
        <v>646</v>
      </c>
      <c r="T168" t="s">
        <v>647</v>
      </c>
      <c r="U168" t="s">
        <v>648</v>
      </c>
      <c r="V168" t="s">
        <v>649</v>
      </c>
      <c r="W168" t="s">
        <v>650</v>
      </c>
      <c r="X168" t="s">
        <v>651</v>
      </c>
      <c r="Y168" t="s">
        <v>652</v>
      </c>
      <c r="Z168" t="s">
        <v>653</v>
      </c>
      <c r="AA168" t="s">
        <v>654</v>
      </c>
      <c r="AB168" t="s">
        <v>655</v>
      </c>
      <c r="AC168" t="s">
        <v>656</v>
      </c>
      <c r="AD168" t="s">
        <v>657</v>
      </c>
      <c r="AE168" t="s">
        <v>658</v>
      </c>
      <c r="AF168" t="s">
        <v>659</v>
      </c>
      <c r="AG168" t="s">
        <v>660</v>
      </c>
      <c r="AH168" t="s">
        <v>661</v>
      </c>
      <c r="AI168" t="s">
        <v>662</v>
      </c>
      <c r="AJ168" t="s">
        <v>663</v>
      </c>
      <c r="AK168" t="s">
        <v>664</v>
      </c>
      <c r="AL168" t="s">
        <v>665</v>
      </c>
      <c r="AM168" t="s">
        <v>666</v>
      </c>
      <c r="AN168" t="s">
        <v>668</v>
      </c>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688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835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690</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2578</v>
      </c>
      <c r="C219" t="s">
        <v>827</v>
      </c>
      <c r="D219" t="s">
        <v>828</v>
      </c>
      <c r="E219" t="s">
        <v>829</v>
      </c>
      <c r="F219" t="s">
        <v>731</v>
      </c>
      <c r="G219" t="s">
        <v>397</v>
      </c>
      <c r="H219" t="s">
        <v>398</v>
      </c>
      <c r="I219" t="s">
        <v>399</v>
      </c>
      <c r="J219" t="s">
        <v>400</v>
      </c>
      <c r="K219" t="s">
        <v>401</v>
      </c>
      <c r="L219" t="s">
        <v>402</v>
      </c>
      <c r="M219" t="s">
        <v>403</v>
      </c>
      <c r="N219" t="s">
        <v>404</v>
      </c>
      <c r="O219" t="s">
        <v>405</v>
      </c>
      <c r="P219" t="s">
        <v>405</v>
      </c>
      <c r="Q219" t="s">
        <v>406</v>
      </c>
      <c r="R219" t="s">
        <v>407</v>
      </c>
      <c r="S219" t="s">
        <v>408</v>
      </c>
      <c r="T219" t="s">
        <v>409</v>
      </c>
      <c r="U219" t="s">
        <v>410</v>
      </c>
      <c r="V219" t="s">
        <v>411</v>
      </c>
      <c r="W219" t="s">
        <v>412</v>
      </c>
      <c r="X219" t="s">
        <v>413</v>
      </c>
      <c r="Y219" t="s">
        <v>414</v>
      </c>
      <c r="Z219" t="s">
        <v>415</v>
      </c>
      <c r="AA219" t="s">
        <v>416</v>
      </c>
      <c r="AB219" t="s">
        <v>417</v>
      </c>
      <c r="AC219" t="s">
        <v>418</v>
      </c>
      <c r="AD219" t="s">
        <v>419</v>
      </c>
      <c r="AE219" t="s">
        <v>420</v>
      </c>
      <c r="AF219" t="s">
        <v>421</v>
      </c>
      <c r="AG219" t="s">
        <v>422</v>
      </c>
      <c r="AH219" t="s">
        <v>423</v>
      </c>
      <c r="AI219" t="s">
        <v>424</v>
      </c>
      <c r="AJ219" t="s">
        <v>425</v>
      </c>
      <c r="AK219" t="s">
        <v>426</v>
      </c>
      <c r="AL219" t="s">
        <v>427</v>
      </c>
      <c r="AM219" t="s">
        <v>428</v>
      </c>
      <c r="AN219" t="s">
        <v>430</v>
      </c>
      <c r="AO219"/>
      <c r="AP219"/>
      <c r="AQ219"/>
      <c r="AR219"/>
      <c r="AS219"/>
      <c r="AT219"/>
      <c r="AU219"/>
      <c r="AV219"/>
      <c r="AW219"/>
      <c r="AX219"/>
      <c r="AY219"/>
      <c r="AZ219"/>
      <c r="BA219"/>
      <c r="BB219"/>
      <c r="BC219"/>
      <c r="BD219"/>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560</v>
      </c>
      <c r="B221">
        <v>1182080</v>
      </c>
      <c r="C221">
        <v>612748</v>
      </c>
      <c r="D221">
        <v>1940857</v>
      </c>
      <c r="E221">
        <v>1446132</v>
      </c>
      <c r="F221">
        <v>835154</v>
      </c>
      <c r="G221">
        <v>332576</v>
      </c>
      <c r="H221">
        <v>1388450</v>
      </c>
      <c r="I221">
        <v>963075</v>
      </c>
      <c r="J221">
        <v>621407</v>
      </c>
      <c r="K221">
        <v>321062</v>
      </c>
      <c r="L221">
        <v>1138528</v>
      </c>
      <c r="M221">
        <v>756242</v>
      </c>
      <c r="N221">
        <v>474108</v>
      </c>
      <c r="O221">
        <v>253729</v>
      </c>
      <c r="P221">
        <v>253729</v>
      </c>
      <c r="Q221">
        <v>1206065</v>
      </c>
      <c r="R221">
        <v>798807</v>
      </c>
      <c r="S221">
        <v>544314</v>
      </c>
      <c r="T221">
        <v>256872</v>
      </c>
      <c r="U221">
        <v>1112829</v>
      </c>
      <c r="V221">
        <v>728405</v>
      </c>
      <c r="W221">
        <v>482382</v>
      </c>
      <c r="X221">
        <v>191746</v>
      </c>
      <c r="Y221">
        <v>794937</v>
      </c>
      <c r="Z221">
        <v>499965</v>
      </c>
      <c r="AA221">
        <v>332112</v>
      </c>
      <c r="AB221">
        <v>114074</v>
      </c>
      <c r="AC221">
        <v>695741</v>
      </c>
      <c r="AD221">
        <v>424492</v>
      </c>
      <c r="AE221">
        <v>271979</v>
      </c>
      <c r="AF221">
        <v>106471</v>
      </c>
      <c r="AG221">
        <v>547848</v>
      </c>
      <c r="AH221">
        <v>296912</v>
      </c>
      <c r="AI221">
        <v>185609</v>
      </c>
      <c r="AJ221">
        <v>56541</v>
      </c>
      <c r="AK221">
        <v>624026.28</v>
      </c>
      <c r="AL221">
        <v>448434</v>
      </c>
      <c r="AM221">
        <v>294515</v>
      </c>
      <c r="AN221">
        <v>557106.06000000006</v>
      </c>
      <c r="AO221"/>
      <c r="AP221"/>
      <c r="AQ221"/>
      <c r="AR221"/>
      <c r="AS221"/>
      <c r="AT221"/>
      <c r="AU221"/>
      <c r="AV221"/>
      <c r="AW221"/>
      <c r="AX221"/>
      <c r="AY221"/>
      <c r="AZ221"/>
      <c r="BA221"/>
      <c r="BB221"/>
      <c r="BC221"/>
      <c r="BD221"/>
    </row>
    <row r="222" spans="1:119">
      <c r="A222" t="s">
        <v>362</v>
      </c>
      <c r="B222">
        <v>134508</v>
      </c>
      <c r="C222">
        <v>66813</v>
      </c>
      <c r="D222">
        <v>274436</v>
      </c>
      <c r="E222">
        <v>204937</v>
      </c>
      <c r="F222">
        <v>136497</v>
      </c>
      <c r="G222">
        <v>68433</v>
      </c>
      <c r="H222">
        <v>256331</v>
      </c>
      <c r="I222">
        <v>188457</v>
      </c>
      <c r="J222">
        <v>125360</v>
      </c>
      <c r="K222">
        <v>59423</v>
      </c>
      <c r="L222">
        <v>162060</v>
      </c>
      <c r="M222">
        <v>119397</v>
      </c>
      <c r="N222">
        <v>77837</v>
      </c>
      <c r="O222">
        <v>37645</v>
      </c>
      <c r="P222">
        <v>37645</v>
      </c>
      <c r="Q222">
        <v>148970</v>
      </c>
      <c r="R222">
        <v>109629</v>
      </c>
      <c r="S222">
        <v>69883</v>
      </c>
      <c r="T222">
        <v>35257</v>
      </c>
      <c r="U222">
        <v>151955</v>
      </c>
      <c r="V222">
        <v>114676</v>
      </c>
      <c r="W222">
        <v>76917</v>
      </c>
      <c r="X222">
        <v>39188</v>
      </c>
      <c r="Y222">
        <v>151637</v>
      </c>
      <c r="Z222">
        <v>111335</v>
      </c>
      <c r="AA222">
        <v>74535</v>
      </c>
      <c r="AB222">
        <v>37471</v>
      </c>
      <c r="AC222">
        <v>145243</v>
      </c>
      <c r="AD222">
        <v>105459</v>
      </c>
      <c r="AE222">
        <v>71407</v>
      </c>
      <c r="AF222">
        <v>35410</v>
      </c>
      <c r="AG222">
        <v>131432</v>
      </c>
      <c r="AH222">
        <v>97469</v>
      </c>
      <c r="AI222">
        <v>65127</v>
      </c>
      <c r="AJ222">
        <v>31459</v>
      </c>
      <c r="AK222">
        <v>98885.5</v>
      </c>
      <c r="AL222">
        <v>71710</v>
      </c>
      <c r="AM222">
        <v>47568</v>
      </c>
      <c r="AN222">
        <v>76436.37</v>
      </c>
      <c r="AO222"/>
      <c r="AP222"/>
      <c r="AQ222"/>
      <c r="AR222"/>
      <c r="AS222"/>
      <c r="AT222"/>
      <c r="AU222"/>
      <c r="AV222"/>
      <c r="AW222"/>
      <c r="AX222"/>
      <c r="AY222"/>
      <c r="AZ222"/>
      <c r="BA222"/>
      <c r="BB222"/>
      <c r="BC222"/>
      <c r="BD222"/>
    </row>
    <row r="223" spans="1:119">
      <c r="A223" t="s">
        <v>561</v>
      </c>
      <c r="B223">
        <v>0</v>
      </c>
      <c r="C223">
        <v>0</v>
      </c>
      <c r="D223">
        <v>0</v>
      </c>
      <c r="E223">
        <v>0</v>
      </c>
      <c r="F223">
        <v>0</v>
      </c>
      <c r="G223">
        <v>0</v>
      </c>
      <c r="H223">
        <v>0</v>
      </c>
      <c r="I223">
        <v>0</v>
      </c>
      <c r="J223">
        <v>0</v>
      </c>
      <c r="K223">
        <v>0</v>
      </c>
      <c r="L223">
        <v>0</v>
      </c>
      <c r="M223">
        <v>0</v>
      </c>
      <c r="N223">
        <v>0</v>
      </c>
      <c r="O223">
        <v>0</v>
      </c>
      <c r="P223">
        <v>0</v>
      </c>
      <c r="Q223">
        <v>0</v>
      </c>
      <c r="R223">
        <v>104455</v>
      </c>
      <c r="S223">
        <v>0</v>
      </c>
      <c r="T223">
        <v>0</v>
      </c>
      <c r="U223">
        <v>0</v>
      </c>
      <c r="V223">
        <v>108608</v>
      </c>
      <c r="W223">
        <v>72514</v>
      </c>
      <c r="X223">
        <v>36622</v>
      </c>
      <c r="Y223">
        <v>0</v>
      </c>
      <c r="Z223">
        <v>105842</v>
      </c>
      <c r="AA223">
        <v>70787</v>
      </c>
      <c r="AB223">
        <v>35657</v>
      </c>
      <c r="AC223">
        <v>0</v>
      </c>
      <c r="AD223">
        <v>99654</v>
      </c>
      <c r="AE223">
        <v>67438</v>
      </c>
      <c r="AF223">
        <v>33458</v>
      </c>
      <c r="AG223">
        <v>0</v>
      </c>
      <c r="AH223">
        <v>93332</v>
      </c>
      <c r="AI223">
        <v>62527</v>
      </c>
      <c r="AJ223">
        <v>30256</v>
      </c>
      <c r="AK223">
        <v>95057.58</v>
      </c>
      <c r="AL223">
        <v>69466</v>
      </c>
      <c r="AM223">
        <v>45944</v>
      </c>
      <c r="AN223">
        <v>74463.91</v>
      </c>
      <c r="AO223"/>
      <c r="AP223"/>
      <c r="AQ223"/>
      <c r="AR223"/>
      <c r="AS223"/>
      <c r="AT223"/>
      <c r="AU223"/>
      <c r="AV223"/>
      <c r="AW223"/>
      <c r="AX223"/>
      <c r="AY223"/>
      <c r="AZ223"/>
      <c r="BA223"/>
      <c r="BB223"/>
      <c r="BC223"/>
      <c r="BD223"/>
    </row>
    <row r="224" spans="1:119">
      <c r="A224" t="s">
        <v>562</v>
      </c>
      <c r="B224">
        <v>0</v>
      </c>
      <c r="C224">
        <v>0</v>
      </c>
      <c r="D224">
        <v>0</v>
      </c>
      <c r="E224">
        <v>0</v>
      </c>
      <c r="F224">
        <v>0</v>
      </c>
      <c r="G224">
        <v>0</v>
      </c>
      <c r="H224">
        <v>0</v>
      </c>
      <c r="I224">
        <v>0</v>
      </c>
      <c r="J224">
        <v>0</v>
      </c>
      <c r="K224">
        <v>0</v>
      </c>
      <c r="L224">
        <v>0</v>
      </c>
      <c r="M224">
        <v>0</v>
      </c>
      <c r="N224">
        <v>0</v>
      </c>
      <c r="O224">
        <v>0</v>
      </c>
      <c r="P224">
        <v>0</v>
      </c>
      <c r="Q224">
        <v>0</v>
      </c>
      <c r="R224">
        <v>5174</v>
      </c>
      <c r="S224">
        <v>0</v>
      </c>
      <c r="T224">
        <v>0</v>
      </c>
      <c r="U224">
        <v>0</v>
      </c>
      <c r="V224">
        <v>6068</v>
      </c>
      <c r="W224">
        <v>4403</v>
      </c>
      <c r="X224">
        <v>2566</v>
      </c>
      <c r="Y224">
        <v>0</v>
      </c>
      <c r="Z224">
        <v>5493</v>
      </c>
      <c r="AA224">
        <v>3748</v>
      </c>
      <c r="AB224">
        <v>1814</v>
      </c>
      <c r="AC224">
        <v>0</v>
      </c>
      <c r="AD224">
        <v>5805</v>
      </c>
      <c r="AE224">
        <v>3969</v>
      </c>
      <c r="AF224">
        <v>1952</v>
      </c>
      <c r="AG224">
        <v>0</v>
      </c>
      <c r="AH224">
        <v>4137</v>
      </c>
      <c r="AI224">
        <v>2600</v>
      </c>
      <c r="AJ224">
        <v>1203</v>
      </c>
      <c r="AK224">
        <v>3827.92</v>
      </c>
      <c r="AL224">
        <v>2244</v>
      </c>
      <c r="AM224">
        <v>1624</v>
      </c>
      <c r="AN224">
        <v>1972.46</v>
      </c>
      <c r="AO224"/>
      <c r="AP224"/>
      <c r="AQ224"/>
      <c r="AR224"/>
      <c r="AS224"/>
      <c r="AT224"/>
      <c r="AU224"/>
      <c r="AV224"/>
      <c r="AW224"/>
      <c r="AX224"/>
      <c r="AY224"/>
      <c r="AZ224"/>
      <c r="BA224"/>
      <c r="BB224"/>
      <c r="BC224"/>
      <c r="BD224"/>
    </row>
    <row r="225" spans="1:56">
      <c r="A225" t="s">
        <v>363</v>
      </c>
      <c r="B225">
        <v>2964</v>
      </c>
      <c r="C225">
        <v>1480</v>
      </c>
      <c r="D225">
        <v>3089</v>
      </c>
      <c r="E225">
        <v>1142</v>
      </c>
      <c r="F225">
        <v>375</v>
      </c>
      <c r="G225">
        <v>384</v>
      </c>
      <c r="H225">
        <v>2180</v>
      </c>
      <c r="I225">
        <v>2105</v>
      </c>
      <c r="J225">
        <v>2015</v>
      </c>
      <c r="K225">
        <v>1179</v>
      </c>
      <c r="L225">
        <v>2026</v>
      </c>
      <c r="M225">
        <v>1081</v>
      </c>
      <c r="N225">
        <v>1530</v>
      </c>
      <c r="O225">
        <v>476</v>
      </c>
      <c r="P225">
        <v>476</v>
      </c>
      <c r="Q225">
        <v>-3146</v>
      </c>
      <c r="R225">
        <v>1894</v>
      </c>
      <c r="S225">
        <v>1630</v>
      </c>
      <c r="T225">
        <v>1243</v>
      </c>
      <c r="U225">
        <v>7308</v>
      </c>
      <c r="V225">
        <v>6623</v>
      </c>
      <c r="W225">
        <v>5685</v>
      </c>
      <c r="X225">
        <v>725</v>
      </c>
      <c r="Y225">
        <v>4553</v>
      </c>
      <c r="Z225">
        <v>3013</v>
      </c>
      <c r="AA225">
        <v>2310</v>
      </c>
      <c r="AB225">
        <v>583</v>
      </c>
      <c r="AC225">
        <v>29839</v>
      </c>
      <c r="AD225">
        <v>29207</v>
      </c>
      <c r="AE225">
        <v>18294</v>
      </c>
      <c r="AF225">
        <v>914</v>
      </c>
      <c r="AG225">
        <v>1887</v>
      </c>
      <c r="AH225">
        <v>2466</v>
      </c>
      <c r="AI225">
        <v>1649</v>
      </c>
      <c r="AJ225">
        <v>790</v>
      </c>
      <c r="AK225">
        <v>1089.8699999999999</v>
      </c>
      <c r="AL225">
        <v>2355</v>
      </c>
      <c r="AM225">
        <v>1576</v>
      </c>
      <c r="AN225">
        <v>964.21</v>
      </c>
      <c r="AO225"/>
      <c r="AP225"/>
      <c r="AQ225"/>
      <c r="AR225"/>
      <c r="AS225"/>
      <c r="AT225"/>
      <c r="AU225"/>
      <c r="AV225"/>
      <c r="AW225"/>
      <c r="AX225"/>
      <c r="AY225"/>
      <c r="AZ225"/>
      <c r="BA225"/>
      <c r="BB225"/>
      <c r="BC225"/>
      <c r="BD225"/>
    </row>
    <row r="226" spans="1:56">
      <c r="A226" t="s">
        <v>563</v>
      </c>
      <c r="B226">
        <v>17113</v>
      </c>
      <c r="C226">
        <v>-1898</v>
      </c>
      <c r="D226">
        <v>36443</v>
      </c>
      <c r="E226">
        <v>21613</v>
      </c>
      <c r="F226">
        <v>15672</v>
      </c>
      <c r="G226">
        <v>9717</v>
      </c>
      <c r="H226">
        <v>3530</v>
      </c>
      <c r="I226">
        <v>7507</v>
      </c>
      <c r="J226">
        <v>4707</v>
      </c>
      <c r="K226">
        <v>11973</v>
      </c>
      <c r="L226">
        <v>29598</v>
      </c>
      <c r="M226">
        <v>25948</v>
      </c>
      <c r="N226">
        <v>17096</v>
      </c>
      <c r="O226">
        <v>8720</v>
      </c>
      <c r="P226">
        <v>8720</v>
      </c>
      <c r="Q226">
        <v>-1570</v>
      </c>
      <c r="R226">
        <v>1660</v>
      </c>
      <c r="S226">
        <v>-2848</v>
      </c>
      <c r="T226">
        <v>-4618</v>
      </c>
      <c r="U226">
        <v>31953</v>
      </c>
      <c r="V226">
        <v>28276</v>
      </c>
      <c r="W226">
        <v>19728</v>
      </c>
      <c r="X226">
        <v>19254</v>
      </c>
      <c r="Y226">
        <v>0</v>
      </c>
      <c r="Z226">
        <v>25384</v>
      </c>
      <c r="AA226">
        <v>15675</v>
      </c>
      <c r="AB226">
        <v>6286</v>
      </c>
      <c r="AC226">
        <v>0</v>
      </c>
      <c r="AD226">
        <v>9315</v>
      </c>
      <c r="AE226">
        <v>15158</v>
      </c>
      <c r="AF226">
        <v>2419</v>
      </c>
      <c r="AG226">
        <v>5170</v>
      </c>
      <c r="AH226">
        <v>8250</v>
      </c>
      <c r="AI226">
        <v>7852</v>
      </c>
      <c r="AJ226">
        <v>5737</v>
      </c>
      <c r="AK226">
        <v>-829.59</v>
      </c>
      <c r="AL226">
        <v>4701</v>
      </c>
      <c r="AM226">
        <v>2562</v>
      </c>
      <c r="AN226">
        <v>4178.97</v>
      </c>
      <c r="AO226"/>
      <c r="AP226"/>
      <c r="AQ226"/>
      <c r="AR226"/>
      <c r="AS226"/>
      <c r="AT226"/>
      <c r="AU226"/>
      <c r="AV226"/>
      <c r="AW226"/>
      <c r="AX226"/>
      <c r="AY226"/>
      <c r="AZ226"/>
      <c r="BA226"/>
      <c r="BB226"/>
      <c r="BC226"/>
      <c r="BD226"/>
    </row>
    <row r="227" spans="1:56">
      <c r="A227" t="s">
        <v>564</v>
      </c>
      <c r="B227">
        <v>73</v>
      </c>
      <c r="C227">
        <v>60</v>
      </c>
      <c r="D227">
        <v>1511</v>
      </c>
      <c r="E227">
        <v>1015</v>
      </c>
      <c r="F227">
        <v>545</v>
      </c>
      <c r="G227">
        <v>274</v>
      </c>
      <c r="H227">
        <v>45519</v>
      </c>
      <c r="I227">
        <v>45813</v>
      </c>
      <c r="J227">
        <v>4607</v>
      </c>
      <c r="K227">
        <v>2229</v>
      </c>
      <c r="L227">
        <v>0</v>
      </c>
      <c r="M227">
        <v>6621</v>
      </c>
      <c r="N227">
        <v>4459</v>
      </c>
      <c r="O227">
        <v>1569</v>
      </c>
      <c r="P227">
        <v>1569</v>
      </c>
      <c r="Q227">
        <v>4216</v>
      </c>
      <c r="R227">
        <v>2737</v>
      </c>
      <c r="S227">
        <v>1561</v>
      </c>
      <c r="T227">
        <v>557</v>
      </c>
      <c r="U227">
        <v>2189</v>
      </c>
      <c r="V227">
        <v>1390</v>
      </c>
      <c r="W227">
        <v>494</v>
      </c>
      <c r="X227">
        <v>74</v>
      </c>
      <c r="Y227">
        <v>182</v>
      </c>
      <c r="Z227">
        <v>0</v>
      </c>
      <c r="AA227">
        <v>0</v>
      </c>
      <c r="AB227">
        <v>0</v>
      </c>
      <c r="AC227">
        <v>0</v>
      </c>
      <c r="AD227">
        <v>0</v>
      </c>
      <c r="AE227">
        <v>0</v>
      </c>
      <c r="AF227">
        <v>0</v>
      </c>
      <c r="AG227">
        <v>0</v>
      </c>
      <c r="AH227">
        <v>0</v>
      </c>
      <c r="AI227">
        <v>0</v>
      </c>
      <c r="AJ227">
        <v>0</v>
      </c>
      <c r="AK227">
        <v>0</v>
      </c>
      <c r="AL227">
        <v>0</v>
      </c>
      <c r="AM227">
        <v>0</v>
      </c>
      <c r="AN227">
        <v>0</v>
      </c>
      <c r="AO227"/>
      <c r="AP227"/>
      <c r="AQ227"/>
      <c r="AR227"/>
      <c r="AS227"/>
      <c r="AT227"/>
      <c r="AU227"/>
      <c r="AV227"/>
      <c r="AW227"/>
      <c r="AX227"/>
      <c r="AY227"/>
      <c r="AZ227"/>
      <c r="BA227"/>
      <c r="BB227"/>
      <c r="BC227"/>
      <c r="BD227"/>
    </row>
    <row r="228" spans="1:56">
      <c r="A228" t="s">
        <v>565</v>
      </c>
      <c r="B228">
        <v>3040</v>
      </c>
      <c r="C228">
        <v>28607</v>
      </c>
      <c r="D228">
        <v>-33981</v>
      </c>
      <c r="E228">
        <v>-6006</v>
      </c>
      <c r="F228">
        <v>3451</v>
      </c>
      <c r="G228">
        <v>17820</v>
      </c>
      <c r="H228">
        <v>15278</v>
      </c>
      <c r="I228">
        <v>-758</v>
      </c>
      <c r="J228">
        <v>-26601</v>
      </c>
      <c r="K228">
        <v>-12687</v>
      </c>
      <c r="L228">
        <v>7906</v>
      </c>
      <c r="M228">
        <v>8634</v>
      </c>
      <c r="N228">
        <v>9825</v>
      </c>
      <c r="O228">
        <v>21146</v>
      </c>
      <c r="P228">
        <v>21146</v>
      </c>
      <c r="Q228">
        <v>-32088</v>
      </c>
      <c r="R228">
        <v>-24256</v>
      </c>
      <c r="S228">
        <v>455</v>
      </c>
      <c r="T228">
        <v>2781</v>
      </c>
      <c r="U228">
        <v>20992</v>
      </c>
      <c r="V228">
        <v>25587</v>
      </c>
      <c r="W228">
        <v>-13392</v>
      </c>
      <c r="X228">
        <v>-16768</v>
      </c>
      <c r="Y228">
        <v>103019</v>
      </c>
      <c r="Z228">
        <v>116034</v>
      </c>
      <c r="AA228">
        <v>109862</v>
      </c>
      <c r="AB228">
        <v>67255</v>
      </c>
      <c r="AC228">
        <v>-39048</v>
      </c>
      <c r="AD228">
        <v>-60184</v>
      </c>
      <c r="AE228">
        <v>-2060</v>
      </c>
      <c r="AF228">
        <v>35458</v>
      </c>
      <c r="AG228">
        <v>46804</v>
      </c>
      <c r="AH228">
        <v>61522</v>
      </c>
      <c r="AI228">
        <v>34473</v>
      </c>
      <c r="AJ228">
        <v>13272</v>
      </c>
      <c r="AK228">
        <v>-40221.370000000003</v>
      </c>
      <c r="AL228">
        <v>-31156</v>
      </c>
      <c r="AM228">
        <v>-2984</v>
      </c>
      <c r="AN228">
        <v>-52738.57</v>
      </c>
      <c r="AO228"/>
      <c r="AP228"/>
      <c r="AQ228"/>
      <c r="AR228"/>
      <c r="AS228"/>
      <c r="AT228"/>
      <c r="AU228"/>
      <c r="AV228"/>
      <c r="AW228"/>
      <c r="AX228"/>
      <c r="AY228"/>
      <c r="AZ228"/>
      <c r="BA228"/>
      <c r="BB228"/>
      <c r="BC228"/>
      <c r="BD228"/>
    </row>
    <row r="229" spans="1:56">
      <c r="A229" t="s">
        <v>566</v>
      </c>
      <c r="B229">
        <v>0</v>
      </c>
      <c r="C229">
        <v>0</v>
      </c>
      <c r="D229">
        <v>0</v>
      </c>
      <c r="E229">
        <v>0</v>
      </c>
      <c r="F229">
        <v>0</v>
      </c>
      <c r="G229">
        <v>0</v>
      </c>
      <c r="H229">
        <v>0</v>
      </c>
      <c r="I229">
        <v>0</v>
      </c>
      <c r="J229">
        <v>0</v>
      </c>
      <c r="K229">
        <v>0</v>
      </c>
      <c r="L229">
        <v>9404</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c r="AP229"/>
      <c r="AQ229"/>
      <c r="AR229"/>
      <c r="AS229"/>
      <c r="AT229"/>
      <c r="AU229"/>
      <c r="AV229"/>
      <c r="AW229"/>
      <c r="AX229"/>
      <c r="AY229"/>
      <c r="AZ229"/>
      <c r="BA229"/>
      <c r="BB229"/>
      <c r="BC229"/>
      <c r="BD229"/>
    </row>
    <row r="230" spans="1:56">
      <c r="A230" t="s">
        <v>2590</v>
      </c>
      <c r="B230">
        <v>0</v>
      </c>
      <c r="C230">
        <v>0</v>
      </c>
      <c r="D230">
        <v>0</v>
      </c>
      <c r="E230">
        <v>0</v>
      </c>
      <c r="F230">
        <v>0</v>
      </c>
      <c r="G230">
        <v>0</v>
      </c>
      <c r="H230">
        <v>-11939</v>
      </c>
      <c r="I230">
        <v>-10786</v>
      </c>
      <c r="J230">
        <v>-8832</v>
      </c>
      <c r="K230">
        <v>-3289</v>
      </c>
      <c r="L230">
        <v>-15457</v>
      </c>
      <c r="M230">
        <v>-12781</v>
      </c>
      <c r="N230">
        <v>-9714</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c r="AP230"/>
      <c r="AQ230"/>
      <c r="AR230"/>
      <c r="AS230"/>
      <c r="AT230"/>
      <c r="AU230"/>
      <c r="AV230"/>
      <c r="AW230"/>
      <c r="AX230"/>
      <c r="AY230"/>
      <c r="AZ230"/>
      <c r="BA230"/>
      <c r="BB230"/>
      <c r="BC230"/>
      <c r="BD230"/>
    </row>
    <row r="231" spans="1:56">
      <c r="A231" t="s">
        <v>568</v>
      </c>
      <c r="B231">
        <v>-1136</v>
      </c>
      <c r="C231">
        <v>-946</v>
      </c>
      <c r="D231">
        <v>-3512</v>
      </c>
      <c r="E231">
        <v>-2051</v>
      </c>
      <c r="F231">
        <v>-752</v>
      </c>
      <c r="G231">
        <v>-314</v>
      </c>
      <c r="H231">
        <v>509</v>
      </c>
      <c r="I231">
        <v>549</v>
      </c>
      <c r="J231">
        <v>115</v>
      </c>
      <c r="K231">
        <v>855</v>
      </c>
      <c r="L231">
        <v>8045</v>
      </c>
      <c r="M231">
        <v>8650</v>
      </c>
      <c r="N231">
        <v>55</v>
      </c>
      <c r="O231">
        <v>281</v>
      </c>
      <c r="P231">
        <v>281</v>
      </c>
      <c r="Q231">
        <v>-488</v>
      </c>
      <c r="R231">
        <v>-473</v>
      </c>
      <c r="S231">
        <v>-200</v>
      </c>
      <c r="T231">
        <v>-23</v>
      </c>
      <c r="U231">
        <v>-2263</v>
      </c>
      <c r="V231">
        <v>-657</v>
      </c>
      <c r="W231">
        <v>-241</v>
      </c>
      <c r="X231">
        <v>-408</v>
      </c>
      <c r="Y231">
        <v>-638</v>
      </c>
      <c r="Z231">
        <v>-355</v>
      </c>
      <c r="AA231">
        <v>-300</v>
      </c>
      <c r="AB231">
        <v>-161</v>
      </c>
      <c r="AC231">
        <v>-513</v>
      </c>
      <c r="AD231">
        <v>-149</v>
      </c>
      <c r="AE231">
        <v>37</v>
      </c>
      <c r="AF231">
        <v>-7</v>
      </c>
      <c r="AG231">
        <v>-1850</v>
      </c>
      <c r="AH231">
        <v>-1359</v>
      </c>
      <c r="AI231">
        <v>-1385</v>
      </c>
      <c r="AJ231">
        <v>-553</v>
      </c>
      <c r="AK231">
        <v>-2022.01</v>
      </c>
      <c r="AL231">
        <v>-1102</v>
      </c>
      <c r="AM231">
        <v>-470</v>
      </c>
      <c r="AN231">
        <v>1362.98</v>
      </c>
      <c r="AO231"/>
      <c r="AP231"/>
      <c r="AQ231"/>
      <c r="AR231"/>
      <c r="AS231"/>
      <c r="AT231"/>
      <c r="AU231"/>
      <c r="AV231"/>
      <c r="AW231"/>
      <c r="AX231"/>
      <c r="AY231"/>
      <c r="AZ231"/>
      <c r="BA231"/>
      <c r="BB231"/>
      <c r="BC231"/>
      <c r="BD231"/>
    </row>
    <row r="232" spans="1:56">
      <c r="A232" t="s">
        <v>569</v>
      </c>
      <c r="B232">
        <v>-1136</v>
      </c>
      <c r="C232">
        <v>-946</v>
      </c>
      <c r="D232">
        <v>-3512</v>
      </c>
      <c r="E232">
        <v>-2051</v>
      </c>
      <c r="F232">
        <v>-752</v>
      </c>
      <c r="G232">
        <v>-314</v>
      </c>
      <c r="H232">
        <v>509</v>
      </c>
      <c r="I232">
        <v>549</v>
      </c>
      <c r="J232">
        <v>115</v>
      </c>
      <c r="K232">
        <v>855</v>
      </c>
      <c r="L232">
        <v>8045</v>
      </c>
      <c r="M232">
        <v>8650</v>
      </c>
      <c r="N232">
        <v>55</v>
      </c>
      <c r="O232">
        <v>281</v>
      </c>
      <c r="P232">
        <v>281</v>
      </c>
      <c r="Q232">
        <v>-488</v>
      </c>
      <c r="R232">
        <v>-473</v>
      </c>
      <c r="S232">
        <v>-200</v>
      </c>
      <c r="T232">
        <v>-23</v>
      </c>
      <c r="U232">
        <v>-2263</v>
      </c>
      <c r="V232">
        <v>-657</v>
      </c>
      <c r="W232">
        <v>-241</v>
      </c>
      <c r="X232">
        <v>-408</v>
      </c>
      <c r="Y232">
        <v>-638</v>
      </c>
      <c r="Z232">
        <v>-355</v>
      </c>
      <c r="AA232">
        <v>-300</v>
      </c>
      <c r="AB232">
        <v>-161</v>
      </c>
      <c r="AC232">
        <v>-513</v>
      </c>
      <c r="AD232">
        <v>-149</v>
      </c>
      <c r="AE232">
        <v>37</v>
      </c>
      <c r="AF232">
        <v>-7</v>
      </c>
      <c r="AG232">
        <v>-1850</v>
      </c>
      <c r="AH232">
        <v>-1359</v>
      </c>
      <c r="AI232">
        <v>-1385</v>
      </c>
      <c r="AJ232">
        <v>-553</v>
      </c>
      <c r="AK232">
        <v>-2022.01</v>
      </c>
      <c r="AL232">
        <v>-1102</v>
      </c>
      <c r="AM232">
        <v>-470</v>
      </c>
      <c r="AN232">
        <v>1362.98</v>
      </c>
      <c r="AO232"/>
      <c r="AP232"/>
      <c r="AQ232"/>
      <c r="AR232"/>
      <c r="AS232"/>
      <c r="AT232"/>
      <c r="AU232"/>
      <c r="AV232"/>
      <c r="AW232"/>
      <c r="AX232"/>
      <c r="AY232"/>
      <c r="AZ232"/>
      <c r="BA232"/>
      <c r="BB232"/>
      <c r="BC232"/>
      <c r="BD232"/>
    </row>
    <row r="233" spans="1:56">
      <c r="A233" t="s">
        <v>571</v>
      </c>
      <c r="B233">
        <v>0</v>
      </c>
      <c r="C233">
        <v>0</v>
      </c>
      <c r="D233">
        <v>0</v>
      </c>
      <c r="E233">
        <v>0</v>
      </c>
      <c r="F233">
        <v>0</v>
      </c>
      <c r="G233">
        <v>0</v>
      </c>
      <c r="H233">
        <v>0</v>
      </c>
      <c r="I233">
        <v>0</v>
      </c>
      <c r="J233">
        <v>0</v>
      </c>
      <c r="K233">
        <v>0</v>
      </c>
      <c r="L233">
        <v>0</v>
      </c>
      <c r="M233">
        <v>0</v>
      </c>
      <c r="N233">
        <v>0</v>
      </c>
      <c r="O233">
        <v>0</v>
      </c>
      <c r="P233">
        <v>0</v>
      </c>
      <c r="Q233">
        <v>-76914</v>
      </c>
      <c r="R233">
        <v>-76914</v>
      </c>
      <c r="S233">
        <v>0</v>
      </c>
      <c r="T233">
        <v>-54935</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c r="AP233"/>
      <c r="AQ233"/>
      <c r="AR233"/>
      <c r="AS233"/>
      <c r="AT233"/>
      <c r="AU233"/>
      <c r="AV233"/>
      <c r="AW233"/>
      <c r="AX233"/>
      <c r="AY233"/>
      <c r="AZ233"/>
      <c r="BA233"/>
      <c r="BB233"/>
      <c r="BC233"/>
      <c r="BD233"/>
    </row>
    <row r="234" spans="1:56">
      <c r="A234" t="s">
        <v>572</v>
      </c>
      <c r="B234">
        <v>0</v>
      </c>
      <c r="C234">
        <v>0</v>
      </c>
      <c r="D234">
        <v>0</v>
      </c>
      <c r="E234">
        <v>0</v>
      </c>
      <c r="F234">
        <v>0</v>
      </c>
      <c r="G234">
        <v>0</v>
      </c>
      <c r="H234">
        <v>0</v>
      </c>
      <c r="I234">
        <v>0</v>
      </c>
      <c r="J234">
        <v>0</v>
      </c>
      <c r="K234">
        <v>0</v>
      </c>
      <c r="L234">
        <v>0</v>
      </c>
      <c r="M234">
        <v>0</v>
      </c>
      <c r="N234">
        <v>0</v>
      </c>
      <c r="O234">
        <v>0</v>
      </c>
      <c r="P234">
        <v>0</v>
      </c>
      <c r="Q234">
        <v>-76914</v>
      </c>
      <c r="R234">
        <v>-76914</v>
      </c>
      <c r="S234">
        <v>0</v>
      </c>
      <c r="T234">
        <v>-54935</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c r="AP234"/>
      <c r="AQ234"/>
      <c r="AR234"/>
      <c r="AS234"/>
      <c r="AT234"/>
      <c r="AU234"/>
      <c r="AV234"/>
      <c r="AW234"/>
      <c r="AX234"/>
      <c r="AY234"/>
      <c r="AZ234"/>
      <c r="BA234"/>
      <c r="BB234"/>
      <c r="BC234"/>
      <c r="BD234"/>
    </row>
    <row r="235" spans="1:56">
      <c r="A235" t="s">
        <v>573</v>
      </c>
      <c r="B235">
        <v>4232</v>
      </c>
      <c r="C235">
        <v>0</v>
      </c>
      <c r="D235">
        <v>28020</v>
      </c>
      <c r="E235">
        <v>28441</v>
      </c>
      <c r="F235">
        <v>26874</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c r="AP235"/>
      <c r="AQ235"/>
      <c r="AR235"/>
      <c r="AS235"/>
      <c r="AT235"/>
      <c r="AU235"/>
      <c r="AV235"/>
      <c r="AW235"/>
      <c r="AX235"/>
      <c r="AY235"/>
      <c r="AZ235"/>
      <c r="BA235"/>
      <c r="BB235"/>
      <c r="BC235"/>
      <c r="BD235"/>
    </row>
    <row r="236" spans="1:56">
      <c r="A236" t="s">
        <v>576</v>
      </c>
      <c r="B236">
        <v>-14513</v>
      </c>
      <c r="C236">
        <v>-3357</v>
      </c>
      <c r="D236">
        <v>-10033</v>
      </c>
      <c r="E236">
        <v>-7320</v>
      </c>
      <c r="F236">
        <v>-4351</v>
      </c>
      <c r="G236">
        <v>-2276</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c r="AP236"/>
      <c r="AQ236"/>
      <c r="AR236"/>
      <c r="AS236"/>
      <c r="AT236"/>
      <c r="AU236"/>
      <c r="AV236"/>
      <c r="AW236"/>
      <c r="AX236"/>
      <c r="AY236"/>
      <c r="AZ236"/>
      <c r="BA236"/>
      <c r="BB236"/>
      <c r="BC236"/>
      <c r="BD236"/>
    </row>
    <row r="237" spans="1:56">
      <c r="A237" t="s">
        <v>360</v>
      </c>
      <c r="B237">
        <v>12353</v>
      </c>
      <c r="C237">
        <v>5914</v>
      </c>
      <c r="D237">
        <v>28275</v>
      </c>
      <c r="E237">
        <v>22753</v>
      </c>
      <c r="F237">
        <v>17030</v>
      </c>
      <c r="G237">
        <v>9867</v>
      </c>
      <c r="H237">
        <v>72275</v>
      </c>
      <c r="I237">
        <v>58031</v>
      </c>
      <c r="J237">
        <v>41106</v>
      </c>
      <c r="K237">
        <v>22199</v>
      </c>
      <c r="L237">
        <v>65152</v>
      </c>
      <c r="M237">
        <v>48668</v>
      </c>
      <c r="N237">
        <v>31274</v>
      </c>
      <c r="O237">
        <v>13742</v>
      </c>
      <c r="P237">
        <v>13742</v>
      </c>
      <c r="Q237">
        <v>33975</v>
      </c>
      <c r="R237">
        <v>21657</v>
      </c>
      <c r="S237">
        <v>12417</v>
      </c>
      <c r="T237">
        <v>5336</v>
      </c>
      <c r="U237">
        <v>25800</v>
      </c>
      <c r="V237">
        <v>19819</v>
      </c>
      <c r="W237">
        <v>13957</v>
      </c>
      <c r="X237">
        <v>7260</v>
      </c>
      <c r="Y237">
        <v>22239</v>
      </c>
      <c r="Z237">
        <v>14724</v>
      </c>
      <c r="AA237">
        <v>7908</v>
      </c>
      <c r="AB237">
        <v>3446</v>
      </c>
      <c r="AC237">
        <v>12542</v>
      </c>
      <c r="AD237">
        <v>9239</v>
      </c>
      <c r="AE237">
        <v>5784</v>
      </c>
      <c r="AF237">
        <v>2495</v>
      </c>
      <c r="AG237">
        <v>17134</v>
      </c>
      <c r="AH237">
        <v>13500</v>
      </c>
      <c r="AI237">
        <v>9377</v>
      </c>
      <c r="AJ237">
        <v>270</v>
      </c>
      <c r="AK237">
        <v>28229.14</v>
      </c>
      <c r="AL237">
        <v>23576</v>
      </c>
      <c r="AM237">
        <v>14951</v>
      </c>
      <c r="AN237">
        <v>25081.47</v>
      </c>
      <c r="AO237"/>
      <c r="AP237"/>
      <c r="AQ237"/>
      <c r="AR237"/>
      <c r="AS237"/>
      <c r="AT237"/>
      <c r="AU237"/>
      <c r="AV237"/>
      <c r="AW237"/>
      <c r="AX237"/>
      <c r="AY237"/>
      <c r="AZ237"/>
      <c r="BA237"/>
      <c r="BB237"/>
      <c r="BC237"/>
      <c r="BD237"/>
    </row>
    <row r="238" spans="1:56">
      <c r="A238" t="s">
        <v>361</v>
      </c>
      <c r="B238">
        <v>166436</v>
      </c>
      <c r="C238">
        <v>103860</v>
      </c>
      <c r="D238">
        <v>336024</v>
      </c>
      <c r="E238">
        <v>283010</v>
      </c>
      <c r="F238">
        <v>157806</v>
      </c>
      <c r="G238">
        <v>68861</v>
      </c>
      <c r="H238">
        <v>234328</v>
      </c>
      <c r="I238">
        <v>140603</v>
      </c>
      <c r="J238">
        <v>85357</v>
      </c>
      <c r="K238">
        <v>61550</v>
      </c>
      <c r="L238">
        <v>160029</v>
      </c>
      <c r="M238">
        <v>96832</v>
      </c>
      <c r="N238">
        <v>57692</v>
      </c>
      <c r="O238">
        <v>41186</v>
      </c>
      <c r="P238">
        <v>41186</v>
      </c>
      <c r="Q238">
        <v>202753</v>
      </c>
      <c r="R238">
        <v>140160</v>
      </c>
      <c r="S238">
        <v>92827</v>
      </c>
      <c r="T238">
        <v>52126</v>
      </c>
      <c r="U238">
        <v>185792</v>
      </c>
      <c r="V238">
        <v>115689</v>
      </c>
      <c r="W238">
        <v>76832</v>
      </c>
      <c r="X238">
        <v>44767</v>
      </c>
      <c r="Y238">
        <v>137718</v>
      </c>
      <c r="Z238">
        <v>88846</v>
      </c>
      <c r="AA238">
        <v>63007</v>
      </c>
      <c r="AB238">
        <v>33820</v>
      </c>
      <c r="AC238">
        <v>132249</v>
      </c>
      <c r="AD238">
        <v>79021</v>
      </c>
      <c r="AE238">
        <v>56275</v>
      </c>
      <c r="AF238">
        <v>19213</v>
      </c>
      <c r="AG238">
        <v>90289</v>
      </c>
      <c r="AH238">
        <v>44332</v>
      </c>
      <c r="AI238">
        <v>23743</v>
      </c>
      <c r="AJ238">
        <v>4167</v>
      </c>
      <c r="AK238">
        <v>133394.46</v>
      </c>
      <c r="AL238">
        <v>90937</v>
      </c>
      <c r="AM238">
        <v>54854</v>
      </c>
      <c r="AN238">
        <v>141191.26999999999</v>
      </c>
      <c r="AO238"/>
      <c r="AP238"/>
      <c r="AQ238"/>
      <c r="AR238"/>
      <c r="AS238"/>
      <c r="AT238"/>
      <c r="AU238"/>
      <c r="AV238"/>
      <c r="AW238"/>
      <c r="AX238"/>
      <c r="AY238"/>
      <c r="AZ238"/>
      <c r="BA238"/>
      <c r="BB238"/>
      <c r="BC238"/>
      <c r="BD238"/>
    </row>
    <row r="239" spans="1:56">
      <c r="A239" t="s">
        <v>577</v>
      </c>
      <c r="B239">
        <v>19617</v>
      </c>
      <c r="C239">
        <v>8575</v>
      </c>
      <c r="D239">
        <v>29380</v>
      </c>
      <c r="E239">
        <v>25034</v>
      </c>
      <c r="F239">
        <v>17532</v>
      </c>
      <c r="G239">
        <v>9894</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c r="AP239"/>
      <c r="AQ239"/>
      <c r="AR239"/>
      <c r="AS239"/>
      <c r="AT239"/>
      <c r="AU239"/>
      <c r="AV239"/>
      <c r="AW239"/>
      <c r="AX239"/>
      <c r="AY239"/>
      <c r="AZ239"/>
      <c r="BA239"/>
      <c r="BB239"/>
      <c r="BC239"/>
      <c r="BD239"/>
    </row>
    <row r="240" spans="1:56">
      <c r="A240" t="s">
        <v>2591</v>
      </c>
      <c r="B240">
        <v>22173</v>
      </c>
      <c r="C240">
        <v>15515</v>
      </c>
      <c r="D240">
        <v>22423</v>
      </c>
      <c r="E240">
        <v>23325</v>
      </c>
      <c r="F240">
        <v>13654</v>
      </c>
      <c r="G240">
        <v>4629</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c r="AP240"/>
      <c r="AQ240"/>
      <c r="AR240"/>
      <c r="AS240"/>
      <c r="AT240"/>
      <c r="AU240"/>
      <c r="AV240"/>
      <c r="AW240"/>
      <c r="AX240"/>
      <c r="AY240"/>
      <c r="AZ240"/>
      <c r="BA240"/>
      <c r="BB240"/>
      <c r="BC240"/>
      <c r="BD240"/>
    </row>
    <row r="241" spans="1:56">
      <c r="A241" t="s">
        <v>578</v>
      </c>
      <c r="B241">
        <v>0</v>
      </c>
      <c r="C241">
        <v>0</v>
      </c>
      <c r="D241">
        <v>0</v>
      </c>
      <c r="E241">
        <v>-5177</v>
      </c>
      <c r="F241">
        <v>-2378</v>
      </c>
      <c r="G241">
        <v>-700</v>
      </c>
      <c r="H241">
        <v>28689</v>
      </c>
      <c r="I241">
        <v>28706</v>
      </c>
      <c r="J241">
        <v>19848</v>
      </c>
      <c r="K241">
        <v>9177</v>
      </c>
      <c r="L241">
        <v>58188</v>
      </c>
      <c r="M241">
        <v>55963</v>
      </c>
      <c r="N241">
        <v>48246</v>
      </c>
      <c r="O241">
        <v>2930</v>
      </c>
      <c r="P241">
        <v>2930</v>
      </c>
      <c r="Q241">
        <v>21050</v>
      </c>
      <c r="R241">
        <v>15697</v>
      </c>
      <c r="S241">
        <v>-43326</v>
      </c>
      <c r="T241">
        <v>5632</v>
      </c>
      <c r="U241">
        <v>12188</v>
      </c>
      <c r="V241">
        <v>10073</v>
      </c>
      <c r="W241">
        <v>5171</v>
      </c>
      <c r="X241">
        <v>2951</v>
      </c>
      <c r="Y241">
        <v>48004</v>
      </c>
      <c r="Z241">
        <v>10699</v>
      </c>
      <c r="AA241">
        <v>7544</v>
      </c>
      <c r="AB241">
        <v>4572</v>
      </c>
      <c r="AC241">
        <v>15762</v>
      </c>
      <c r="AD241">
        <v>611</v>
      </c>
      <c r="AE241">
        <v>-527</v>
      </c>
      <c r="AF241">
        <v>-1337</v>
      </c>
      <c r="AG241">
        <v>2963</v>
      </c>
      <c r="AH241">
        <v>3687</v>
      </c>
      <c r="AI241">
        <v>235</v>
      </c>
      <c r="AJ241">
        <v>3625</v>
      </c>
      <c r="AK241">
        <v>11004.52</v>
      </c>
      <c r="AL241">
        <v>9370</v>
      </c>
      <c r="AM241">
        <v>5928</v>
      </c>
      <c r="AN241">
        <v>12473.17</v>
      </c>
      <c r="AO241"/>
      <c r="AP241"/>
      <c r="AQ241"/>
      <c r="AR241"/>
      <c r="AS241"/>
      <c r="AT241"/>
      <c r="AU241"/>
      <c r="AV241"/>
      <c r="AW241"/>
      <c r="AX241"/>
      <c r="AY241"/>
      <c r="AZ241"/>
      <c r="BA241"/>
      <c r="BB241"/>
      <c r="BC241"/>
      <c r="BD241"/>
    </row>
    <row r="242" spans="1:56">
      <c r="A242" t="s">
        <v>579</v>
      </c>
      <c r="B242">
        <v>1548940</v>
      </c>
      <c r="C242">
        <v>837371</v>
      </c>
      <c r="D242">
        <v>2652932</v>
      </c>
      <c r="E242">
        <v>2036848</v>
      </c>
      <c r="F242">
        <v>1217109</v>
      </c>
      <c r="G242">
        <v>519165</v>
      </c>
      <c r="H242">
        <v>2035150</v>
      </c>
      <c r="I242">
        <v>1423302</v>
      </c>
      <c r="J242">
        <v>869089</v>
      </c>
      <c r="K242">
        <v>473671</v>
      </c>
      <c r="L242">
        <v>1625479</v>
      </c>
      <c r="M242">
        <v>1115255</v>
      </c>
      <c r="N242">
        <v>712408</v>
      </c>
      <c r="O242">
        <v>381424</v>
      </c>
      <c r="P242">
        <v>381424</v>
      </c>
      <c r="Q242">
        <v>1502823</v>
      </c>
      <c r="R242">
        <v>990598</v>
      </c>
      <c r="S242">
        <v>676713</v>
      </c>
      <c r="T242">
        <v>300228</v>
      </c>
      <c r="U242">
        <v>1548743</v>
      </c>
      <c r="V242">
        <v>1049881</v>
      </c>
      <c r="W242">
        <v>667533</v>
      </c>
      <c r="X242">
        <v>288789</v>
      </c>
      <c r="Y242">
        <v>1261651</v>
      </c>
      <c r="Z242">
        <v>869645</v>
      </c>
      <c r="AA242">
        <v>612653</v>
      </c>
      <c r="AB242">
        <v>267346</v>
      </c>
      <c r="AC242">
        <v>991815</v>
      </c>
      <c r="AD242">
        <v>597011</v>
      </c>
      <c r="AE242">
        <v>436347</v>
      </c>
      <c r="AF242">
        <v>201036</v>
      </c>
      <c r="AG242">
        <v>841677</v>
      </c>
      <c r="AH242">
        <v>526779</v>
      </c>
      <c r="AI242">
        <v>326680</v>
      </c>
      <c r="AJ242">
        <v>115308</v>
      </c>
      <c r="AK242">
        <v>853556.8</v>
      </c>
      <c r="AL242">
        <v>618825</v>
      </c>
      <c r="AM242">
        <v>418500</v>
      </c>
      <c r="AN242">
        <v>766055.92</v>
      </c>
      <c r="AO242"/>
      <c r="AP242"/>
      <c r="AQ242"/>
      <c r="AR242"/>
      <c r="AS242"/>
      <c r="AT242"/>
      <c r="AU242"/>
      <c r="AV242"/>
      <c r="AW242"/>
      <c r="AX242"/>
      <c r="AY242"/>
      <c r="AZ242"/>
      <c r="BA242"/>
      <c r="BB242"/>
      <c r="BC242"/>
      <c r="BD242"/>
    </row>
    <row r="243" spans="1:56">
      <c r="A243" t="s">
        <v>580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581</v>
      </c>
      <c r="B244">
        <v>-1034848</v>
      </c>
      <c r="C244">
        <v>-438918</v>
      </c>
      <c r="D244">
        <v>-47348</v>
      </c>
      <c r="E244">
        <v>-212358</v>
      </c>
      <c r="F244">
        <v>186037</v>
      </c>
      <c r="G244">
        <v>531048</v>
      </c>
      <c r="H244">
        <v>65009</v>
      </c>
      <c r="I244">
        <v>199439</v>
      </c>
      <c r="J244">
        <v>67541</v>
      </c>
      <c r="K244">
        <v>7209</v>
      </c>
      <c r="L244">
        <v>-160861</v>
      </c>
      <c r="M244">
        <v>-49845</v>
      </c>
      <c r="N244">
        <v>17821</v>
      </c>
      <c r="O244">
        <v>-31140</v>
      </c>
      <c r="P244">
        <v>-31140</v>
      </c>
      <c r="Q244">
        <v>-21412</v>
      </c>
      <c r="R244">
        <v>197349</v>
      </c>
      <c r="S244">
        <v>158607</v>
      </c>
      <c r="T244">
        <v>420371</v>
      </c>
      <c r="U244">
        <v>-460804</v>
      </c>
      <c r="V244">
        <v>-153509</v>
      </c>
      <c r="W244">
        <v>5094</v>
      </c>
      <c r="X244">
        <v>169895</v>
      </c>
      <c r="Y244">
        <v>-8239</v>
      </c>
      <c r="Z244">
        <v>162251</v>
      </c>
      <c r="AA244">
        <v>157642</v>
      </c>
      <c r="AB244">
        <v>37834</v>
      </c>
      <c r="AC244">
        <v>-140620</v>
      </c>
      <c r="AD244">
        <v>43302</v>
      </c>
      <c r="AE244">
        <v>-206737</v>
      </c>
      <c r="AF244">
        <v>-95514</v>
      </c>
      <c r="AG244">
        <v>-460266</v>
      </c>
      <c r="AH244">
        <v>-331590</v>
      </c>
      <c r="AI244">
        <v>-53971</v>
      </c>
      <c r="AJ244">
        <v>60724</v>
      </c>
      <c r="AK244">
        <v>-355292.38</v>
      </c>
      <c r="AL244">
        <v>-292430</v>
      </c>
      <c r="AM244">
        <v>-210702</v>
      </c>
      <c r="AN244">
        <v>164421.34</v>
      </c>
      <c r="AO244"/>
      <c r="AP244"/>
      <c r="AQ244"/>
      <c r="AR244"/>
      <c r="AS244"/>
      <c r="AT244"/>
      <c r="AU244"/>
      <c r="AV244"/>
      <c r="AW244"/>
      <c r="AX244"/>
      <c r="AY244"/>
      <c r="AZ244"/>
      <c r="BA244"/>
      <c r="BB244"/>
      <c r="BC244"/>
      <c r="BD244"/>
    </row>
    <row r="245" spans="1:56">
      <c r="A245" t="s">
        <v>582</v>
      </c>
      <c r="B245">
        <v>-23871</v>
      </c>
      <c r="C245">
        <v>84499</v>
      </c>
      <c r="D245">
        <v>-330241</v>
      </c>
      <c r="E245">
        <v>65939</v>
      </c>
      <c r="F245">
        <v>387828</v>
      </c>
      <c r="G245">
        <v>439052</v>
      </c>
      <c r="H245">
        <v>-603091</v>
      </c>
      <c r="I245">
        <v>-645033</v>
      </c>
      <c r="J245">
        <v>-262624</v>
      </c>
      <c r="K245">
        <v>103772</v>
      </c>
      <c r="L245">
        <v>-334753</v>
      </c>
      <c r="M245">
        <v>-263365</v>
      </c>
      <c r="N245">
        <v>-192384</v>
      </c>
      <c r="O245">
        <v>-128409</v>
      </c>
      <c r="P245">
        <v>-128409</v>
      </c>
      <c r="Q245">
        <v>-377062</v>
      </c>
      <c r="R245">
        <v>-271616</v>
      </c>
      <c r="S245">
        <v>-146328</v>
      </c>
      <c r="T245">
        <v>-61542</v>
      </c>
      <c r="U245">
        <v>-398070</v>
      </c>
      <c r="V245">
        <v>-431812</v>
      </c>
      <c r="W245">
        <v>-306176</v>
      </c>
      <c r="X245">
        <v>-219305</v>
      </c>
      <c r="Y245">
        <v>203096</v>
      </c>
      <c r="Z245">
        <v>41839</v>
      </c>
      <c r="AA245">
        <v>105243</v>
      </c>
      <c r="AB245">
        <v>123605</v>
      </c>
      <c r="AC245">
        <v>-427490</v>
      </c>
      <c r="AD245">
        <v>-388242</v>
      </c>
      <c r="AE245">
        <v>-59157</v>
      </c>
      <c r="AF245">
        <v>16029</v>
      </c>
      <c r="AG245">
        <v>19726</v>
      </c>
      <c r="AH245">
        <v>-35061</v>
      </c>
      <c r="AI245">
        <v>-187326</v>
      </c>
      <c r="AJ245">
        <v>-241030</v>
      </c>
      <c r="AK245">
        <v>-225270.95</v>
      </c>
      <c r="AL245">
        <v>-284359</v>
      </c>
      <c r="AM245">
        <v>-181596</v>
      </c>
      <c r="AN245">
        <v>-542040.16</v>
      </c>
      <c r="AO245"/>
      <c r="AP245"/>
      <c r="AQ245"/>
      <c r="AR245"/>
      <c r="AS245"/>
      <c r="AT245"/>
      <c r="AU245"/>
      <c r="AV245"/>
      <c r="AW245"/>
      <c r="AX245"/>
      <c r="AY245"/>
      <c r="AZ245"/>
      <c r="BA245"/>
      <c r="BB245"/>
      <c r="BC245"/>
      <c r="BD245"/>
    </row>
    <row r="246" spans="1:56">
      <c r="A246" t="s">
        <v>583</v>
      </c>
      <c r="B246">
        <v>649</v>
      </c>
      <c r="C246">
        <v>7288</v>
      </c>
      <c r="D246">
        <v>54320</v>
      </c>
      <c r="E246">
        <v>-5716</v>
      </c>
      <c r="F246">
        <v>-67128</v>
      </c>
      <c r="G246">
        <v>-46954</v>
      </c>
      <c r="H246">
        <v>-33310</v>
      </c>
      <c r="I246">
        <v>50017</v>
      </c>
      <c r="J246">
        <v>31374</v>
      </c>
      <c r="K246">
        <v>-62612</v>
      </c>
      <c r="L246">
        <v>40476</v>
      </c>
      <c r="M246">
        <v>27710</v>
      </c>
      <c r="N246">
        <v>22149</v>
      </c>
      <c r="O246">
        <v>-50549</v>
      </c>
      <c r="P246">
        <v>-50549</v>
      </c>
      <c r="Q246">
        <v>-26791</v>
      </c>
      <c r="R246">
        <v>8088</v>
      </c>
      <c r="S246">
        <v>58725</v>
      </c>
      <c r="T246">
        <v>14298</v>
      </c>
      <c r="U246">
        <v>-5179</v>
      </c>
      <c r="V246">
        <v>27578</v>
      </c>
      <c r="W246">
        <v>-22514</v>
      </c>
      <c r="X246">
        <v>-2395</v>
      </c>
      <c r="Y246">
        <v>-70411</v>
      </c>
      <c r="Z246">
        <v>-29877</v>
      </c>
      <c r="AA246">
        <v>13559</v>
      </c>
      <c r="AB246">
        <v>-44849</v>
      </c>
      <c r="AC246">
        <v>-24705</v>
      </c>
      <c r="AD246">
        <v>-29287</v>
      </c>
      <c r="AE246">
        <v>-1747</v>
      </c>
      <c r="AF246">
        <v>-15531</v>
      </c>
      <c r="AG246">
        <v>-5372</v>
      </c>
      <c r="AH246">
        <v>12285</v>
      </c>
      <c r="AI246">
        <v>-33770</v>
      </c>
      <c r="AJ246">
        <v>-14828</v>
      </c>
      <c r="AK246">
        <v>-13267.45</v>
      </c>
      <c r="AL246">
        <v>5797</v>
      </c>
      <c r="AM246">
        <v>16385</v>
      </c>
      <c r="AN246">
        <v>12890.26</v>
      </c>
      <c r="AO246"/>
      <c r="AP246"/>
      <c r="AQ246"/>
      <c r="AR246"/>
      <c r="AS246"/>
      <c r="AT246"/>
      <c r="AU246"/>
      <c r="AV246"/>
      <c r="AW246"/>
      <c r="AX246"/>
      <c r="AY246"/>
      <c r="AZ246"/>
      <c r="BA246"/>
      <c r="BB246"/>
      <c r="BC246"/>
      <c r="BD246"/>
    </row>
    <row r="247" spans="1:56">
      <c r="A247" t="s">
        <v>584</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585</v>
      </c>
      <c r="B248">
        <v>552593</v>
      </c>
      <c r="C248">
        <v>-189756</v>
      </c>
      <c r="D248">
        <v>638473</v>
      </c>
      <c r="E248">
        <v>359204</v>
      </c>
      <c r="F248">
        <v>-44143</v>
      </c>
      <c r="G248">
        <v>-475290</v>
      </c>
      <c r="H248">
        <v>298792</v>
      </c>
      <c r="I248">
        <v>431411</v>
      </c>
      <c r="J248">
        <v>114903</v>
      </c>
      <c r="K248">
        <v>-81731</v>
      </c>
      <c r="L248">
        <v>410709</v>
      </c>
      <c r="M248">
        <v>225587</v>
      </c>
      <c r="N248">
        <v>101828</v>
      </c>
      <c r="O248">
        <v>79810</v>
      </c>
      <c r="P248">
        <v>79810</v>
      </c>
      <c r="Q248">
        <v>16187</v>
      </c>
      <c r="R248">
        <v>-253990</v>
      </c>
      <c r="S248">
        <v>-179793</v>
      </c>
      <c r="T248">
        <v>-194448</v>
      </c>
      <c r="U248">
        <v>369518</v>
      </c>
      <c r="V248">
        <v>226150</v>
      </c>
      <c r="W248">
        <v>25872</v>
      </c>
      <c r="X248">
        <v>32988</v>
      </c>
      <c r="Y248">
        <v>-47739</v>
      </c>
      <c r="Z248">
        <v>-2921</v>
      </c>
      <c r="AA248">
        <v>-239976</v>
      </c>
      <c r="AB248">
        <v>-141309</v>
      </c>
      <c r="AC248">
        <v>251660</v>
      </c>
      <c r="AD248">
        <v>97930</v>
      </c>
      <c r="AE248">
        <v>32874</v>
      </c>
      <c r="AF248">
        <v>-15319</v>
      </c>
      <c r="AG248">
        <v>334195</v>
      </c>
      <c r="AH248">
        <v>78872</v>
      </c>
      <c r="AI248">
        <v>59479</v>
      </c>
      <c r="AJ248">
        <v>194851</v>
      </c>
      <c r="AK248">
        <v>314927.09000000003</v>
      </c>
      <c r="AL248">
        <v>280037</v>
      </c>
      <c r="AM248">
        <v>75725</v>
      </c>
      <c r="AN248">
        <v>14586.26</v>
      </c>
      <c r="AO248"/>
      <c r="AP248"/>
      <c r="AQ248"/>
      <c r="AR248"/>
      <c r="AS248"/>
      <c r="AT248"/>
      <c r="AU248"/>
      <c r="AV248"/>
      <c r="AW248"/>
      <c r="AX248"/>
      <c r="AY248"/>
      <c r="AZ248"/>
      <c r="BA248"/>
      <c r="BB248"/>
      <c r="BC248"/>
      <c r="BD248"/>
    </row>
    <row r="249" spans="1:56">
      <c r="A249" t="s">
        <v>711</v>
      </c>
      <c r="B249">
        <v>-31490</v>
      </c>
      <c r="C249">
        <v>-64013</v>
      </c>
      <c r="D249">
        <v>136810</v>
      </c>
      <c r="E249">
        <v>200791</v>
      </c>
      <c r="F249">
        <v>-32533</v>
      </c>
      <c r="G249">
        <v>-19172</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c r="AP249"/>
      <c r="AQ249"/>
      <c r="AR249"/>
      <c r="AS249"/>
      <c r="AT249"/>
      <c r="AU249"/>
      <c r="AV249"/>
      <c r="AW249"/>
      <c r="AX249"/>
      <c r="AY249"/>
      <c r="AZ249"/>
      <c r="BA249"/>
      <c r="BB249"/>
      <c r="BC249"/>
      <c r="BD249"/>
    </row>
    <row r="250" spans="1:56">
      <c r="A250" t="s">
        <v>586</v>
      </c>
      <c r="B250">
        <v>-3139</v>
      </c>
      <c r="C250">
        <v>-445</v>
      </c>
      <c r="D250">
        <v>-7885</v>
      </c>
      <c r="E250">
        <v>-5996</v>
      </c>
      <c r="F250">
        <v>-5594</v>
      </c>
      <c r="G250">
        <v>-148</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c r="AP250"/>
      <c r="AQ250"/>
      <c r="AR250"/>
      <c r="AS250"/>
      <c r="AT250"/>
      <c r="AU250"/>
      <c r="AV250"/>
      <c r="AW250"/>
      <c r="AX250"/>
      <c r="AY250"/>
      <c r="AZ250"/>
      <c r="BA250"/>
      <c r="BB250"/>
      <c r="BC250"/>
      <c r="BD250"/>
    </row>
    <row r="251" spans="1:56">
      <c r="A251" t="s">
        <v>838</v>
      </c>
      <c r="B251">
        <v>-500</v>
      </c>
      <c r="C251">
        <v>-500</v>
      </c>
      <c r="D251">
        <v>-7115</v>
      </c>
      <c r="E251">
        <v>-1491</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c r="AP251"/>
      <c r="AQ251"/>
      <c r="AR251"/>
      <c r="AS251"/>
      <c r="AT251"/>
      <c r="AU251"/>
      <c r="AV251"/>
      <c r="AW251"/>
      <c r="AX251"/>
      <c r="AY251"/>
      <c r="AZ251"/>
      <c r="BA251"/>
      <c r="BB251"/>
      <c r="BC251"/>
      <c r="BD251"/>
    </row>
    <row r="252" spans="1:56">
      <c r="A252" t="s">
        <v>587</v>
      </c>
      <c r="B252">
        <v>0</v>
      </c>
      <c r="C252">
        <v>0</v>
      </c>
      <c r="D252">
        <v>-358</v>
      </c>
      <c r="E252">
        <v>-362</v>
      </c>
      <c r="F252">
        <v>-345</v>
      </c>
      <c r="G252">
        <v>-266</v>
      </c>
      <c r="H252">
        <v>94304</v>
      </c>
      <c r="I252">
        <v>12774</v>
      </c>
      <c r="J252">
        <v>-103903</v>
      </c>
      <c r="K252">
        <v>-48412</v>
      </c>
      <c r="L252">
        <v>61932</v>
      </c>
      <c r="M252">
        <v>26126</v>
      </c>
      <c r="N252">
        <v>8554</v>
      </c>
      <c r="O252">
        <v>-65015</v>
      </c>
      <c r="P252">
        <v>-65015</v>
      </c>
      <c r="Q252">
        <v>78663</v>
      </c>
      <c r="R252">
        <v>22194</v>
      </c>
      <c r="S252">
        <v>-62032</v>
      </c>
      <c r="T252">
        <v>-34599</v>
      </c>
      <c r="U252">
        <v>901</v>
      </c>
      <c r="V252">
        <v>15124</v>
      </c>
      <c r="W252">
        <v>43231</v>
      </c>
      <c r="X252">
        <v>-45637</v>
      </c>
      <c r="Y252">
        <v>54598</v>
      </c>
      <c r="Z252">
        <v>-9546</v>
      </c>
      <c r="AA252">
        <v>-61383</v>
      </c>
      <c r="AB252">
        <v>-15203</v>
      </c>
      <c r="AC252">
        <v>75040</v>
      </c>
      <c r="AD252">
        <v>128934</v>
      </c>
      <c r="AE252">
        <v>47976</v>
      </c>
      <c r="AF252">
        <v>-25630</v>
      </c>
      <c r="AG252">
        <v>-4486</v>
      </c>
      <c r="AH252">
        <v>-19915</v>
      </c>
      <c r="AI252">
        <v>-47086</v>
      </c>
      <c r="AJ252">
        <v>-10616</v>
      </c>
      <c r="AK252">
        <v>53175.45</v>
      </c>
      <c r="AL252">
        <v>16450</v>
      </c>
      <c r="AM252">
        <v>34417</v>
      </c>
      <c r="AN252">
        <v>47819.59</v>
      </c>
      <c r="AO252"/>
      <c r="AP252"/>
      <c r="AQ252"/>
      <c r="AR252"/>
      <c r="AS252"/>
      <c r="AT252"/>
      <c r="AU252"/>
      <c r="AV252"/>
      <c r="AW252"/>
      <c r="AX252"/>
      <c r="AY252"/>
      <c r="AZ252"/>
      <c r="BA252"/>
      <c r="BB252"/>
      <c r="BC252"/>
      <c r="BD252"/>
    </row>
    <row r="253" spans="1:56">
      <c r="A253" t="s">
        <v>588</v>
      </c>
      <c r="B253">
        <v>1008334</v>
      </c>
      <c r="C253">
        <v>235526</v>
      </c>
      <c r="D253">
        <v>3089588</v>
      </c>
      <c r="E253">
        <v>2436859</v>
      </c>
      <c r="F253">
        <v>1641231</v>
      </c>
      <c r="G253">
        <v>947435</v>
      </c>
      <c r="H253">
        <v>1856854</v>
      </c>
      <c r="I253">
        <v>1471910</v>
      </c>
      <c r="J253">
        <v>716380</v>
      </c>
      <c r="K253">
        <v>391897</v>
      </c>
      <c r="L253">
        <v>1642982</v>
      </c>
      <c r="M253">
        <v>1081468</v>
      </c>
      <c r="N253">
        <v>670376</v>
      </c>
      <c r="O253">
        <v>186121</v>
      </c>
      <c r="P253">
        <v>186121</v>
      </c>
      <c r="Q253">
        <v>1172408</v>
      </c>
      <c r="R253">
        <v>692623</v>
      </c>
      <c r="S253">
        <v>505892</v>
      </c>
      <c r="T253">
        <v>444308</v>
      </c>
      <c r="U253">
        <v>1055109</v>
      </c>
      <c r="V253">
        <v>733412</v>
      </c>
      <c r="W253">
        <v>413040</v>
      </c>
      <c r="X253">
        <v>224335</v>
      </c>
      <c r="Y253">
        <v>1392956</v>
      </c>
      <c r="Z253">
        <v>1031391</v>
      </c>
      <c r="AA253">
        <v>587738</v>
      </c>
      <c r="AB253">
        <v>227424</v>
      </c>
      <c r="AC253">
        <v>725700</v>
      </c>
      <c r="AD253">
        <v>449648</v>
      </c>
      <c r="AE253">
        <v>249556</v>
      </c>
      <c r="AF253">
        <v>65071</v>
      </c>
      <c r="AG253">
        <v>725474</v>
      </c>
      <c r="AH253">
        <v>231370</v>
      </c>
      <c r="AI253">
        <v>64006</v>
      </c>
      <c r="AJ253">
        <v>104409</v>
      </c>
      <c r="AK253">
        <v>627828.56999999995</v>
      </c>
      <c r="AL253">
        <v>344320</v>
      </c>
      <c r="AM253">
        <v>152729</v>
      </c>
      <c r="AN253">
        <v>463733.21</v>
      </c>
      <c r="AO253"/>
      <c r="AP253"/>
      <c r="AQ253"/>
      <c r="AR253"/>
      <c r="AS253"/>
      <c r="AT253"/>
      <c r="AU253"/>
      <c r="AV253"/>
      <c r="AW253"/>
      <c r="AX253"/>
      <c r="AY253"/>
      <c r="AZ253"/>
      <c r="BA253"/>
      <c r="BB253"/>
      <c r="BC253"/>
      <c r="BD253"/>
    </row>
    <row r="254" spans="1:56">
      <c r="A254" t="s">
        <v>589</v>
      </c>
      <c r="B254">
        <v>-182506</v>
      </c>
      <c r="C254">
        <v>-4790</v>
      </c>
      <c r="D254">
        <v>-362763</v>
      </c>
      <c r="E254">
        <v>-332190</v>
      </c>
      <c r="F254">
        <v>-179988</v>
      </c>
      <c r="G254">
        <v>-15057</v>
      </c>
      <c r="H254">
        <v>-227426</v>
      </c>
      <c r="I254">
        <v>-211897</v>
      </c>
      <c r="J254">
        <v>-110942</v>
      </c>
      <c r="K254">
        <v>-7599</v>
      </c>
      <c r="L254">
        <v>-147876</v>
      </c>
      <c r="M254">
        <v>-141736</v>
      </c>
      <c r="N254">
        <v>-77957</v>
      </c>
      <c r="O254">
        <v>-13445</v>
      </c>
      <c r="P254">
        <v>-13445</v>
      </c>
      <c r="Q254">
        <v>-253049</v>
      </c>
      <c r="R254">
        <v>-240233</v>
      </c>
      <c r="S254">
        <v>-158980</v>
      </c>
      <c r="T254">
        <v>-15895</v>
      </c>
      <c r="U254">
        <v>-128107</v>
      </c>
      <c r="V254">
        <v>-110960</v>
      </c>
      <c r="W254">
        <v>-75722</v>
      </c>
      <c r="X254">
        <v>-21723</v>
      </c>
      <c r="Y254">
        <v>-132508</v>
      </c>
      <c r="Z254">
        <v>-126505</v>
      </c>
      <c r="AA254">
        <v>-82021</v>
      </c>
      <c r="AB254">
        <v>-11901</v>
      </c>
      <c r="AC254">
        <v>-116578</v>
      </c>
      <c r="AD254">
        <v>-109375</v>
      </c>
      <c r="AE254">
        <v>-54317</v>
      </c>
      <c r="AF254">
        <v>-4516</v>
      </c>
      <c r="AG254">
        <v>-111257</v>
      </c>
      <c r="AH254">
        <v>-112140</v>
      </c>
      <c r="AI254">
        <v>-57884</v>
      </c>
      <c r="AJ254">
        <v>-10176</v>
      </c>
      <c r="AK254">
        <v>-162062.41</v>
      </c>
      <c r="AL254">
        <v>-155221</v>
      </c>
      <c r="AM254">
        <v>-97170</v>
      </c>
      <c r="AN254">
        <v>-121713.66</v>
      </c>
      <c r="AO254"/>
      <c r="AP254"/>
      <c r="AQ254"/>
      <c r="AR254"/>
      <c r="AS254"/>
      <c r="AT254"/>
      <c r="AU254"/>
      <c r="AV254"/>
      <c r="AW254"/>
      <c r="AX254"/>
      <c r="AY254"/>
      <c r="AZ254"/>
      <c r="BA254"/>
      <c r="BB254"/>
      <c r="BC254"/>
      <c r="BD254"/>
    </row>
    <row r="255" spans="1:56">
      <c r="A255" t="s">
        <v>364</v>
      </c>
      <c r="B255">
        <v>825828</v>
      </c>
      <c r="C255">
        <v>230736</v>
      </c>
      <c r="D255">
        <v>2726825</v>
      </c>
      <c r="E255">
        <v>2104669</v>
      </c>
      <c r="F255">
        <v>1461243</v>
      </c>
      <c r="G255">
        <v>932378</v>
      </c>
      <c r="H255">
        <v>1629428</v>
      </c>
      <c r="I255">
        <v>1260013</v>
      </c>
      <c r="J255">
        <v>605438</v>
      </c>
      <c r="K255">
        <v>384298</v>
      </c>
      <c r="L255">
        <v>1495106</v>
      </c>
      <c r="M255">
        <v>939732</v>
      </c>
      <c r="N255">
        <v>592419</v>
      </c>
      <c r="O255">
        <v>172676</v>
      </c>
      <c r="P255">
        <v>172676</v>
      </c>
      <c r="Q255">
        <v>919359</v>
      </c>
      <c r="R255">
        <v>452390</v>
      </c>
      <c r="S255">
        <v>346912</v>
      </c>
      <c r="T255">
        <v>428413</v>
      </c>
      <c r="U255">
        <v>927002</v>
      </c>
      <c r="V255">
        <v>622452</v>
      </c>
      <c r="W255">
        <v>337318</v>
      </c>
      <c r="X255">
        <v>202612</v>
      </c>
      <c r="Y255">
        <v>1260448</v>
      </c>
      <c r="Z255">
        <v>904886</v>
      </c>
      <c r="AA255">
        <v>505717</v>
      </c>
      <c r="AB255">
        <v>215523</v>
      </c>
      <c r="AC255">
        <v>609122</v>
      </c>
      <c r="AD255">
        <v>340273</v>
      </c>
      <c r="AE255">
        <v>195239</v>
      </c>
      <c r="AF255">
        <v>60555</v>
      </c>
      <c r="AG255">
        <v>614217</v>
      </c>
      <c r="AH255">
        <v>119230</v>
      </c>
      <c r="AI255">
        <v>6122</v>
      </c>
      <c r="AJ255">
        <v>94233</v>
      </c>
      <c r="AK255">
        <v>465766.15</v>
      </c>
      <c r="AL255">
        <v>189099</v>
      </c>
      <c r="AM255">
        <v>55559</v>
      </c>
      <c r="AN255">
        <v>342019.55</v>
      </c>
      <c r="AO255"/>
      <c r="AP255"/>
      <c r="AQ255"/>
      <c r="AR255"/>
      <c r="AS255"/>
      <c r="AT255"/>
      <c r="AU255"/>
      <c r="AV255"/>
      <c r="AW255"/>
      <c r="AX255"/>
      <c r="AY255"/>
      <c r="AZ255"/>
      <c r="BA255"/>
      <c r="BB255"/>
      <c r="BC255"/>
      <c r="BD255"/>
    </row>
    <row r="256" spans="1:56">
      <c r="A256" t="s">
        <v>590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591</v>
      </c>
      <c r="B257">
        <v>0</v>
      </c>
      <c r="C257">
        <v>0</v>
      </c>
      <c r="D257">
        <v>0</v>
      </c>
      <c r="E257">
        <v>0</v>
      </c>
      <c r="F257">
        <v>0</v>
      </c>
      <c r="G257">
        <v>0</v>
      </c>
      <c r="H257">
        <v>-3949</v>
      </c>
      <c r="I257">
        <v>-3949</v>
      </c>
      <c r="J257">
        <v>-3949</v>
      </c>
      <c r="K257">
        <v>-3949</v>
      </c>
      <c r="L257">
        <v>367330</v>
      </c>
      <c r="M257">
        <v>337550</v>
      </c>
      <c r="N257">
        <v>0</v>
      </c>
      <c r="O257">
        <v>0</v>
      </c>
      <c r="P257">
        <v>0</v>
      </c>
      <c r="Q257">
        <v>329170</v>
      </c>
      <c r="R257">
        <v>29488</v>
      </c>
      <c r="S257">
        <v>-11134</v>
      </c>
      <c r="T257">
        <v>-35916</v>
      </c>
      <c r="U257">
        <v>157451</v>
      </c>
      <c r="V257">
        <v>173379</v>
      </c>
      <c r="W257">
        <v>-22896</v>
      </c>
      <c r="X257">
        <v>0</v>
      </c>
      <c r="Y257">
        <v>300173</v>
      </c>
      <c r="Z257">
        <v>300173</v>
      </c>
      <c r="AA257">
        <v>506538</v>
      </c>
      <c r="AB257">
        <v>506538</v>
      </c>
      <c r="AC257">
        <v>-444572</v>
      </c>
      <c r="AD257">
        <v>-10631</v>
      </c>
      <c r="AE257">
        <v>1082</v>
      </c>
      <c r="AF257">
        <v>0</v>
      </c>
      <c r="AG257">
        <v>-433832</v>
      </c>
      <c r="AH257">
        <v>0</v>
      </c>
      <c r="AI257">
        <v>0</v>
      </c>
      <c r="AJ257">
        <v>0</v>
      </c>
      <c r="AK257">
        <v>0</v>
      </c>
      <c r="AL257">
        <v>0</v>
      </c>
      <c r="AM257">
        <v>0</v>
      </c>
      <c r="AN257">
        <v>0</v>
      </c>
      <c r="AO257"/>
      <c r="AP257"/>
      <c r="AQ257"/>
      <c r="AR257"/>
      <c r="AS257"/>
      <c r="AT257"/>
      <c r="AU257"/>
      <c r="AV257"/>
      <c r="AW257"/>
      <c r="AX257"/>
      <c r="AY257"/>
      <c r="AZ257"/>
      <c r="BA257"/>
      <c r="BB257"/>
      <c r="BC257"/>
      <c r="BD257"/>
    </row>
    <row r="258" spans="1:56">
      <c r="A258" t="s">
        <v>592</v>
      </c>
      <c r="B258">
        <v>333660</v>
      </c>
      <c r="C258">
        <v>333660</v>
      </c>
      <c r="D258">
        <v>211091</v>
      </c>
      <c r="E258">
        <v>211091</v>
      </c>
      <c r="F258">
        <v>211091</v>
      </c>
      <c r="G258">
        <v>211091</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433932</v>
      </c>
      <c r="AD258">
        <v>0</v>
      </c>
      <c r="AE258">
        <v>0</v>
      </c>
      <c r="AF258">
        <v>0</v>
      </c>
      <c r="AG258">
        <v>0</v>
      </c>
      <c r="AH258">
        <v>0</v>
      </c>
      <c r="AI258">
        <v>0</v>
      </c>
      <c r="AJ258">
        <v>0</v>
      </c>
      <c r="AK258">
        <v>0</v>
      </c>
      <c r="AL258">
        <v>0</v>
      </c>
      <c r="AM258">
        <v>0</v>
      </c>
      <c r="AN258">
        <v>0</v>
      </c>
      <c r="AO258"/>
      <c r="AP258"/>
      <c r="AQ258"/>
      <c r="AR258"/>
      <c r="AS258"/>
      <c r="AT258"/>
      <c r="AU258"/>
      <c r="AV258"/>
      <c r="AW258"/>
      <c r="AX258"/>
      <c r="AY258"/>
      <c r="AZ258"/>
      <c r="BA258"/>
      <c r="BB258"/>
      <c r="BC258"/>
      <c r="BD258"/>
    </row>
    <row r="259" spans="1:56">
      <c r="A259" t="s">
        <v>593</v>
      </c>
      <c r="B259">
        <v>333660</v>
      </c>
      <c r="C259">
        <v>333660</v>
      </c>
      <c r="D259">
        <v>211091</v>
      </c>
      <c r="E259">
        <v>211091</v>
      </c>
      <c r="F259">
        <v>211091</v>
      </c>
      <c r="G259">
        <v>211091</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c r="AP259"/>
      <c r="AQ259"/>
      <c r="AR259"/>
      <c r="AS259"/>
      <c r="AT259"/>
      <c r="AU259"/>
      <c r="AV259"/>
      <c r="AW259"/>
      <c r="AX259"/>
      <c r="AY259"/>
      <c r="AZ259"/>
      <c r="BA259"/>
      <c r="BB259"/>
      <c r="BC259"/>
      <c r="BD259"/>
    </row>
    <row r="260" spans="1:56">
      <c r="A260" t="s">
        <v>594</v>
      </c>
      <c r="B260">
        <v>-335412</v>
      </c>
      <c r="C260">
        <v>-335412</v>
      </c>
      <c r="D260">
        <v>-333660</v>
      </c>
      <c r="E260">
        <v>-333660</v>
      </c>
      <c r="F260">
        <v>-333660</v>
      </c>
      <c r="G260">
        <v>-371267</v>
      </c>
      <c r="H260">
        <v>-410557</v>
      </c>
      <c r="I260">
        <v>-410557</v>
      </c>
      <c r="J260">
        <v>-410557</v>
      </c>
      <c r="K260">
        <v>-410557</v>
      </c>
      <c r="L260">
        <v>0</v>
      </c>
      <c r="M260">
        <v>0</v>
      </c>
      <c r="N260">
        <v>0</v>
      </c>
      <c r="O260">
        <v>0</v>
      </c>
      <c r="P260">
        <v>0</v>
      </c>
      <c r="Q260">
        <v>-207142</v>
      </c>
      <c r="R260">
        <v>0</v>
      </c>
      <c r="S260">
        <v>0</v>
      </c>
      <c r="T260">
        <v>0</v>
      </c>
      <c r="U260">
        <v>-203267</v>
      </c>
      <c r="V260">
        <v>-203267</v>
      </c>
      <c r="W260">
        <v>0</v>
      </c>
      <c r="X260">
        <v>0</v>
      </c>
      <c r="Y260">
        <v>0</v>
      </c>
      <c r="Z260">
        <v>0</v>
      </c>
      <c r="AA260">
        <v>0</v>
      </c>
      <c r="AB260">
        <v>0</v>
      </c>
      <c r="AC260">
        <v>0</v>
      </c>
      <c r="AD260">
        <v>0</v>
      </c>
      <c r="AE260">
        <v>0</v>
      </c>
      <c r="AF260">
        <v>0</v>
      </c>
      <c r="AG260">
        <v>-506539</v>
      </c>
      <c r="AH260">
        <v>0</v>
      </c>
      <c r="AI260">
        <v>0</v>
      </c>
      <c r="AJ260">
        <v>0</v>
      </c>
      <c r="AK260">
        <v>0</v>
      </c>
      <c r="AL260">
        <v>0</v>
      </c>
      <c r="AM260">
        <v>0</v>
      </c>
      <c r="AN260">
        <v>0</v>
      </c>
      <c r="AO260"/>
      <c r="AP260"/>
      <c r="AQ260"/>
      <c r="AR260"/>
      <c r="AS260"/>
      <c r="AT260"/>
      <c r="AU260"/>
      <c r="AV260"/>
      <c r="AW260"/>
      <c r="AX260"/>
      <c r="AY260"/>
      <c r="AZ260"/>
      <c r="BA260"/>
      <c r="BB260"/>
      <c r="BC260"/>
      <c r="BD260"/>
    </row>
    <row r="261" spans="1:56">
      <c r="A261" t="s">
        <v>595</v>
      </c>
      <c r="B261">
        <v>0</v>
      </c>
      <c r="C261">
        <v>0</v>
      </c>
      <c r="D261">
        <v>0</v>
      </c>
      <c r="E261">
        <v>0</v>
      </c>
      <c r="F261">
        <v>0</v>
      </c>
      <c r="G261">
        <v>0</v>
      </c>
      <c r="H261">
        <v>4572</v>
      </c>
      <c r="I261">
        <v>4572</v>
      </c>
      <c r="J261">
        <v>4500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c r="AP261"/>
      <c r="AQ261"/>
      <c r="AR261"/>
      <c r="AS261"/>
      <c r="AT261"/>
      <c r="AU261"/>
      <c r="AV261"/>
      <c r="AW261"/>
      <c r="AX261"/>
      <c r="AY261"/>
      <c r="AZ261"/>
      <c r="BA261"/>
      <c r="BB261"/>
      <c r="BC261"/>
      <c r="BD261"/>
    </row>
    <row r="262" spans="1:56">
      <c r="A262" t="s">
        <v>596</v>
      </c>
      <c r="B262">
        <v>0</v>
      </c>
      <c r="C262">
        <v>0</v>
      </c>
      <c r="D262">
        <v>0</v>
      </c>
      <c r="E262">
        <v>0</v>
      </c>
      <c r="F262">
        <v>0</v>
      </c>
      <c r="G262">
        <v>0</v>
      </c>
      <c r="H262">
        <v>0</v>
      </c>
      <c r="I262">
        <v>0</v>
      </c>
      <c r="J262">
        <v>0</v>
      </c>
      <c r="K262">
        <v>0</v>
      </c>
      <c r="L262">
        <v>-13215</v>
      </c>
      <c r="M262">
        <v>-11685</v>
      </c>
      <c r="N262">
        <v>-11685</v>
      </c>
      <c r="O262">
        <v>0</v>
      </c>
      <c r="P262">
        <v>0</v>
      </c>
      <c r="Q262">
        <v>0</v>
      </c>
      <c r="R262">
        <v>-73912</v>
      </c>
      <c r="S262">
        <v>-73912</v>
      </c>
      <c r="T262">
        <v>0</v>
      </c>
      <c r="U262">
        <v>0</v>
      </c>
      <c r="V262">
        <v>0</v>
      </c>
      <c r="W262">
        <v>0</v>
      </c>
      <c r="X262">
        <v>0</v>
      </c>
      <c r="Y262">
        <v>-5100</v>
      </c>
      <c r="Z262">
        <v>0</v>
      </c>
      <c r="AA262">
        <v>0</v>
      </c>
      <c r="AB262">
        <v>0</v>
      </c>
      <c r="AC262">
        <v>0</v>
      </c>
      <c r="AD262">
        <v>0</v>
      </c>
      <c r="AE262">
        <v>0</v>
      </c>
      <c r="AF262">
        <v>0</v>
      </c>
      <c r="AG262">
        <v>0</v>
      </c>
      <c r="AH262">
        <v>0</v>
      </c>
      <c r="AI262">
        <v>0</v>
      </c>
      <c r="AJ262">
        <v>0</v>
      </c>
      <c r="AK262">
        <v>0</v>
      </c>
      <c r="AL262">
        <v>0</v>
      </c>
      <c r="AM262">
        <v>0</v>
      </c>
      <c r="AN262">
        <v>0</v>
      </c>
      <c r="AO262"/>
      <c r="AP262"/>
      <c r="AQ262"/>
      <c r="AR262"/>
      <c r="AS262"/>
      <c r="AT262"/>
      <c r="AU262"/>
      <c r="AV262"/>
      <c r="AW262"/>
      <c r="AX262"/>
      <c r="AY262"/>
      <c r="AZ262"/>
      <c r="BA262"/>
      <c r="BB262"/>
      <c r="BC262"/>
      <c r="BD262"/>
    </row>
    <row r="263" spans="1:56">
      <c r="A263" t="s">
        <v>597</v>
      </c>
      <c r="B263">
        <v>1551</v>
      </c>
      <c r="C263">
        <v>1300</v>
      </c>
      <c r="D263">
        <v>6473</v>
      </c>
      <c r="E263">
        <v>4966</v>
      </c>
      <c r="F263">
        <v>1815</v>
      </c>
      <c r="G263">
        <v>452</v>
      </c>
      <c r="H263">
        <v>4040</v>
      </c>
      <c r="I263">
        <v>3481</v>
      </c>
      <c r="J263">
        <v>2909</v>
      </c>
      <c r="K263">
        <v>1458</v>
      </c>
      <c r="L263">
        <v>2097</v>
      </c>
      <c r="M263">
        <v>1285</v>
      </c>
      <c r="N263">
        <v>829</v>
      </c>
      <c r="O263">
        <v>586</v>
      </c>
      <c r="P263">
        <v>586</v>
      </c>
      <c r="Q263">
        <v>223639</v>
      </c>
      <c r="R263">
        <v>4337</v>
      </c>
      <c r="S263">
        <v>902</v>
      </c>
      <c r="T263">
        <v>319</v>
      </c>
      <c r="U263">
        <v>4047</v>
      </c>
      <c r="V263">
        <v>1227</v>
      </c>
      <c r="W263">
        <v>715</v>
      </c>
      <c r="X263">
        <v>558</v>
      </c>
      <c r="Y263">
        <v>1324</v>
      </c>
      <c r="Z263">
        <v>621</v>
      </c>
      <c r="AA263">
        <v>581</v>
      </c>
      <c r="AB263">
        <v>302</v>
      </c>
      <c r="AC263">
        <v>6172</v>
      </c>
      <c r="AD263">
        <v>4688</v>
      </c>
      <c r="AE263">
        <v>3455</v>
      </c>
      <c r="AF263">
        <v>3062</v>
      </c>
      <c r="AG263">
        <v>2210</v>
      </c>
      <c r="AH263">
        <v>1710</v>
      </c>
      <c r="AI263">
        <v>1647</v>
      </c>
      <c r="AJ263">
        <v>623</v>
      </c>
      <c r="AK263">
        <v>2367.67</v>
      </c>
      <c r="AL263">
        <v>1310</v>
      </c>
      <c r="AM263">
        <v>658</v>
      </c>
      <c r="AN263">
        <v>2452.9899999999998</v>
      </c>
      <c r="AO263"/>
      <c r="AP263"/>
      <c r="AQ263"/>
      <c r="AR263"/>
      <c r="AS263"/>
      <c r="AT263"/>
      <c r="AU263"/>
      <c r="AV263"/>
      <c r="AW263"/>
      <c r="AX263"/>
      <c r="AY263"/>
      <c r="AZ263"/>
      <c r="BA263"/>
      <c r="BB263"/>
      <c r="BC263"/>
      <c r="BD263"/>
    </row>
    <row r="264" spans="1:56">
      <c r="A264" t="s">
        <v>598</v>
      </c>
      <c r="B264">
        <v>1551</v>
      </c>
      <c r="C264">
        <v>1300</v>
      </c>
      <c r="D264">
        <v>5533</v>
      </c>
      <c r="E264">
        <v>4966</v>
      </c>
      <c r="F264">
        <v>1815</v>
      </c>
      <c r="G264">
        <v>452</v>
      </c>
      <c r="H264">
        <v>4040</v>
      </c>
      <c r="I264">
        <v>3481</v>
      </c>
      <c r="J264">
        <v>2909</v>
      </c>
      <c r="K264">
        <v>1458</v>
      </c>
      <c r="L264">
        <v>2097</v>
      </c>
      <c r="M264">
        <v>1285</v>
      </c>
      <c r="N264">
        <v>829</v>
      </c>
      <c r="O264">
        <v>586</v>
      </c>
      <c r="P264">
        <v>586</v>
      </c>
      <c r="Q264">
        <v>223639</v>
      </c>
      <c r="R264">
        <v>4337</v>
      </c>
      <c r="S264">
        <v>902</v>
      </c>
      <c r="T264">
        <v>319</v>
      </c>
      <c r="U264">
        <v>4047</v>
      </c>
      <c r="V264">
        <v>1227</v>
      </c>
      <c r="W264">
        <v>715</v>
      </c>
      <c r="X264">
        <v>558</v>
      </c>
      <c r="Y264">
        <v>1324</v>
      </c>
      <c r="Z264">
        <v>621</v>
      </c>
      <c r="AA264">
        <v>581</v>
      </c>
      <c r="AB264">
        <v>302</v>
      </c>
      <c r="AC264">
        <v>6172</v>
      </c>
      <c r="AD264">
        <v>4688</v>
      </c>
      <c r="AE264">
        <v>3455</v>
      </c>
      <c r="AF264">
        <v>3062</v>
      </c>
      <c r="AG264">
        <v>2210</v>
      </c>
      <c r="AH264">
        <v>1710</v>
      </c>
      <c r="AI264">
        <v>1647</v>
      </c>
      <c r="AJ264">
        <v>623</v>
      </c>
      <c r="AK264">
        <v>2367.67</v>
      </c>
      <c r="AL264">
        <v>1310</v>
      </c>
      <c r="AM264">
        <v>658</v>
      </c>
      <c r="AN264">
        <v>2452.9899999999998</v>
      </c>
      <c r="AO264"/>
      <c r="AP264"/>
      <c r="AQ264"/>
      <c r="AR264"/>
      <c r="AS264"/>
      <c r="AT264"/>
      <c r="AU264"/>
      <c r="AV264"/>
      <c r="AW264"/>
      <c r="AX264"/>
      <c r="AY264"/>
      <c r="AZ264"/>
      <c r="BA264"/>
      <c r="BB264"/>
      <c r="BC264"/>
      <c r="BD264"/>
    </row>
    <row r="265" spans="1:56">
      <c r="A265" t="s">
        <v>599</v>
      </c>
      <c r="B265">
        <v>0</v>
      </c>
      <c r="C265">
        <v>0</v>
      </c>
      <c r="D265">
        <v>940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c r="AP265"/>
      <c r="AQ265"/>
      <c r="AR265"/>
      <c r="AS265"/>
      <c r="AT265"/>
      <c r="AU265"/>
      <c r="AV265"/>
      <c r="AW265"/>
      <c r="AX265"/>
      <c r="AY265"/>
      <c r="AZ265"/>
      <c r="BA265"/>
      <c r="BB265"/>
      <c r="BC265"/>
      <c r="BD265"/>
    </row>
    <row r="266" spans="1:56">
      <c r="A266" t="s">
        <v>365</v>
      </c>
      <c r="B266">
        <v>-178543</v>
      </c>
      <c r="C266">
        <v>-115045</v>
      </c>
      <c r="D266">
        <v>-159777</v>
      </c>
      <c r="E266">
        <v>-134026</v>
      </c>
      <c r="F266">
        <v>-98518</v>
      </c>
      <c r="G266">
        <v>-50035</v>
      </c>
      <c r="H266">
        <v>-255067</v>
      </c>
      <c r="I266">
        <v>-217400</v>
      </c>
      <c r="J266">
        <v>-157056</v>
      </c>
      <c r="K266">
        <v>-59717</v>
      </c>
      <c r="L266">
        <v>-540818</v>
      </c>
      <c r="M266">
        <v>-429943</v>
      </c>
      <c r="N266">
        <v>-311392</v>
      </c>
      <c r="O266">
        <v>-164512</v>
      </c>
      <c r="P266">
        <v>-164512</v>
      </c>
      <c r="Q266">
        <v>-751898</v>
      </c>
      <c r="R266">
        <v>-243152</v>
      </c>
      <c r="S266">
        <v>-175213</v>
      </c>
      <c r="T266">
        <v>-101511</v>
      </c>
      <c r="U266">
        <v>-228638</v>
      </c>
      <c r="V266">
        <v>-152083</v>
      </c>
      <c r="W266">
        <v>-43246</v>
      </c>
      <c r="X266">
        <v>-26441</v>
      </c>
      <c r="Y266">
        <v>-287759</v>
      </c>
      <c r="Z266">
        <v>-411648</v>
      </c>
      <c r="AA266">
        <v>-240987</v>
      </c>
      <c r="AB266">
        <v>-14145</v>
      </c>
      <c r="AC266">
        <v>-193221</v>
      </c>
      <c r="AD266">
        <v>-141032</v>
      </c>
      <c r="AE266">
        <v>-105492</v>
      </c>
      <c r="AF266">
        <v>-62073</v>
      </c>
      <c r="AG266">
        <v>-183392</v>
      </c>
      <c r="AH266">
        <v>-137603</v>
      </c>
      <c r="AI266">
        <v>-107783</v>
      </c>
      <c r="AJ266">
        <v>-62609</v>
      </c>
      <c r="AK266">
        <v>-374525.72</v>
      </c>
      <c r="AL266">
        <v>-303100</v>
      </c>
      <c r="AM266">
        <v>-211768</v>
      </c>
      <c r="AN266">
        <v>-444157.78</v>
      </c>
      <c r="AO266"/>
      <c r="AP266"/>
      <c r="AQ266"/>
      <c r="AR266"/>
      <c r="AS266"/>
      <c r="AT266"/>
      <c r="AU266"/>
      <c r="AV266"/>
      <c r="AW266"/>
      <c r="AX266"/>
      <c r="AY266"/>
      <c r="AZ266"/>
      <c r="BA266"/>
      <c r="BB266"/>
      <c r="BC266"/>
      <c r="BD266"/>
    </row>
    <row r="267" spans="1:56">
      <c r="A267" t="s">
        <v>598</v>
      </c>
      <c r="B267">
        <v>-174025</v>
      </c>
      <c r="C267">
        <v>-113521</v>
      </c>
      <c r="D267">
        <v>-151401</v>
      </c>
      <c r="E267">
        <v>-122042</v>
      </c>
      <c r="F267">
        <v>-92973</v>
      </c>
      <c r="G267">
        <v>-48879</v>
      </c>
      <c r="H267">
        <v>-234431</v>
      </c>
      <c r="I267">
        <v>-201660</v>
      </c>
      <c r="J267">
        <v>-145836</v>
      </c>
      <c r="K267">
        <v>-55741</v>
      </c>
      <c r="L267">
        <v>-528511</v>
      </c>
      <c r="M267">
        <v>-426479</v>
      </c>
      <c r="N267">
        <v>-308300</v>
      </c>
      <c r="O267">
        <v>-163336</v>
      </c>
      <c r="P267">
        <v>-163336</v>
      </c>
      <c r="Q267">
        <v>-442932</v>
      </c>
      <c r="R267">
        <v>-230597</v>
      </c>
      <c r="S267">
        <v>-164284</v>
      </c>
      <c r="T267">
        <v>-99905</v>
      </c>
      <c r="U267">
        <v>-224807</v>
      </c>
      <c r="V267">
        <v>-151369</v>
      </c>
      <c r="W267">
        <v>-40444</v>
      </c>
      <c r="X267">
        <v>-26411</v>
      </c>
      <c r="Y267">
        <v>-272655</v>
      </c>
      <c r="Z267">
        <v>-398470</v>
      </c>
      <c r="AA267">
        <v>-230987</v>
      </c>
      <c r="AB267">
        <v>-14145</v>
      </c>
      <c r="AC267">
        <v>-181067</v>
      </c>
      <c r="AD267">
        <v>-129234</v>
      </c>
      <c r="AE267">
        <v>-96142</v>
      </c>
      <c r="AF267">
        <v>-57586</v>
      </c>
      <c r="AG267">
        <v>-159892</v>
      </c>
      <c r="AH267">
        <v>-122533</v>
      </c>
      <c r="AI267">
        <v>-97050</v>
      </c>
      <c r="AJ267">
        <v>-57265</v>
      </c>
      <c r="AK267">
        <v>-352001.04</v>
      </c>
      <c r="AL267">
        <v>-285079</v>
      </c>
      <c r="AM267">
        <v>-197585</v>
      </c>
      <c r="AN267">
        <v>-438943.07</v>
      </c>
      <c r="AO267"/>
      <c r="AP267"/>
      <c r="AQ267"/>
      <c r="AR267"/>
      <c r="AS267"/>
      <c r="AT267"/>
      <c r="AU267"/>
      <c r="AV267"/>
      <c r="AW267"/>
      <c r="AX267"/>
      <c r="AY267"/>
      <c r="AZ267"/>
      <c r="BA267"/>
      <c r="BB267"/>
      <c r="BC267"/>
      <c r="BD267"/>
    </row>
    <row r="268" spans="1:56">
      <c r="A268" t="s">
        <v>599</v>
      </c>
      <c r="B268">
        <v>-4518</v>
      </c>
      <c r="C268">
        <v>-1524</v>
      </c>
      <c r="D268">
        <v>-8376</v>
      </c>
      <c r="E268">
        <v>-11984</v>
      </c>
      <c r="F268">
        <v>-5545</v>
      </c>
      <c r="G268">
        <v>-1156</v>
      </c>
      <c r="H268">
        <v>-20636</v>
      </c>
      <c r="I268">
        <v>-15740</v>
      </c>
      <c r="J268">
        <v>-11220</v>
      </c>
      <c r="K268">
        <v>-3976</v>
      </c>
      <c r="L268">
        <v>-12307</v>
      </c>
      <c r="M268">
        <v>-3464</v>
      </c>
      <c r="N268">
        <v>-3092</v>
      </c>
      <c r="O268">
        <v>-1176</v>
      </c>
      <c r="P268">
        <v>-1176</v>
      </c>
      <c r="Q268">
        <v>-308966</v>
      </c>
      <c r="R268">
        <v>-12555</v>
      </c>
      <c r="S268">
        <v>-10929</v>
      </c>
      <c r="T268">
        <v>-1606</v>
      </c>
      <c r="U268">
        <v>-3044</v>
      </c>
      <c r="V268">
        <v>-714</v>
      </c>
      <c r="W268">
        <v>-2802</v>
      </c>
      <c r="X268">
        <v>-30</v>
      </c>
      <c r="Y268">
        <v>-15104</v>
      </c>
      <c r="Z268">
        <v>-13178</v>
      </c>
      <c r="AA268">
        <v>-10000</v>
      </c>
      <c r="AB268">
        <v>0</v>
      </c>
      <c r="AC268">
        <v>-12154</v>
      </c>
      <c r="AD268">
        <v>-11798</v>
      </c>
      <c r="AE268">
        <v>-9350</v>
      </c>
      <c r="AF268">
        <v>-4487</v>
      </c>
      <c r="AG268">
        <v>-23500</v>
      </c>
      <c r="AH268">
        <v>-15070</v>
      </c>
      <c r="AI268">
        <v>-10733</v>
      </c>
      <c r="AJ268">
        <v>-5344</v>
      </c>
      <c r="AK268">
        <v>-22524.68</v>
      </c>
      <c r="AL268">
        <v>-18021</v>
      </c>
      <c r="AM268">
        <v>-14183</v>
      </c>
      <c r="AN268">
        <v>-5214.71</v>
      </c>
      <c r="AO268"/>
      <c r="AP268"/>
      <c r="AQ268"/>
      <c r="AR268"/>
      <c r="AS268"/>
      <c r="AT268"/>
      <c r="AU268"/>
      <c r="AV268"/>
      <c r="AW268"/>
      <c r="AX268"/>
      <c r="AY268"/>
      <c r="AZ268"/>
      <c r="BA268"/>
      <c r="BB268"/>
      <c r="BC268"/>
      <c r="BD268"/>
    </row>
    <row r="269" spans="1:56">
      <c r="A269" t="s">
        <v>600</v>
      </c>
      <c r="B269">
        <v>0</v>
      </c>
      <c r="C269">
        <v>0</v>
      </c>
      <c r="D269">
        <v>0</v>
      </c>
      <c r="E269">
        <v>0</v>
      </c>
      <c r="F269">
        <v>0</v>
      </c>
      <c r="G269">
        <v>0</v>
      </c>
      <c r="H269">
        <v>0</v>
      </c>
      <c r="I269">
        <v>0</v>
      </c>
      <c r="J269">
        <v>0</v>
      </c>
      <c r="K269">
        <v>0</v>
      </c>
      <c r="L269">
        <v>0</v>
      </c>
      <c r="M269">
        <v>0</v>
      </c>
      <c r="N269">
        <v>0</v>
      </c>
      <c r="O269">
        <v>0</v>
      </c>
      <c r="P269">
        <v>0</v>
      </c>
      <c r="Q269">
        <v>0</v>
      </c>
      <c r="R269">
        <v>0</v>
      </c>
      <c r="S269">
        <v>0</v>
      </c>
      <c r="T269">
        <v>0</v>
      </c>
      <c r="U269">
        <v>-787</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c r="AP269"/>
      <c r="AQ269"/>
      <c r="AR269"/>
      <c r="AS269"/>
      <c r="AT269"/>
      <c r="AU269"/>
      <c r="AV269"/>
      <c r="AW269"/>
      <c r="AX269"/>
      <c r="AY269"/>
      <c r="AZ269"/>
      <c r="BA269"/>
      <c r="BB269"/>
      <c r="BC269"/>
      <c r="BD269"/>
    </row>
    <row r="270" spans="1:56">
      <c r="A270" t="s">
        <v>725</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10430</v>
      </c>
      <c r="AI270">
        <v>0</v>
      </c>
      <c r="AJ270">
        <v>0</v>
      </c>
      <c r="AK270">
        <v>0</v>
      </c>
      <c r="AL270">
        <v>0</v>
      </c>
      <c r="AM270">
        <v>0</v>
      </c>
      <c r="AN270">
        <v>0</v>
      </c>
      <c r="AO270"/>
      <c r="AP270"/>
      <c r="AQ270"/>
      <c r="AR270"/>
      <c r="AS270"/>
      <c r="AT270"/>
      <c r="AU270"/>
      <c r="AV270"/>
      <c r="AW270"/>
      <c r="AX270"/>
      <c r="AY270"/>
      <c r="AZ270"/>
      <c r="BA270"/>
      <c r="BB270"/>
      <c r="BC270"/>
      <c r="BD270"/>
    </row>
    <row r="271" spans="1:56">
      <c r="A271" t="s">
        <v>603</v>
      </c>
      <c r="B271">
        <v>15550</v>
      </c>
      <c r="C271">
        <v>4906</v>
      </c>
      <c r="D271">
        <v>11189</v>
      </c>
      <c r="E271">
        <v>9041</v>
      </c>
      <c r="F271">
        <v>6429</v>
      </c>
      <c r="G271">
        <v>4697</v>
      </c>
      <c r="H271">
        <v>10192</v>
      </c>
      <c r="I271">
        <v>9197</v>
      </c>
      <c r="J271">
        <v>7947</v>
      </c>
      <c r="K271">
        <v>6123</v>
      </c>
      <c r="L271">
        <v>12137</v>
      </c>
      <c r="M271">
        <v>10259</v>
      </c>
      <c r="N271">
        <v>4921</v>
      </c>
      <c r="O271">
        <v>2950</v>
      </c>
      <c r="P271">
        <v>2950</v>
      </c>
      <c r="Q271">
        <v>16835</v>
      </c>
      <c r="R271">
        <v>8788</v>
      </c>
      <c r="S271">
        <v>8020</v>
      </c>
      <c r="T271">
        <v>777</v>
      </c>
      <c r="U271">
        <v>14927</v>
      </c>
      <c r="V271">
        <v>14158</v>
      </c>
      <c r="W271">
        <v>8993</v>
      </c>
      <c r="X271">
        <v>1663</v>
      </c>
      <c r="Y271">
        <v>28229</v>
      </c>
      <c r="Z271">
        <v>27102</v>
      </c>
      <c r="AA271">
        <v>18433</v>
      </c>
      <c r="AB271">
        <v>16664</v>
      </c>
      <c r="AC271">
        <v>13417</v>
      </c>
      <c r="AD271">
        <v>13363</v>
      </c>
      <c r="AE271">
        <v>1389</v>
      </c>
      <c r="AF271">
        <v>1015</v>
      </c>
      <c r="AG271">
        <v>14033</v>
      </c>
      <c r="AH271">
        <v>11569</v>
      </c>
      <c r="AI271">
        <v>8277</v>
      </c>
      <c r="AJ271">
        <v>172</v>
      </c>
      <c r="AK271">
        <v>3349.6</v>
      </c>
      <c r="AL271">
        <v>846</v>
      </c>
      <c r="AM271">
        <v>817</v>
      </c>
      <c r="AN271">
        <v>1532.91</v>
      </c>
      <c r="AO271"/>
      <c r="AP271"/>
      <c r="AQ271"/>
      <c r="AR271"/>
      <c r="AS271"/>
      <c r="AT271"/>
      <c r="AU271"/>
      <c r="AV271"/>
      <c r="AW271"/>
      <c r="AX271"/>
      <c r="AY271"/>
      <c r="AZ271"/>
      <c r="BA271"/>
      <c r="BB271"/>
      <c r="BC271"/>
      <c r="BD271"/>
    </row>
    <row r="272" spans="1:56">
      <c r="A272" t="s">
        <v>604</v>
      </c>
      <c r="B272">
        <v>-9253</v>
      </c>
      <c r="C272">
        <v>-9253</v>
      </c>
      <c r="D272">
        <v>0</v>
      </c>
      <c r="E272">
        <v>0</v>
      </c>
      <c r="F272">
        <v>0</v>
      </c>
      <c r="G272">
        <v>0</v>
      </c>
      <c r="H272">
        <v>487</v>
      </c>
      <c r="I272">
        <v>0</v>
      </c>
      <c r="J272">
        <v>0</v>
      </c>
      <c r="K272">
        <v>0</v>
      </c>
      <c r="L272">
        <v>0</v>
      </c>
      <c r="M272">
        <v>0</v>
      </c>
      <c r="N272">
        <v>0</v>
      </c>
      <c r="O272">
        <v>-10200</v>
      </c>
      <c r="P272">
        <v>-10200</v>
      </c>
      <c r="Q272">
        <v>-257823</v>
      </c>
      <c r="R272">
        <v>219588</v>
      </c>
      <c r="S272">
        <v>154340</v>
      </c>
      <c r="T272">
        <v>154340</v>
      </c>
      <c r="U272">
        <v>-97061</v>
      </c>
      <c r="V272">
        <v>-45331</v>
      </c>
      <c r="W272">
        <v>0</v>
      </c>
      <c r="X272">
        <v>0</v>
      </c>
      <c r="Y272">
        <v>-753833</v>
      </c>
      <c r="Z272">
        <v>0</v>
      </c>
      <c r="AA272">
        <v>0</v>
      </c>
      <c r="AB272">
        <v>0</v>
      </c>
      <c r="AC272">
        <v>0</v>
      </c>
      <c r="AD272">
        <v>0</v>
      </c>
      <c r="AE272">
        <v>0</v>
      </c>
      <c r="AF272">
        <v>1043</v>
      </c>
      <c r="AG272">
        <v>-35280</v>
      </c>
      <c r="AH272">
        <v>-35280</v>
      </c>
      <c r="AI272">
        <v>0</v>
      </c>
      <c r="AJ272">
        <v>0</v>
      </c>
      <c r="AK272">
        <v>-27440</v>
      </c>
      <c r="AL272">
        <v>0</v>
      </c>
      <c r="AM272">
        <v>0</v>
      </c>
      <c r="AN272">
        <v>-185398.99</v>
      </c>
      <c r="AO272"/>
      <c r="AP272"/>
      <c r="AQ272"/>
      <c r="AR272"/>
      <c r="AS272"/>
      <c r="AT272"/>
      <c r="AU272"/>
      <c r="AV272"/>
      <c r="AW272"/>
      <c r="AX272"/>
      <c r="AY272"/>
      <c r="AZ272"/>
      <c r="BA272"/>
      <c r="BB272"/>
      <c r="BC272"/>
      <c r="BD272"/>
    </row>
    <row r="273" spans="1:56">
      <c r="A273" t="s">
        <v>366</v>
      </c>
      <c r="B273">
        <v>-172447</v>
      </c>
      <c r="C273">
        <v>-119844</v>
      </c>
      <c r="D273">
        <v>-264684</v>
      </c>
      <c r="E273">
        <v>-242588</v>
      </c>
      <c r="F273">
        <v>-212843</v>
      </c>
      <c r="G273">
        <v>-205062</v>
      </c>
      <c r="H273">
        <v>-650282</v>
      </c>
      <c r="I273">
        <v>-614656</v>
      </c>
      <c r="J273">
        <v>-556206</v>
      </c>
      <c r="K273">
        <v>-466642</v>
      </c>
      <c r="L273">
        <v>-172469</v>
      </c>
      <c r="M273">
        <v>-92534</v>
      </c>
      <c r="N273">
        <v>-317327</v>
      </c>
      <c r="O273">
        <v>-171176</v>
      </c>
      <c r="P273">
        <v>-171176</v>
      </c>
      <c r="Q273">
        <v>-647219</v>
      </c>
      <c r="R273">
        <v>-54863</v>
      </c>
      <c r="S273">
        <v>-96997</v>
      </c>
      <c r="T273">
        <v>18009</v>
      </c>
      <c r="U273">
        <v>-352541</v>
      </c>
      <c r="V273">
        <v>-211917</v>
      </c>
      <c r="W273">
        <v>-56434</v>
      </c>
      <c r="X273">
        <v>-24220</v>
      </c>
      <c r="Y273">
        <v>-716966</v>
      </c>
      <c r="Z273">
        <v>-83752</v>
      </c>
      <c r="AA273">
        <v>284565</v>
      </c>
      <c r="AB273">
        <v>509359</v>
      </c>
      <c r="AC273">
        <v>-184272</v>
      </c>
      <c r="AD273">
        <v>-133612</v>
      </c>
      <c r="AE273">
        <v>-99566</v>
      </c>
      <c r="AF273">
        <v>-56953</v>
      </c>
      <c r="AG273">
        <v>-1142800</v>
      </c>
      <c r="AH273">
        <v>-149174</v>
      </c>
      <c r="AI273">
        <v>-97859</v>
      </c>
      <c r="AJ273">
        <v>-61814</v>
      </c>
      <c r="AK273">
        <v>-396248.45</v>
      </c>
      <c r="AL273">
        <v>-300944</v>
      </c>
      <c r="AM273">
        <v>-210293</v>
      </c>
      <c r="AN273">
        <v>-625570.87</v>
      </c>
      <c r="AO273"/>
      <c r="AP273"/>
      <c r="AQ273"/>
      <c r="AR273"/>
      <c r="AS273"/>
      <c r="AT273"/>
      <c r="AU273"/>
      <c r="AV273"/>
      <c r="AW273"/>
      <c r="AX273"/>
      <c r="AY273"/>
      <c r="AZ273"/>
      <c r="BA273"/>
      <c r="BB273"/>
      <c r="BC273"/>
      <c r="BD273"/>
    </row>
    <row r="274" spans="1:56">
      <c r="A274" t="s">
        <v>605</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606</v>
      </c>
      <c r="B275">
        <v>0</v>
      </c>
      <c r="C275">
        <v>-53655</v>
      </c>
      <c r="D275">
        <v>-309488</v>
      </c>
      <c r="E275">
        <v>0</v>
      </c>
      <c r="F275">
        <v>0</v>
      </c>
      <c r="G275">
        <v>0</v>
      </c>
      <c r="H275">
        <v>-432028</v>
      </c>
      <c r="I275">
        <v>-178852</v>
      </c>
      <c r="J275">
        <v>150924</v>
      </c>
      <c r="K275">
        <v>-167927</v>
      </c>
      <c r="L275">
        <v>-51421</v>
      </c>
      <c r="M275">
        <v>230920</v>
      </c>
      <c r="N275">
        <v>289893</v>
      </c>
      <c r="O275">
        <v>-10017</v>
      </c>
      <c r="P275">
        <v>-10017</v>
      </c>
      <c r="Q275">
        <v>465515</v>
      </c>
      <c r="R275">
        <v>220161</v>
      </c>
      <c r="S275">
        <v>102403</v>
      </c>
      <c r="T275">
        <v>-195753</v>
      </c>
      <c r="U275">
        <v>-123719</v>
      </c>
      <c r="V275">
        <v>25958</v>
      </c>
      <c r="W275">
        <v>89604</v>
      </c>
      <c r="X275">
        <v>-204283</v>
      </c>
      <c r="Y275">
        <v>107677</v>
      </c>
      <c r="Z275">
        <v>21142</v>
      </c>
      <c r="AA275">
        <v>4778</v>
      </c>
      <c r="AB275">
        <v>-197147</v>
      </c>
      <c r="AC275">
        <v>188768</v>
      </c>
      <c r="AD275">
        <v>165762</v>
      </c>
      <c r="AE275">
        <v>154962</v>
      </c>
      <c r="AF275">
        <v>15102</v>
      </c>
      <c r="AG275">
        <v>-338032</v>
      </c>
      <c r="AH275">
        <v>42550</v>
      </c>
      <c r="AI275">
        <v>55197</v>
      </c>
      <c r="AJ275">
        <v>38764</v>
      </c>
      <c r="AK275">
        <v>-71797.67</v>
      </c>
      <c r="AL275">
        <v>337086</v>
      </c>
      <c r="AM275">
        <v>278729</v>
      </c>
      <c r="AN275">
        <v>72608.429999999993</v>
      </c>
      <c r="AO275"/>
      <c r="AP275"/>
      <c r="AQ275"/>
      <c r="AR275"/>
      <c r="AS275"/>
      <c r="AT275"/>
      <c r="AU275"/>
      <c r="AV275"/>
      <c r="AW275"/>
      <c r="AX275"/>
      <c r="AY275"/>
      <c r="AZ275"/>
      <c r="BA275"/>
      <c r="BB275"/>
      <c r="BC275"/>
      <c r="BD275"/>
    </row>
    <row r="276" spans="1:56">
      <c r="A276" t="s">
        <v>609</v>
      </c>
      <c r="B276">
        <v>13908</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137862</v>
      </c>
      <c r="AL276">
        <v>121382</v>
      </c>
      <c r="AM276">
        <v>82857</v>
      </c>
      <c r="AN276">
        <v>421855</v>
      </c>
      <c r="AO276"/>
      <c r="AP276"/>
      <c r="AQ276"/>
      <c r="AR276"/>
      <c r="AS276"/>
      <c r="AT276"/>
      <c r="AU276"/>
      <c r="AV276"/>
      <c r="AW276"/>
      <c r="AX276"/>
      <c r="AY276"/>
      <c r="AZ276"/>
      <c r="BA276"/>
      <c r="BB276"/>
      <c r="BC276"/>
      <c r="BD276"/>
    </row>
    <row r="277" spans="1:56">
      <c r="A277" t="s">
        <v>610</v>
      </c>
      <c r="B277">
        <v>13908</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c r="AP277"/>
      <c r="AQ277"/>
      <c r="AR277"/>
      <c r="AS277"/>
      <c r="AT277"/>
      <c r="AU277"/>
      <c r="AV277"/>
      <c r="AW277"/>
      <c r="AX277"/>
      <c r="AY277"/>
      <c r="AZ277"/>
      <c r="BA277"/>
      <c r="BB277"/>
      <c r="BC277"/>
      <c r="BD277"/>
    </row>
    <row r="278" spans="1:56">
      <c r="A278" t="s">
        <v>611</v>
      </c>
      <c r="B278">
        <v>13908</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c r="AP278"/>
      <c r="AQ278"/>
      <c r="AR278"/>
      <c r="AS278"/>
      <c r="AT278"/>
      <c r="AU278"/>
      <c r="AV278"/>
      <c r="AW278"/>
      <c r="AX278"/>
      <c r="AY278"/>
      <c r="AZ278"/>
      <c r="BA278"/>
      <c r="BB278"/>
      <c r="BC278"/>
      <c r="BD278"/>
    </row>
    <row r="279" spans="1:56">
      <c r="A279" t="s">
        <v>612</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137862</v>
      </c>
      <c r="AL279">
        <v>121382</v>
      </c>
      <c r="AM279">
        <v>0</v>
      </c>
      <c r="AN279">
        <v>421855</v>
      </c>
      <c r="AO279"/>
      <c r="AP279"/>
      <c r="AQ279"/>
      <c r="AR279"/>
      <c r="AS279"/>
      <c r="AT279"/>
      <c r="AU279"/>
      <c r="AV279"/>
      <c r="AW279"/>
      <c r="AX279"/>
      <c r="AY279"/>
      <c r="AZ279"/>
      <c r="BA279"/>
      <c r="BB279"/>
      <c r="BC279"/>
      <c r="BD279"/>
    </row>
    <row r="280" spans="1:56">
      <c r="A280" t="s">
        <v>615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137862</v>
      </c>
      <c r="AL280">
        <v>121382</v>
      </c>
      <c r="AM280">
        <v>0</v>
      </c>
      <c r="AN280">
        <v>421855</v>
      </c>
      <c r="AO280"/>
      <c r="AP280"/>
      <c r="AQ280"/>
      <c r="AR280"/>
      <c r="AS280"/>
      <c r="AT280"/>
      <c r="AU280"/>
      <c r="AV280"/>
      <c r="AW280"/>
      <c r="AX280"/>
      <c r="AY280"/>
      <c r="AZ280"/>
      <c r="BA280"/>
      <c r="BB280"/>
      <c r="BC280"/>
      <c r="BD280"/>
    </row>
    <row r="281" spans="1:56">
      <c r="A281" t="s">
        <v>2592</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82857</v>
      </c>
      <c r="AN281">
        <v>0</v>
      </c>
      <c r="AO281"/>
      <c r="AP281"/>
      <c r="AQ281"/>
      <c r="AR281"/>
      <c r="AS281"/>
      <c r="AT281"/>
      <c r="AU281"/>
      <c r="AV281"/>
      <c r="AW281"/>
      <c r="AX281"/>
      <c r="AY281"/>
      <c r="AZ281"/>
      <c r="BA281"/>
      <c r="BB281"/>
      <c r="BC281"/>
      <c r="BD281"/>
    </row>
    <row r="282" spans="1:56">
      <c r="A282" t="s">
        <v>616</v>
      </c>
      <c r="B282">
        <v>0</v>
      </c>
      <c r="C282">
        <v>0</v>
      </c>
      <c r="D282">
        <v>0</v>
      </c>
      <c r="E282">
        <v>-300395</v>
      </c>
      <c r="F282">
        <v>-279531</v>
      </c>
      <c r="G282">
        <v>-232987</v>
      </c>
      <c r="H282">
        <v>0</v>
      </c>
      <c r="I282">
        <v>0</v>
      </c>
      <c r="J282">
        <v>0</v>
      </c>
      <c r="K282">
        <v>0</v>
      </c>
      <c r="L282">
        <v>0</v>
      </c>
      <c r="M282">
        <v>0</v>
      </c>
      <c r="N282">
        <v>0</v>
      </c>
      <c r="O282">
        <v>0</v>
      </c>
      <c r="P282">
        <v>0</v>
      </c>
      <c r="Q282">
        <v>0</v>
      </c>
      <c r="R282">
        <v>0</v>
      </c>
      <c r="S282">
        <v>0</v>
      </c>
      <c r="T282">
        <v>0</v>
      </c>
      <c r="U282">
        <v>0</v>
      </c>
      <c r="V282">
        <v>0</v>
      </c>
      <c r="W282">
        <v>0</v>
      </c>
      <c r="X282">
        <v>0</v>
      </c>
      <c r="Y282">
        <v>-143411</v>
      </c>
      <c r="Z282">
        <v>-96393</v>
      </c>
      <c r="AA282">
        <v>-38301</v>
      </c>
      <c r="AB282">
        <v>-19154</v>
      </c>
      <c r="AC282">
        <v>-66651</v>
      </c>
      <c r="AD282">
        <v>-56593</v>
      </c>
      <c r="AE282">
        <v>-37025</v>
      </c>
      <c r="AF282">
        <v>-19667</v>
      </c>
      <c r="AG282">
        <v>-73212</v>
      </c>
      <c r="AH282">
        <v>-57061</v>
      </c>
      <c r="AI282">
        <v>-38369</v>
      </c>
      <c r="AJ282">
        <v>-18585</v>
      </c>
      <c r="AK282">
        <v>-296621.53000000003</v>
      </c>
      <c r="AL282">
        <v>-45335</v>
      </c>
      <c r="AM282">
        <v>-13839</v>
      </c>
      <c r="AN282">
        <v>-20255</v>
      </c>
      <c r="AO282"/>
      <c r="AP282"/>
      <c r="AQ282"/>
      <c r="AR282"/>
      <c r="AS282"/>
      <c r="AT282"/>
      <c r="AU282"/>
      <c r="AV282"/>
      <c r="AW282"/>
      <c r="AX282"/>
      <c r="AY282"/>
      <c r="AZ282"/>
      <c r="BA282"/>
      <c r="BB282"/>
      <c r="BC282"/>
      <c r="BD282"/>
    </row>
    <row r="283" spans="1:56">
      <c r="A283" t="s">
        <v>617</v>
      </c>
      <c r="B283">
        <v>0</v>
      </c>
      <c r="C283">
        <v>0</v>
      </c>
      <c r="D283">
        <v>0</v>
      </c>
      <c r="E283">
        <v>-300395</v>
      </c>
      <c r="F283">
        <v>-279531</v>
      </c>
      <c r="G283">
        <v>-232987</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c r="AQ283"/>
      <c r="AR283"/>
      <c r="AS283"/>
      <c r="AT283"/>
      <c r="AU283"/>
      <c r="AV283"/>
      <c r="AW283"/>
      <c r="AX283"/>
      <c r="AY283"/>
      <c r="AZ283"/>
      <c r="BA283"/>
      <c r="BB283"/>
      <c r="BC283"/>
      <c r="BD283"/>
    </row>
    <row r="284" spans="1:56">
      <c r="A284" t="s">
        <v>618</v>
      </c>
      <c r="B284">
        <v>0</v>
      </c>
      <c r="C284">
        <v>0</v>
      </c>
      <c r="D284">
        <v>0</v>
      </c>
      <c r="E284">
        <v>-300395</v>
      </c>
      <c r="F284">
        <v>-279531</v>
      </c>
      <c r="G284">
        <v>-232987</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c r="AP284"/>
      <c r="AQ284"/>
      <c r="AR284"/>
      <c r="AS284"/>
      <c r="AT284"/>
      <c r="AU284"/>
      <c r="AV284"/>
      <c r="AW284"/>
      <c r="AX284"/>
      <c r="AY284"/>
      <c r="AZ284"/>
      <c r="BA284"/>
      <c r="BB284"/>
      <c r="BC284"/>
      <c r="BD284"/>
    </row>
    <row r="285" spans="1:56">
      <c r="A285" t="s">
        <v>619</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-56593</v>
      </c>
      <c r="AE285">
        <v>0</v>
      </c>
      <c r="AF285">
        <v>0</v>
      </c>
      <c r="AG285">
        <v>0</v>
      </c>
      <c r="AH285">
        <v>-57061</v>
      </c>
      <c r="AI285">
        <v>0</v>
      </c>
      <c r="AJ285">
        <v>0</v>
      </c>
      <c r="AK285">
        <v>-296621.53000000003</v>
      </c>
      <c r="AL285">
        <v>-45335</v>
      </c>
      <c r="AM285">
        <v>-13839</v>
      </c>
      <c r="AN285">
        <v>-20255</v>
      </c>
      <c r="AO285"/>
      <c r="AP285"/>
      <c r="AQ285"/>
      <c r="AR285"/>
      <c r="AS285"/>
      <c r="AT285"/>
      <c r="AU285"/>
      <c r="AV285"/>
      <c r="AW285"/>
      <c r="AX285"/>
      <c r="AY285"/>
      <c r="AZ285"/>
      <c r="BA285"/>
      <c r="BB285"/>
      <c r="BC285"/>
      <c r="BD285"/>
    </row>
    <row r="286" spans="1:56">
      <c r="A286" t="s">
        <v>712</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-56593</v>
      </c>
      <c r="AE286">
        <v>0</v>
      </c>
      <c r="AF286">
        <v>0</v>
      </c>
      <c r="AG286">
        <v>0</v>
      </c>
      <c r="AH286">
        <v>-57061</v>
      </c>
      <c r="AI286">
        <v>0</v>
      </c>
      <c r="AJ286">
        <v>0</v>
      </c>
      <c r="AK286">
        <v>-296621.53000000003</v>
      </c>
      <c r="AL286">
        <v>-45335</v>
      </c>
      <c r="AM286">
        <v>-13839</v>
      </c>
      <c r="AN286">
        <v>-20255</v>
      </c>
      <c r="AO286"/>
      <c r="AP286"/>
      <c r="AQ286"/>
      <c r="AR286"/>
      <c r="AS286"/>
      <c r="AT286"/>
      <c r="AU286"/>
      <c r="AV286"/>
      <c r="AW286"/>
      <c r="AX286"/>
      <c r="AY286"/>
      <c r="AZ286"/>
      <c r="BA286"/>
      <c r="BB286"/>
      <c r="BC286"/>
      <c r="BD286"/>
    </row>
    <row r="287" spans="1:56">
      <c r="A287" t="s">
        <v>2593</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-143411</v>
      </c>
      <c r="Z287">
        <v>-96393</v>
      </c>
      <c r="AA287">
        <v>-38301</v>
      </c>
      <c r="AB287">
        <v>-19154</v>
      </c>
      <c r="AC287">
        <v>-66651</v>
      </c>
      <c r="AD287">
        <v>0</v>
      </c>
      <c r="AE287">
        <v>-37025</v>
      </c>
      <c r="AF287">
        <v>-19667</v>
      </c>
      <c r="AG287">
        <v>-73212</v>
      </c>
      <c r="AH287">
        <v>0</v>
      </c>
      <c r="AI287">
        <v>-38369</v>
      </c>
      <c r="AJ287">
        <v>-18585</v>
      </c>
      <c r="AK287">
        <v>0</v>
      </c>
      <c r="AL287">
        <v>0</v>
      </c>
      <c r="AM287">
        <v>0</v>
      </c>
      <c r="AN287">
        <v>0</v>
      </c>
      <c r="AO287"/>
      <c r="AP287"/>
      <c r="AQ287"/>
      <c r="AR287"/>
      <c r="AS287"/>
      <c r="AT287"/>
      <c r="AU287"/>
      <c r="AV287"/>
      <c r="AW287"/>
      <c r="AX287"/>
      <c r="AY287"/>
      <c r="AZ287"/>
      <c r="BA287"/>
      <c r="BB287"/>
      <c r="BC287"/>
      <c r="BD287"/>
    </row>
    <row r="288" spans="1:56">
      <c r="A288" t="s">
        <v>622</v>
      </c>
      <c r="B288">
        <v>-27949</v>
      </c>
      <c r="C288">
        <v>-13984</v>
      </c>
      <c r="D288">
        <v>-53520</v>
      </c>
      <c r="E288">
        <v>-47455</v>
      </c>
      <c r="F288">
        <v>-30843</v>
      </c>
      <c r="G288">
        <v>-15964</v>
      </c>
      <c r="H288">
        <v>-55538</v>
      </c>
      <c r="I288">
        <v>-42273</v>
      </c>
      <c r="J288">
        <v>-26968</v>
      </c>
      <c r="K288">
        <v>-13588</v>
      </c>
      <c r="L288">
        <v>-1158</v>
      </c>
      <c r="M288">
        <v>-837</v>
      </c>
      <c r="N288">
        <v>-558</v>
      </c>
      <c r="O288">
        <v>-284</v>
      </c>
      <c r="P288">
        <v>-284</v>
      </c>
      <c r="Q288">
        <v>-5728</v>
      </c>
      <c r="R288">
        <v>-5323</v>
      </c>
      <c r="S288">
        <v>-5949</v>
      </c>
      <c r="T288">
        <v>-2152</v>
      </c>
      <c r="U288">
        <v>-8168</v>
      </c>
      <c r="V288">
        <v>-6165</v>
      </c>
      <c r="W288">
        <v>-4116</v>
      </c>
      <c r="X288">
        <v>-2057</v>
      </c>
      <c r="Y288">
        <v>-8032</v>
      </c>
      <c r="Z288">
        <v>-6249</v>
      </c>
      <c r="AA288">
        <v>-4406</v>
      </c>
      <c r="AB288">
        <v>-2113</v>
      </c>
      <c r="AC288">
        <v>-2720</v>
      </c>
      <c r="AD288">
        <v>-789</v>
      </c>
      <c r="AE288">
        <v>-105</v>
      </c>
      <c r="AF288">
        <v>-60</v>
      </c>
      <c r="AG288">
        <v>-299</v>
      </c>
      <c r="AH288">
        <v>-231</v>
      </c>
      <c r="AI288">
        <v>-164</v>
      </c>
      <c r="AJ288">
        <v>-98</v>
      </c>
      <c r="AK288">
        <v>-716.06</v>
      </c>
      <c r="AL288">
        <v>-642</v>
      </c>
      <c r="AM288">
        <v>-318</v>
      </c>
      <c r="AN288">
        <v>-904.85</v>
      </c>
      <c r="AO288"/>
      <c r="AP288"/>
      <c r="AQ288"/>
      <c r="AR288"/>
      <c r="AS288"/>
      <c r="AT288"/>
      <c r="AU288"/>
      <c r="AV288"/>
      <c r="AW288"/>
      <c r="AX288"/>
      <c r="AY288"/>
      <c r="AZ288"/>
      <c r="BA288"/>
      <c r="BB288"/>
      <c r="BC288"/>
      <c r="BD288"/>
    </row>
    <row r="289" spans="1:56">
      <c r="A289" t="s">
        <v>625</v>
      </c>
      <c r="B289">
        <v>0</v>
      </c>
      <c r="C289">
        <v>0</v>
      </c>
      <c r="D289">
        <v>0</v>
      </c>
      <c r="E289">
        <v>0</v>
      </c>
      <c r="F289">
        <v>0</v>
      </c>
      <c r="G289">
        <v>0</v>
      </c>
      <c r="H289">
        <v>0</v>
      </c>
      <c r="I289">
        <v>0</v>
      </c>
      <c r="J289">
        <v>0</v>
      </c>
      <c r="K289">
        <v>0</v>
      </c>
      <c r="L289">
        <v>114433</v>
      </c>
      <c r="M289">
        <v>114434</v>
      </c>
      <c r="N289">
        <v>114433</v>
      </c>
      <c r="O289">
        <v>76048</v>
      </c>
      <c r="P289">
        <v>76048</v>
      </c>
      <c r="Q289">
        <v>37220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675</v>
      </c>
      <c r="AM289">
        <v>0</v>
      </c>
      <c r="AN289">
        <v>0</v>
      </c>
      <c r="AO289"/>
      <c r="AP289"/>
      <c r="AQ289"/>
      <c r="AR289"/>
      <c r="AS289"/>
      <c r="AT289"/>
      <c r="AU289"/>
      <c r="AV289"/>
      <c r="AW289"/>
      <c r="AX289"/>
      <c r="AY289"/>
      <c r="AZ289"/>
      <c r="BA289"/>
      <c r="BB289"/>
      <c r="BC289"/>
      <c r="BD289"/>
    </row>
    <row r="290" spans="1:56">
      <c r="A290" t="s">
        <v>840</v>
      </c>
      <c r="B290">
        <v>-4910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c r="AP290"/>
      <c r="AQ290"/>
      <c r="AR290"/>
      <c r="AS290"/>
      <c r="AT290"/>
      <c r="AU290"/>
      <c r="AV290"/>
      <c r="AW290"/>
      <c r="AX290"/>
      <c r="AY290"/>
      <c r="AZ290"/>
      <c r="BA290"/>
      <c r="BB290"/>
      <c r="BC290"/>
      <c r="BD290"/>
    </row>
    <row r="291" spans="1:56">
      <c r="A291" t="s">
        <v>626</v>
      </c>
      <c r="B291">
        <v>-751406</v>
      </c>
      <c r="C291">
        <v>-668</v>
      </c>
      <c r="D291">
        <v>-922942</v>
      </c>
      <c r="E291">
        <v>-922904</v>
      </c>
      <c r="F291">
        <v>-470209</v>
      </c>
      <c r="G291">
        <v>-4</v>
      </c>
      <c r="H291">
        <v>-670190</v>
      </c>
      <c r="I291">
        <v>-670200</v>
      </c>
      <c r="J291">
        <v>-356835</v>
      </c>
      <c r="K291">
        <v>0</v>
      </c>
      <c r="L291">
        <v>-618104</v>
      </c>
      <c r="M291">
        <v>-618058</v>
      </c>
      <c r="N291">
        <v>-347280</v>
      </c>
      <c r="O291">
        <v>-2</v>
      </c>
      <c r="P291">
        <v>-2</v>
      </c>
      <c r="Q291">
        <v>-614505</v>
      </c>
      <c r="R291">
        <v>-613919</v>
      </c>
      <c r="S291">
        <v>-345997</v>
      </c>
      <c r="T291">
        <v>-217</v>
      </c>
      <c r="U291">
        <v>-467315</v>
      </c>
      <c r="V291">
        <v>-467272</v>
      </c>
      <c r="W291">
        <v>-207811</v>
      </c>
      <c r="X291">
        <v>-151</v>
      </c>
      <c r="Y291">
        <v>-407408</v>
      </c>
      <c r="Z291">
        <v>-407364</v>
      </c>
      <c r="AA291">
        <v>-208236</v>
      </c>
      <c r="AB291">
        <v>-944</v>
      </c>
      <c r="AC291">
        <v>-353576</v>
      </c>
      <c r="AD291">
        <v>-354752</v>
      </c>
      <c r="AE291">
        <v>-216312</v>
      </c>
      <c r="AF291">
        <v>0</v>
      </c>
      <c r="AG291">
        <v>-242551</v>
      </c>
      <c r="AH291">
        <v>-242551</v>
      </c>
      <c r="AI291">
        <v>-156026</v>
      </c>
      <c r="AJ291">
        <v>-22</v>
      </c>
      <c r="AK291">
        <v>-846194.35</v>
      </c>
      <c r="AL291">
        <v>-282325</v>
      </c>
      <c r="AM291">
        <v>-201181</v>
      </c>
      <c r="AN291">
        <v>-144851.45000000001</v>
      </c>
      <c r="AO291"/>
      <c r="AP291"/>
      <c r="AQ291"/>
      <c r="AR291"/>
      <c r="AS291"/>
      <c r="AT291"/>
      <c r="AU291"/>
      <c r="AV291"/>
      <c r="AW291"/>
      <c r="AX291"/>
      <c r="AY291"/>
      <c r="AZ291"/>
      <c r="BA291"/>
      <c r="BB291"/>
      <c r="BC291"/>
      <c r="BD291"/>
    </row>
    <row r="292" spans="1:56">
      <c r="A292" t="s">
        <v>627</v>
      </c>
      <c r="B292">
        <v>-12194</v>
      </c>
      <c r="C292">
        <v>-6693</v>
      </c>
      <c r="D292">
        <v>-27934</v>
      </c>
      <c r="E292">
        <v>-16369</v>
      </c>
      <c r="F292">
        <v>-13448</v>
      </c>
      <c r="G292">
        <v>-7852</v>
      </c>
      <c r="H292">
        <v>-64630</v>
      </c>
      <c r="I292">
        <v>-51619</v>
      </c>
      <c r="J292">
        <v>-37503</v>
      </c>
      <c r="K292">
        <v>-19669</v>
      </c>
      <c r="L292">
        <v>-65059</v>
      </c>
      <c r="M292">
        <v>-48413</v>
      </c>
      <c r="N292">
        <v>-30500</v>
      </c>
      <c r="O292">
        <v>-12837</v>
      </c>
      <c r="P292">
        <v>-12837</v>
      </c>
      <c r="Q292">
        <v>-32872</v>
      </c>
      <c r="R292">
        <v>-20514</v>
      </c>
      <c r="S292">
        <v>-11838</v>
      </c>
      <c r="T292">
        <v>-4391</v>
      </c>
      <c r="U292">
        <v>-25732</v>
      </c>
      <c r="V292">
        <v>-19020</v>
      </c>
      <c r="W292">
        <v>-13749</v>
      </c>
      <c r="X292">
        <v>-6316</v>
      </c>
      <c r="Y292">
        <v>-21913</v>
      </c>
      <c r="Z292">
        <v>-14736</v>
      </c>
      <c r="AA292">
        <v>-8158</v>
      </c>
      <c r="AB292">
        <v>-3679</v>
      </c>
      <c r="AC292">
        <v>-12524</v>
      </c>
      <c r="AD292">
        <v>-9499</v>
      </c>
      <c r="AE292">
        <v>-5971</v>
      </c>
      <c r="AF292">
        <v>-2484</v>
      </c>
      <c r="AG292">
        <v>-17313</v>
      </c>
      <c r="AH292">
        <v>-13664</v>
      </c>
      <c r="AI292">
        <v>-9612</v>
      </c>
      <c r="AJ292">
        <v>-4995</v>
      </c>
      <c r="AK292">
        <v>-35064.730000000003</v>
      </c>
      <c r="AL292">
        <v>-23625</v>
      </c>
      <c r="AM292">
        <v>-15018</v>
      </c>
      <c r="AN292">
        <v>-24836.9</v>
      </c>
      <c r="AO292"/>
      <c r="AP292"/>
      <c r="AQ292"/>
      <c r="AR292"/>
      <c r="AS292"/>
      <c r="AT292"/>
      <c r="AU292"/>
      <c r="AV292"/>
      <c r="AW292"/>
      <c r="AX292"/>
      <c r="AY292"/>
      <c r="AZ292"/>
      <c r="BA292"/>
      <c r="BB292"/>
      <c r="BC292"/>
      <c r="BD292"/>
    </row>
    <row r="293" spans="1:56">
      <c r="A293" t="s">
        <v>628</v>
      </c>
      <c r="B293">
        <v>0</v>
      </c>
      <c r="C293">
        <v>0</v>
      </c>
      <c r="D293">
        <v>0</v>
      </c>
      <c r="E293">
        <v>0</v>
      </c>
      <c r="F293">
        <v>0</v>
      </c>
      <c r="G293">
        <v>0</v>
      </c>
      <c r="H293">
        <v>0</v>
      </c>
      <c r="I293">
        <v>0</v>
      </c>
      <c r="J293">
        <v>0</v>
      </c>
      <c r="K293">
        <v>0</v>
      </c>
      <c r="L293">
        <v>0</v>
      </c>
      <c r="M293">
        <v>0</v>
      </c>
      <c r="N293">
        <v>0</v>
      </c>
      <c r="O293">
        <v>0</v>
      </c>
      <c r="P293">
        <v>0</v>
      </c>
      <c r="Q293">
        <v>-26593</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2215433.79</v>
      </c>
      <c r="AL293">
        <v>0</v>
      </c>
      <c r="AM293">
        <v>0</v>
      </c>
      <c r="AN293">
        <v>0</v>
      </c>
      <c r="AO293"/>
      <c r="AP293"/>
      <c r="AQ293"/>
      <c r="AR293"/>
      <c r="AS293"/>
      <c r="AT293"/>
      <c r="AU293"/>
      <c r="AV293"/>
      <c r="AW293"/>
      <c r="AX293"/>
      <c r="AY293"/>
      <c r="AZ293"/>
      <c r="BA293"/>
      <c r="BB293"/>
      <c r="BC293"/>
      <c r="BD293"/>
    </row>
    <row r="294" spans="1:56">
      <c r="A294" t="s">
        <v>367</v>
      </c>
      <c r="B294">
        <v>-782551</v>
      </c>
      <c r="C294">
        <v>-75000</v>
      </c>
      <c r="D294">
        <v>-1313884</v>
      </c>
      <c r="E294">
        <v>-1287123</v>
      </c>
      <c r="F294">
        <v>-794031</v>
      </c>
      <c r="G294">
        <v>-256807</v>
      </c>
      <c r="H294">
        <v>-1222386</v>
      </c>
      <c r="I294">
        <v>-942944</v>
      </c>
      <c r="J294">
        <v>-270382</v>
      </c>
      <c r="K294">
        <v>-201184</v>
      </c>
      <c r="L294">
        <v>-621309</v>
      </c>
      <c r="M294">
        <v>-321954</v>
      </c>
      <c r="N294">
        <v>25988</v>
      </c>
      <c r="O294">
        <v>52908</v>
      </c>
      <c r="P294">
        <v>52908</v>
      </c>
      <c r="Q294">
        <v>-176963</v>
      </c>
      <c r="R294">
        <v>-419595</v>
      </c>
      <c r="S294">
        <v>-261381</v>
      </c>
      <c r="T294">
        <v>-202513</v>
      </c>
      <c r="U294">
        <v>-624934</v>
      </c>
      <c r="V294">
        <v>-466499</v>
      </c>
      <c r="W294">
        <v>-136072</v>
      </c>
      <c r="X294">
        <v>-212807</v>
      </c>
      <c r="Y294">
        <v>-473087</v>
      </c>
      <c r="Z294">
        <v>-503600</v>
      </c>
      <c r="AA294">
        <v>-254323</v>
      </c>
      <c r="AB294">
        <v>-223037</v>
      </c>
      <c r="AC294">
        <v>-246703</v>
      </c>
      <c r="AD294">
        <v>-255871</v>
      </c>
      <c r="AE294">
        <v>-104451</v>
      </c>
      <c r="AF294">
        <v>-7109</v>
      </c>
      <c r="AG294">
        <v>-671407</v>
      </c>
      <c r="AH294">
        <v>-270957</v>
      </c>
      <c r="AI294">
        <v>-148974</v>
      </c>
      <c r="AJ294">
        <v>15064</v>
      </c>
      <c r="AK294">
        <v>1102901.45</v>
      </c>
      <c r="AL294">
        <v>107216</v>
      </c>
      <c r="AM294">
        <v>131230</v>
      </c>
      <c r="AN294">
        <v>303615.23</v>
      </c>
      <c r="AO294"/>
      <c r="AP294"/>
      <c r="AQ294"/>
      <c r="AR294"/>
      <c r="AS294"/>
      <c r="AT294"/>
      <c r="AU294"/>
      <c r="AV294"/>
      <c r="AW294"/>
      <c r="AX294"/>
      <c r="AY294"/>
      <c r="AZ294"/>
      <c r="BA294"/>
      <c r="BB294"/>
      <c r="BC294"/>
      <c r="BD294"/>
    </row>
    <row r="295" spans="1:56">
      <c r="A295" t="s">
        <v>368</v>
      </c>
      <c r="B295">
        <v>-129170</v>
      </c>
      <c r="C295">
        <v>35892</v>
      </c>
      <c r="D295">
        <v>1148257</v>
      </c>
      <c r="E295">
        <v>574958</v>
      </c>
      <c r="F295">
        <v>454369</v>
      </c>
      <c r="G295">
        <v>470509</v>
      </c>
      <c r="H295">
        <v>-243240</v>
      </c>
      <c r="I295">
        <v>-297587</v>
      </c>
      <c r="J295">
        <v>-221150</v>
      </c>
      <c r="K295">
        <v>-283528</v>
      </c>
      <c r="L295">
        <v>701328</v>
      </c>
      <c r="M295">
        <v>525244</v>
      </c>
      <c r="N295">
        <v>301080</v>
      </c>
      <c r="O295">
        <v>54408</v>
      </c>
      <c r="P295">
        <v>54408</v>
      </c>
      <c r="Q295">
        <v>95177</v>
      </c>
      <c r="R295">
        <v>-22068</v>
      </c>
      <c r="S295">
        <v>-11466</v>
      </c>
      <c r="T295">
        <v>243909</v>
      </c>
      <c r="U295">
        <v>-50473</v>
      </c>
      <c r="V295">
        <v>-55964</v>
      </c>
      <c r="W295">
        <v>144812</v>
      </c>
      <c r="X295">
        <v>-34415</v>
      </c>
      <c r="Y295">
        <v>70395</v>
      </c>
      <c r="Z295">
        <v>317534</v>
      </c>
      <c r="AA295">
        <v>535959</v>
      </c>
      <c r="AB295">
        <v>501845</v>
      </c>
      <c r="AC295">
        <v>178147</v>
      </c>
      <c r="AD295">
        <v>-49210</v>
      </c>
      <c r="AE295">
        <v>-8778</v>
      </c>
      <c r="AF295">
        <v>-3507</v>
      </c>
      <c r="AG295">
        <v>-1199990</v>
      </c>
      <c r="AH295">
        <v>-300901</v>
      </c>
      <c r="AI295">
        <v>-240711</v>
      </c>
      <c r="AJ295">
        <v>47483</v>
      </c>
      <c r="AK295">
        <v>1172419.1399999999</v>
      </c>
      <c r="AL295">
        <v>-4629</v>
      </c>
      <c r="AM295">
        <v>-23504</v>
      </c>
      <c r="AN295">
        <v>20063.91</v>
      </c>
      <c r="AO295"/>
      <c r="AP295"/>
      <c r="AQ295"/>
      <c r="AR295"/>
      <c r="AS295"/>
      <c r="AT295"/>
      <c r="AU295"/>
      <c r="AV295"/>
      <c r="AW295"/>
      <c r="AX295"/>
      <c r="AY295"/>
      <c r="AZ295"/>
      <c r="BA295"/>
      <c r="BB295"/>
      <c r="BC295"/>
      <c r="BD295"/>
    </row>
    <row r="296" spans="1:56">
      <c r="A296" t="s">
        <v>629</v>
      </c>
      <c r="B296">
        <v>51419</v>
      </c>
      <c r="C296">
        <v>7139</v>
      </c>
      <c r="D296">
        <v>42984</v>
      </c>
      <c r="E296">
        <v>50526</v>
      </c>
      <c r="F296">
        <v>24062</v>
      </c>
      <c r="G296">
        <v>13501</v>
      </c>
      <c r="H296">
        <v>1769</v>
      </c>
      <c r="I296">
        <v>29088</v>
      </c>
      <c r="J296">
        <v>11975</v>
      </c>
      <c r="K296">
        <v>33617</v>
      </c>
      <c r="L296">
        <v>-12938</v>
      </c>
      <c r="M296">
        <v>-6512</v>
      </c>
      <c r="N296">
        <v>-13850</v>
      </c>
      <c r="O296">
        <v>-3455</v>
      </c>
      <c r="P296">
        <v>-3455</v>
      </c>
      <c r="Q296">
        <v>-13316</v>
      </c>
      <c r="R296">
        <v>-13493</v>
      </c>
      <c r="S296">
        <v>2761</v>
      </c>
      <c r="T296">
        <v>-9435</v>
      </c>
      <c r="U296">
        <v>-37712</v>
      </c>
      <c r="V296">
        <v>-33367</v>
      </c>
      <c r="W296">
        <v>-18544</v>
      </c>
      <c r="X296">
        <v>-13077</v>
      </c>
      <c r="Y296">
        <v>-20218</v>
      </c>
      <c r="Z296">
        <v>-23973</v>
      </c>
      <c r="AA296">
        <v>-19585</v>
      </c>
      <c r="AB296">
        <v>-1502</v>
      </c>
      <c r="AC296">
        <v>-3102</v>
      </c>
      <c r="AD296">
        <v>-2697</v>
      </c>
      <c r="AE296">
        <v>-4945</v>
      </c>
      <c r="AF296">
        <v>-4579</v>
      </c>
      <c r="AG296">
        <v>315</v>
      </c>
      <c r="AH296">
        <v>-1975</v>
      </c>
      <c r="AI296">
        <v>664</v>
      </c>
      <c r="AJ296">
        <v>-3562</v>
      </c>
      <c r="AK296">
        <v>14103.84</v>
      </c>
      <c r="AL296">
        <v>2917</v>
      </c>
      <c r="AM296">
        <v>945</v>
      </c>
      <c r="AN296">
        <v>3748.78</v>
      </c>
      <c r="AO296"/>
      <c r="AP296"/>
      <c r="AQ296"/>
      <c r="AR296"/>
      <c r="AS296"/>
      <c r="AT296"/>
      <c r="AU296"/>
      <c r="AV296"/>
      <c r="AW296"/>
      <c r="AX296"/>
      <c r="AY296"/>
      <c r="AZ296"/>
      <c r="BA296"/>
      <c r="BB296"/>
      <c r="BC296"/>
      <c r="BD296"/>
    </row>
    <row r="297" spans="1:56">
      <c r="A297" t="s">
        <v>632</v>
      </c>
      <c r="B297">
        <v>2197692</v>
      </c>
      <c r="C297">
        <v>2197692</v>
      </c>
      <c r="D297">
        <v>1006451</v>
      </c>
      <c r="E297">
        <v>1006451</v>
      </c>
      <c r="F297">
        <v>1006451</v>
      </c>
      <c r="G297">
        <v>1006451</v>
      </c>
      <c r="H297">
        <v>1247922</v>
      </c>
      <c r="I297">
        <v>1247922</v>
      </c>
      <c r="J297">
        <v>1247922</v>
      </c>
      <c r="K297">
        <v>1247922</v>
      </c>
      <c r="L297">
        <v>559532</v>
      </c>
      <c r="M297">
        <v>559532</v>
      </c>
      <c r="N297">
        <v>559532</v>
      </c>
      <c r="O297">
        <v>559532</v>
      </c>
      <c r="P297">
        <v>559532</v>
      </c>
      <c r="Q297">
        <v>477671</v>
      </c>
      <c r="R297">
        <v>477671</v>
      </c>
      <c r="S297">
        <v>477671</v>
      </c>
      <c r="T297">
        <v>477671</v>
      </c>
      <c r="U297">
        <v>565856</v>
      </c>
      <c r="V297">
        <v>565856</v>
      </c>
      <c r="W297">
        <v>565856</v>
      </c>
      <c r="X297">
        <v>565856</v>
      </c>
      <c r="Y297">
        <v>515679</v>
      </c>
      <c r="Z297">
        <v>515679</v>
      </c>
      <c r="AA297">
        <v>515679</v>
      </c>
      <c r="AB297">
        <v>515679</v>
      </c>
      <c r="AC297">
        <v>340634</v>
      </c>
      <c r="AD297">
        <v>340634</v>
      </c>
      <c r="AE297">
        <v>340634</v>
      </c>
      <c r="AF297">
        <v>340634</v>
      </c>
      <c r="AG297">
        <v>1540309</v>
      </c>
      <c r="AH297">
        <v>1540309</v>
      </c>
      <c r="AI297">
        <v>1540309</v>
      </c>
      <c r="AJ297">
        <v>1540309</v>
      </c>
      <c r="AK297">
        <v>353785.75</v>
      </c>
      <c r="AL297">
        <v>353786</v>
      </c>
      <c r="AM297">
        <v>353786</v>
      </c>
      <c r="AN297">
        <v>329973.06</v>
      </c>
      <c r="AO297"/>
      <c r="AP297"/>
      <c r="AQ297"/>
      <c r="AR297"/>
      <c r="AS297"/>
      <c r="AT297"/>
      <c r="AU297"/>
      <c r="AV297"/>
      <c r="AW297"/>
      <c r="AX297"/>
      <c r="AY297"/>
      <c r="AZ297"/>
      <c r="BA297"/>
      <c r="BB297"/>
      <c r="BC297"/>
      <c r="BD297"/>
    </row>
    <row r="298" spans="1:56">
      <c r="A298" t="s">
        <v>633</v>
      </c>
      <c r="B298">
        <v>2119941</v>
      </c>
      <c r="C298">
        <v>2240723</v>
      </c>
      <c r="D298">
        <v>2197692</v>
      </c>
      <c r="E298">
        <v>1631935</v>
      </c>
      <c r="F298">
        <v>1484882</v>
      </c>
      <c r="G298">
        <v>1490461</v>
      </c>
      <c r="H298">
        <v>1006451</v>
      </c>
      <c r="I298">
        <v>979423</v>
      </c>
      <c r="J298">
        <v>1038747</v>
      </c>
      <c r="K298">
        <v>998011</v>
      </c>
      <c r="L298">
        <v>1247922</v>
      </c>
      <c r="M298">
        <v>1078264</v>
      </c>
      <c r="N298">
        <v>846762</v>
      </c>
      <c r="O298">
        <v>610485</v>
      </c>
      <c r="P298">
        <v>610485</v>
      </c>
      <c r="Q298">
        <v>559532</v>
      </c>
      <c r="R298">
        <v>442110</v>
      </c>
      <c r="S298">
        <v>468966</v>
      </c>
      <c r="T298">
        <v>712145</v>
      </c>
      <c r="U298">
        <v>477671</v>
      </c>
      <c r="V298">
        <v>476525</v>
      </c>
      <c r="W298">
        <v>692124</v>
      </c>
      <c r="X298">
        <v>518364</v>
      </c>
      <c r="Y298">
        <v>565856</v>
      </c>
      <c r="Z298">
        <v>809240</v>
      </c>
      <c r="AA298">
        <v>1032053</v>
      </c>
      <c r="AB298">
        <v>1016022</v>
      </c>
      <c r="AC298">
        <v>515679</v>
      </c>
      <c r="AD298">
        <v>288727</v>
      </c>
      <c r="AE298">
        <v>326911</v>
      </c>
      <c r="AF298">
        <v>332548</v>
      </c>
      <c r="AG298">
        <v>340634</v>
      </c>
      <c r="AH298">
        <v>1237433</v>
      </c>
      <c r="AI298">
        <v>1300262</v>
      </c>
      <c r="AJ298">
        <v>1584230</v>
      </c>
      <c r="AK298">
        <v>1540308.73</v>
      </c>
      <c r="AL298">
        <v>352074</v>
      </c>
      <c r="AM298">
        <v>331227</v>
      </c>
      <c r="AN298">
        <v>353785.75</v>
      </c>
      <c r="AO298"/>
      <c r="AP298"/>
      <c r="AQ298"/>
      <c r="AR298"/>
      <c r="AS298"/>
      <c r="AT298"/>
      <c r="AU298"/>
      <c r="AV298"/>
      <c r="AW298"/>
      <c r="AX298"/>
      <c r="AY298"/>
      <c r="AZ298"/>
      <c r="BA298"/>
      <c r="BB298"/>
      <c r="BC298"/>
      <c r="BD298"/>
    </row>
    <row r="299" spans="1:56">
      <c r="A299" t="s">
        <v>634</v>
      </c>
      <c r="B299" t="s">
        <v>2588</v>
      </c>
      <c r="C299" t="s">
        <v>832</v>
      </c>
      <c r="D299" t="s">
        <v>833</v>
      </c>
      <c r="E299" t="s">
        <v>834</v>
      </c>
      <c r="F299" t="s">
        <v>732</v>
      </c>
      <c r="G299" t="s">
        <v>635</v>
      </c>
      <c r="H299" t="s">
        <v>636</v>
      </c>
      <c r="I299" t="s">
        <v>637</v>
      </c>
      <c r="J299" t="s">
        <v>638</v>
      </c>
      <c r="K299" t="s">
        <v>639</v>
      </c>
      <c r="L299" t="s">
        <v>640</v>
      </c>
      <c r="M299" t="s">
        <v>641</v>
      </c>
      <c r="N299" t="s">
        <v>642</v>
      </c>
      <c r="O299" t="s">
        <v>643</v>
      </c>
      <c r="P299" t="s">
        <v>643</v>
      </c>
      <c r="Q299" t="s">
        <v>644</v>
      </c>
      <c r="R299" t="s">
        <v>645</v>
      </c>
      <c r="S299" t="s">
        <v>646</v>
      </c>
      <c r="T299" t="s">
        <v>647</v>
      </c>
      <c r="U299" t="s">
        <v>648</v>
      </c>
      <c r="V299" t="s">
        <v>649</v>
      </c>
      <c r="W299" t="s">
        <v>650</v>
      </c>
      <c r="X299" t="s">
        <v>651</v>
      </c>
      <c r="Y299" t="s">
        <v>652</v>
      </c>
      <c r="Z299" t="s">
        <v>653</v>
      </c>
      <c r="AA299" t="s">
        <v>654</v>
      </c>
      <c r="AB299" t="s">
        <v>655</v>
      </c>
      <c r="AC299" t="s">
        <v>656</v>
      </c>
      <c r="AD299" t="s">
        <v>657</v>
      </c>
      <c r="AE299" t="s">
        <v>658</v>
      </c>
      <c r="AF299" t="s">
        <v>659</v>
      </c>
      <c r="AG299" t="s">
        <v>660</v>
      </c>
      <c r="AH299" t="s">
        <v>661</v>
      </c>
      <c r="AI299" t="s">
        <v>662</v>
      </c>
      <c r="AJ299" t="s">
        <v>663</v>
      </c>
      <c r="AK299" t="s">
        <v>664</v>
      </c>
      <c r="AL299" t="s">
        <v>665</v>
      </c>
      <c r="AM299" t="s">
        <v>666</v>
      </c>
      <c r="AN299" t="s">
        <v>668</v>
      </c>
      <c r="AO299"/>
      <c r="AP299"/>
      <c r="AQ299"/>
      <c r="AR299"/>
      <c r="AS299"/>
      <c r="AT299"/>
      <c r="AU299"/>
      <c r="AV299"/>
      <c r="AW299"/>
      <c r="AX299"/>
      <c r="AY299"/>
      <c r="AZ299"/>
      <c r="BA299"/>
      <c r="BB299"/>
      <c r="BC299"/>
      <c r="BD299"/>
    </row>
    <row r="300" spans="1:56">
      <c r="A300" t="s">
        <v>688</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t="s">
        <v>835</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t="s">
        <v>690</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313</v>
      </c>
      <c r="C350" s="248"/>
      <c r="D350" s="248"/>
      <c r="E350" s="248"/>
      <c r="F350" s="248"/>
      <c r="G350" s="248"/>
      <c r="H350" s="248"/>
      <c r="I350" s="248"/>
      <c r="J350" s="248"/>
      <c r="K350" s="248"/>
      <c r="L350" s="248"/>
      <c r="M350" s="248"/>
      <c r="N350" s="248"/>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f t="shared" si="13"/>
        <v>1584230</v>
      </c>
      <c r="I351" s="7">
        <f t="shared" si="13"/>
        <v>332548</v>
      </c>
      <c r="J351" s="7">
        <f t="shared" si="13"/>
        <v>1016022</v>
      </c>
      <c r="K351" s="7">
        <f t="shared" si="13"/>
        <v>518364</v>
      </c>
      <c r="L351" s="7">
        <f t="shared" si="13"/>
        <v>712145</v>
      </c>
      <c r="M351" s="7">
        <f t="shared" si="13"/>
        <v>610485</v>
      </c>
      <c r="N351" s="8">
        <f t="shared" si="13"/>
        <v>998011</v>
      </c>
      <c r="O351" s="8">
        <f t="shared" si="13"/>
        <v>1490461</v>
      </c>
      <c r="P351" s="8">
        <f t="shared" si="13"/>
        <v>2240723</v>
      </c>
      <c r="Q351" s="6"/>
      <c r="R351" s="9" t="s">
        <v>12</v>
      </c>
    </row>
    <row r="352" spans="1:54">
      <c r="B352" s="7" t="str">
        <f t="shared" si="13"/>
        <v/>
      </c>
      <c r="C352" s="7" t="str">
        <f t="shared" si="13"/>
        <v/>
      </c>
      <c r="D352" s="7" t="str">
        <f t="shared" si="13"/>
        <v/>
      </c>
      <c r="E352" s="7" t="str">
        <f t="shared" si="13"/>
        <v/>
      </c>
      <c r="F352" s="7" t="str">
        <f t="shared" si="13"/>
        <v/>
      </c>
      <c r="G352" s="7">
        <f t="shared" si="13"/>
        <v>331227</v>
      </c>
      <c r="H352" s="7">
        <f t="shared" si="13"/>
        <v>1300262</v>
      </c>
      <c r="I352" s="7">
        <f t="shared" si="13"/>
        <v>326911</v>
      </c>
      <c r="J352" s="7">
        <f t="shared" si="13"/>
        <v>1032053</v>
      </c>
      <c r="K352" s="7">
        <f t="shared" si="13"/>
        <v>692124</v>
      </c>
      <c r="L352" s="7">
        <f t="shared" si="13"/>
        <v>468966</v>
      </c>
      <c r="M352" s="7">
        <f t="shared" si="13"/>
        <v>846762</v>
      </c>
      <c r="N352" s="8">
        <f t="shared" si="13"/>
        <v>1038747</v>
      </c>
      <c r="O352" s="8">
        <f t="shared" si="13"/>
        <v>1484882</v>
      </c>
      <c r="P352" s="8">
        <f t="shared" si="13"/>
        <v>2119941</v>
      </c>
      <c r="Q352" s="6"/>
      <c r="R352" s="9" t="s">
        <v>13</v>
      </c>
    </row>
    <row r="353" spans="2:18">
      <c r="B353" s="7" t="str">
        <f t="shared" si="13"/>
        <v/>
      </c>
      <c r="C353" s="7" t="str">
        <f t="shared" si="13"/>
        <v/>
      </c>
      <c r="D353" s="7" t="str">
        <f t="shared" si="13"/>
        <v/>
      </c>
      <c r="E353" s="7" t="str">
        <f t="shared" si="13"/>
        <v/>
      </c>
      <c r="F353" s="7" t="str">
        <f t="shared" si="13"/>
        <v/>
      </c>
      <c r="G353" s="7">
        <f t="shared" si="13"/>
        <v>352074</v>
      </c>
      <c r="H353" s="7">
        <f t="shared" si="13"/>
        <v>1237433</v>
      </c>
      <c r="I353" s="7">
        <f t="shared" si="13"/>
        <v>288727</v>
      </c>
      <c r="J353" s="7">
        <f t="shared" si="13"/>
        <v>809240</v>
      </c>
      <c r="K353" s="7">
        <f t="shared" si="13"/>
        <v>476525</v>
      </c>
      <c r="L353" s="7">
        <f t="shared" si="13"/>
        <v>442110</v>
      </c>
      <c r="M353" s="7">
        <f t="shared" si="13"/>
        <v>1078264</v>
      </c>
      <c r="N353" s="8">
        <f t="shared" si="13"/>
        <v>979423</v>
      </c>
      <c r="O353" s="8">
        <f t="shared" si="13"/>
        <v>1631935</v>
      </c>
      <c r="P353" s="8" t="str">
        <f t="shared" si="13"/>
        <v/>
      </c>
      <c r="Q353" s="6"/>
      <c r="R353" s="9" t="s">
        <v>14</v>
      </c>
    </row>
    <row r="354" spans="2:18">
      <c r="B354" s="7" t="str">
        <f t="shared" ref="B354:M354" si="14">IFERROR(VLOOKUP($B$350,$4:$126,MATCH($R354&amp;"/"&amp;B$348,$2:$2,0),FALSE),"")</f>
        <v/>
      </c>
      <c r="C354" s="7" t="str">
        <f t="shared" si="14"/>
        <v/>
      </c>
      <c r="D354" s="7" t="str">
        <f t="shared" si="14"/>
        <v/>
      </c>
      <c r="E354" s="7" t="str">
        <f t="shared" si="14"/>
        <v/>
      </c>
      <c r="F354" s="7">
        <f t="shared" si="14"/>
        <v>353785.75</v>
      </c>
      <c r="G354" s="7">
        <f t="shared" si="14"/>
        <v>1540308.73</v>
      </c>
      <c r="H354" s="7">
        <f t="shared" si="14"/>
        <v>340634</v>
      </c>
      <c r="I354" s="7">
        <f t="shared" si="14"/>
        <v>515679</v>
      </c>
      <c r="J354" s="7">
        <f t="shared" si="14"/>
        <v>565856</v>
      </c>
      <c r="K354" s="7">
        <f t="shared" si="14"/>
        <v>477671</v>
      </c>
      <c r="L354" s="7">
        <f t="shared" si="14"/>
        <v>559532</v>
      </c>
      <c r="M354" s="7">
        <f t="shared" si="14"/>
        <v>1247922</v>
      </c>
      <c r="N354" s="8">
        <f>IFERROR(VLOOKUP($B$350,$4:$126,MATCH($R354&amp;"/"&amp;N$348,$2:$2,0),FALSE),IFERROR(VLOOKUP($B$350,$4:$126,MATCH($R353&amp;"/"&amp;N$348,$2:$2,0),FALSE),IFERROR(VLOOKUP($B$350,$4:$126,MATCH($R352&amp;"/"&amp;N$348,$2:$2,0),FALSE),IFERROR(VLOOKUP($B$350,$4:$126,MATCH($R351&amp;"/"&amp;N$348,$2:$2,0),FALSE),""))))</f>
        <v>1006451</v>
      </c>
      <c r="O354" s="8">
        <f>IFERROR(VLOOKUP($B$350,$4:$126,MATCH($R354&amp;"/"&amp;O$348,$2:$2,0),FALSE),IFERROR(VLOOKUP($B$350,$4:$126,MATCH($R353&amp;"/"&amp;O$348,$2:$2,0),FALSE),IFERROR(VLOOKUP($B$350,$4:$126,MATCH($R352&amp;"/"&amp;O$348,$2:$2,0),FALSE),IFERROR(VLOOKUP($B$350,$4:$126,MATCH($R351&amp;"/"&amp;O$348,$2:$2,0),FALSE),""))))</f>
        <v>2197692</v>
      </c>
      <c r="P354" s="8">
        <f>IFERROR(VLOOKUP($B$350,$4:$126,MATCH($R354&amp;"/"&amp;P$348,$2:$2,0),FALSE),IFERROR(VLOOKUP($B$350,$4:$126,MATCH($R353&amp;"/"&amp;P$348,$2:$2,0),FALSE),IFERROR(VLOOKUP($B$350,$4:$126,MATCH($R352&amp;"/"&amp;P$348,$2:$2,0),FALSE),IFERROR(VLOOKUP($B$350,$4:$126,MATCH($R351&amp;"/"&amp;P$348,$2:$2,0),FALSE),""))))</f>
        <v>2119941</v>
      </c>
      <c r="Q354" s="6"/>
      <c r="R354" s="9" t="s">
        <v>15</v>
      </c>
    </row>
    <row r="355" spans="2:18">
      <c r="B355" s="12" t="e">
        <f t="shared" ref="B355:P355" si="15">+B354/B$402</f>
        <v>#VALUE!</v>
      </c>
      <c r="C355" s="12" t="e">
        <f t="shared" si="15"/>
        <v>#VALUE!</v>
      </c>
      <c r="D355" s="12" t="e">
        <f t="shared" si="15"/>
        <v>#VALUE!</v>
      </c>
      <c r="E355" s="12" t="e">
        <f t="shared" si="15"/>
        <v>#VALUE!</v>
      </c>
      <c r="F355" s="12">
        <f t="shared" si="15"/>
        <v>8.5553539939154516E-2</v>
      </c>
      <c r="G355" s="12">
        <f t="shared" si="15"/>
        <v>0.23567064682700617</v>
      </c>
      <c r="H355" s="12">
        <f t="shared" si="15"/>
        <v>5.0671192405018474E-2</v>
      </c>
      <c r="I355" s="12">
        <f t="shared" si="15"/>
        <v>6.7740665509191597E-2</v>
      </c>
      <c r="J355" s="12">
        <f t="shared" si="15"/>
        <v>7.1257766523069657E-2</v>
      </c>
      <c r="K355" s="12">
        <f t="shared" si="15"/>
        <v>5.4779776973023137E-2</v>
      </c>
      <c r="L355" s="12">
        <f t="shared" si="15"/>
        <v>5.8087370659177649E-2</v>
      </c>
      <c r="M355" s="12">
        <f t="shared" si="15"/>
        <v>0.11848067519217523</v>
      </c>
      <c r="N355" s="12">
        <f t="shared" si="15"/>
        <v>8.684002038359187E-2</v>
      </c>
      <c r="O355" s="12">
        <f t="shared" ref="O355" si="16">+O354/O$402</f>
        <v>0.16559235064083727</v>
      </c>
      <c r="P355" s="12">
        <f t="shared" si="15"/>
        <v>0.14650038502340168</v>
      </c>
      <c r="Q355" s="6"/>
      <c r="R355" s="11" t="s">
        <v>392</v>
      </c>
    </row>
    <row r="356" spans="2:18">
      <c r="B356" s="248" t="s">
        <v>314</v>
      </c>
      <c r="C356" s="248"/>
      <c r="D356" s="248"/>
      <c r="E356" s="248"/>
      <c r="F356" s="248"/>
      <c r="G356" s="248"/>
      <c r="H356" s="248"/>
      <c r="I356" s="248"/>
      <c r="J356" s="248"/>
      <c r="K356" s="248"/>
      <c r="L356" s="248"/>
      <c r="M356" s="248"/>
      <c r="N356" s="248"/>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f t="shared" si="17"/>
        <v>0</v>
      </c>
      <c r="I357" s="8">
        <f t="shared" si="17"/>
        <v>939314</v>
      </c>
      <c r="J357" s="8">
        <f t="shared" si="17"/>
        <v>444573</v>
      </c>
      <c r="K357" s="8">
        <f t="shared" si="17"/>
        <v>679820</v>
      </c>
      <c r="L357" s="8">
        <f t="shared" si="17"/>
        <v>731487</v>
      </c>
      <c r="M357" s="8">
        <f t="shared" si="17"/>
        <v>577844</v>
      </c>
      <c r="N357" s="8">
        <f t="shared" si="17"/>
        <v>214925</v>
      </c>
      <c r="O357" s="8">
        <f t="shared" si="17"/>
        <v>371267</v>
      </c>
      <c r="P357" s="8">
        <f t="shared" si="17"/>
        <v>335412</v>
      </c>
      <c r="Q357" s="6"/>
      <c r="R357" s="9" t="s">
        <v>12</v>
      </c>
    </row>
    <row r="358" spans="2:18">
      <c r="B358" s="8" t="str">
        <f t="shared" si="17"/>
        <v/>
      </c>
      <c r="C358" s="8" t="str">
        <f t="shared" si="17"/>
        <v/>
      </c>
      <c r="D358" s="8" t="str">
        <f t="shared" si="17"/>
        <v/>
      </c>
      <c r="E358" s="8" t="str">
        <f t="shared" si="17"/>
        <v/>
      </c>
      <c r="F358" s="8" t="str">
        <f t="shared" si="17"/>
        <v/>
      </c>
      <c r="G358" s="8">
        <f t="shared" si="17"/>
        <v>0</v>
      </c>
      <c r="H358" s="8">
        <f t="shared" si="17"/>
        <v>0</v>
      </c>
      <c r="I358" s="8">
        <f t="shared" si="17"/>
        <v>939314</v>
      </c>
      <c r="J358" s="8">
        <f t="shared" si="17"/>
        <v>444573</v>
      </c>
      <c r="K358" s="8">
        <f t="shared" si="17"/>
        <v>685430</v>
      </c>
      <c r="L358" s="8">
        <f t="shared" si="17"/>
        <v>711170</v>
      </c>
      <c r="M358" s="8">
        <f t="shared" si="17"/>
        <v>579387</v>
      </c>
      <c r="N358" s="8">
        <f t="shared" si="17"/>
        <v>214785</v>
      </c>
      <c r="O358" s="8">
        <f t="shared" si="17"/>
        <v>333660</v>
      </c>
      <c r="P358" s="8">
        <f t="shared" si="17"/>
        <v>335412</v>
      </c>
      <c r="Q358" s="6"/>
      <c r="R358" s="9" t="s">
        <v>13</v>
      </c>
    </row>
    <row r="359" spans="2:18">
      <c r="B359" s="8" t="str">
        <f t="shared" si="17"/>
        <v/>
      </c>
      <c r="C359" s="8" t="str">
        <f t="shared" si="17"/>
        <v/>
      </c>
      <c r="D359" s="8" t="str">
        <f t="shared" si="17"/>
        <v/>
      </c>
      <c r="E359" s="8" t="str">
        <f t="shared" si="17"/>
        <v/>
      </c>
      <c r="F359" s="8" t="str">
        <f t="shared" si="17"/>
        <v/>
      </c>
      <c r="G359" s="8">
        <f t="shared" si="17"/>
        <v>0</v>
      </c>
      <c r="H359" s="8">
        <f t="shared" si="17"/>
        <v>0</v>
      </c>
      <c r="I359" s="8">
        <f t="shared" si="17"/>
        <v>951111</v>
      </c>
      <c r="J359" s="8">
        <f t="shared" si="17"/>
        <v>667133</v>
      </c>
      <c r="K359" s="8">
        <f t="shared" si="17"/>
        <v>479830</v>
      </c>
      <c r="L359" s="8">
        <f t="shared" si="17"/>
        <v>669601</v>
      </c>
      <c r="M359" s="8">
        <f t="shared" si="17"/>
        <v>240165</v>
      </c>
      <c r="N359" s="8">
        <f t="shared" si="17"/>
        <v>214878</v>
      </c>
      <c r="O359" s="8">
        <f t="shared" si="17"/>
        <v>333660</v>
      </c>
      <c r="P359" s="8" t="str">
        <f t="shared" si="17"/>
        <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f t="shared" si="18"/>
        <v>0</v>
      </c>
      <c r="G360" s="8">
        <f t="shared" si="18"/>
        <v>0</v>
      </c>
      <c r="H360" s="8">
        <f t="shared" si="18"/>
        <v>433832</v>
      </c>
      <c r="I360" s="8">
        <f t="shared" si="18"/>
        <v>951111</v>
      </c>
      <c r="J360" s="8">
        <f t="shared" si="18"/>
        <v>667675</v>
      </c>
      <c r="K360" s="8">
        <f t="shared" si="18"/>
        <v>697174</v>
      </c>
      <c r="L360" s="8">
        <f t="shared" si="18"/>
        <v>370765</v>
      </c>
      <c r="M360" s="8">
        <f t="shared" si="18"/>
        <v>210492</v>
      </c>
      <c r="N360" s="8">
        <f t="shared" si="18"/>
        <v>214695</v>
      </c>
      <c r="O360" s="8">
        <f t="shared" si="18"/>
        <v>333660</v>
      </c>
      <c r="P360" s="8">
        <f t="shared" si="18"/>
        <v>335412</v>
      </c>
      <c r="Q360" s="6"/>
      <c r="R360" s="9" t="s">
        <v>15</v>
      </c>
    </row>
    <row r="361" spans="2:18">
      <c r="B361" s="12" t="e">
        <f t="shared" ref="B361:P361" si="19">+B360/B$402</f>
        <v>#VALUE!</v>
      </c>
      <c r="C361" s="12" t="e">
        <f t="shared" si="19"/>
        <v>#VALUE!</v>
      </c>
      <c r="D361" s="12" t="e">
        <f t="shared" si="19"/>
        <v>#VALUE!</v>
      </c>
      <c r="E361" s="12" t="e">
        <f t="shared" si="19"/>
        <v>#VALUE!</v>
      </c>
      <c r="F361" s="12">
        <f t="shared" si="19"/>
        <v>0</v>
      </c>
      <c r="G361" s="12">
        <f t="shared" si="19"/>
        <v>0</v>
      </c>
      <c r="H361" s="12">
        <f t="shared" si="19"/>
        <v>6.4534910618006355E-2</v>
      </c>
      <c r="I361" s="12">
        <f t="shared" si="19"/>
        <v>0.12493991826914172</v>
      </c>
      <c r="J361" s="12">
        <f t="shared" si="19"/>
        <v>8.4079746902552113E-2</v>
      </c>
      <c r="K361" s="12">
        <f t="shared" si="19"/>
        <v>7.9952595471339968E-2</v>
      </c>
      <c r="L361" s="12">
        <f t="shared" si="19"/>
        <v>3.8490674317912116E-2</v>
      </c>
      <c r="M361" s="12">
        <f t="shared" si="19"/>
        <v>1.998460984144149E-2</v>
      </c>
      <c r="N361" s="12">
        <f t="shared" si="19"/>
        <v>1.8524615879218418E-2</v>
      </c>
      <c r="O361" s="12">
        <f t="shared" ref="O361" si="20">+O360/O$402</f>
        <v>2.5140712945590993E-2</v>
      </c>
      <c r="P361" s="12">
        <f t="shared" si="19"/>
        <v>2.317894089574625E-2</v>
      </c>
      <c r="Q361" s="6"/>
      <c r="R361" s="11" t="s">
        <v>392</v>
      </c>
    </row>
    <row r="362" spans="2:18">
      <c r="B362" s="248" t="s">
        <v>315</v>
      </c>
      <c r="C362" s="248"/>
      <c r="D362" s="248"/>
      <c r="E362" s="248"/>
      <c r="F362" s="248"/>
      <c r="G362" s="248"/>
      <c r="H362" s="248"/>
      <c r="I362" s="248"/>
      <c r="J362" s="248"/>
      <c r="K362" s="248"/>
      <c r="L362" s="248"/>
      <c r="M362" s="248"/>
      <c r="N362" s="248"/>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f t="shared" si="21"/>
        <v>1892355</v>
      </c>
      <c r="I363" s="8">
        <f t="shared" si="21"/>
        <v>2331539</v>
      </c>
      <c r="J363" s="8">
        <f t="shared" si="21"/>
        <v>2317275</v>
      </c>
      <c r="K363" s="8">
        <f t="shared" si="21"/>
        <v>2149426</v>
      </c>
      <c r="L363" s="8">
        <f t="shared" si="21"/>
        <v>2238139</v>
      </c>
      <c r="M363" s="8">
        <f t="shared" si="21"/>
        <v>2694991</v>
      </c>
      <c r="N363" s="8">
        <f t="shared" si="21"/>
        <v>2938159</v>
      </c>
      <c r="O363" s="8">
        <f t="shared" si="21"/>
        <v>2187762</v>
      </c>
      <c r="P363" s="8">
        <f t="shared" si="21"/>
        <v>3186344</v>
      </c>
      <c r="Q363" s="6"/>
      <c r="R363" s="9" t="s">
        <v>12</v>
      </c>
    </row>
    <row r="364" spans="2:18">
      <c r="B364" s="8" t="str">
        <f t="shared" si="21"/>
        <v/>
      </c>
      <c r="C364" s="8" t="str">
        <f t="shared" si="21"/>
        <v/>
      </c>
      <c r="D364" s="8" t="str">
        <f t="shared" si="21"/>
        <v/>
      </c>
      <c r="E364" s="8" t="str">
        <f t="shared" si="21"/>
        <v/>
      </c>
      <c r="F364" s="8" t="str">
        <f t="shared" si="21"/>
        <v/>
      </c>
      <c r="G364" s="8">
        <f t="shared" si="21"/>
        <v>1681743</v>
      </c>
      <c r="H364" s="8">
        <f t="shared" si="21"/>
        <v>1858257</v>
      </c>
      <c r="I364" s="8">
        <f t="shared" si="21"/>
        <v>2532195</v>
      </c>
      <c r="J364" s="8">
        <f t="shared" si="21"/>
        <v>2135370</v>
      </c>
      <c r="K364" s="8">
        <f t="shared" si="21"/>
        <v>2292921</v>
      </c>
      <c r="L364" s="8">
        <f t="shared" si="21"/>
        <v>2598023</v>
      </c>
      <c r="M364" s="8">
        <f t="shared" si="21"/>
        <v>2567349</v>
      </c>
      <c r="N364" s="8">
        <f t="shared" si="21"/>
        <v>2748106</v>
      </c>
      <c r="O364" s="8">
        <f t="shared" si="21"/>
        <v>2534839</v>
      </c>
      <c r="P364" s="8">
        <f t="shared" si="21"/>
        <v>3882582</v>
      </c>
      <c r="Q364" s="6"/>
      <c r="R364" s="9" t="s">
        <v>13</v>
      </c>
    </row>
    <row r="365" spans="2:18">
      <c r="B365" s="8" t="str">
        <f t="shared" si="21"/>
        <v/>
      </c>
      <c r="C365" s="8" t="str">
        <f t="shared" si="21"/>
        <v/>
      </c>
      <c r="D365" s="8" t="str">
        <f t="shared" si="21"/>
        <v/>
      </c>
      <c r="E365" s="8" t="str">
        <f t="shared" si="21"/>
        <v/>
      </c>
      <c r="F365" s="8" t="str">
        <f t="shared" si="21"/>
        <v/>
      </c>
      <c r="G365" s="8">
        <f t="shared" si="21"/>
        <v>1747616</v>
      </c>
      <c r="H365" s="8">
        <f t="shared" si="21"/>
        <v>2110260</v>
      </c>
      <c r="I365" s="8">
        <f t="shared" si="21"/>
        <v>2396768</v>
      </c>
      <c r="J365" s="8">
        <f t="shared" si="21"/>
        <v>2092116</v>
      </c>
      <c r="K365" s="8">
        <f t="shared" si="21"/>
        <v>2420078</v>
      </c>
      <c r="L365" s="8">
        <f t="shared" si="21"/>
        <v>2485083</v>
      </c>
      <c r="M365" s="8">
        <f t="shared" si="21"/>
        <v>2651095</v>
      </c>
      <c r="N365" s="8">
        <f t="shared" si="21"/>
        <v>2703804</v>
      </c>
      <c r="O365" s="8">
        <f t="shared" si="21"/>
        <v>2962725</v>
      </c>
      <c r="P365" s="8" t="str">
        <f t="shared" si="21"/>
        <v/>
      </c>
      <c r="Q365" s="6"/>
      <c r="R365" s="9" t="s">
        <v>14</v>
      </c>
    </row>
    <row r="366" spans="2:18">
      <c r="B366" s="8" t="str">
        <f t="shared" ref="B366:M366" si="22">IFERROR(VLOOKUP($B$362,$4:$126,MATCH($R366&amp;"/"&amp;B$348,$2:$2,0),FALSE),"")</f>
        <v/>
      </c>
      <c r="C366" s="8" t="str">
        <f t="shared" si="22"/>
        <v/>
      </c>
      <c r="D366" s="8" t="str">
        <f t="shared" si="22"/>
        <v/>
      </c>
      <c r="E366" s="8" t="str">
        <f t="shared" si="22"/>
        <v/>
      </c>
      <c r="F366" s="8">
        <f t="shared" si="22"/>
        <v>1292205.96</v>
      </c>
      <c r="G366" s="8">
        <f t="shared" si="22"/>
        <v>1898254.62</v>
      </c>
      <c r="H366" s="8">
        <f t="shared" si="22"/>
        <v>2297646</v>
      </c>
      <c r="I366" s="8">
        <f t="shared" si="22"/>
        <v>2485960</v>
      </c>
      <c r="J366" s="8">
        <f t="shared" si="22"/>
        <v>2374624</v>
      </c>
      <c r="K366" s="8">
        <f t="shared" si="22"/>
        <v>2707692</v>
      </c>
      <c r="L366" s="8">
        <f t="shared" si="22"/>
        <v>2708158</v>
      </c>
      <c r="M366" s="8">
        <f t="shared" si="22"/>
        <v>2716913</v>
      </c>
      <c r="N366" s="8">
        <f>IFERROR(VLOOKUP($B$362,$4:$126,MATCH($R366&amp;"/"&amp;N$348,$2:$2,0),FALSE),IFERROR(VLOOKUP($B$362,$4:$126,MATCH($R365&amp;"/"&amp;N$348,$2:$2,0),FALSE),IFERROR(VLOOKUP($B$362,$4:$126,MATCH($R364&amp;"/"&amp;N$348,$2:$2,0),FALSE),IFERROR(VLOOKUP($B$362,$4:$126,MATCH($R363&amp;"/"&amp;N$348,$2:$2,0),FALSE),""))))</f>
        <v>2683905</v>
      </c>
      <c r="O366" s="8">
        <f>IFERROR(VLOOKUP($B$362,$4:$126,MATCH($R366&amp;"/"&amp;O$348,$2:$2,0),FALSE),IFERROR(VLOOKUP($B$362,$4:$126,MATCH($R365&amp;"/"&amp;O$348,$2:$2,0),FALSE),IFERROR(VLOOKUP($B$362,$4:$126,MATCH($R364&amp;"/"&amp;O$348,$2:$2,0),FALSE),IFERROR(VLOOKUP($B$362,$4:$126,MATCH($R363&amp;"/"&amp;O$348,$2:$2,0),FALSE),""))))</f>
        <v>2808078</v>
      </c>
      <c r="P366" s="8">
        <f>IFERROR(VLOOKUP($B$362,$4:$126,MATCH($R366&amp;"/"&amp;P$348,$2:$2,0),FALSE),IFERROR(VLOOKUP($B$362,$4:$126,MATCH($R365&amp;"/"&amp;P$348,$2:$2,0),FALSE),IFERROR(VLOOKUP($B$362,$4:$126,MATCH($R364&amp;"/"&amp;P$348,$2:$2,0),FALSE),IFERROR(VLOOKUP($B$362,$4:$126,MATCH($R363&amp;"/"&amp;P$348,$2:$2,0),FALSE),""))))</f>
        <v>3882582</v>
      </c>
      <c r="Q366" s="6"/>
      <c r="R366" s="9" t="s">
        <v>15</v>
      </c>
    </row>
    <row r="367" spans="2:18">
      <c r="B367" s="12" t="e">
        <f t="shared" ref="B367:P367" si="23">+B366/B$402</f>
        <v>#VALUE!</v>
      </c>
      <c r="C367" s="12" t="e">
        <f t="shared" si="23"/>
        <v>#VALUE!</v>
      </c>
      <c r="D367" s="12" t="e">
        <f t="shared" si="23"/>
        <v>#VALUE!</v>
      </c>
      <c r="E367" s="12" t="e">
        <f t="shared" si="23"/>
        <v>#VALUE!</v>
      </c>
      <c r="F367" s="12">
        <f t="shared" si="23"/>
        <v>0.31248515297315821</v>
      </c>
      <c r="G367" s="12">
        <f t="shared" si="23"/>
        <v>0.29043716069683823</v>
      </c>
      <c r="H367" s="12">
        <f t="shared" si="23"/>
        <v>0.34178755656986998</v>
      </c>
      <c r="I367" s="12">
        <f t="shared" si="23"/>
        <v>0.32656087377851328</v>
      </c>
      <c r="J367" s="12">
        <f t="shared" si="23"/>
        <v>0.29903438785146352</v>
      </c>
      <c r="K367" s="12">
        <f t="shared" si="23"/>
        <v>0.31052076402301787</v>
      </c>
      <c r="L367" s="12">
        <f t="shared" si="23"/>
        <v>0.28114527417487689</v>
      </c>
      <c r="M367" s="12">
        <f t="shared" si="23"/>
        <v>0.25795016569817536</v>
      </c>
      <c r="N367" s="12">
        <f t="shared" si="23"/>
        <v>0.23157646513106364</v>
      </c>
      <c r="O367" s="12">
        <f t="shared" ref="O367" si="24">+O366/O$402</f>
        <v>0.21158389656185719</v>
      </c>
      <c r="P367" s="12">
        <f t="shared" si="23"/>
        <v>0.26830923968399539</v>
      </c>
      <c r="Q367" s="6"/>
      <c r="R367" s="11" t="s">
        <v>392</v>
      </c>
    </row>
    <row r="368" spans="2:18">
      <c r="B368" s="248" t="s">
        <v>316</v>
      </c>
      <c r="C368" s="248"/>
      <c r="D368" s="248"/>
      <c r="E368" s="248"/>
      <c r="F368" s="248"/>
      <c r="G368" s="248"/>
      <c r="H368" s="248"/>
      <c r="I368" s="248"/>
      <c r="J368" s="248"/>
      <c r="K368" s="248"/>
      <c r="L368" s="248"/>
      <c r="M368" s="248"/>
      <c r="N368" s="248"/>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f t="shared" si="25"/>
        <v>1915111</v>
      </c>
      <c r="I369" s="8">
        <f t="shared" si="25"/>
        <v>1614759</v>
      </c>
      <c r="J369" s="8">
        <f t="shared" si="25"/>
        <v>1934871</v>
      </c>
      <c r="K369" s="8">
        <f t="shared" si="25"/>
        <v>2076180</v>
      </c>
      <c r="L369" s="8">
        <f t="shared" si="25"/>
        <v>2270982</v>
      </c>
      <c r="M369" s="8">
        <f t="shared" si="25"/>
        <v>2697641</v>
      </c>
      <c r="N369" s="8">
        <f t="shared" si="25"/>
        <v>2793228</v>
      </c>
      <c r="O369" s="8">
        <f t="shared" si="25"/>
        <v>3044632</v>
      </c>
      <c r="P369" s="8">
        <f t="shared" si="25"/>
        <v>3727598</v>
      </c>
      <c r="Q369" s="6"/>
      <c r="R369" s="9" t="s">
        <v>12</v>
      </c>
    </row>
    <row r="370" spans="1:18">
      <c r="B370" s="8" t="str">
        <f t="shared" si="25"/>
        <v/>
      </c>
      <c r="C370" s="8" t="str">
        <f t="shared" si="25"/>
        <v/>
      </c>
      <c r="D370" s="8" t="str">
        <f t="shared" si="25"/>
        <v/>
      </c>
      <c r="E370" s="8" t="str">
        <f t="shared" si="25"/>
        <v/>
      </c>
      <c r="F370" s="8" t="str">
        <f t="shared" si="25"/>
        <v/>
      </c>
      <c r="G370" s="8">
        <f t="shared" si="25"/>
        <v>1619251</v>
      </c>
      <c r="H370" s="8">
        <f t="shared" si="25"/>
        <v>1863967</v>
      </c>
      <c r="I370" s="8">
        <f t="shared" si="25"/>
        <v>1687713</v>
      </c>
      <c r="J370" s="8">
        <f t="shared" si="25"/>
        <v>1927743</v>
      </c>
      <c r="K370" s="8">
        <f t="shared" si="25"/>
        <v>2161451</v>
      </c>
      <c r="L370" s="8">
        <f t="shared" si="25"/>
        <v>2376944</v>
      </c>
      <c r="M370" s="8">
        <f t="shared" si="25"/>
        <v>2730486</v>
      </c>
      <c r="N370" s="8">
        <f t="shared" si="25"/>
        <v>3143789</v>
      </c>
      <c r="O370" s="8">
        <f t="shared" si="25"/>
        <v>3092524</v>
      </c>
      <c r="P370" s="8">
        <f t="shared" si="25"/>
        <v>3864314</v>
      </c>
      <c r="Q370" s="6"/>
      <c r="R370" s="9" t="s">
        <v>13</v>
      </c>
    </row>
    <row r="371" spans="1:18">
      <c r="B371" s="8" t="str">
        <f t="shared" si="25"/>
        <v/>
      </c>
      <c r="C371" s="8" t="str">
        <f t="shared" si="25"/>
        <v/>
      </c>
      <c r="D371" s="8" t="str">
        <f t="shared" si="25"/>
        <v/>
      </c>
      <c r="E371" s="8" t="str">
        <f t="shared" si="25"/>
        <v/>
      </c>
      <c r="F371" s="8" t="str">
        <f t="shared" si="25"/>
        <v/>
      </c>
      <c r="G371" s="8">
        <f t="shared" si="25"/>
        <v>1723121</v>
      </c>
      <c r="H371" s="8">
        <f t="shared" si="25"/>
        <v>1700905</v>
      </c>
      <c r="I371" s="8">
        <f t="shared" si="25"/>
        <v>2034536</v>
      </c>
      <c r="J371" s="8">
        <f t="shared" si="25"/>
        <v>1974577</v>
      </c>
      <c r="K371" s="8">
        <f t="shared" si="25"/>
        <v>2269556</v>
      </c>
      <c r="L371" s="8">
        <f t="shared" si="25"/>
        <v>2477266</v>
      </c>
      <c r="M371" s="8">
        <f t="shared" si="25"/>
        <v>2791002</v>
      </c>
      <c r="N371" s="8">
        <f t="shared" si="25"/>
        <v>3544417</v>
      </c>
      <c r="O371" s="8">
        <f t="shared" si="25"/>
        <v>3424393</v>
      </c>
      <c r="P371" s="8" t="str">
        <f t="shared" si="25"/>
        <v/>
      </c>
      <c r="Q371" s="6"/>
      <c r="R371" s="9" t="s">
        <v>14</v>
      </c>
    </row>
    <row r="372" spans="1:18">
      <c r="B372" s="8" t="str">
        <f t="shared" ref="B372:M372" si="26">IFERROR(VLOOKUP($B$368,$4:$126,MATCH($R372&amp;"/"&amp;B$348,$2:$2,0),FALSE),"")</f>
        <v/>
      </c>
      <c r="C372" s="8" t="str">
        <f t="shared" si="26"/>
        <v/>
      </c>
      <c r="D372" s="8" t="str">
        <f t="shared" si="26"/>
        <v/>
      </c>
      <c r="E372" s="8" t="str">
        <f t="shared" si="26"/>
        <v/>
      </c>
      <c r="F372" s="8">
        <f t="shared" si="26"/>
        <v>1442022.58</v>
      </c>
      <c r="G372" s="8">
        <f t="shared" si="26"/>
        <v>1684925.22</v>
      </c>
      <c r="H372" s="8">
        <f t="shared" si="26"/>
        <v>1649471</v>
      </c>
      <c r="I372" s="8">
        <f t="shared" si="26"/>
        <v>2066616</v>
      </c>
      <c r="J372" s="8">
        <f t="shared" si="26"/>
        <v>1888865</v>
      </c>
      <c r="K372" s="8">
        <f t="shared" si="26"/>
        <v>2219272</v>
      </c>
      <c r="L372" s="8">
        <f t="shared" si="26"/>
        <v>2585927</v>
      </c>
      <c r="M372" s="8">
        <f t="shared" si="26"/>
        <v>2855796</v>
      </c>
      <c r="N372" s="8">
        <f>IFERROR(VLOOKUP($B$368,$4:$126,MATCH($R372&amp;"/"&amp;N$348,$2:$2,0),FALSE),IFERROR(VLOOKUP($B$368,$4:$126,MATCH($R371&amp;"/"&amp;N$348,$2:$2,0),FALSE),IFERROR(VLOOKUP($B$368,$4:$126,MATCH($R370&amp;"/"&amp;N$348,$2:$2,0),FALSE),IFERROR(VLOOKUP($B$368,$4:$126,MATCH($R369&amp;"/"&amp;N$348,$2:$2,0),FALSE),""))))</f>
        <v>3474671</v>
      </c>
      <c r="O372" s="8">
        <f>IFERROR(VLOOKUP($B$368,$4:$126,MATCH($R372&amp;"/"&amp;O$348,$2:$2,0),FALSE),IFERROR(VLOOKUP($B$368,$4:$126,MATCH($R371&amp;"/"&amp;O$348,$2:$2,0),FALSE),IFERROR(VLOOKUP($B$368,$4:$126,MATCH($R370&amp;"/"&amp;O$348,$2:$2,0),FALSE),IFERROR(VLOOKUP($B$368,$4:$126,MATCH($R369&amp;"/"&amp;O$348,$2:$2,0),FALSE),""))))</f>
        <v>3822887</v>
      </c>
      <c r="P372" s="8">
        <f>IFERROR(VLOOKUP($B$368,$4:$126,MATCH($R372&amp;"/"&amp;P$348,$2:$2,0),FALSE),IFERROR(VLOOKUP($B$368,$4:$126,MATCH($R371&amp;"/"&amp;P$348,$2:$2,0),FALSE),IFERROR(VLOOKUP($B$368,$4:$126,MATCH($R370&amp;"/"&amp;P$348,$2:$2,0),FALSE),IFERROR(VLOOKUP($B$368,$4:$126,MATCH($R369&amp;"/"&amp;P$348,$2:$2,0),FALSE),""))))</f>
        <v>3864314</v>
      </c>
      <c r="Q372" s="6"/>
      <c r="R372" s="9" t="s">
        <v>15</v>
      </c>
    </row>
    <row r="373" spans="1:18">
      <c r="B373" s="12" t="e">
        <f t="shared" ref="B373:P373" si="27">+B372/B$402</f>
        <v>#VALUE!</v>
      </c>
      <c r="C373" s="12" t="e">
        <f t="shared" si="27"/>
        <v>#VALUE!</v>
      </c>
      <c r="D373" s="12" t="e">
        <f t="shared" si="27"/>
        <v>#VALUE!</v>
      </c>
      <c r="E373" s="12" t="e">
        <f t="shared" si="27"/>
        <v>#VALUE!</v>
      </c>
      <c r="F373" s="12">
        <f t="shared" si="27"/>
        <v>0.34871426107804698</v>
      </c>
      <c r="G373" s="12">
        <f t="shared" si="27"/>
        <v>0.25779729006180185</v>
      </c>
      <c r="H373" s="12">
        <f t="shared" si="27"/>
        <v>0.24536793863060713</v>
      </c>
      <c r="I373" s="12">
        <f t="shared" si="27"/>
        <v>0.27147497414465882</v>
      </c>
      <c r="J373" s="12">
        <f t="shared" si="27"/>
        <v>0.23786316865703988</v>
      </c>
      <c r="K373" s="12">
        <f t="shared" si="27"/>
        <v>0.25450828122803143</v>
      </c>
      <c r="L373" s="12">
        <f t="shared" si="27"/>
        <v>0.26845595988536003</v>
      </c>
      <c r="M373" s="12">
        <f t="shared" si="27"/>
        <v>0.27113604719775214</v>
      </c>
      <c r="N373" s="12">
        <f t="shared" si="27"/>
        <v>0.29980644906336773</v>
      </c>
      <c r="O373" s="12">
        <f t="shared" ref="O373" si="28">+O372/O$402</f>
        <v>0.28804802700482984</v>
      </c>
      <c r="P373" s="12">
        <f t="shared" si="27"/>
        <v>0.267046813496848</v>
      </c>
      <c r="Q373" s="6"/>
      <c r="R373" s="11" t="s">
        <v>392</v>
      </c>
    </row>
    <row r="374" spans="1:18">
      <c r="A374" s="84"/>
      <c r="B374" s="249" t="s">
        <v>317</v>
      </c>
      <c r="C374" s="249"/>
      <c r="D374" s="249"/>
      <c r="E374" s="249"/>
      <c r="F374" s="249"/>
      <c r="G374" s="249"/>
      <c r="H374" s="249"/>
      <c r="I374" s="249"/>
      <c r="J374" s="249"/>
      <c r="K374" s="249"/>
      <c r="L374" s="249"/>
      <c r="M374" s="249"/>
      <c r="N374" s="249"/>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f t="shared" si="29"/>
        <v>5497301</v>
      </c>
      <c r="I375" s="8">
        <f t="shared" si="29"/>
        <v>5356747</v>
      </c>
      <c r="J375" s="8">
        <f t="shared" si="29"/>
        <v>5874442</v>
      </c>
      <c r="K375" s="8">
        <f t="shared" si="29"/>
        <v>5601599</v>
      </c>
      <c r="L375" s="8">
        <f t="shared" si="29"/>
        <v>6187528</v>
      </c>
      <c r="M375" s="8">
        <f t="shared" si="29"/>
        <v>6900413</v>
      </c>
      <c r="N375" s="8">
        <f t="shared" si="29"/>
        <v>7230612</v>
      </c>
      <c r="O375" s="8">
        <f t="shared" si="29"/>
        <v>7380400</v>
      </c>
      <c r="P375" s="8">
        <f t="shared" si="29"/>
        <v>9620392</v>
      </c>
      <c r="Q375" s="6"/>
      <c r="R375" s="9" t="s">
        <v>12</v>
      </c>
    </row>
    <row r="376" spans="1:18">
      <c r="B376" s="8" t="str">
        <f t="shared" si="29"/>
        <v/>
      </c>
      <c r="C376" s="8" t="str">
        <f t="shared" si="29"/>
        <v/>
      </c>
      <c r="D376" s="8" t="str">
        <f t="shared" si="29"/>
        <v/>
      </c>
      <c r="E376" s="8" t="str">
        <f t="shared" si="29"/>
        <v/>
      </c>
      <c r="F376" s="8" t="str">
        <f t="shared" si="29"/>
        <v/>
      </c>
      <c r="G376" s="8">
        <f t="shared" si="29"/>
        <v>3705968</v>
      </c>
      <c r="H376" s="8">
        <f t="shared" si="29"/>
        <v>5137908</v>
      </c>
      <c r="I376" s="8">
        <f t="shared" si="29"/>
        <v>5606577</v>
      </c>
      <c r="J376" s="8">
        <f t="shared" si="29"/>
        <v>5716991</v>
      </c>
      <c r="K376" s="8">
        <f t="shared" si="29"/>
        <v>6048110</v>
      </c>
      <c r="L376" s="8">
        <f t="shared" si="29"/>
        <v>6352813</v>
      </c>
      <c r="M376" s="8">
        <f t="shared" si="29"/>
        <v>6956848</v>
      </c>
      <c r="N376" s="8">
        <f t="shared" si="29"/>
        <v>7318963</v>
      </c>
      <c r="O376" s="8">
        <f t="shared" si="29"/>
        <v>7720951</v>
      </c>
      <c r="P376" s="8">
        <f t="shared" si="29"/>
        <v>10340694</v>
      </c>
      <c r="Q376" s="6"/>
      <c r="R376" s="9" t="s">
        <v>13</v>
      </c>
    </row>
    <row r="377" spans="1:18">
      <c r="B377" s="8" t="str">
        <f t="shared" si="29"/>
        <v/>
      </c>
      <c r="C377" s="8" t="str">
        <f t="shared" si="29"/>
        <v/>
      </c>
      <c r="D377" s="8" t="str">
        <f t="shared" si="29"/>
        <v/>
      </c>
      <c r="E377" s="8" t="str">
        <f t="shared" si="29"/>
        <v/>
      </c>
      <c r="F377" s="8" t="str">
        <f t="shared" si="29"/>
        <v/>
      </c>
      <c r="G377" s="8">
        <f t="shared" si="29"/>
        <v>3891562</v>
      </c>
      <c r="H377" s="8">
        <f t="shared" si="29"/>
        <v>5138381</v>
      </c>
      <c r="I377" s="8">
        <f t="shared" si="29"/>
        <v>5825633</v>
      </c>
      <c r="J377" s="8">
        <f t="shared" si="29"/>
        <v>5697318</v>
      </c>
      <c r="K377" s="8">
        <f t="shared" si="29"/>
        <v>5821096</v>
      </c>
      <c r="L377" s="8">
        <f t="shared" si="29"/>
        <v>6268947</v>
      </c>
      <c r="M377" s="8">
        <f t="shared" si="29"/>
        <v>6974404</v>
      </c>
      <c r="N377" s="8">
        <f t="shared" si="29"/>
        <v>7603887</v>
      </c>
      <c r="O377" s="8">
        <f t="shared" si="29"/>
        <v>8568085</v>
      </c>
      <c r="P377" s="8" t="str">
        <f t="shared" si="29"/>
        <v/>
      </c>
      <c r="Q377" s="6"/>
      <c r="R377" s="9" t="s">
        <v>14</v>
      </c>
    </row>
    <row r="378" spans="1:18">
      <c r="B378" s="8" t="str">
        <f t="shared" ref="B378:M378" si="30">IFERROR(VLOOKUP($B$374,$4:$126,MATCH($R378&amp;"/"&amp;B$348,$2:$2,0),FALSE),"")</f>
        <v/>
      </c>
      <c r="C378" s="8" t="str">
        <f t="shared" si="30"/>
        <v/>
      </c>
      <c r="D378" s="8" t="str">
        <f t="shared" si="30"/>
        <v/>
      </c>
      <c r="E378" s="8" t="str">
        <f t="shared" si="30"/>
        <v/>
      </c>
      <c r="F378" s="8">
        <f t="shared" si="30"/>
        <v>3170393.32</v>
      </c>
      <c r="G378" s="8">
        <f t="shared" si="30"/>
        <v>5225292.8099999996</v>
      </c>
      <c r="H378" s="8">
        <f t="shared" si="30"/>
        <v>4840837</v>
      </c>
      <c r="I378" s="8">
        <f t="shared" si="30"/>
        <v>6169244</v>
      </c>
      <c r="J378" s="8">
        <f t="shared" si="30"/>
        <v>5688893</v>
      </c>
      <c r="K378" s="8">
        <f t="shared" si="30"/>
        <v>6470143</v>
      </c>
      <c r="L378" s="8">
        <f t="shared" si="30"/>
        <v>6468614</v>
      </c>
      <c r="M378" s="8">
        <f t="shared" si="30"/>
        <v>7245836</v>
      </c>
      <c r="N378" s="8">
        <f>IFERROR(VLOOKUP($B$374,$4:$126,MATCH($R378&amp;"/"&amp;N$348,$2:$2,0),FALSE),IFERROR(VLOOKUP($B$374,$4:$126,MATCH($R377&amp;"/"&amp;N$348,$2:$2,0),FALSE),IFERROR(VLOOKUP($B$374,$4:$126,MATCH($R376&amp;"/"&amp;N$348,$2:$2,0),FALSE),IFERROR(VLOOKUP($B$374,$4:$126,MATCH($R375&amp;"/"&amp;N$348,$2:$2,0),FALSE),""))))</f>
        <v>7619823</v>
      </c>
      <c r="O378" s="8">
        <f>IFERROR(VLOOKUP($B$374,$4:$126,MATCH($R378&amp;"/"&amp;O$348,$2:$2,0),FALSE),IFERROR(VLOOKUP($B$374,$4:$126,MATCH($R377&amp;"/"&amp;O$348,$2:$2,0),FALSE),IFERROR(VLOOKUP($B$374,$4:$126,MATCH($R376&amp;"/"&amp;O$348,$2:$2,0),FALSE),IFERROR(VLOOKUP($B$374,$4:$126,MATCH($R375&amp;"/"&amp;O$348,$2:$2,0),FALSE),""))))</f>
        <v>9300879</v>
      </c>
      <c r="P378" s="8">
        <f>IFERROR(VLOOKUP($B$374,$4:$126,MATCH($R378&amp;"/"&amp;P$348,$2:$2,0),FALSE),IFERROR(VLOOKUP($B$374,$4:$126,MATCH($R377&amp;"/"&amp;P$348,$2:$2,0),FALSE),IFERROR(VLOOKUP($B$374,$4:$126,MATCH($R376&amp;"/"&amp;P$348,$2:$2,0),FALSE),IFERROR(VLOOKUP($B$374,$4:$126,MATCH($R375&amp;"/"&amp;P$348,$2:$2,0),FALSE),""))))</f>
        <v>10340694</v>
      </c>
      <c r="Q378" s="6"/>
      <c r="R378" s="9" t="s">
        <v>15</v>
      </c>
    </row>
    <row r="379" spans="1:18">
      <c r="B379" s="12" t="e">
        <f t="shared" ref="B379:P379" si="31">+B378/B$402</f>
        <v>#VALUE!</v>
      </c>
      <c r="C379" s="12" t="e">
        <f t="shared" si="31"/>
        <v>#VALUE!</v>
      </c>
      <c r="D379" s="12" t="e">
        <f t="shared" si="31"/>
        <v>#VALUE!</v>
      </c>
      <c r="E379" s="12" t="e">
        <f t="shared" si="31"/>
        <v>#VALUE!</v>
      </c>
      <c r="F379" s="12">
        <f t="shared" si="31"/>
        <v>0.76667410014521131</v>
      </c>
      <c r="G379" s="12">
        <f t="shared" si="31"/>
        <v>0.79948137175928657</v>
      </c>
      <c r="H379" s="12">
        <f t="shared" si="31"/>
        <v>0.72010129061788442</v>
      </c>
      <c r="I379" s="12">
        <f t="shared" si="31"/>
        <v>0.8104047173698895</v>
      </c>
      <c r="J379" s="12">
        <f t="shared" si="31"/>
        <v>0.71639747421380229</v>
      </c>
      <c r="K379" s="12">
        <f t="shared" si="31"/>
        <v>0.74200232068425098</v>
      </c>
      <c r="L379" s="12">
        <f t="shared" si="31"/>
        <v>0.67153403034883752</v>
      </c>
      <c r="M379" s="12">
        <f t="shared" si="31"/>
        <v>0.68793685952468997</v>
      </c>
      <c r="N379" s="12">
        <f t="shared" si="31"/>
        <v>0.65746428255261524</v>
      </c>
      <c r="O379" s="12">
        <f t="shared" ref="O379" si="32">+O378/O$402</f>
        <v>0.70080539795203323</v>
      </c>
      <c r="P379" s="12">
        <f t="shared" si="31"/>
        <v>0.71460274243914312</v>
      </c>
      <c r="Q379" s="6"/>
      <c r="R379" s="11" t="s">
        <v>392</v>
      </c>
    </row>
    <row r="380" spans="1:18">
      <c r="B380" s="248" t="s">
        <v>318</v>
      </c>
      <c r="C380" s="248"/>
      <c r="D380" s="248"/>
      <c r="E380" s="248"/>
      <c r="F380" s="248"/>
      <c r="G380" s="248"/>
      <c r="H380" s="248"/>
      <c r="I380" s="248"/>
      <c r="J380" s="248"/>
      <c r="K380" s="248"/>
      <c r="L380" s="248"/>
      <c r="M380" s="248"/>
      <c r="N380" s="248"/>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f t="shared" si="33"/>
        <v>1002486</v>
      </c>
      <c r="I381" s="8">
        <f t="shared" si="33"/>
        <v>978247</v>
      </c>
      <c r="J381" s="8">
        <f t="shared" si="33"/>
        <v>1019629</v>
      </c>
      <c r="K381" s="8">
        <f t="shared" si="33"/>
        <v>1142178</v>
      </c>
      <c r="L381" s="8">
        <f t="shared" si="33"/>
        <v>1233595</v>
      </c>
      <c r="M381" s="8">
        <f t="shared" si="33"/>
        <v>1544455</v>
      </c>
      <c r="N381" s="8">
        <f t="shared" si="33"/>
        <v>1925796</v>
      </c>
      <c r="O381" s="8">
        <f t="shared" si="33"/>
        <v>1923063</v>
      </c>
      <c r="P381" s="8">
        <f t="shared" si="33"/>
        <v>1915707</v>
      </c>
      <c r="Q381" s="6"/>
      <c r="R381" s="9" t="s">
        <v>12</v>
      </c>
    </row>
    <row r="382" spans="1:18">
      <c r="B382" s="8" t="str">
        <f t="shared" si="33"/>
        <v/>
      </c>
      <c r="C382" s="8" t="str">
        <f t="shared" si="33"/>
        <v/>
      </c>
      <c r="D382" s="8" t="str">
        <f t="shared" si="33"/>
        <v/>
      </c>
      <c r="E382" s="8" t="str">
        <f t="shared" si="33"/>
        <v/>
      </c>
      <c r="F382" s="8" t="str">
        <f t="shared" si="33"/>
        <v/>
      </c>
      <c r="G382" s="8">
        <f t="shared" si="33"/>
        <v>853159</v>
      </c>
      <c r="H382" s="8">
        <f t="shared" si="33"/>
        <v>1012916</v>
      </c>
      <c r="I382" s="8">
        <f t="shared" si="33"/>
        <v>991238</v>
      </c>
      <c r="J382" s="8">
        <f t="shared" si="33"/>
        <v>1192593</v>
      </c>
      <c r="K382" s="8">
        <f t="shared" si="33"/>
        <v>1117349</v>
      </c>
      <c r="L382" s="8">
        <f t="shared" si="33"/>
        <v>1274290</v>
      </c>
      <c r="M382" s="8">
        <f t="shared" si="33"/>
        <v>1635074</v>
      </c>
      <c r="N382" s="8">
        <f t="shared" si="33"/>
        <v>1905328</v>
      </c>
      <c r="O382" s="8">
        <f t="shared" si="33"/>
        <v>1873601</v>
      </c>
      <c r="P382" s="8">
        <f t="shared" si="33"/>
        <v>1930990</v>
      </c>
      <c r="Q382" s="6"/>
      <c r="R382" s="9" t="s">
        <v>13</v>
      </c>
    </row>
    <row r="383" spans="1:18">
      <c r="B383" s="8" t="str">
        <f t="shared" si="33"/>
        <v/>
      </c>
      <c r="C383" s="8" t="str">
        <f t="shared" si="33"/>
        <v/>
      </c>
      <c r="D383" s="8" t="str">
        <f t="shared" si="33"/>
        <v/>
      </c>
      <c r="E383" s="8" t="str">
        <f t="shared" si="33"/>
        <v/>
      </c>
      <c r="F383" s="8" t="str">
        <f t="shared" si="33"/>
        <v/>
      </c>
      <c r="G383" s="8">
        <f t="shared" si="33"/>
        <v>921275</v>
      </c>
      <c r="H383" s="8">
        <f t="shared" si="33"/>
        <v>987506</v>
      </c>
      <c r="I383" s="8">
        <f t="shared" si="33"/>
        <v>1013573</v>
      </c>
      <c r="J383" s="8">
        <f t="shared" si="33"/>
        <v>1169257</v>
      </c>
      <c r="K383" s="8">
        <f t="shared" si="33"/>
        <v>1193308</v>
      </c>
      <c r="L383" s="8">
        <f t="shared" si="33"/>
        <v>1260438</v>
      </c>
      <c r="M383" s="8">
        <f t="shared" si="33"/>
        <v>1693559</v>
      </c>
      <c r="N383" s="8">
        <f t="shared" si="33"/>
        <v>2013206</v>
      </c>
      <c r="O383" s="8">
        <f t="shared" si="33"/>
        <v>1813903</v>
      </c>
      <c r="P383" s="8" t="str">
        <f t="shared" si="33"/>
        <v/>
      </c>
      <c r="Q383" s="6"/>
      <c r="R383" s="9" t="s">
        <v>14</v>
      </c>
    </row>
    <row r="384" spans="1:18">
      <c r="B384" s="8" t="str">
        <f t="shared" ref="B384:M384" si="34">IFERROR(VLOOKUP($B$380,$4:$126,MATCH($R384&amp;"/"&amp;B$348,$2:$2,0),FALSE),"")</f>
        <v/>
      </c>
      <c r="C384" s="8" t="str">
        <f t="shared" si="34"/>
        <v/>
      </c>
      <c r="D384" s="8" t="str">
        <f t="shared" si="34"/>
        <v/>
      </c>
      <c r="E384" s="8" t="str">
        <f t="shared" si="34"/>
        <v/>
      </c>
      <c r="F384" s="8">
        <f t="shared" si="34"/>
        <v>731846.78</v>
      </c>
      <c r="G384" s="8">
        <f t="shared" si="34"/>
        <v>969507.46</v>
      </c>
      <c r="H384" s="8">
        <f t="shared" si="34"/>
        <v>980141</v>
      </c>
      <c r="I384" s="8">
        <f t="shared" si="34"/>
        <v>1031495</v>
      </c>
      <c r="J384" s="8">
        <f t="shared" si="34"/>
        <v>1164284</v>
      </c>
      <c r="K384" s="8">
        <f t="shared" si="34"/>
        <v>1183037</v>
      </c>
      <c r="L384" s="8">
        <f t="shared" si="34"/>
        <v>1425989</v>
      </c>
      <c r="M384" s="8">
        <f t="shared" si="34"/>
        <v>1770592</v>
      </c>
      <c r="N384" s="8">
        <f>IFERROR(VLOOKUP($B$380,$4:$126,MATCH($R384&amp;"/"&amp;N$348,$2:$2,0),FALSE),IFERROR(VLOOKUP($B$380,$4:$126,MATCH($R383&amp;"/"&amp;N$348,$2:$2,0),FALSE),IFERROR(VLOOKUP($B$380,$4:$126,MATCH($R382&amp;"/"&amp;N$348,$2:$2,0),FALSE),IFERROR(VLOOKUP($B$380,$4:$126,MATCH($R381&amp;"/"&amp;N$348,$2:$2,0),FALSE),""))))</f>
        <v>1950979</v>
      </c>
      <c r="O384" s="8">
        <f>IFERROR(VLOOKUP($B$380,$4:$126,MATCH($R384&amp;"/"&amp;O$348,$2:$2,0),FALSE),IFERROR(VLOOKUP($B$380,$4:$126,MATCH($R383&amp;"/"&amp;O$348,$2:$2,0),FALSE),IFERROR(VLOOKUP($B$380,$4:$126,MATCH($R382&amp;"/"&amp;O$348,$2:$2,0),FALSE),IFERROR(VLOOKUP($B$380,$4:$126,MATCH($R381&amp;"/"&amp;O$348,$2:$2,0),FALSE),""))))</f>
        <v>1837311</v>
      </c>
      <c r="P384" s="8">
        <f>IFERROR(VLOOKUP($B$380,$4:$126,MATCH($R384&amp;"/"&amp;P$348,$2:$2,0),FALSE),IFERROR(VLOOKUP($B$380,$4:$126,MATCH($R383&amp;"/"&amp;P$348,$2:$2,0),FALSE),IFERROR(VLOOKUP($B$380,$4:$126,MATCH($R382&amp;"/"&amp;P$348,$2:$2,0),FALSE),IFERROR(VLOOKUP($B$380,$4:$126,MATCH($R381&amp;"/"&amp;P$348,$2:$2,0),FALSE),""))))</f>
        <v>1930990</v>
      </c>
      <c r="Q384" s="6"/>
      <c r="R384" s="9" t="s">
        <v>15</v>
      </c>
    </row>
    <row r="385" spans="1:18">
      <c r="A385" s="84"/>
      <c r="B385" s="12" t="e">
        <f t="shared" ref="B385:P385" si="35">+B384/B$402</f>
        <v>#VALUE!</v>
      </c>
      <c r="C385" s="12" t="e">
        <f t="shared" si="35"/>
        <v>#VALUE!</v>
      </c>
      <c r="D385" s="12" t="e">
        <f t="shared" si="35"/>
        <v>#VALUE!</v>
      </c>
      <c r="E385" s="12" t="e">
        <f t="shared" si="35"/>
        <v>#VALUE!</v>
      </c>
      <c r="F385" s="12">
        <f t="shared" si="35"/>
        <v>0.17697740149814298</v>
      </c>
      <c r="G385" s="12">
        <f t="shared" si="35"/>
        <v>0.14833678843189299</v>
      </c>
      <c r="H385" s="12">
        <f t="shared" si="35"/>
        <v>0.14580139737973077</v>
      </c>
      <c r="I385" s="12">
        <f t="shared" si="35"/>
        <v>0.13549932762319891</v>
      </c>
      <c r="J385" s="12">
        <f t="shared" si="35"/>
        <v>0.14661729740171639</v>
      </c>
      <c r="K385" s="12">
        <f t="shared" si="35"/>
        <v>0.13567183900809213</v>
      </c>
      <c r="L385" s="12">
        <f t="shared" si="35"/>
        <v>0.14803791668556951</v>
      </c>
      <c r="M385" s="12">
        <f t="shared" si="35"/>
        <v>0.16810420495020034</v>
      </c>
      <c r="N385" s="12">
        <f t="shared" si="35"/>
        <v>0.16833711340935592</v>
      </c>
      <c r="O385" s="12">
        <f t="shared" ref="O385" si="36">+O384/O$402</f>
        <v>0.13843825583760935</v>
      </c>
      <c r="P385" s="12">
        <f t="shared" si="35"/>
        <v>0.13344276018829693</v>
      </c>
      <c r="Q385" s="6"/>
      <c r="R385" s="11" t="s">
        <v>392</v>
      </c>
    </row>
    <row r="386" spans="1:18">
      <c r="B386" s="248" t="s">
        <v>319</v>
      </c>
      <c r="C386" s="248"/>
      <c r="D386" s="248"/>
      <c r="E386" s="248"/>
      <c r="F386" s="248"/>
      <c r="G386" s="248"/>
      <c r="H386" s="248"/>
      <c r="I386" s="248"/>
      <c r="J386" s="248"/>
      <c r="K386" s="248"/>
      <c r="L386" s="248"/>
      <c r="M386" s="248"/>
      <c r="N386" s="248"/>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f t="shared" si="37"/>
        <v>217469</v>
      </c>
      <c r="I387" s="8">
        <f t="shared" si="37"/>
        <v>232417</v>
      </c>
      <c r="J387" s="8">
        <f t="shared" si="37"/>
        <v>231414</v>
      </c>
      <c r="K387" s="8">
        <f t="shared" si="37"/>
        <v>570742</v>
      </c>
      <c r="L387" s="8">
        <f t="shared" si="37"/>
        <v>515124</v>
      </c>
      <c r="M387" s="8">
        <f t="shared" si="37"/>
        <v>805378</v>
      </c>
      <c r="N387" s="8">
        <f t="shared" si="37"/>
        <v>864888</v>
      </c>
      <c r="O387" s="8">
        <f t="shared" si="37"/>
        <v>883104</v>
      </c>
      <c r="P387" s="8">
        <f t="shared" si="37"/>
        <v>868475</v>
      </c>
      <c r="Q387" s="6"/>
      <c r="R387" s="9" t="s">
        <v>12</v>
      </c>
    </row>
    <row r="388" spans="1:18">
      <c r="B388" s="8" t="str">
        <f t="shared" si="37"/>
        <v/>
      </c>
      <c r="C388" s="8" t="str">
        <f t="shared" si="37"/>
        <v/>
      </c>
      <c r="D388" s="8" t="str">
        <f t="shared" si="37"/>
        <v/>
      </c>
      <c r="E388" s="8" t="str">
        <f t="shared" si="37"/>
        <v/>
      </c>
      <c r="F388" s="8" t="str">
        <f t="shared" si="37"/>
        <v/>
      </c>
      <c r="G388" s="8">
        <f t="shared" si="37"/>
        <v>20816</v>
      </c>
      <c r="H388" s="8">
        <f t="shared" si="37"/>
        <v>221322</v>
      </c>
      <c r="I388" s="8">
        <f t="shared" si="37"/>
        <v>234704</v>
      </c>
      <c r="J388" s="8">
        <f t="shared" si="37"/>
        <v>239059</v>
      </c>
      <c r="K388" s="8">
        <f t="shared" si="37"/>
        <v>513995</v>
      </c>
      <c r="L388" s="8">
        <f t="shared" si="37"/>
        <v>527007</v>
      </c>
      <c r="M388" s="8">
        <f t="shared" si="37"/>
        <v>794025</v>
      </c>
      <c r="N388" s="8">
        <f t="shared" si="37"/>
        <v>861304</v>
      </c>
      <c r="O388" s="8">
        <f t="shared" si="37"/>
        <v>863304</v>
      </c>
      <c r="P388" s="8">
        <f t="shared" si="37"/>
        <v>874821</v>
      </c>
      <c r="Q388" s="6"/>
      <c r="R388" s="9" t="s">
        <v>13</v>
      </c>
    </row>
    <row r="389" spans="1:18">
      <c r="B389" s="8" t="str">
        <f t="shared" si="37"/>
        <v/>
      </c>
      <c r="C389" s="8" t="str">
        <f t="shared" si="37"/>
        <v/>
      </c>
      <c r="D389" s="8" t="str">
        <f t="shared" si="37"/>
        <v/>
      </c>
      <c r="E389" s="8" t="str">
        <f t="shared" si="37"/>
        <v/>
      </c>
      <c r="F389" s="8" t="str">
        <f t="shared" si="37"/>
        <v/>
      </c>
      <c r="G389" s="8">
        <f t="shared" si="37"/>
        <v>209504</v>
      </c>
      <c r="H389" s="8">
        <f t="shared" si="37"/>
        <v>223653</v>
      </c>
      <c r="I389" s="8">
        <f t="shared" si="37"/>
        <v>234627</v>
      </c>
      <c r="J389" s="8">
        <f t="shared" si="37"/>
        <v>239262</v>
      </c>
      <c r="K389" s="8">
        <f t="shared" si="37"/>
        <v>509267</v>
      </c>
      <c r="L389" s="8">
        <f t="shared" si="37"/>
        <v>512310</v>
      </c>
      <c r="M389" s="8">
        <f t="shared" si="37"/>
        <v>791346</v>
      </c>
      <c r="N389" s="8">
        <f t="shared" si="37"/>
        <v>878093</v>
      </c>
      <c r="O389" s="8">
        <f t="shared" si="37"/>
        <v>885722</v>
      </c>
      <c r="P389" s="8" t="str">
        <f t="shared" si="37"/>
        <v/>
      </c>
      <c r="Q389" s="6"/>
      <c r="R389" s="9" t="s">
        <v>14</v>
      </c>
    </row>
    <row r="390" spans="1:18">
      <c r="B390" s="8" t="str">
        <f t="shared" ref="B390:M390" si="38">IFERROR(VLOOKUP($B$386,$4:$126,MATCH($R390&amp;"/"&amp;B$348,$2:$2,0),FALSE),"")</f>
        <v/>
      </c>
      <c r="C390" s="8" t="str">
        <f t="shared" si="38"/>
        <v/>
      </c>
      <c r="D390" s="8" t="str">
        <f t="shared" si="38"/>
        <v/>
      </c>
      <c r="E390" s="8" t="str">
        <f t="shared" si="38"/>
        <v/>
      </c>
      <c r="F390" s="8">
        <f t="shared" si="38"/>
        <v>8926.4</v>
      </c>
      <c r="G390" s="8">
        <f t="shared" si="38"/>
        <v>213015.7</v>
      </c>
      <c r="H390" s="8">
        <f t="shared" si="38"/>
        <v>230211</v>
      </c>
      <c r="I390" s="8">
        <f t="shared" si="38"/>
        <v>232700</v>
      </c>
      <c r="J390" s="8">
        <f t="shared" si="38"/>
        <v>582474</v>
      </c>
      <c r="K390" s="8">
        <f t="shared" si="38"/>
        <v>514371</v>
      </c>
      <c r="L390" s="8">
        <f t="shared" si="38"/>
        <v>806132</v>
      </c>
      <c r="M390" s="8">
        <f t="shared" si="38"/>
        <v>792168</v>
      </c>
      <c r="N390" s="8">
        <f>IFERROR(VLOOKUP($B$386,$4:$126,MATCH($R390&amp;"/"&amp;N$348,$2:$2,0),FALSE),IFERROR(VLOOKUP($B$386,$4:$126,MATCH($R389&amp;"/"&amp;N$348,$2:$2,0),FALSE),IFERROR(VLOOKUP($B$386,$4:$126,MATCH($R388&amp;"/"&amp;N$348,$2:$2,0),FALSE),IFERROR(VLOOKUP($B$386,$4:$126,MATCH($R387&amp;"/"&amp;N$348,$2:$2,0),FALSE),""))))</f>
        <v>874999</v>
      </c>
      <c r="O390" s="8">
        <f>IFERROR(VLOOKUP($B$386,$4:$126,MATCH($R390&amp;"/"&amp;O$348,$2:$2,0),FALSE),IFERROR(VLOOKUP($B$386,$4:$126,MATCH($R389&amp;"/"&amp;O$348,$2:$2,0),FALSE),IFERROR(VLOOKUP($B$386,$4:$126,MATCH($R388&amp;"/"&amp;O$348,$2:$2,0),FALSE),IFERROR(VLOOKUP($B$386,$4:$126,MATCH($R387&amp;"/"&amp;O$348,$2:$2,0),FALSE),""))))</f>
        <v>876886</v>
      </c>
      <c r="P390" s="8">
        <f>IFERROR(VLOOKUP($B$386,$4:$126,MATCH($R390&amp;"/"&amp;P$348,$2:$2,0),FALSE),IFERROR(VLOOKUP($B$386,$4:$126,MATCH($R389&amp;"/"&amp;P$348,$2:$2,0),FALSE),IFERROR(VLOOKUP($B$386,$4:$126,MATCH($R388&amp;"/"&amp;P$348,$2:$2,0),FALSE),IFERROR(VLOOKUP($B$386,$4:$126,MATCH($R387&amp;"/"&amp;P$348,$2:$2,0),FALSE),""))))</f>
        <v>874821</v>
      </c>
      <c r="Q390" s="6"/>
      <c r="R390" s="9" t="s">
        <v>15</v>
      </c>
    </row>
    <row r="391" spans="1:18">
      <c r="B391" s="12" t="e">
        <f t="shared" ref="B391:P391" si="39">+B390/B$402</f>
        <v>#VALUE!</v>
      </c>
      <c r="C391" s="12" t="e">
        <f t="shared" si="39"/>
        <v>#VALUE!</v>
      </c>
      <c r="D391" s="12" t="e">
        <f t="shared" si="39"/>
        <v>#VALUE!</v>
      </c>
      <c r="E391" s="12" t="e">
        <f t="shared" si="39"/>
        <v>#VALUE!</v>
      </c>
      <c r="F391" s="12">
        <f t="shared" si="39"/>
        <v>2.158609042090782E-3</v>
      </c>
      <c r="G391" s="12">
        <f t="shared" si="39"/>
        <v>3.2591873840322583E-2</v>
      </c>
      <c r="H391" s="12">
        <f t="shared" si="39"/>
        <v>3.424516012715028E-2</v>
      </c>
      <c r="I391" s="12">
        <f t="shared" si="39"/>
        <v>3.0567955770913466E-2</v>
      </c>
      <c r="J391" s="12">
        <f t="shared" si="39"/>
        <v>7.3350457179491735E-2</v>
      </c>
      <c r="K391" s="12">
        <f t="shared" si="39"/>
        <v>5.8988568829572832E-2</v>
      </c>
      <c r="L391" s="12">
        <f t="shared" si="39"/>
        <v>8.3687954011967491E-2</v>
      </c>
      <c r="M391" s="12">
        <f t="shared" si="39"/>
        <v>7.521030922255964E-2</v>
      </c>
      <c r="N391" s="12">
        <f t="shared" si="39"/>
        <v>7.5497894080906569E-2</v>
      </c>
      <c r="O391" s="12">
        <f t="shared" ref="O391" si="40">+O390/O$402</f>
        <v>6.607186720616047E-2</v>
      </c>
      <c r="P391" s="12">
        <f t="shared" si="39"/>
        <v>6.0455273673445283E-2</v>
      </c>
      <c r="Q391" s="6"/>
      <c r="R391" s="11" t="s">
        <v>392</v>
      </c>
    </row>
    <row r="392" spans="1:18">
      <c r="A392" s="84"/>
      <c r="B392" s="249" t="s">
        <v>320</v>
      </c>
      <c r="C392" s="249"/>
      <c r="D392" s="249"/>
      <c r="E392" s="249"/>
      <c r="F392" s="249"/>
      <c r="G392" s="249"/>
      <c r="H392" s="249"/>
      <c r="I392" s="249"/>
      <c r="J392" s="249"/>
      <c r="K392" s="249"/>
      <c r="L392" s="249"/>
      <c r="M392" s="249"/>
      <c r="N392" s="249"/>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f t="shared" si="41"/>
        <v>1377010</v>
      </c>
      <c r="I393" s="8">
        <f t="shared" si="41"/>
        <v>1379609</v>
      </c>
      <c r="J393" s="8">
        <f t="shared" si="41"/>
        <v>1464106</v>
      </c>
      <c r="K393" s="8">
        <f t="shared" si="41"/>
        <v>2214391</v>
      </c>
      <c r="L393" s="8">
        <f t="shared" si="41"/>
        <v>2289004</v>
      </c>
      <c r="M393" s="8">
        <f t="shared" si="41"/>
        <v>3071983</v>
      </c>
      <c r="N393" s="8">
        <f t="shared" si="41"/>
        <v>3959307</v>
      </c>
      <c r="O393" s="8">
        <f t="shared" si="41"/>
        <v>4050570</v>
      </c>
      <c r="P393" s="8">
        <f t="shared" si="41"/>
        <v>4019398</v>
      </c>
      <c r="Q393" s="6"/>
      <c r="R393" s="9" t="s">
        <v>12</v>
      </c>
    </row>
    <row r="394" spans="1:18">
      <c r="B394" s="8" t="str">
        <f t="shared" si="41"/>
        <v/>
      </c>
      <c r="C394" s="8" t="str">
        <f t="shared" si="41"/>
        <v/>
      </c>
      <c r="D394" s="8" t="str">
        <f t="shared" si="41"/>
        <v/>
      </c>
      <c r="E394" s="8" t="str">
        <f t="shared" si="41"/>
        <v/>
      </c>
      <c r="F394" s="8" t="str">
        <f t="shared" si="41"/>
        <v/>
      </c>
      <c r="G394" s="8">
        <f t="shared" si="41"/>
        <v>1177668</v>
      </c>
      <c r="H394" s="8">
        <f t="shared" si="41"/>
        <v>1409209</v>
      </c>
      <c r="I394" s="8">
        <f t="shared" si="41"/>
        <v>1403058</v>
      </c>
      <c r="J394" s="8">
        <f t="shared" si="41"/>
        <v>1611182</v>
      </c>
      <c r="K394" s="8">
        <f t="shared" si="41"/>
        <v>2174427</v>
      </c>
      <c r="L394" s="8">
        <f t="shared" si="41"/>
        <v>2415605</v>
      </c>
      <c r="M394" s="8">
        <f t="shared" si="41"/>
        <v>3135292</v>
      </c>
      <c r="N394" s="8">
        <f t="shared" si="41"/>
        <v>4006894</v>
      </c>
      <c r="O394" s="8">
        <f t="shared" si="41"/>
        <v>4012842</v>
      </c>
      <c r="P394" s="8">
        <f t="shared" si="41"/>
        <v>4129855</v>
      </c>
      <c r="Q394" s="6"/>
      <c r="R394" s="9" t="s">
        <v>13</v>
      </c>
    </row>
    <row r="395" spans="1:18">
      <c r="B395" s="8" t="str">
        <f t="shared" si="41"/>
        <v/>
      </c>
      <c r="C395" s="8" t="str">
        <f t="shared" si="41"/>
        <v/>
      </c>
      <c r="D395" s="8" t="str">
        <f t="shared" si="41"/>
        <v/>
      </c>
      <c r="E395" s="8" t="str">
        <f t="shared" si="41"/>
        <v/>
      </c>
      <c r="F395" s="8" t="str">
        <f t="shared" si="41"/>
        <v/>
      </c>
      <c r="G395" s="8">
        <f t="shared" si="41"/>
        <v>1256117</v>
      </c>
      <c r="H395" s="8">
        <f t="shared" si="41"/>
        <v>1386553</v>
      </c>
      <c r="I395" s="8">
        <f t="shared" si="41"/>
        <v>1429612</v>
      </c>
      <c r="J395" s="8">
        <f t="shared" si="41"/>
        <v>1774673</v>
      </c>
      <c r="K395" s="8">
        <f t="shared" si="41"/>
        <v>2505561</v>
      </c>
      <c r="L395" s="8">
        <f t="shared" si="41"/>
        <v>2333303</v>
      </c>
      <c r="M395" s="8">
        <f t="shared" si="41"/>
        <v>3216877</v>
      </c>
      <c r="N395" s="8">
        <f t="shared" si="41"/>
        <v>4089753</v>
      </c>
      <c r="O395" s="8">
        <f t="shared" si="41"/>
        <v>3979920</v>
      </c>
      <c r="P395" s="8" t="str">
        <f t="shared" si="41"/>
        <v/>
      </c>
      <c r="Q395" s="6"/>
      <c r="R395" s="9" t="s">
        <v>14</v>
      </c>
    </row>
    <row r="396" spans="1:18">
      <c r="B396" s="8" t="str">
        <f t="shared" ref="B396:M396" si="42">IFERROR(VLOOKUP($B$392,$4:$126,MATCH($R396&amp;"/"&amp;B$348,$2:$2,0),FALSE),"")</f>
        <v/>
      </c>
      <c r="C396" s="8" t="str">
        <f t="shared" si="42"/>
        <v/>
      </c>
      <c r="D396" s="8" t="str">
        <f t="shared" si="42"/>
        <v/>
      </c>
      <c r="E396" s="8" t="str">
        <f t="shared" si="42"/>
        <v/>
      </c>
      <c r="F396" s="8">
        <f t="shared" si="42"/>
        <v>964862.22</v>
      </c>
      <c r="G396" s="8">
        <f t="shared" si="42"/>
        <v>1310560.3</v>
      </c>
      <c r="H396" s="8">
        <f t="shared" si="42"/>
        <v>1881602</v>
      </c>
      <c r="I396" s="8">
        <f t="shared" si="42"/>
        <v>1443303</v>
      </c>
      <c r="J396" s="8">
        <f t="shared" si="42"/>
        <v>2252080</v>
      </c>
      <c r="K396" s="8">
        <f t="shared" si="42"/>
        <v>2249699</v>
      </c>
      <c r="L396" s="8">
        <f t="shared" si="42"/>
        <v>3163979</v>
      </c>
      <c r="M396" s="8">
        <f t="shared" si="42"/>
        <v>3286869</v>
      </c>
      <c r="N396" s="8">
        <f>IFERROR(VLOOKUP($B$392,$4:$126,MATCH($R396&amp;"/"&amp;N$348,$2:$2,0),FALSE),IFERROR(VLOOKUP($B$392,$4:$126,MATCH($R395&amp;"/"&amp;N$348,$2:$2,0),FALSE),IFERROR(VLOOKUP($B$392,$4:$126,MATCH($R394&amp;"/"&amp;N$348,$2:$2,0),FALSE),IFERROR(VLOOKUP($B$392,$4:$126,MATCH($R393&amp;"/"&amp;N$348,$2:$2,0),FALSE),""))))</f>
        <v>3969891</v>
      </c>
      <c r="O396" s="8">
        <f>IFERROR(VLOOKUP($B$392,$4:$126,MATCH($R396&amp;"/"&amp;O$348,$2:$2,0),FALSE),IFERROR(VLOOKUP($B$392,$4:$126,MATCH($R395&amp;"/"&amp;O$348,$2:$2,0),FALSE),IFERROR(VLOOKUP($B$392,$4:$126,MATCH($R394&amp;"/"&amp;O$348,$2:$2,0),FALSE),IFERROR(VLOOKUP($B$392,$4:$126,MATCH($R393&amp;"/"&amp;O$348,$2:$2,0),FALSE),""))))</f>
        <v>3970821</v>
      </c>
      <c r="P396" s="8">
        <f>IFERROR(VLOOKUP($B$392,$4:$126,MATCH($R396&amp;"/"&amp;P$348,$2:$2,0),FALSE),IFERROR(VLOOKUP($B$392,$4:$126,MATCH($R395&amp;"/"&amp;P$348,$2:$2,0),FALSE),IFERROR(VLOOKUP($B$392,$4:$126,MATCH($R394&amp;"/"&amp;P$348,$2:$2,0),FALSE),IFERROR(VLOOKUP($B$392,$4:$126,MATCH($R393&amp;"/"&amp;P$348,$2:$2,0),FALSE),""))))</f>
        <v>4129855</v>
      </c>
      <c r="Q396" s="6"/>
      <c r="R396" s="9" t="s">
        <v>15</v>
      </c>
    </row>
    <row r="397" spans="1:18">
      <c r="A397" s="85"/>
      <c r="B397" s="12" t="e">
        <f t="shared" ref="B397:M397" si="43">+B396/B$402</f>
        <v>#VALUE!</v>
      </c>
      <c r="C397" s="12" t="e">
        <f t="shared" si="43"/>
        <v>#VALUE!</v>
      </c>
      <c r="D397" s="12" t="e">
        <f t="shared" si="43"/>
        <v>#VALUE!</v>
      </c>
      <c r="E397" s="12" t="e">
        <f t="shared" si="43"/>
        <v>#VALUE!</v>
      </c>
      <c r="F397" s="12">
        <f t="shared" si="43"/>
        <v>0.23332589985478866</v>
      </c>
      <c r="G397" s="12">
        <f t="shared" si="43"/>
        <v>0.20051862824071331</v>
      </c>
      <c r="H397" s="12">
        <f t="shared" si="43"/>
        <v>0.27989870938211564</v>
      </c>
      <c r="I397" s="12">
        <f t="shared" si="43"/>
        <v>0.18959528263011052</v>
      </c>
      <c r="J397" s="12">
        <f t="shared" si="43"/>
        <v>0.28360252578619771</v>
      </c>
      <c r="K397" s="12">
        <f t="shared" si="43"/>
        <v>0.25799767931574907</v>
      </c>
      <c r="L397" s="12">
        <f t="shared" si="43"/>
        <v>0.32846596965116248</v>
      </c>
      <c r="M397" s="12">
        <f t="shared" si="43"/>
        <v>0.31206314047530997</v>
      </c>
      <c r="N397" s="12">
        <f>+N396/N$402</f>
        <v>0.34253571744738481</v>
      </c>
      <c r="O397" s="12">
        <f>+O396/O$402</f>
        <v>0.29919460204796672</v>
      </c>
      <c r="P397" s="12">
        <f>+P396/P$402</f>
        <v>0.28539725756085688</v>
      </c>
      <c r="Q397" s="6"/>
      <c r="R397" s="11" t="s">
        <v>392</v>
      </c>
    </row>
    <row r="398" spans="1:18">
      <c r="B398" s="227" t="s">
        <v>321</v>
      </c>
      <c r="C398" s="227"/>
      <c r="D398" s="227"/>
      <c r="E398" s="227"/>
      <c r="F398" s="227"/>
      <c r="G398" s="227"/>
      <c r="H398" s="227"/>
      <c r="I398" s="227"/>
      <c r="J398" s="227"/>
      <c r="K398" s="227"/>
      <c r="L398" s="227"/>
      <c r="M398" s="227"/>
      <c r="N398" s="227"/>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f t="shared" si="44"/>
        <v>6874311</v>
      </c>
      <c r="I399" s="8">
        <f t="shared" si="44"/>
        <v>6736356</v>
      </c>
      <c r="J399" s="8">
        <f t="shared" si="44"/>
        <v>7338548</v>
      </c>
      <c r="K399" s="8">
        <f t="shared" si="44"/>
        <v>7815990</v>
      </c>
      <c r="L399" s="8">
        <f t="shared" si="44"/>
        <v>8476532</v>
      </c>
      <c r="M399" s="8">
        <f t="shared" si="44"/>
        <v>9972396</v>
      </c>
      <c r="N399" s="8">
        <f t="shared" si="44"/>
        <v>11189919</v>
      </c>
      <c r="O399" s="8">
        <f t="shared" si="44"/>
        <v>11430970</v>
      </c>
      <c r="P399" s="8">
        <f t="shared" si="44"/>
        <v>13639790</v>
      </c>
      <c r="Q399" s="6"/>
      <c r="R399" s="9" t="s">
        <v>12</v>
      </c>
    </row>
    <row r="400" spans="1:18">
      <c r="B400" s="8" t="str">
        <f t="shared" si="44"/>
        <v/>
      </c>
      <c r="C400" s="8" t="str">
        <f t="shared" si="44"/>
        <v/>
      </c>
      <c r="D400" s="8" t="str">
        <f t="shared" si="44"/>
        <v/>
      </c>
      <c r="E400" s="8" t="str">
        <f t="shared" si="44"/>
        <v/>
      </c>
      <c r="F400" s="8" t="str">
        <f t="shared" si="44"/>
        <v/>
      </c>
      <c r="G400" s="8">
        <f t="shared" si="44"/>
        <v>4883636</v>
      </c>
      <c r="H400" s="8">
        <f t="shared" si="44"/>
        <v>6547117</v>
      </c>
      <c r="I400" s="8">
        <f t="shared" si="44"/>
        <v>7009635</v>
      </c>
      <c r="J400" s="8">
        <f t="shared" si="44"/>
        <v>7328173</v>
      </c>
      <c r="K400" s="8">
        <f t="shared" si="44"/>
        <v>8222537</v>
      </c>
      <c r="L400" s="8">
        <f t="shared" si="44"/>
        <v>8768418</v>
      </c>
      <c r="M400" s="8">
        <f t="shared" si="44"/>
        <v>10092140</v>
      </c>
      <c r="N400" s="8">
        <f t="shared" si="44"/>
        <v>11325857</v>
      </c>
      <c r="O400" s="8">
        <f t="shared" si="44"/>
        <v>11733793</v>
      </c>
      <c r="P400" s="8">
        <f t="shared" si="44"/>
        <v>14470549</v>
      </c>
      <c r="Q400" s="6"/>
      <c r="R400" s="9" t="s">
        <v>13</v>
      </c>
    </row>
    <row r="401" spans="1:18">
      <c r="B401" s="8" t="str">
        <f t="shared" si="44"/>
        <v/>
      </c>
      <c r="C401" s="8" t="str">
        <f t="shared" si="44"/>
        <v/>
      </c>
      <c r="D401" s="8" t="str">
        <f t="shared" si="44"/>
        <v/>
      </c>
      <c r="E401" s="8" t="str">
        <f t="shared" si="44"/>
        <v/>
      </c>
      <c r="F401" s="8" t="str">
        <f t="shared" si="44"/>
        <v/>
      </c>
      <c r="G401" s="8">
        <f t="shared" si="44"/>
        <v>5147679</v>
      </c>
      <c r="H401" s="8">
        <f t="shared" si="44"/>
        <v>6524934</v>
      </c>
      <c r="I401" s="8">
        <f t="shared" si="44"/>
        <v>7255245</v>
      </c>
      <c r="J401" s="8">
        <f t="shared" si="44"/>
        <v>7471991</v>
      </c>
      <c r="K401" s="8">
        <f t="shared" si="44"/>
        <v>8326657</v>
      </c>
      <c r="L401" s="8">
        <f t="shared" si="44"/>
        <v>8602250</v>
      </c>
      <c r="M401" s="8">
        <f t="shared" si="44"/>
        <v>10191281</v>
      </c>
      <c r="N401" s="8">
        <f t="shared" si="44"/>
        <v>11693640</v>
      </c>
      <c r="O401" s="8">
        <f t="shared" si="44"/>
        <v>12548005</v>
      </c>
      <c r="P401" s="8" t="str">
        <f t="shared" si="44"/>
        <v/>
      </c>
      <c r="Q401" s="6"/>
      <c r="R401" s="9" t="s">
        <v>14</v>
      </c>
    </row>
    <row r="402" spans="1:18">
      <c r="B402" s="8" t="str">
        <f t="shared" ref="B402:M402" si="45">IFERROR(VLOOKUP($B$398,$4:$126,MATCH($R402&amp;"/"&amp;B$348,$2:$2,0),FALSE),"")</f>
        <v/>
      </c>
      <c r="C402" s="8" t="str">
        <f t="shared" si="45"/>
        <v/>
      </c>
      <c r="D402" s="8" t="str">
        <f t="shared" si="45"/>
        <v/>
      </c>
      <c r="E402" s="8" t="str">
        <f t="shared" si="45"/>
        <v/>
      </c>
      <c r="F402" s="8">
        <f t="shared" si="45"/>
        <v>4135255.54</v>
      </c>
      <c r="G402" s="8">
        <f t="shared" si="45"/>
        <v>6535853.1100000003</v>
      </c>
      <c r="H402" s="8">
        <f t="shared" si="45"/>
        <v>6722439</v>
      </c>
      <c r="I402" s="8">
        <f t="shared" si="45"/>
        <v>7612547</v>
      </c>
      <c r="J402" s="8">
        <f t="shared" si="45"/>
        <v>7940973</v>
      </c>
      <c r="K402" s="8">
        <f t="shared" si="45"/>
        <v>8719842</v>
      </c>
      <c r="L402" s="8">
        <f t="shared" si="45"/>
        <v>9632593</v>
      </c>
      <c r="M402" s="8">
        <f t="shared" si="45"/>
        <v>10532705</v>
      </c>
      <c r="N402" s="8">
        <f>IFERROR(VLOOKUP($B$398,$4:$126,MATCH($R402&amp;"/"&amp;N$348,$2:$2,0),FALSE),IFERROR(VLOOKUP($B$398,$4:$126,MATCH($R401&amp;"/"&amp;N$348,$2:$2,0),FALSE),IFERROR(VLOOKUP($B$398,$4:$126,MATCH($R400&amp;"/"&amp;N$348,$2:$2,0),FALSE),IFERROR(VLOOKUP($B$398,$4:$126,MATCH($R399&amp;"/"&amp;N$348,$2:$2,0),FALSE),""))))</f>
        <v>11589714</v>
      </c>
      <c r="O402" s="8">
        <f>IFERROR(VLOOKUP($B$398,$4:$126,MATCH($R402&amp;"/"&amp;O$348,$2:$2,0),FALSE),IFERROR(VLOOKUP($B$398,$4:$126,MATCH($R401&amp;"/"&amp;O$348,$2:$2,0),FALSE),IFERROR(VLOOKUP($B$398,$4:$126,MATCH($R400&amp;"/"&amp;O$348,$2:$2,0),FALSE),IFERROR(VLOOKUP($B$398,$4:$126,MATCH($R399&amp;"/"&amp;O$348,$2:$2,0),FALSE),""))))</f>
        <v>13271700</v>
      </c>
      <c r="P402" s="8">
        <f>IFERROR(VLOOKUP($B$398,$4:$126,MATCH($R402&amp;"/"&amp;P$348,$2:$2,0),FALSE),IFERROR(VLOOKUP($B$398,$4:$126,MATCH($R401&amp;"/"&amp;P$348,$2:$2,0),FALSE),IFERROR(VLOOKUP($B$398,$4:$126,MATCH($R400&amp;"/"&amp;P$348,$2:$2,0),FALSE),IFERROR(VLOOKUP($B$398,$4:$126,MATCH($R399&amp;"/"&amp;P$348,$2:$2,0),FALSE),""))))</f>
        <v>14470549</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323</v>
      </c>
      <c r="C404" s="245"/>
      <c r="D404" s="245"/>
      <c r="E404" s="245"/>
      <c r="F404" s="245"/>
      <c r="G404" s="245"/>
      <c r="H404" s="245"/>
      <c r="I404" s="245"/>
      <c r="J404" s="245"/>
      <c r="K404" s="245"/>
      <c r="L404" s="245"/>
      <c r="M404" s="245"/>
      <c r="N404" s="245"/>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f t="shared" si="46"/>
        <v>1584193</v>
      </c>
      <c r="I405" s="8">
        <f t="shared" si="46"/>
        <v>1634215</v>
      </c>
      <c r="J405" s="8">
        <f t="shared" si="46"/>
        <v>1753432</v>
      </c>
      <c r="K405" s="8">
        <f t="shared" si="46"/>
        <v>1871985</v>
      </c>
      <c r="L405" s="8">
        <f t="shared" si="46"/>
        <v>1943432</v>
      </c>
      <c r="M405" s="8">
        <f t="shared" si="46"/>
        <v>2237225</v>
      </c>
      <c r="N405" s="8">
        <f t="shared" si="46"/>
        <v>2922112</v>
      </c>
      <c r="O405" s="8">
        <f t="shared" si="46"/>
        <v>2394749</v>
      </c>
      <c r="P405" s="8">
        <f t="shared" si="46"/>
        <v>3325211</v>
      </c>
      <c r="Q405" s="6"/>
      <c r="R405" s="9" t="s">
        <v>12</v>
      </c>
    </row>
    <row r="406" spans="1:18">
      <c r="B406" s="8" t="str">
        <f t="shared" si="46"/>
        <v/>
      </c>
      <c r="C406" s="8" t="str">
        <f t="shared" si="46"/>
        <v/>
      </c>
      <c r="D406" s="8" t="str">
        <f t="shared" si="46"/>
        <v/>
      </c>
      <c r="E406" s="8" t="str">
        <f t="shared" si="46"/>
        <v/>
      </c>
      <c r="F406" s="8" t="str">
        <f t="shared" si="46"/>
        <v/>
      </c>
      <c r="G406" s="8">
        <f t="shared" si="46"/>
        <v>1060542</v>
      </c>
      <c r="H406" s="8">
        <f t="shared" si="46"/>
        <v>1372558</v>
      </c>
      <c r="I406" s="8">
        <f t="shared" si="46"/>
        <v>1711488</v>
      </c>
      <c r="J406" s="8">
        <f t="shared" si="46"/>
        <v>1654538</v>
      </c>
      <c r="K406" s="8">
        <f t="shared" si="46"/>
        <v>1862668</v>
      </c>
      <c r="L406" s="8">
        <f t="shared" si="46"/>
        <v>2047623</v>
      </c>
      <c r="M406" s="8">
        <f t="shared" si="46"/>
        <v>2211814</v>
      </c>
      <c r="N406" s="8">
        <f t="shared" si="46"/>
        <v>2638953</v>
      </c>
      <c r="O406" s="8">
        <f t="shared" si="46"/>
        <v>2844476</v>
      </c>
      <c r="P406" s="8">
        <f t="shared" si="46"/>
        <v>4193504</v>
      </c>
      <c r="Q406" s="6"/>
      <c r="R406" s="9" t="s">
        <v>13</v>
      </c>
    </row>
    <row r="407" spans="1:18">
      <c r="B407" s="8" t="str">
        <f t="shared" si="46"/>
        <v/>
      </c>
      <c r="C407" s="8" t="str">
        <f t="shared" si="46"/>
        <v/>
      </c>
      <c r="D407" s="8" t="str">
        <f t="shared" si="46"/>
        <v/>
      </c>
      <c r="E407" s="8" t="str">
        <f t="shared" si="46"/>
        <v/>
      </c>
      <c r="F407" s="8" t="str">
        <f t="shared" si="46"/>
        <v/>
      </c>
      <c r="G407" s="8">
        <f t="shared" si="46"/>
        <v>1253293</v>
      </c>
      <c r="H407" s="8">
        <f t="shared" si="46"/>
        <v>1379270</v>
      </c>
      <c r="I407" s="8">
        <f t="shared" si="46"/>
        <v>1827947</v>
      </c>
      <c r="J407" s="8">
        <f t="shared" si="46"/>
        <v>1879259</v>
      </c>
      <c r="K407" s="8">
        <f t="shared" si="46"/>
        <v>2057856</v>
      </c>
      <c r="L407" s="8">
        <f t="shared" si="46"/>
        <v>1914947</v>
      </c>
      <c r="M407" s="8">
        <f t="shared" si="46"/>
        <v>2373275</v>
      </c>
      <c r="N407" s="8">
        <f t="shared" si="46"/>
        <v>3018911</v>
      </c>
      <c r="O407" s="8">
        <f t="shared" si="46"/>
        <v>3328165</v>
      </c>
      <c r="P407" s="8" t="str">
        <f t="shared" si="46"/>
        <v/>
      </c>
      <c r="Q407" s="6"/>
      <c r="R407" s="9" t="s">
        <v>14</v>
      </c>
    </row>
    <row r="408" spans="1:18">
      <c r="B408" s="8" t="str">
        <f t="shared" ref="B408:M408" si="47">IFERROR(VLOOKUP($B$404,$4:$126,MATCH($R408&amp;"/"&amp;B$348,$2:$2,0),FALSE),"")</f>
        <v/>
      </c>
      <c r="C408" s="8" t="str">
        <f t="shared" si="47"/>
        <v/>
      </c>
      <c r="D408" s="8" t="str">
        <f t="shared" si="47"/>
        <v/>
      </c>
      <c r="E408" s="8" t="str">
        <f t="shared" si="47"/>
        <v/>
      </c>
      <c r="F408" s="8">
        <f t="shared" si="47"/>
        <v>849782.43</v>
      </c>
      <c r="G408" s="8">
        <f t="shared" si="47"/>
        <v>1346497.44</v>
      </c>
      <c r="H408" s="8">
        <f t="shared" si="47"/>
        <v>1669322</v>
      </c>
      <c r="I408" s="8">
        <f t="shared" si="47"/>
        <v>1935247</v>
      </c>
      <c r="J408" s="8">
        <f t="shared" si="47"/>
        <v>1890164</v>
      </c>
      <c r="K408" s="8">
        <f t="shared" si="47"/>
        <v>2193323</v>
      </c>
      <c r="L408" s="8">
        <f t="shared" si="47"/>
        <v>2169461</v>
      </c>
      <c r="M408" s="8">
        <f t="shared" si="47"/>
        <v>2508044</v>
      </c>
      <c r="N408" s="8">
        <f>IFERROR(VLOOKUP($B$404,$4:$126,MATCH($R408&amp;"/"&amp;N$348,$2:$2,0),FALSE),IFERROR(VLOOKUP($B$404,$4:$126,MATCH($R407&amp;"/"&amp;N$348,$2:$2,0),FALSE),IFERROR(VLOOKUP($B$404,$4:$126,MATCH($R406&amp;"/"&amp;N$348,$2:$2,0),FALSE),IFERROR(VLOOKUP($B$404,$4:$126,MATCH($R405&amp;"/"&amp;N$348,$2:$2,0),FALSE),""))))</f>
        <v>2788486</v>
      </c>
      <c r="O408" s="8">
        <f>IFERROR(VLOOKUP($B$404,$4:$126,MATCH($R408&amp;"/"&amp;O$348,$2:$2,0),FALSE),IFERROR(VLOOKUP($B$404,$4:$126,MATCH($R407&amp;"/"&amp;O$348,$2:$2,0),FALSE),IFERROR(VLOOKUP($B$404,$4:$126,MATCH($R406&amp;"/"&amp;O$348,$2:$2,0),FALSE),IFERROR(VLOOKUP($B$404,$4:$126,MATCH($R405&amp;"/"&amp;O$348,$2:$2,0),FALSE),""))))</f>
        <v>3532717</v>
      </c>
      <c r="P408" s="8">
        <f>IFERROR(VLOOKUP($B$404,$4:$126,MATCH($R408&amp;"/"&amp;P$348,$2:$2,0),FALSE),IFERROR(VLOOKUP($B$404,$4:$126,MATCH($R407&amp;"/"&amp;P$348,$2:$2,0),FALSE),IFERROR(VLOOKUP($B$404,$4:$126,MATCH($R406&amp;"/"&amp;P$348,$2:$2,0),FALSE),IFERROR(VLOOKUP($B$404,$4:$126,MATCH($R405&amp;"/"&amp;P$348,$2:$2,0),FALSE),""))))</f>
        <v>4193504</v>
      </c>
      <c r="Q408" s="6"/>
      <c r="R408" s="9" t="s">
        <v>15</v>
      </c>
    </row>
    <row r="409" spans="1:18">
      <c r="A409" s="84"/>
      <c r="B409" s="12" t="e">
        <f t="shared" ref="B409:M409" si="48">+B408/B$402</f>
        <v>#VALUE!</v>
      </c>
      <c r="C409" s="12" t="e">
        <f t="shared" si="48"/>
        <v>#VALUE!</v>
      </c>
      <c r="D409" s="12" t="e">
        <f t="shared" si="48"/>
        <v>#VALUE!</v>
      </c>
      <c r="E409" s="12" t="e">
        <f t="shared" si="48"/>
        <v>#VALUE!</v>
      </c>
      <c r="F409" s="12">
        <f t="shared" si="48"/>
        <v>0.20549695702723128</v>
      </c>
      <c r="G409" s="12">
        <f t="shared" si="48"/>
        <v>0.20601709024638712</v>
      </c>
      <c r="H409" s="12">
        <f t="shared" si="48"/>
        <v>0.24832088472651073</v>
      </c>
      <c r="I409" s="12">
        <f t="shared" si="48"/>
        <v>0.25421806919550055</v>
      </c>
      <c r="J409" s="12">
        <f t="shared" si="48"/>
        <v>0.23802675062615122</v>
      </c>
      <c r="K409" s="12">
        <f t="shared" si="48"/>
        <v>0.25153242455539904</v>
      </c>
      <c r="L409" s="12">
        <f t="shared" si="48"/>
        <v>0.22522087251065212</v>
      </c>
      <c r="M409" s="12">
        <f t="shared" si="48"/>
        <v>0.23811964732706364</v>
      </c>
      <c r="N409" s="12">
        <f>+N408/N$402</f>
        <v>0.24060007002761241</v>
      </c>
      <c r="O409" s="12">
        <f>+O408/O$402</f>
        <v>0.26618421151774074</v>
      </c>
      <c r="P409" s="12">
        <f>+P408/P$402</f>
        <v>0.28979577761700681</v>
      </c>
      <c r="Q409" s="6"/>
      <c r="R409" s="11" t="s">
        <v>392</v>
      </c>
    </row>
    <row r="410" spans="1:18">
      <c r="A410" s="84"/>
      <c r="B410" s="245" t="s">
        <v>326</v>
      </c>
      <c r="C410" s="245"/>
      <c r="D410" s="245"/>
      <c r="E410" s="245"/>
      <c r="F410" s="245"/>
      <c r="G410" s="245"/>
      <c r="H410" s="245"/>
      <c r="I410" s="245"/>
      <c r="J410" s="245"/>
      <c r="K410" s="245"/>
      <c r="L410" s="245"/>
      <c r="M410" s="245"/>
      <c r="N410" s="245"/>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f t="shared" si="49"/>
        <v>2840884</v>
      </c>
      <c r="I411" s="8">
        <f t="shared" si="49"/>
        <v>2484835</v>
      </c>
      <c r="J411" s="8">
        <f t="shared" si="49"/>
        <v>2721683</v>
      </c>
      <c r="K411" s="8">
        <f t="shared" si="49"/>
        <v>2879212</v>
      </c>
      <c r="L411" s="8">
        <f t="shared" si="49"/>
        <v>2906146</v>
      </c>
      <c r="M411" s="8">
        <f t="shared" si="49"/>
        <v>3816270</v>
      </c>
      <c r="N411" s="8">
        <f t="shared" si="49"/>
        <v>4584518</v>
      </c>
      <c r="O411" s="8">
        <f t="shared" si="49"/>
        <v>3706119</v>
      </c>
      <c r="P411" s="8">
        <f t="shared" si="49"/>
        <v>4624525</v>
      </c>
      <c r="Q411" s="6"/>
      <c r="R411" s="9" t="s">
        <v>12</v>
      </c>
    </row>
    <row r="412" spans="1:18">
      <c r="B412" s="8" t="str">
        <f t="shared" si="49"/>
        <v/>
      </c>
      <c r="C412" s="8" t="str">
        <f t="shared" si="49"/>
        <v/>
      </c>
      <c r="D412" s="8" t="str">
        <f t="shared" si="49"/>
        <v/>
      </c>
      <c r="E412" s="8" t="str">
        <f t="shared" si="49"/>
        <v/>
      </c>
      <c r="F412" s="8" t="str">
        <f t="shared" si="49"/>
        <v/>
      </c>
      <c r="G412" s="8">
        <f t="shared" si="49"/>
        <v>2693182</v>
      </c>
      <c r="H412" s="8">
        <f t="shared" si="49"/>
        <v>2554205</v>
      </c>
      <c r="I412" s="8">
        <f t="shared" si="49"/>
        <v>2788011</v>
      </c>
      <c r="J412" s="8">
        <f t="shared" si="49"/>
        <v>2735763</v>
      </c>
      <c r="K412" s="8">
        <f t="shared" si="49"/>
        <v>3205633</v>
      </c>
      <c r="L412" s="8">
        <f t="shared" si="49"/>
        <v>3202914</v>
      </c>
      <c r="M412" s="8">
        <f t="shared" si="49"/>
        <v>4097134</v>
      </c>
      <c r="N412" s="8">
        <f t="shared" si="49"/>
        <v>4455549</v>
      </c>
      <c r="O412" s="8">
        <f t="shared" si="49"/>
        <v>3992325</v>
      </c>
      <c r="P412" s="8">
        <f t="shared" si="49"/>
        <v>5590429</v>
      </c>
      <c r="Q412" s="6"/>
      <c r="R412" s="9" t="s">
        <v>13</v>
      </c>
    </row>
    <row r="413" spans="1:18">
      <c r="B413" s="8" t="str">
        <f t="shared" si="49"/>
        <v/>
      </c>
      <c r="C413" s="8" t="str">
        <f t="shared" si="49"/>
        <v/>
      </c>
      <c r="D413" s="8" t="str">
        <f t="shared" si="49"/>
        <v/>
      </c>
      <c r="E413" s="8" t="str">
        <f t="shared" si="49"/>
        <v/>
      </c>
      <c r="F413" s="8" t="str">
        <f t="shared" si="49"/>
        <v/>
      </c>
      <c r="G413" s="8">
        <f t="shared" si="49"/>
        <v>2820360</v>
      </c>
      <c r="H413" s="8">
        <f t="shared" si="49"/>
        <v>2552224</v>
      </c>
      <c r="I413" s="8">
        <f t="shared" si="49"/>
        <v>2987143</v>
      </c>
      <c r="J413" s="8">
        <f t="shared" si="49"/>
        <v>2966860</v>
      </c>
      <c r="K413" s="8">
        <f t="shared" si="49"/>
        <v>3338753</v>
      </c>
      <c r="L413" s="8">
        <f t="shared" si="49"/>
        <v>3178282</v>
      </c>
      <c r="M413" s="8">
        <f t="shared" si="49"/>
        <v>4213590</v>
      </c>
      <c r="N413" s="8">
        <f t="shared" si="49"/>
        <v>4667099</v>
      </c>
      <c r="O413" s="8">
        <f t="shared" si="49"/>
        <v>4659291</v>
      </c>
      <c r="P413" s="8" t="str">
        <f t="shared" si="49"/>
        <v/>
      </c>
      <c r="Q413" s="6"/>
      <c r="R413" s="9" t="s">
        <v>14</v>
      </c>
    </row>
    <row r="414" spans="1:18">
      <c r="B414" s="8" t="str">
        <f t="shared" ref="B414:M414" si="50">IFERROR(VLOOKUP($B$410,$4:$126,MATCH($R414&amp;"/"&amp;B$348,$2:$2,0),FALSE),"")</f>
        <v/>
      </c>
      <c r="C414" s="8" t="str">
        <f t="shared" si="50"/>
        <v/>
      </c>
      <c r="D414" s="8" t="str">
        <f t="shared" si="50"/>
        <v/>
      </c>
      <c r="E414" s="8" t="str">
        <f t="shared" si="50"/>
        <v/>
      </c>
      <c r="F414" s="8">
        <f t="shared" si="50"/>
        <v>2091434.69</v>
      </c>
      <c r="G414" s="8">
        <f t="shared" si="50"/>
        <v>2547406.75</v>
      </c>
      <c r="H414" s="8">
        <f t="shared" si="50"/>
        <v>2511426</v>
      </c>
      <c r="I414" s="8">
        <f t="shared" si="50"/>
        <v>3095241</v>
      </c>
      <c r="J414" s="8">
        <f t="shared" si="50"/>
        <v>3152888</v>
      </c>
      <c r="K414" s="8">
        <f t="shared" si="50"/>
        <v>3366226</v>
      </c>
      <c r="L414" s="8">
        <f t="shared" si="50"/>
        <v>3774942</v>
      </c>
      <c r="M414" s="8">
        <f t="shared" si="50"/>
        <v>4158166</v>
      </c>
      <c r="N414" s="8">
        <f>IFERROR(VLOOKUP($B$410,$4:$126,MATCH($R414&amp;"/"&amp;N$348,$2:$2,0),FALSE),IFERROR(VLOOKUP($B$410,$4:$126,MATCH($R413&amp;"/"&amp;N$348,$2:$2,0),FALSE),IFERROR(VLOOKUP($B$410,$4:$126,MATCH($R412&amp;"/"&amp;N$348,$2:$2,0),FALSE),IFERROR(VLOOKUP($B$410,$4:$126,MATCH($R411&amp;"/"&amp;N$348,$2:$2,0),FALSE),""))))</f>
        <v>4261663</v>
      </c>
      <c r="O414" s="8">
        <f>IFERROR(VLOOKUP($B$410,$4:$126,MATCH($R414&amp;"/"&amp;O$348,$2:$2,0),FALSE),IFERROR(VLOOKUP($B$410,$4:$126,MATCH($R413&amp;"/"&amp;O$348,$2:$2,0),FALSE),IFERROR(VLOOKUP($B$410,$4:$126,MATCH($R412&amp;"/"&amp;O$348,$2:$2,0),FALSE),IFERROR(VLOOKUP($B$410,$4:$126,MATCH($R411&amp;"/"&amp;O$348,$2:$2,0),FALSE),""))))</f>
        <v>4853355</v>
      </c>
      <c r="P414" s="8">
        <f>IFERROR(VLOOKUP($B$410,$4:$126,MATCH($R414&amp;"/"&amp;P$348,$2:$2,0),FALSE),IFERROR(VLOOKUP($B$410,$4:$126,MATCH($R413&amp;"/"&amp;P$348,$2:$2,0),FALSE),IFERROR(VLOOKUP($B$410,$4:$126,MATCH($R412&amp;"/"&amp;P$348,$2:$2,0),FALSE),IFERROR(VLOOKUP($B$410,$4:$126,MATCH($R411&amp;"/"&amp;P$348,$2:$2,0),FALSE),""))))</f>
        <v>5590429</v>
      </c>
      <c r="Q414" s="6"/>
      <c r="R414" s="9" t="s">
        <v>15</v>
      </c>
    </row>
    <row r="415" spans="1:18">
      <c r="B415" s="12" t="e">
        <f t="shared" ref="B415:M415" si="51">+B414/B$402</f>
        <v>#VALUE!</v>
      </c>
      <c r="C415" s="12" t="e">
        <f t="shared" si="51"/>
        <v>#VALUE!</v>
      </c>
      <c r="D415" s="12" t="e">
        <f t="shared" si="51"/>
        <v>#VALUE!</v>
      </c>
      <c r="E415" s="12" t="e">
        <f t="shared" si="51"/>
        <v>#VALUE!</v>
      </c>
      <c r="F415" s="12">
        <f t="shared" si="51"/>
        <v>0.50575706138827881</v>
      </c>
      <c r="G415" s="12">
        <f t="shared" si="51"/>
        <v>0.38975887418620397</v>
      </c>
      <c r="H415" s="12">
        <f t="shared" si="51"/>
        <v>0.3735885145257547</v>
      </c>
      <c r="I415" s="12">
        <f t="shared" si="51"/>
        <v>0.40659729260128047</v>
      </c>
      <c r="J415" s="12">
        <f t="shared" si="51"/>
        <v>0.39704051380101657</v>
      </c>
      <c r="K415" s="12">
        <f t="shared" si="51"/>
        <v>0.38604208654239375</v>
      </c>
      <c r="L415" s="12">
        <f t="shared" si="51"/>
        <v>0.39189260877107546</v>
      </c>
      <c r="M415" s="12">
        <f t="shared" si="51"/>
        <v>0.39478614467983297</v>
      </c>
      <c r="N415" s="12">
        <f>+N414/N$402</f>
        <v>0.36771079942093482</v>
      </c>
      <c r="O415" s="12">
        <f>+O414/O$402</f>
        <v>0.36569203643843667</v>
      </c>
      <c r="P415" s="12">
        <f>+P414/P$402</f>
        <v>0.38633150684193113</v>
      </c>
      <c r="Q415" s="6"/>
      <c r="R415" s="11" t="s">
        <v>392</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f t="shared" si="52"/>
        <v>834720</v>
      </c>
      <c r="I417" s="8">
        <f t="shared" si="52"/>
        <v>439707</v>
      </c>
      <c r="J417" s="8">
        <f t="shared" si="52"/>
        <v>418577</v>
      </c>
      <c r="K417" s="8">
        <f t="shared" si="52"/>
        <v>433059</v>
      </c>
      <c r="L417" s="8">
        <f t="shared" si="52"/>
        <v>307787</v>
      </c>
      <c r="M417" s="8">
        <f t="shared" si="52"/>
        <v>946229</v>
      </c>
      <c r="N417" s="8">
        <f t="shared" si="52"/>
        <v>795949</v>
      </c>
      <c r="O417" s="8">
        <f t="shared" si="52"/>
        <v>259246</v>
      </c>
      <c r="P417" s="8">
        <f t="shared" si="52"/>
        <v>113554</v>
      </c>
      <c r="Q417" s="6"/>
      <c r="R417" s="9" t="s">
        <v>12</v>
      </c>
    </row>
    <row r="418" spans="2:18">
      <c r="B418" s="8" t="str">
        <f t="shared" si="52"/>
        <v/>
      </c>
      <c r="C418" s="8" t="str">
        <f t="shared" si="52"/>
        <v/>
      </c>
      <c r="D418" s="8" t="str">
        <f t="shared" si="52"/>
        <v/>
      </c>
      <c r="E418" s="8" t="str">
        <f t="shared" si="52"/>
        <v/>
      </c>
      <c r="F418" s="8" t="str">
        <f t="shared" si="52"/>
        <v/>
      </c>
      <c r="G418" s="8">
        <f t="shared" si="52"/>
        <v>1208654</v>
      </c>
      <c r="H418" s="8">
        <f t="shared" si="52"/>
        <v>820519</v>
      </c>
      <c r="I418" s="8">
        <f t="shared" si="52"/>
        <v>595585</v>
      </c>
      <c r="J418" s="8">
        <f t="shared" si="52"/>
        <v>624092</v>
      </c>
      <c r="K418" s="8">
        <f t="shared" si="52"/>
        <v>725048</v>
      </c>
      <c r="L418" s="8">
        <f t="shared" si="52"/>
        <v>618166</v>
      </c>
      <c r="M418" s="8">
        <f t="shared" si="52"/>
        <v>1226396</v>
      </c>
      <c r="N418" s="8">
        <f t="shared" si="52"/>
        <v>1081193</v>
      </c>
      <c r="O418" s="8">
        <f t="shared" si="52"/>
        <v>203238</v>
      </c>
      <c r="P418" s="8">
        <f t="shared" si="52"/>
        <v>187522</v>
      </c>
      <c r="Q418" s="6"/>
      <c r="R418" s="9" t="s">
        <v>13</v>
      </c>
    </row>
    <row r="419" spans="2:18">
      <c r="B419" s="8" t="str">
        <f t="shared" si="52"/>
        <v/>
      </c>
      <c r="C419" s="8" t="str">
        <f t="shared" si="52"/>
        <v/>
      </c>
      <c r="D419" s="8" t="str">
        <f t="shared" si="52"/>
        <v/>
      </c>
      <c r="E419" s="8" t="str">
        <f t="shared" si="52"/>
        <v/>
      </c>
      <c r="F419" s="8" t="str">
        <f t="shared" si="52"/>
        <v/>
      </c>
      <c r="G419" s="8">
        <f t="shared" si="52"/>
        <v>1221436</v>
      </c>
      <c r="H419" s="8">
        <f t="shared" si="52"/>
        <v>816392</v>
      </c>
      <c r="I419" s="8">
        <f t="shared" si="52"/>
        <v>618635</v>
      </c>
      <c r="J419" s="8">
        <f t="shared" si="52"/>
        <v>609051</v>
      </c>
      <c r="K419" s="8">
        <f t="shared" si="52"/>
        <v>666623</v>
      </c>
      <c r="L419" s="8">
        <f t="shared" si="52"/>
        <v>710948</v>
      </c>
      <c r="M419" s="8">
        <f t="shared" si="52"/>
        <v>1165943</v>
      </c>
      <c r="N419" s="8">
        <f t="shared" si="52"/>
        <v>796069</v>
      </c>
      <c r="O419" s="8">
        <f t="shared" si="52"/>
        <v>156189</v>
      </c>
      <c r="P419" s="8" t="str">
        <f t="shared" si="52"/>
        <v/>
      </c>
      <c r="Q419" s="6"/>
      <c r="R419" s="9" t="s">
        <v>14</v>
      </c>
    </row>
    <row r="420" spans="2:18">
      <c r="B420" s="8" t="str">
        <f t="shared" ref="B420:M420" si="53">IFERROR(VLOOKUP($B$416,$4:$126,MATCH($R420&amp;"/"&amp;B$348,$2:$2,0),FALSE),"")</f>
        <v/>
      </c>
      <c r="C420" s="8" t="str">
        <f t="shared" si="53"/>
        <v/>
      </c>
      <c r="D420" s="8" t="str">
        <f t="shared" si="53"/>
        <v/>
      </c>
      <c r="E420" s="8" t="str">
        <f t="shared" si="53"/>
        <v/>
      </c>
      <c r="F420" s="8">
        <f t="shared" si="53"/>
        <v>850963.86</v>
      </c>
      <c r="G420" s="8">
        <f t="shared" si="53"/>
        <v>784444.02</v>
      </c>
      <c r="H420" s="8">
        <f t="shared" si="53"/>
        <v>429580</v>
      </c>
      <c r="I420" s="8">
        <f t="shared" si="53"/>
        <v>625813</v>
      </c>
      <c r="J420" s="8">
        <f t="shared" si="53"/>
        <v>654159</v>
      </c>
      <c r="K420" s="8">
        <f t="shared" si="53"/>
        <v>506122</v>
      </c>
      <c r="L420" s="8">
        <f t="shared" si="53"/>
        <v>956401</v>
      </c>
      <c r="M420" s="8">
        <f t="shared" si="53"/>
        <v>888306</v>
      </c>
      <c r="N420" s="8">
        <f>IFERROR(VLOOKUP($B$416,$4:$126,MATCH($R420&amp;"/"&amp;N$348,$2:$2,0),FALSE),IFERROR(VLOOKUP($B$416,$4:$126,MATCH($R419&amp;"/"&amp;N$348,$2:$2,0),FALSE),IFERROR(VLOOKUP($B$416,$4:$126,MATCH($R418&amp;"/"&amp;N$348,$2:$2,0),FALSE),IFERROR(VLOOKUP($B$416,$4:$126,MATCH($R417&amp;"/"&amp;N$348,$2:$2,0),FALSE),""))))</f>
        <v>499491</v>
      </c>
      <c r="O420" s="8">
        <f>IFERROR(VLOOKUP($B$416,$4:$126,MATCH($R420&amp;"/"&amp;O$348,$2:$2,0),FALSE),IFERROR(VLOOKUP($B$416,$4:$126,MATCH($R419&amp;"/"&amp;O$348,$2:$2,0),FALSE),IFERROR(VLOOKUP($B$416,$4:$126,MATCH($R418&amp;"/"&amp;O$348,$2:$2,0),FALSE),IFERROR(VLOOKUP($B$416,$4:$126,MATCH($R417&amp;"/"&amp;O$348,$2:$2,0),FALSE),""))))</f>
        <v>168176</v>
      </c>
      <c r="P420" s="8">
        <f>IFERROR(VLOOKUP($B$416,$4:$126,MATCH($R420&amp;"/"&amp;P$348,$2:$2,0),FALSE),IFERROR(VLOOKUP($B$416,$4:$126,MATCH($R419&amp;"/"&amp;P$348,$2:$2,0),FALSE),IFERROR(VLOOKUP($B$416,$4:$126,MATCH($R418&amp;"/"&amp;P$348,$2:$2,0),FALSE),IFERROR(VLOOKUP($B$416,$4:$126,MATCH($R417&amp;"/"&amp;P$348,$2:$2,0),FALSE),""))))</f>
        <v>187522</v>
      </c>
      <c r="Q420" s="6"/>
      <c r="R420" s="9" t="s">
        <v>15</v>
      </c>
    </row>
    <row r="421" spans="2:18">
      <c r="B421" s="12" t="e">
        <f t="shared" ref="B421:M421" si="54">+B420/B$402</f>
        <v>#VALUE!</v>
      </c>
      <c r="C421" s="12" t="e">
        <f t="shared" si="54"/>
        <v>#VALUE!</v>
      </c>
      <c r="D421" s="12" t="e">
        <f t="shared" si="54"/>
        <v>#VALUE!</v>
      </c>
      <c r="E421" s="12" t="e">
        <f t="shared" si="54"/>
        <v>#VALUE!</v>
      </c>
      <c r="F421" s="12">
        <f t="shared" si="54"/>
        <v>0.20578265400256254</v>
      </c>
      <c r="G421" s="12">
        <f t="shared" si="54"/>
        <v>0.12002167227408818</v>
      </c>
      <c r="H421" s="12">
        <f t="shared" si="54"/>
        <v>6.3902402089479726E-2</v>
      </c>
      <c r="I421" s="12">
        <f t="shared" si="54"/>
        <v>8.2208096711915216E-2</v>
      </c>
      <c r="J421" s="12">
        <f t="shared" si="54"/>
        <v>8.2377688477218089E-2</v>
      </c>
      <c r="K421" s="12">
        <f t="shared" si="54"/>
        <v>5.80425654501538E-2</v>
      </c>
      <c r="L421" s="12">
        <f t="shared" si="54"/>
        <v>9.9288011026729767E-2</v>
      </c>
      <c r="M421" s="12">
        <f t="shared" si="54"/>
        <v>8.433787901588434E-2</v>
      </c>
      <c r="N421" s="12">
        <f>+N420/N$402</f>
        <v>4.3097784811601043E-2</v>
      </c>
      <c r="O421" s="12">
        <f>+O420/O$402</f>
        <v>1.2671775281237521E-2</v>
      </c>
      <c r="P421" s="12">
        <f>+P420/P$402</f>
        <v>1.2958872534829189E-2</v>
      </c>
      <c r="Q421" s="6"/>
      <c r="R421" s="11" t="s">
        <v>392</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f t="shared" si="55"/>
        <v>190888</v>
      </c>
      <c r="I423" s="8">
        <f t="shared" si="55"/>
        <v>117141</v>
      </c>
      <c r="J423" s="8">
        <f t="shared" si="55"/>
        <v>46214</v>
      </c>
      <c r="K423" s="8">
        <f t="shared" si="55"/>
        <v>0</v>
      </c>
      <c r="L423" s="8">
        <f t="shared" si="55"/>
        <v>0</v>
      </c>
      <c r="M423" s="8">
        <f t="shared" si="55"/>
        <v>0</v>
      </c>
      <c r="N423" s="8">
        <f t="shared" si="55"/>
        <v>0</v>
      </c>
      <c r="O423" s="8">
        <f t="shared" si="55"/>
        <v>0</v>
      </c>
      <c r="P423" s="8">
        <f t="shared" si="55"/>
        <v>0</v>
      </c>
      <c r="Q423" s="6"/>
      <c r="R423" s="9" t="s">
        <v>12</v>
      </c>
    </row>
    <row r="424" spans="2:18">
      <c r="B424" s="8" t="str">
        <f t="shared" si="55"/>
        <v/>
      </c>
      <c r="C424" s="8" t="str">
        <f t="shared" si="55"/>
        <v/>
      </c>
      <c r="D424" s="8" t="str">
        <f t="shared" si="55"/>
        <v/>
      </c>
      <c r="E424" s="8" t="str">
        <f t="shared" si="55"/>
        <v/>
      </c>
      <c r="F424" s="8" t="str">
        <f t="shared" si="55"/>
        <v/>
      </c>
      <c r="G424" s="8">
        <f t="shared" si="55"/>
        <v>373677</v>
      </c>
      <c r="H424" s="8">
        <f t="shared" si="55"/>
        <v>172491</v>
      </c>
      <c r="I424" s="8">
        <f t="shared" si="55"/>
        <v>102214</v>
      </c>
      <c r="J424" s="8">
        <f t="shared" si="55"/>
        <v>26013</v>
      </c>
      <c r="K424" s="8">
        <f t="shared" si="55"/>
        <v>0</v>
      </c>
      <c r="L424" s="8">
        <f t="shared" si="55"/>
        <v>0</v>
      </c>
      <c r="M424" s="8">
        <f t="shared" si="55"/>
        <v>0</v>
      </c>
      <c r="N424" s="8">
        <f t="shared" si="55"/>
        <v>0</v>
      </c>
      <c r="O424" s="8">
        <f t="shared" si="55"/>
        <v>0</v>
      </c>
      <c r="P424" s="8">
        <f t="shared" si="55"/>
        <v>0</v>
      </c>
      <c r="Q424" s="6"/>
      <c r="R424" s="9" t="s">
        <v>13</v>
      </c>
    </row>
    <row r="425" spans="2:18">
      <c r="B425" s="8" t="str">
        <f t="shared" si="55"/>
        <v/>
      </c>
      <c r="C425" s="8" t="str">
        <f t="shared" si="55"/>
        <v/>
      </c>
      <c r="D425" s="8" t="str">
        <f t="shared" si="55"/>
        <v/>
      </c>
      <c r="E425" s="8" t="str">
        <f t="shared" si="55"/>
        <v/>
      </c>
      <c r="F425" s="8" t="str">
        <f t="shared" si="55"/>
        <v/>
      </c>
      <c r="G425" s="8">
        <f t="shared" si="55"/>
        <v>392413</v>
      </c>
      <c r="H425" s="8">
        <f t="shared" si="55"/>
        <v>153489</v>
      </c>
      <c r="I425" s="8">
        <f t="shared" si="55"/>
        <v>89275</v>
      </c>
      <c r="J425" s="8">
        <f t="shared" si="55"/>
        <v>0</v>
      </c>
      <c r="K425" s="8">
        <f t="shared" si="55"/>
        <v>0</v>
      </c>
      <c r="L425" s="8">
        <f t="shared" si="55"/>
        <v>0</v>
      </c>
      <c r="M425" s="8">
        <f t="shared" si="55"/>
        <v>0</v>
      </c>
      <c r="N425" s="8">
        <f t="shared" si="55"/>
        <v>0</v>
      </c>
      <c r="O425" s="8">
        <f t="shared" si="55"/>
        <v>0</v>
      </c>
      <c r="P425" s="8" t="str">
        <f t="shared" si="55"/>
        <v/>
      </c>
      <c r="Q425" s="6"/>
      <c r="R425" s="9" t="s">
        <v>14</v>
      </c>
    </row>
    <row r="426" spans="2:18">
      <c r="B426" s="8" t="str">
        <f t="shared" ref="B426:M426" si="56">IFERROR(VLOOKUP($B$422,$4:$126,MATCH($R426&amp;"/"&amp;B$348,$2:$2,0),FALSE),"")</f>
        <v/>
      </c>
      <c r="C426" s="8" t="str">
        <f t="shared" si="56"/>
        <v/>
      </c>
      <c r="D426" s="8" t="str">
        <f t="shared" si="56"/>
        <v/>
      </c>
      <c r="E426" s="8" t="str">
        <f t="shared" si="56"/>
        <v/>
      </c>
      <c r="F426" s="8">
        <f t="shared" si="56"/>
        <v>346525.46</v>
      </c>
      <c r="G426" s="8">
        <f t="shared" si="56"/>
        <v>211798.74</v>
      </c>
      <c r="H426" s="8">
        <f t="shared" si="56"/>
        <v>137173</v>
      </c>
      <c r="I426" s="8">
        <f t="shared" si="56"/>
        <v>67954</v>
      </c>
      <c r="J426" s="8">
        <f t="shared" si="56"/>
        <v>0</v>
      </c>
      <c r="K426" s="8">
        <f t="shared" si="56"/>
        <v>0</v>
      </c>
      <c r="L426" s="8">
        <f t="shared" si="56"/>
        <v>0</v>
      </c>
      <c r="M426" s="8">
        <f t="shared" si="56"/>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t="e">
        <f t="shared" ref="B427:M427" si="57">+B426/B$402</f>
        <v>#VALUE!</v>
      </c>
      <c r="C427" s="12" t="e">
        <f t="shared" si="57"/>
        <v>#VALUE!</v>
      </c>
      <c r="D427" s="12" t="e">
        <f t="shared" si="57"/>
        <v>#VALUE!</v>
      </c>
      <c r="E427" s="12" t="e">
        <f t="shared" si="57"/>
        <v>#VALUE!</v>
      </c>
      <c r="F427" s="12">
        <f t="shared" si="57"/>
        <v>8.3797834655703049E-2</v>
      </c>
      <c r="G427" s="12">
        <f t="shared" si="57"/>
        <v>3.2405676265267226E-2</v>
      </c>
      <c r="H427" s="12">
        <f t="shared" si="57"/>
        <v>2.0405242799525589E-2</v>
      </c>
      <c r="I427" s="12">
        <f t="shared" si="57"/>
        <v>8.9265787127488349E-3</v>
      </c>
      <c r="J427" s="12">
        <f t="shared" si="57"/>
        <v>0</v>
      </c>
      <c r="K427" s="12">
        <f t="shared" si="57"/>
        <v>0</v>
      </c>
      <c r="L427" s="12">
        <f t="shared" si="57"/>
        <v>0</v>
      </c>
      <c r="M427" s="12">
        <f t="shared" si="57"/>
        <v>0</v>
      </c>
      <c r="N427" s="12">
        <f>+N426/N$402</f>
        <v>0</v>
      </c>
      <c r="O427" s="12">
        <f>+O426/O$402</f>
        <v>0</v>
      </c>
      <c r="P427" s="12">
        <f>+P426/P$402</f>
        <v>0</v>
      </c>
      <c r="Q427" s="6"/>
      <c r="R427" s="11" t="s">
        <v>392</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f t="shared" si="58"/>
        <v>1025608</v>
      </c>
      <c r="I429" s="8">
        <f t="shared" si="58"/>
        <v>556848</v>
      </c>
      <c r="J429" s="8">
        <f t="shared" si="58"/>
        <v>464791</v>
      </c>
      <c r="K429" s="8">
        <f t="shared" si="58"/>
        <v>433059</v>
      </c>
      <c r="L429" s="8">
        <f t="shared" si="58"/>
        <v>307787</v>
      </c>
      <c r="M429" s="8">
        <f t="shared" si="58"/>
        <v>946229</v>
      </c>
      <c r="N429" s="8">
        <f t="shared" si="58"/>
        <v>795949</v>
      </c>
      <c r="O429" s="8">
        <f t="shared" si="58"/>
        <v>259246</v>
      </c>
      <c r="P429" s="8">
        <f t="shared" si="58"/>
        <v>113554</v>
      </c>
      <c r="Q429" s="6"/>
      <c r="R429" s="9" t="s">
        <v>12</v>
      </c>
    </row>
    <row r="430" spans="2:18">
      <c r="B430" s="8" t="str">
        <f t="shared" si="58"/>
        <v/>
      </c>
      <c r="C430" s="8" t="str">
        <f t="shared" si="58"/>
        <v/>
      </c>
      <c r="D430" s="8" t="str">
        <f t="shared" si="58"/>
        <v/>
      </c>
      <c r="E430" s="8" t="str">
        <f t="shared" si="58"/>
        <v/>
      </c>
      <c r="F430" s="8" t="str">
        <f t="shared" si="58"/>
        <v/>
      </c>
      <c r="G430" s="8">
        <f t="shared" si="58"/>
        <v>1582331</v>
      </c>
      <c r="H430" s="8">
        <f t="shared" si="58"/>
        <v>993010</v>
      </c>
      <c r="I430" s="8">
        <f t="shared" si="58"/>
        <v>697799</v>
      </c>
      <c r="J430" s="8">
        <f t="shared" si="58"/>
        <v>650105</v>
      </c>
      <c r="K430" s="8">
        <f t="shared" si="58"/>
        <v>725048</v>
      </c>
      <c r="L430" s="8">
        <f t="shared" si="58"/>
        <v>618166</v>
      </c>
      <c r="M430" s="8">
        <f t="shared" si="58"/>
        <v>1226396</v>
      </c>
      <c r="N430" s="8">
        <f t="shared" si="58"/>
        <v>1081193</v>
      </c>
      <c r="O430" s="8">
        <f t="shared" si="58"/>
        <v>203238</v>
      </c>
      <c r="P430" s="8">
        <f t="shared" si="58"/>
        <v>187522</v>
      </c>
      <c r="Q430" s="6"/>
      <c r="R430" s="9" t="s">
        <v>13</v>
      </c>
    </row>
    <row r="431" spans="2:18">
      <c r="B431" s="8" t="str">
        <f t="shared" si="58"/>
        <v/>
      </c>
      <c r="C431" s="8" t="str">
        <f t="shared" si="58"/>
        <v/>
      </c>
      <c r="D431" s="8" t="str">
        <f t="shared" si="58"/>
        <v/>
      </c>
      <c r="E431" s="8" t="str">
        <f t="shared" si="58"/>
        <v/>
      </c>
      <c r="F431" s="8" t="str">
        <f t="shared" si="58"/>
        <v/>
      </c>
      <c r="G431" s="8">
        <f t="shared" si="58"/>
        <v>1613849</v>
      </c>
      <c r="H431" s="8">
        <f t="shared" si="58"/>
        <v>969881</v>
      </c>
      <c r="I431" s="8">
        <f t="shared" si="58"/>
        <v>707910</v>
      </c>
      <c r="J431" s="8">
        <f t="shared" si="58"/>
        <v>609051</v>
      </c>
      <c r="K431" s="8">
        <f t="shared" si="58"/>
        <v>666623</v>
      </c>
      <c r="L431" s="8">
        <f t="shared" si="58"/>
        <v>710948</v>
      </c>
      <c r="M431" s="8">
        <f t="shared" si="58"/>
        <v>1165943</v>
      </c>
      <c r="N431" s="8">
        <f t="shared" si="58"/>
        <v>796069</v>
      </c>
      <c r="O431" s="8">
        <f t="shared" si="58"/>
        <v>156189</v>
      </c>
      <c r="P431" s="8" t="str">
        <f t="shared" si="58"/>
        <v/>
      </c>
      <c r="Q431" s="6"/>
      <c r="R431" s="9" t="s">
        <v>14</v>
      </c>
    </row>
    <row r="432" spans="2:18">
      <c r="B432" s="8" t="str">
        <f t="shared" ref="B432:M432" si="59">IFERROR(VLOOKUP($B$428,$4:$126,MATCH($R432&amp;"/"&amp;B$348,$2:$2,0),FALSE),"")</f>
        <v/>
      </c>
      <c r="C432" s="8" t="str">
        <f t="shared" si="59"/>
        <v/>
      </c>
      <c r="D432" s="8" t="str">
        <f t="shared" si="59"/>
        <v/>
      </c>
      <c r="E432" s="8" t="str">
        <f t="shared" si="59"/>
        <v/>
      </c>
      <c r="F432" s="8">
        <f t="shared" si="59"/>
        <v>1197489.32</v>
      </c>
      <c r="G432" s="8">
        <f t="shared" si="59"/>
        <v>996242.76</v>
      </c>
      <c r="H432" s="8">
        <f t="shared" si="59"/>
        <v>566753</v>
      </c>
      <c r="I432" s="8">
        <f t="shared" si="59"/>
        <v>693767</v>
      </c>
      <c r="J432" s="8">
        <f t="shared" si="59"/>
        <v>654159</v>
      </c>
      <c r="K432" s="8">
        <f t="shared" si="59"/>
        <v>506122</v>
      </c>
      <c r="L432" s="8">
        <f t="shared" si="59"/>
        <v>956401</v>
      </c>
      <c r="M432" s="8">
        <f t="shared" si="59"/>
        <v>888306</v>
      </c>
      <c r="N432" s="8">
        <f>IFERROR(VLOOKUP($B$428,$4:$126,MATCH($R432&amp;"/"&amp;N$348,$2:$2,0),FALSE),IFERROR(VLOOKUP($B$428,$4:$126,MATCH($R431&amp;"/"&amp;N$348,$2:$2,0),FALSE),IFERROR(VLOOKUP($B$428,$4:$126,MATCH($R430&amp;"/"&amp;N$348,$2:$2,0),FALSE),IFERROR(VLOOKUP($B$428,$4:$126,MATCH($R429&amp;"/"&amp;N$348,$2:$2,0),FALSE),""))))</f>
        <v>499491</v>
      </c>
      <c r="O432" s="8">
        <f>IFERROR(VLOOKUP($B$428,$4:$126,MATCH($R432&amp;"/"&amp;O$348,$2:$2,0),FALSE),IFERROR(VLOOKUP($B$428,$4:$126,MATCH($R431&amp;"/"&amp;O$348,$2:$2,0),FALSE),IFERROR(VLOOKUP($B$428,$4:$126,MATCH($R430&amp;"/"&amp;O$348,$2:$2,0),FALSE),IFERROR(VLOOKUP($B$428,$4:$126,MATCH($R429&amp;"/"&amp;O$348,$2:$2,0),FALSE),""))))</f>
        <v>168176</v>
      </c>
      <c r="P432" s="8">
        <f>IFERROR(VLOOKUP($B$428,$4:$126,MATCH($R432&amp;"/"&amp;P$348,$2:$2,0),FALSE),IFERROR(VLOOKUP($B$428,$4:$126,MATCH($R431&amp;"/"&amp;P$348,$2:$2,0),FALSE),IFERROR(VLOOKUP($B$428,$4:$126,MATCH($R430&amp;"/"&amp;P$348,$2:$2,0),FALSE),IFERROR(VLOOKUP($B$428,$4:$126,MATCH($R429&amp;"/"&amp;P$348,$2:$2,0),FALSE),""))))</f>
        <v>187522</v>
      </c>
      <c r="Q432" s="6"/>
      <c r="R432" s="9" t="s">
        <v>15</v>
      </c>
    </row>
    <row r="433" spans="1:18" s="87" customFormat="1">
      <c r="A433" s="86"/>
      <c r="B433" s="13" t="e">
        <f t="shared" ref="B433:P433" si="60">+B432/B$457</f>
        <v>#VALUE!</v>
      </c>
      <c r="C433" s="13" t="e">
        <f t="shared" si="60"/>
        <v>#VALUE!</v>
      </c>
      <c r="D433" s="13" t="e">
        <f t="shared" si="60"/>
        <v>#VALUE!</v>
      </c>
      <c r="E433" s="13" t="e">
        <f t="shared" si="60"/>
        <v>#VALUE!</v>
      </c>
      <c r="F433" s="13">
        <f t="shared" si="60"/>
        <v>0.74709583478347641</v>
      </c>
      <c r="G433" s="13">
        <f t="shared" si="60"/>
        <v>0.26979723463204491</v>
      </c>
      <c r="H433" s="13">
        <f t="shared" si="60"/>
        <v>0.14246181766994781</v>
      </c>
      <c r="I433" s="13">
        <f t="shared" si="60"/>
        <v>0.16004996897125284</v>
      </c>
      <c r="J433" s="13">
        <f t="shared" si="60"/>
        <v>0.13978341827991086</v>
      </c>
      <c r="K433" s="13">
        <f t="shared" si="60"/>
        <v>9.650784909734475E-2</v>
      </c>
      <c r="L433" s="13">
        <f t="shared" si="60"/>
        <v>0.16707871453642692</v>
      </c>
      <c r="M433" s="13">
        <f t="shared" si="60"/>
        <v>0.14385526926486453</v>
      </c>
      <c r="N433" s="13">
        <f t="shared" si="60"/>
        <v>7.1790321915328442E-2</v>
      </c>
      <c r="O433" s="13">
        <f t="shared" ref="O433" si="61">+O432/O$457</f>
        <v>2.1014592356194441E-2</v>
      </c>
      <c r="P433" s="13">
        <f t="shared" si="60"/>
        <v>2.2070956804377987E-2</v>
      </c>
      <c r="Q433" s="6"/>
      <c r="R433" s="14" t="s">
        <v>16</v>
      </c>
    </row>
    <row r="434" spans="1:18">
      <c r="A434" s="84"/>
      <c r="B434" s="245" t="s">
        <v>328</v>
      </c>
      <c r="C434" s="245"/>
      <c r="D434" s="245"/>
      <c r="E434" s="245"/>
      <c r="F434" s="245"/>
      <c r="G434" s="245"/>
      <c r="H434" s="245"/>
      <c r="I434" s="245"/>
      <c r="J434" s="245"/>
      <c r="K434" s="245"/>
      <c r="L434" s="245"/>
      <c r="M434" s="245"/>
      <c r="N434" s="245"/>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f t="shared" si="62"/>
        <v>279524</v>
      </c>
      <c r="I435" s="8">
        <f t="shared" si="62"/>
        <v>214448</v>
      </c>
      <c r="J435" s="8">
        <f t="shared" si="62"/>
        <v>154759</v>
      </c>
      <c r="K435" s="8">
        <f t="shared" si="62"/>
        <v>108545</v>
      </c>
      <c r="L435" s="8">
        <f t="shared" si="62"/>
        <v>114283</v>
      </c>
      <c r="M435" s="8">
        <f t="shared" si="62"/>
        <v>135181</v>
      </c>
      <c r="N435" s="8">
        <f t="shared" si="62"/>
        <v>348293</v>
      </c>
      <c r="O435" s="8">
        <f t="shared" si="62"/>
        <v>403620</v>
      </c>
      <c r="P435" s="8">
        <f t="shared" si="62"/>
        <v>395461</v>
      </c>
      <c r="Q435" s="6"/>
      <c r="R435" s="9" t="s">
        <v>12</v>
      </c>
    </row>
    <row r="436" spans="1:18">
      <c r="B436" s="8" t="str">
        <f t="shared" si="62"/>
        <v/>
      </c>
      <c r="C436" s="8" t="str">
        <f t="shared" si="62"/>
        <v/>
      </c>
      <c r="D436" s="8" t="str">
        <f t="shared" si="62"/>
        <v/>
      </c>
      <c r="E436" s="8" t="str">
        <f t="shared" si="62"/>
        <v/>
      </c>
      <c r="F436" s="8" t="str">
        <f t="shared" si="62"/>
        <v/>
      </c>
      <c r="G436" s="8">
        <f t="shared" si="62"/>
        <v>451406</v>
      </c>
      <c r="H436" s="8">
        <f t="shared" si="62"/>
        <v>264063</v>
      </c>
      <c r="I436" s="8">
        <f t="shared" si="62"/>
        <v>204215</v>
      </c>
      <c r="J436" s="8">
        <f t="shared" si="62"/>
        <v>135100</v>
      </c>
      <c r="K436" s="8">
        <f t="shared" si="62"/>
        <v>108167</v>
      </c>
      <c r="L436" s="8">
        <f t="shared" si="62"/>
        <v>120557</v>
      </c>
      <c r="M436" s="8">
        <f t="shared" si="62"/>
        <v>175152</v>
      </c>
      <c r="N436" s="8">
        <f t="shared" si="62"/>
        <v>363586</v>
      </c>
      <c r="O436" s="8">
        <f t="shared" si="62"/>
        <v>402997</v>
      </c>
      <c r="P436" s="8">
        <f t="shared" si="62"/>
        <v>383658</v>
      </c>
      <c r="Q436" s="6"/>
      <c r="R436" s="9" t="s">
        <v>13</v>
      </c>
    </row>
    <row r="437" spans="1:18">
      <c r="B437" s="8" t="str">
        <f t="shared" si="62"/>
        <v/>
      </c>
      <c r="C437" s="8" t="str">
        <f t="shared" si="62"/>
        <v/>
      </c>
      <c r="D437" s="8" t="str">
        <f t="shared" si="62"/>
        <v/>
      </c>
      <c r="E437" s="8" t="str">
        <f t="shared" si="62"/>
        <v/>
      </c>
      <c r="F437" s="8" t="str">
        <f t="shared" si="62"/>
        <v/>
      </c>
      <c r="G437" s="8">
        <f t="shared" si="62"/>
        <v>473367</v>
      </c>
      <c r="H437" s="8">
        <f t="shared" si="62"/>
        <v>247069</v>
      </c>
      <c r="I437" s="8">
        <f t="shared" si="62"/>
        <v>216141</v>
      </c>
      <c r="J437" s="8">
        <f t="shared" si="62"/>
        <v>108751</v>
      </c>
      <c r="K437" s="8">
        <f t="shared" si="62"/>
        <v>109045</v>
      </c>
      <c r="L437" s="8">
        <f t="shared" si="62"/>
        <v>129378</v>
      </c>
      <c r="M437" s="8">
        <f t="shared" si="62"/>
        <v>182125</v>
      </c>
      <c r="N437" s="8">
        <f t="shared" si="62"/>
        <v>370755</v>
      </c>
      <c r="O437" s="8">
        <f t="shared" si="62"/>
        <v>394706</v>
      </c>
      <c r="P437" s="8" t="str">
        <f t="shared" si="62"/>
        <v/>
      </c>
      <c r="Q437" s="6"/>
      <c r="R437" s="9" t="s">
        <v>14</v>
      </c>
    </row>
    <row r="438" spans="1:18">
      <c r="B438" s="8" t="str">
        <f t="shared" ref="B438:M438" si="63">IFERROR(VLOOKUP($B$434,$4:$126,MATCH($R438&amp;"/"&amp;B$348,$2:$2,0),FALSE),"")</f>
        <v/>
      </c>
      <c r="C438" s="8" t="str">
        <f t="shared" si="63"/>
        <v/>
      </c>
      <c r="D438" s="8" t="str">
        <f t="shared" si="63"/>
        <v/>
      </c>
      <c r="E438" s="8" t="str">
        <f t="shared" si="63"/>
        <v/>
      </c>
      <c r="F438" s="8">
        <f t="shared" si="63"/>
        <v>417580.27</v>
      </c>
      <c r="G438" s="8">
        <f t="shared" si="63"/>
        <v>295872.98</v>
      </c>
      <c r="H438" s="8">
        <f t="shared" si="63"/>
        <v>232751</v>
      </c>
      <c r="I438" s="8">
        <f t="shared" si="63"/>
        <v>182638</v>
      </c>
      <c r="J438" s="8">
        <f t="shared" si="63"/>
        <v>108275</v>
      </c>
      <c r="K438" s="8">
        <f t="shared" si="63"/>
        <v>109220</v>
      </c>
      <c r="L438" s="8">
        <f t="shared" si="63"/>
        <v>133309</v>
      </c>
      <c r="M438" s="8">
        <f t="shared" si="63"/>
        <v>199443</v>
      </c>
      <c r="N438" s="8">
        <f>IFERROR(VLOOKUP($B$434,$4:$126,MATCH($R438&amp;"/"&amp;N$348,$2:$2,0),FALSE),IFERROR(VLOOKUP($B$434,$4:$126,MATCH($R437&amp;"/"&amp;N$348,$2:$2,0),FALSE),IFERROR(VLOOKUP($B$434,$4:$126,MATCH($R436&amp;"/"&amp;N$348,$2:$2,0),FALSE),IFERROR(VLOOKUP($B$434,$4:$126,MATCH($R435&amp;"/"&amp;N$348,$2:$2,0),FALSE),""))))</f>
        <v>349127</v>
      </c>
      <c r="O438" s="8">
        <f>IFERROR(VLOOKUP($B$434,$4:$126,MATCH($R438&amp;"/"&amp;O$348,$2:$2,0),FALSE),IFERROR(VLOOKUP($B$434,$4:$126,MATCH($R437&amp;"/"&amp;O$348,$2:$2,0),FALSE),IFERROR(VLOOKUP($B$434,$4:$126,MATCH($R436&amp;"/"&amp;O$348,$2:$2,0),FALSE),IFERROR(VLOOKUP($B$434,$4:$126,MATCH($R435&amp;"/"&amp;O$348,$2:$2,0),FALSE),""))))</f>
        <v>393224</v>
      </c>
      <c r="P438" s="8">
        <f>IFERROR(VLOOKUP($B$434,$4:$126,MATCH($R438&amp;"/"&amp;P$348,$2:$2,0),FALSE),IFERROR(VLOOKUP($B$434,$4:$126,MATCH($R437&amp;"/"&amp;P$348,$2:$2,0),FALSE),IFERROR(VLOOKUP($B$434,$4:$126,MATCH($R436&amp;"/"&amp;P$348,$2:$2,0),FALSE),IFERROR(VLOOKUP($B$434,$4:$126,MATCH($R435&amp;"/"&amp;P$348,$2:$2,0),FALSE),""))))</f>
        <v>383658</v>
      </c>
      <c r="Q438" s="6"/>
      <c r="R438" s="9" t="s">
        <v>15</v>
      </c>
    </row>
    <row r="439" spans="1:18">
      <c r="B439" s="12" t="e">
        <f t="shared" ref="B439:M439" si="64">+B438/B$402</f>
        <v>#VALUE!</v>
      </c>
      <c r="C439" s="12" t="e">
        <f t="shared" si="64"/>
        <v>#VALUE!</v>
      </c>
      <c r="D439" s="12" t="e">
        <f t="shared" si="64"/>
        <v>#VALUE!</v>
      </c>
      <c r="E439" s="12" t="e">
        <f t="shared" si="64"/>
        <v>#VALUE!</v>
      </c>
      <c r="F439" s="12">
        <f t="shared" si="64"/>
        <v>0.10098052368487971</v>
      </c>
      <c r="G439" s="12">
        <f t="shared" si="64"/>
        <v>4.5269221174403039E-2</v>
      </c>
      <c r="H439" s="12">
        <f t="shared" si="64"/>
        <v>3.462299918229083E-2</v>
      </c>
      <c r="I439" s="12">
        <f t="shared" si="64"/>
        <v>2.399170737468025E-2</v>
      </c>
      <c r="J439" s="12">
        <f t="shared" si="64"/>
        <v>1.3634978988091257E-2</v>
      </c>
      <c r="K439" s="12">
        <f t="shared" si="64"/>
        <v>1.2525456309873504E-2</v>
      </c>
      <c r="L439" s="12">
        <f t="shared" si="64"/>
        <v>1.3839368070466592E-2</v>
      </c>
      <c r="M439" s="12">
        <f t="shared" si="64"/>
        <v>1.8935591569307221E-2</v>
      </c>
      <c r="N439" s="12">
        <f>+N438/N$402</f>
        <v>3.012386673217303E-2</v>
      </c>
      <c r="O439" s="12">
        <f>+O438/O$402</f>
        <v>2.9628758938191793E-2</v>
      </c>
      <c r="P439" s="12">
        <f>+P438/P$402</f>
        <v>2.6513023106448829E-2</v>
      </c>
      <c r="Q439" s="6"/>
      <c r="R439" s="11" t="s">
        <v>392</v>
      </c>
    </row>
    <row r="440" spans="1:18">
      <c r="B440" s="244" t="s">
        <v>329</v>
      </c>
      <c r="C440" s="244"/>
      <c r="D440" s="244"/>
      <c r="E440" s="244"/>
      <c r="F440" s="244"/>
      <c r="G440" s="244"/>
      <c r="H440" s="244"/>
      <c r="I440" s="244"/>
      <c r="J440" s="244"/>
      <c r="K440" s="244"/>
      <c r="L440" s="244"/>
      <c r="M440" s="244"/>
      <c r="N440" s="244"/>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f t="shared" si="65"/>
        <v>3120408</v>
      </c>
      <c r="I441" s="8">
        <f t="shared" si="65"/>
        <v>2699283</v>
      </c>
      <c r="J441" s="8">
        <f t="shared" si="65"/>
        <v>2876442</v>
      </c>
      <c r="K441" s="8">
        <f t="shared" si="65"/>
        <v>2987757</v>
      </c>
      <c r="L441" s="8">
        <f t="shared" si="65"/>
        <v>3020429</v>
      </c>
      <c r="M441" s="8">
        <f t="shared" si="65"/>
        <v>3951451</v>
      </c>
      <c r="N441" s="8">
        <f t="shared" si="65"/>
        <v>4932811</v>
      </c>
      <c r="O441" s="8">
        <f t="shared" si="65"/>
        <v>4109739</v>
      </c>
      <c r="P441" s="8">
        <f t="shared" si="65"/>
        <v>5019986</v>
      </c>
      <c r="Q441" s="6"/>
      <c r="R441" s="9" t="s">
        <v>12</v>
      </c>
    </row>
    <row r="442" spans="1:18">
      <c r="B442" s="8" t="str">
        <f t="shared" si="65"/>
        <v/>
      </c>
      <c r="C442" s="8" t="str">
        <f t="shared" si="65"/>
        <v/>
      </c>
      <c r="D442" s="8" t="str">
        <f t="shared" si="65"/>
        <v/>
      </c>
      <c r="E442" s="8" t="str">
        <f t="shared" si="65"/>
        <v/>
      </c>
      <c r="F442" s="8" t="str">
        <f t="shared" si="65"/>
        <v/>
      </c>
      <c r="G442" s="8">
        <f t="shared" si="65"/>
        <v>3144588</v>
      </c>
      <c r="H442" s="8">
        <f t="shared" si="65"/>
        <v>2818268</v>
      </c>
      <c r="I442" s="8">
        <f t="shared" si="65"/>
        <v>2992226</v>
      </c>
      <c r="J442" s="8">
        <f t="shared" si="65"/>
        <v>2870863</v>
      </c>
      <c r="K442" s="8">
        <f t="shared" si="65"/>
        <v>3313800</v>
      </c>
      <c r="L442" s="8">
        <f t="shared" si="65"/>
        <v>3323471</v>
      </c>
      <c r="M442" s="8">
        <f t="shared" si="65"/>
        <v>4272286</v>
      </c>
      <c r="N442" s="8">
        <f t="shared" si="65"/>
        <v>4819135</v>
      </c>
      <c r="O442" s="8">
        <f t="shared" si="65"/>
        <v>4395322</v>
      </c>
      <c r="P442" s="8">
        <f t="shared" si="65"/>
        <v>5974087</v>
      </c>
      <c r="Q442" s="6"/>
      <c r="R442" s="9" t="s">
        <v>13</v>
      </c>
    </row>
    <row r="443" spans="1:18">
      <c r="B443" s="8" t="str">
        <f t="shared" si="65"/>
        <v/>
      </c>
      <c r="C443" s="8" t="str">
        <f t="shared" si="65"/>
        <v/>
      </c>
      <c r="D443" s="8" t="str">
        <f t="shared" si="65"/>
        <v/>
      </c>
      <c r="E443" s="8" t="str">
        <f t="shared" si="65"/>
        <v/>
      </c>
      <c r="F443" s="8" t="str">
        <f t="shared" si="65"/>
        <v/>
      </c>
      <c r="G443" s="8">
        <f t="shared" si="65"/>
        <v>3293727</v>
      </c>
      <c r="H443" s="8">
        <f t="shared" si="65"/>
        <v>2799293</v>
      </c>
      <c r="I443" s="8">
        <f t="shared" si="65"/>
        <v>3203284</v>
      </c>
      <c r="J443" s="8">
        <f t="shared" si="65"/>
        <v>3075611</v>
      </c>
      <c r="K443" s="8">
        <f t="shared" si="65"/>
        <v>3447798</v>
      </c>
      <c r="L443" s="8">
        <f t="shared" si="65"/>
        <v>3307660</v>
      </c>
      <c r="M443" s="8">
        <f t="shared" si="65"/>
        <v>4395715</v>
      </c>
      <c r="N443" s="8">
        <f t="shared" si="65"/>
        <v>5037854</v>
      </c>
      <c r="O443" s="8">
        <f t="shared" si="65"/>
        <v>5053997</v>
      </c>
      <c r="P443" s="8" t="str">
        <f t="shared" si="65"/>
        <v/>
      </c>
      <c r="Q443" s="6"/>
      <c r="R443" s="9" t="s">
        <v>14</v>
      </c>
    </row>
    <row r="444" spans="1:18">
      <c r="B444" s="8" t="str">
        <f t="shared" ref="B444:M444" si="66">IFERROR(VLOOKUP($B$440,$4:$126,MATCH($R444&amp;"/"&amp;B$348,$2:$2,0),FALSE),"")</f>
        <v/>
      </c>
      <c r="C444" s="8" t="str">
        <f t="shared" si="66"/>
        <v/>
      </c>
      <c r="D444" s="8" t="str">
        <f t="shared" si="66"/>
        <v/>
      </c>
      <c r="E444" s="8" t="str">
        <f t="shared" si="66"/>
        <v/>
      </c>
      <c r="F444" s="8">
        <f t="shared" si="66"/>
        <v>2509014.96</v>
      </c>
      <c r="G444" s="8">
        <f t="shared" si="66"/>
        <v>2843279.73</v>
      </c>
      <c r="H444" s="8">
        <f t="shared" si="66"/>
        <v>2744177</v>
      </c>
      <c r="I444" s="8">
        <f t="shared" si="66"/>
        <v>3277879</v>
      </c>
      <c r="J444" s="8">
        <f t="shared" si="66"/>
        <v>3261163</v>
      </c>
      <c r="K444" s="8">
        <f t="shared" si="66"/>
        <v>3475446</v>
      </c>
      <c r="L444" s="8">
        <f t="shared" si="66"/>
        <v>3908251</v>
      </c>
      <c r="M444" s="8">
        <f t="shared" si="66"/>
        <v>4357609</v>
      </c>
      <c r="N444" s="8">
        <f>IFERROR(VLOOKUP($B$440,$4:$126,MATCH($R444&amp;"/"&amp;N$348,$2:$2,0),FALSE),IFERROR(VLOOKUP($B$440,$4:$126,MATCH($R443&amp;"/"&amp;N$348,$2:$2,0),FALSE),IFERROR(VLOOKUP($B$440,$4:$126,MATCH($R442&amp;"/"&amp;N$348,$2:$2,0),FALSE),IFERROR(VLOOKUP($B$440,$4:$126,MATCH($R441&amp;"/"&amp;N$348,$2:$2,0),FALSE),""))))</f>
        <v>4610790</v>
      </c>
      <c r="O444" s="8">
        <f>IFERROR(VLOOKUP($B$440,$4:$126,MATCH($R444&amp;"/"&amp;O$348,$2:$2,0),FALSE),IFERROR(VLOOKUP($B$440,$4:$126,MATCH($R443&amp;"/"&amp;O$348,$2:$2,0),FALSE),IFERROR(VLOOKUP($B$440,$4:$126,MATCH($R442&amp;"/"&amp;O$348,$2:$2,0),FALSE),IFERROR(VLOOKUP($B$440,$4:$126,MATCH($R441&amp;"/"&amp;O$348,$2:$2,0),FALSE),""))))</f>
        <v>5246579</v>
      </c>
      <c r="P444" s="8">
        <f>IFERROR(VLOOKUP($B$440,$4:$126,MATCH($R444&amp;"/"&amp;P$348,$2:$2,0),FALSE),IFERROR(VLOOKUP($B$440,$4:$126,MATCH($R443&amp;"/"&amp;P$348,$2:$2,0),FALSE),IFERROR(VLOOKUP($B$440,$4:$126,MATCH($R442&amp;"/"&amp;P$348,$2:$2,0),FALSE),IFERROR(VLOOKUP($B$440,$4:$126,MATCH($R441&amp;"/"&amp;P$348,$2:$2,0),FALSE),""))))</f>
        <v>5974087</v>
      </c>
      <c r="Q444" s="6"/>
      <c r="R444" s="9" t="s">
        <v>15</v>
      </c>
    </row>
    <row r="445" spans="1:18">
      <c r="B445" s="12" t="e">
        <f t="shared" ref="B445:M445" si="67">+B444/B$402</f>
        <v>#VALUE!</v>
      </c>
      <c r="C445" s="12" t="e">
        <f t="shared" si="67"/>
        <v>#VALUE!</v>
      </c>
      <c r="D445" s="12" t="e">
        <f t="shared" si="67"/>
        <v>#VALUE!</v>
      </c>
      <c r="E445" s="12" t="e">
        <f t="shared" si="67"/>
        <v>#VALUE!</v>
      </c>
      <c r="F445" s="12">
        <f t="shared" si="67"/>
        <v>0.60673758507315845</v>
      </c>
      <c r="G445" s="12">
        <f t="shared" si="67"/>
        <v>0.43502809536060699</v>
      </c>
      <c r="H445" s="12">
        <f t="shared" si="67"/>
        <v>0.40821151370804554</v>
      </c>
      <c r="I445" s="12">
        <f t="shared" si="67"/>
        <v>0.43058899997596073</v>
      </c>
      <c r="J445" s="12">
        <f t="shared" si="67"/>
        <v>0.41067549278910781</v>
      </c>
      <c r="K445" s="12">
        <f t="shared" si="67"/>
        <v>0.39856754285226725</v>
      </c>
      <c r="L445" s="12">
        <f t="shared" si="67"/>
        <v>0.40573197684154205</v>
      </c>
      <c r="M445" s="12">
        <f t="shared" si="67"/>
        <v>0.41372173624914016</v>
      </c>
      <c r="N445" s="12">
        <f>+N444/N$402</f>
        <v>0.39783466615310781</v>
      </c>
      <c r="O445" s="12">
        <f>+O444/O$402</f>
        <v>0.39532079537662845</v>
      </c>
      <c r="P445" s="12">
        <f>+P444/P$402</f>
        <v>0.41284452994838</v>
      </c>
      <c r="Q445" s="6"/>
      <c r="R445" s="11" t="s">
        <v>392</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330</v>
      </c>
      <c r="C447" s="247"/>
      <c r="D447" s="247"/>
      <c r="E447" s="247"/>
      <c r="F447" s="247"/>
      <c r="G447" s="247"/>
      <c r="H447" s="247"/>
      <c r="I447" s="247"/>
      <c r="J447" s="247"/>
      <c r="K447" s="247"/>
      <c r="L447" s="247"/>
      <c r="M447" s="247"/>
      <c r="N447" s="247"/>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f t="shared" si="68"/>
        <v>1268460</v>
      </c>
      <c r="I448" s="8">
        <f t="shared" si="68"/>
        <v>1611619</v>
      </c>
      <c r="J448" s="8">
        <f t="shared" si="68"/>
        <v>1953163</v>
      </c>
      <c r="K448" s="8">
        <f t="shared" si="68"/>
        <v>2418065</v>
      </c>
      <c r="L448" s="8">
        <f t="shared" si="68"/>
        <v>3129891</v>
      </c>
      <c r="M448" s="8">
        <f t="shared" si="68"/>
        <v>3711064</v>
      </c>
      <c r="N448" s="8">
        <f t="shared" si="68"/>
        <v>3914692</v>
      </c>
      <c r="O448" s="8">
        <f t="shared" si="68"/>
        <v>5011086</v>
      </c>
      <c r="P448" s="8">
        <f t="shared" si="68"/>
        <v>6305740</v>
      </c>
      <c r="Q448" s="6"/>
      <c r="R448" s="9" t="s">
        <v>12</v>
      </c>
    </row>
    <row r="449" spans="1:19">
      <c r="B449" s="8" t="str">
        <f t="shared" si="68"/>
        <v/>
      </c>
      <c r="C449" s="8" t="str">
        <f t="shared" si="68"/>
        <v/>
      </c>
      <c r="D449" s="8" t="str">
        <f t="shared" si="68"/>
        <v/>
      </c>
      <c r="E449" s="8" t="str">
        <f t="shared" si="68"/>
        <v/>
      </c>
      <c r="F449" s="8" t="str">
        <f t="shared" si="68"/>
        <v/>
      </c>
      <c r="G449" s="8">
        <f t="shared" si="68"/>
        <v>1511267</v>
      </c>
      <c r="H449" s="8">
        <f t="shared" si="68"/>
        <v>1238551</v>
      </c>
      <c r="I449" s="8">
        <f t="shared" si="68"/>
        <v>1557399</v>
      </c>
      <c r="J449" s="8">
        <f t="shared" si="68"/>
        <v>1962489</v>
      </c>
      <c r="K449" s="8">
        <f t="shared" si="68"/>
        <v>2501051</v>
      </c>
      <c r="L449" s="8">
        <f t="shared" si="68"/>
        <v>3071230</v>
      </c>
      <c r="M449" s="8">
        <f t="shared" si="68"/>
        <v>3583641</v>
      </c>
      <c r="N449" s="8">
        <f t="shared" si="68"/>
        <v>4218051</v>
      </c>
      <c r="O449" s="8">
        <f t="shared" si="68"/>
        <v>5044554</v>
      </c>
      <c r="P449" s="8">
        <f t="shared" si="68"/>
        <v>6139533</v>
      </c>
      <c r="Q449" s="6"/>
      <c r="R449" s="9" t="s">
        <v>13</v>
      </c>
    </row>
    <row r="450" spans="1:19">
      <c r="B450" s="8" t="str">
        <f t="shared" si="68"/>
        <v/>
      </c>
      <c r="C450" s="8" t="str">
        <f t="shared" si="68"/>
        <v/>
      </c>
      <c r="D450" s="8" t="str">
        <f t="shared" si="68"/>
        <v/>
      </c>
      <c r="E450" s="8" t="str">
        <f t="shared" si="68"/>
        <v/>
      </c>
      <c r="F450" s="8" t="str">
        <f t="shared" si="68"/>
        <v/>
      </c>
      <c r="G450" s="8">
        <f t="shared" si="68"/>
        <v>1622426</v>
      </c>
      <c r="H450" s="8">
        <f t="shared" si="68"/>
        <v>1261096</v>
      </c>
      <c r="I450" s="8">
        <f t="shared" si="68"/>
        <v>1568452</v>
      </c>
      <c r="J450" s="8">
        <f t="shared" si="68"/>
        <v>1931374</v>
      </c>
      <c r="K450" s="8">
        <f t="shared" si="68"/>
        <v>2487484</v>
      </c>
      <c r="L450" s="8">
        <f t="shared" si="68"/>
        <v>3057462</v>
      </c>
      <c r="M450" s="8">
        <f t="shared" si="68"/>
        <v>3595489</v>
      </c>
      <c r="N450" s="8">
        <f t="shared" si="68"/>
        <v>4246204</v>
      </c>
      <c r="O450" s="8">
        <f t="shared" si="68"/>
        <v>5203779</v>
      </c>
      <c r="P450" s="8" t="str">
        <f t="shared" si="68"/>
        <v/>
      </c>
      <c r="Q450" s="6"/>
      <c r="R450" s="9" t="s">
        <v>14</v>
      </c>
    </row>
    <row r="451" spans="1:19">
      <c r="B451" s="8" t="str">
        <f t="shared" ref="B451:M451" si="69">IFERROR(VLOOKUP($B$447,$4:$126,MATCH($R451&amp;"/"&amp;B$348,$2:$2,0),FALSE),"")</f>
        <v/>
      </c>
      <c r="C451" s="8" t="str">
        <f t="shared" si="69"/>
        <v/>
      </c>
      <c r="D451" s="8" t="str">
        <f t="shared" si="69"/>
        <v/>
      </c>
      <c r="E451" s="8" t="str">
        <f t="shared" si="69"/>
        <v/>
      </c>
      <c r="F451" s="8">
        <f t="shared" si="69"/>
        <v>1659744.14</v>
      </c>
      <c r="G451" s="8">
        <f t="shared" si="69"/>
        <v>1212726.28</v>
      </c>
      <c r="H451" s="8">
        <f t="shared" si="69"/>
        <v>1507232</v>
      </c>
      <c r="I451" s="8">
        <f t="shared" si="69"/>
        <v>1839761</v>
      </c>
      <c r="J451" s="8">
        <f t="shared" si="69"/>
        <v>2226343</v>
      </c>
      <c r="K451" s="8">
        <f t="shared" si="69"/>
        <v>2873025</v>
      </c>
      <c r="L451" s="8">
        <f t="shared" si="69"/>
        <v>3465929</v>
      </c>
      <c r="M451" s="8">
        <f t="shared" si="69"/>
        <v>3967164</v>
      </c>
      <c r="N451" s="8">
        <f>IFERROR(VLOOKUP($B$447,$4:$126,MATCH($R451&amp;"/"&amp;N$348,$2:$2,0),FALSE),IFERROR(VLOOKUP($B$447,$4:$126,MATCH($R450&amp;"/"&amp;N$348,$2:$2,0),FALSE),IFERROR(VLOOKUP($B$447,$4:$126,MATCH($R449&amp;"/"&amp;N$348,$2:$2,0),FALSE),IFERROR(VLOOKUP($B$447,$4:$126,MATCH($R448&amp;"/"&amp;N$348,$2:$2,0),FALSE),""))))</f>
        <v>4677538</v>
      </c>
      <c r="O451" s="8">
        <f>IFERROR(VLOOKUP($B$447,$4:$126,MATCH($R451&amp;"/"&amp;O$348,$2:$2,0),FALSE),IFERROR(VLOOKUP($B$447,$4:$126,MATCH($R450&amp;"/"&amp;O$348,$2:$2,0),FALSE),IFERROR(VLOOKUP($B$447,$4:$126,MATCH($R449&amp;"/"&amp;O$348,$2:$2,0),FALSE),IFERROR(VLOOKUP($B$447,$4:$126,MATCH($R448&amp;"/"&amp;O$348,$2:$2,0),FALSE),""))))</f>
        <v>5692248</v>
      </c>
      <c r="P451" s="8">
        <f>IFERROR(VLOOKUP($B$447,$4:$126,MATCH($R451&amp;"/"&amp;P$348,$2:$2,0),FALSE),IFERROR(VLOOKUP($B$447,$4:$126,MATCH($R450&amp;"/"&amp;P$348,$2:$2,0),FALSE),IFERROR(VLOOKUP($B$447,$4:$126,MATCH($R449&amp;"/"&amp;P$348,$2:$2,0),FALSE),IFERROR(VLOOKUP($B$447,$4:$126,MATCH($R448&amp;"/"&amp;P$348,$2:$2,0),FALSE),""))))</f>
        <v>6139533</v>
      </c>
      <c r="Q451" s="6"/>
      <c r="R451" s="9" t="s">
        <v>15</v>
      </c>
    </row>
    <row r="452" spans="1:19">
      <c r="A452" s="85"/>
      <c r="B452" s="12" t="e">
        <f t="shared" ref="B452:M452" si="70">+B451/B$402</f>
        <v>#VALUE!</v>
      </c>
      <c r="C452" s="12" t="e">
        <f t="shared" si="70"/>
        <v>#VALUE!</v>
      </c>
      <c r="D452" s="12" t="e">
        <f t="shared" si="70"/>
        <v>#VALUE!</v>
      </c>
      <c r="E452" s="12" t="e">
        <f t="shared" si="70"/>
        <v>#VALUE!</v>
      </c>
      <c r="F452" s="12">
        <f t="shared" si="70"/>
        <v>0.40136434712327351</v>
      </c>
      <c r="G452" s="12">
        <f t="shared" si="70"/>
        <v>0.18554980651944303</v>
      </c>
      <c r="H452" s="12">
        <f t="shared" si="70"/>
        <v>0.22420910029826971</v>
      </c>
      <c r="I452" s="12">
        <f t="shared" si="70"/>
        <v>0.24167482972518922</v>
      </c>
      <c r="J452" s="12">
        <f t="shared" si="70"/>
        <v>0.280361487188031</v>
      </c>
      <c r="K452" s="12">
        <f t="shared" si="70"/>
        <v>0.32948131399628572</v>
      </c>
      <c r="L452" s="12">
        <f t="shared" si="70"/>
        <v>0.35981266934043615</v>
      </c>
      <c r="M452" s="12">
        <f t="shared" si="70"/>
        <v>0.37665196167556197</v>
      </c>
      <c r="N452" s="12">
        <f>+N451/N$402</f>
        <v>0.403593910945516</v>
      </c>
      <c r="O452" s="12">
        <f>+O451/O$402</f>
        <v>0.42890119577748143</v>
      </c>
      <c r="P452" s="12">
        <f>+P451/P$402</f>
        <v>0.42427782111100276</v>
      </c>
      <c r="Q452" s="6"/>
      <c r="R452" s="11" t="s">
        <v>392</v>
      </c>
    </row>
    <row r="453" spans="1:19">
      <c r="B453" s="243" t="s">
        <v>331</v>
      </c>
      <c r="C453" s="243"/>
      <c r="D453" s="243"/>
      <c r="E453" s="243"/>
      <c r="F453" s="243"/>
      <c r="G453" s="243"/>
      <c r="H453" s="243"/>
      <c r="I453" s="243"/>
      <c r="J453" s="243"/>
      <c r="K453" s="243"/>
      <c r="L453" s="243"/>
      <c r="M453" s="243"/>
      <c r="N453" s="243"/>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f t="shared" si="71"/>
        <v>3753926</v>
      </c>
      <c r="I454" s="8">
        <f t="shared" si="71"/>
        <v>4037106</v>
      </c>
      <c r="J454" s="8">
        <f t="shared" si="71"/>
        <v>4462024</v>
      </c>
      <c r="K454" s="8">
        <f t="shared" si="71"/>
        <v>4828204</v>
      </c>
      <c r="L454" s="8">
        <f t="shared" si="71"/>
        <v>5456064</v>
      </c>
      <c r="M454" s="8">
        <f t="shared" si="71"/>
        <v>6020800</v>
      </c>
      <c r="N454" s="8">
        <f t="shared" si="71"/>
        <v>6235502</v>
      </c>
      <c r="O454" s="8">
        <f t="shared" si="71"/>
        <v>7299783</v>
      </c>
      <c r="P454" s="8">
        <f t="shared" si="71"/>
        <v>8599557</v>
      </c>
      <c r="Q454" s="6"/>
      <c r="R454" s="9" t="s">
        <v>12</v>
      </c>
    </row>
    <row r="455" spans="1:19">
      <c r="B455" s="8" t="str">
        <f t="shared" si="71"/>
        <v/>
      </c>
      <c r="C455" s="8" t="str">
        <f t="shared" si="71"/>
        <v/>
      </c>
      <c r="D455" s="8" t="str">
        <f t="shared" si="71"/>
        <v/>
      </c>
      <c r="E455" s="8" t="str">
        <f t="shared" si="71"/>
        <v/>
      </c>
      <c r="F455" s="8" t="str">
        <f t="shared" si="71"/>
        <v/>
      </c>
      <c r="G455" s="8">
        <f t="shared" si="71"/>
        <v>1718548</v>
      </c>
      <c r="H455" s="8">
        <f t="shared" si="71"/>
        <v>3728901</v>
      </c>
      <c r="I455" s="8">
        <f t="shared" si="71"/>
        <v>4017427</v>
      </c>
      <c r="J455" s="8">
        <f t="shared" si="71"/>
        <v>4457267</v>
      </c>
      <c r="K455" s="8">
        <f t="shared" si="71"/>
        <v>4908718</v>
      </c>
      <c r="L455" s="8">
        <f t="shared" si="71"/>
        <v>5444903</v>
      </c>
      <c r="M455" s="8">
        <f t="shared" si="71"/>
        <v>5819748</v>
      </c>
      <c r="N455" s="8">
        <f t="shared" si="71"/>
        <v>6482492</v>
      </c>
      <c r="O455" s="8">
        <f t="shared" si="71"/>
        <v>7317098</v>
      </c>
      <c r="P455" s="8">
        <f t="shared" si="71"/>
        <v>8496324</v>
      </c>
      <c r="Q455" s="6"/>
      <c r="R455" s="9" t="s">
        <v>13</v>
      </c>
    </row>
    <row r="456" spans="1:19">
      <c r="B456" s="8" t="str">
        <f t="shared" si="71"/>
        <v/>
      </c>
      <c r="C456" s="8" t="str">
        <f t="shared" si="71"/>
        <v/>
      </c>
      <c r="D456" s="8" t="str">
        <f t="shared" si="71"/>
        <v/>
      </c>
      <c r="E456" s="8" t="str">
        <f t="shared" si="71"/>
        <v/>
      </c>
      <c r="F456" s="8" t="str">
        <f t="shared" si="71"/>
        <v/>
      </c>
      <c r="G456" s="8">
        <f t="shared" si="71"/>
        <v>1853928</v>
      </c>
      <c r="H456" s="8">
        <f t="shared" si="71"/>
        <v>3725658</v>
      </c>
      <c r="I456" s="8">
        <f t="shared" si="71"/>
        <v>4051961</v>
      </c>
      <c r="J456" s="8">
        <f t="shared" si="71"/>
        <v>4396374</v>
      </c>
      <c r="K456" s="8">
        <f t="shared" si="71"/>
        <v>4878825</v>
      </c>
      <c r="L456" s="8">
        <f t="shared" si="71"/>
        <v>5294516</v>
      </c>
      <c r="M456" s="8">
        <f t="shared" si="71"/>
        <v>5795471</v>
      </c>
      <c r="N456" s="8">
        <f t="shared" si="71"/>
        <v>6633448</v>
      </c>
      <c r="O456" s="8">
        <f t="shared" si="71"/>
        <v>7468950</v>
      </c>
      <c r="P456" s="8" t="str">
        <f t="shared" si="71"/>
        <v/>
      </c>
      <c r="Q456" s="6"/>
      <c r="R456" s="9" t="s">
        <v>14</v>
      </c>
    </row>
    <row r="457" spans="1:19">
      <c r="B457" s="8" t="str">
        <f t="shared" ref="B457:M457" si="72">IFERROR(VLOOKUP($B$453,$4:$126,MATCH($R457&amp;"/"&amp;B$348,$2:$2,0),FALSE),"")</f>
        <v/>
      </c>
      <c r="C457" s="8" t="str">
        <f t="shared" si="72"/>
        <v/>
      </c>
      <c r="D457" s="8" t="str">
        <f t="shared" si="72"/>
        <v/>
      </c>
      <c r="E457" s="8" t="str">
        <f t="shared" si="72"/>
        <v/>
      </c>
      <c r="F457" s="8">
        <f t="shared" si="72"/>
        <v>1602859.05</v>
      </c>
      <c r="G457" s="8">
        <f t="shared" si="72"/>
        <v>3692561.05</v>
      </c>
      <c r="H457" s="8">
        <f t="shared" si="72"/>
        <v>3978280</v>
      </c>
      <c r="I457" s="8">
        <f t="shared" si="72"/>
        <v>4334690</v>
      </c>
      <c r="J457" s="8">
        <f t="shared" si="72"/>
        <v>4679804</v>
      </c>
      <c r="K457" s="8">
        <f t="shared" si="72"/>
        <v>5244361</v>
      </c>
      <c r="L457" s="8">
        <f t="shared" si="72"/>
        <v>5724254</v>
      </c>
      <c r="M457" s="8">
        <f t="shared" si="72"/>
        <v>6174998</v>
      </c>
      <c r="N457" s="8">
        <f>IFERROR(VLOOKUP($B$453,$4:$126,MATCH($R457&amp;"/"&amp;N$348,$2:$2,0),FALSE),IFERROR(VLOOKUP($B$453,$4:$126,MATCH($R456&amp;"/"&amp;N$348,$2:$2,0),FALSE),IFERROR(VLOOKUP($B$453,$4:$126,MATCH($R455&amp;"/"&amp;N$348,$2:$2,0),FALSE),IFERROR(VLOOKUP($B$453,$4:$126,MATCH($R454&amp;"/"&amp;N$348,$2:$2,0),FALSE),""))))</f>
        <v>6957637</v>
      </c>
      <c r="O457" s="8">
        <f>IFERROR(VLOOKUP($B$453,$4:$126,MATCH($R457&amp;"/"&amp;O$348,$2:$2,0),FALSE),IFERROR(VLOOKUP($B$453,$4:$126,MATCH($R456&amp;"/"&amp;O$348,$2:$2,0),FALSE),IFERROR(VLOOKUP($B$453,$4:$126,MATCH($R455&amp;"/"&amp;O$348,$2:$2,0),FALSE),IFERROR(VLOOKUP($B$453,$4:$126,MATCH($R454&amp;"/"&amp;O$348,$2:$2,0),FALSE),""))))</f>
        <v>8002820</v>
      </c>
      <c r="P457" s="8">
        <f>IFERROR(VLOOKUP($B$453,$4:$126,MATCH($R457&amp;"/"&amp;P$348,$2:$2,0),FALSE),IFERROR(VLOOKUP($B$453,$4:$126,MATCH($R456&amp;"/"&amp;P$348,$2:$2,0),FALSE),IFERROR(VLOOKUP($B$453,$4:$126,MATCH($R455&amp;"/"&amp;P$348,$2:$2,0),FALSE),IFERROR(VLOOKUP($B$453,$4:$126,MATCH($R454&amp;"/"&amp;P$348,$2:$2,0),FALSE),""))))</f>
        <v>8496324</v>
      </c>
      <c r="Q457" s="6"/>
      <c r="R457" s="9" t="s">
        <v>15</v>
      </c>
    </row>
    <row r="458" spans="1:19">
      <c r="A458" s="85"/>
      <c r="B458" s="12" t="e">
        <f t="shared" ref="B458:M458" si="73">+B457/B$402</f>
        <v>#VALUE!</v>
      </c>
      <c r="C458" s="12" t="e">
        <f t="shared" si="73"/>
        <v>#VALUE!</v>
      </c>
      <c r="D458" s="12" t="e">
        <f t="shared" si="73"/>
        <v>#VALUE!</v>
      </c>
      <c r="E458" s="12" t="e">
        <f t="shared" si="73"/>
        <v>#VALUE!</v>
      </c>
      <c r="F458" s="12">
        <f t="shared" si="73"/>
        <v>0.3876082226347734</v>
      </c>
      <c r="G458" s="12">
        <f t="shared" si="73"/>
        <v>0.56497001812208714</v>
      </c>
      <c r="H458" s="12">
        <f t="shared" si="73"/>
        <v>0.59179116389155784</v>
      </c>
      <c r="I458" s="12">
        <f t="shared" si="73"/>
        <v>0.56941388998977605</v>
      </c>
      <c r="J458" s="12">
        <f t="shared" si="73"/>
        <v>0.58932375163597706</v>
      </c>
      <c r="K458" s="12">
        <f t="shared" si="73"/>
        <v>0.60142844331353706</v>
      </c>
      <c r="L458" s="12">
        <f t="shared" si="73"/>
        <v>0.59425888750827527</v>
      </c>
      <c r="M458" s="12">
        <f t="shared" si="73"/>
        <v>0.5862689593983692</v>
      </c>
      <c r="N458" s="12">
        <f>+N457/N$402</f>
        <v>0.6003286189805892</v>
      </c>
      <c r="O458" s="12">
        <f>+O457/O$402</f>
        <v>0.60299886224070764</v>
      </c>
      <c r="P458" s="12">
        <f>+P457/P$402</f>
        <v>0.58714593344039678</v>
      </c>
      <c r="Q458" s="6"/>
      <c r="R458" s="11" t="s">
        <v>392</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349</v>
      </c>
      <c r="C460" s="227"/>
      <c r="D460" s="227"/>
      <c r="E460" s="227"/>
      <c r="F460" s="227"/>
      <c r="G460" s="227"/>
      <c r="H460" s="227"/>
      <c r="I460" s="227"/>
      <c r="J460" s="227"/>
      <c r="K460" s="227"/>
      <c r="L460" s="227"/>
      <c r="M460" s="227"/>
      <c r="N460" s="227"/>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f t="shared" si="74"/>
        <v>1705251</v>
      </c>
      <c r="I461" s="7">
        <f t="shared" si="74"/>
        <v>1803622</v>
      </c>
      <c r="J461" s="7">
        <f t="shared" si="74"/>
        <v>1957381</v>
      </c>
      <c r="K461" s="7">
        <f t="shared" si="74"/>
        <v>2096018</v>
      </c>
      <c r="L461" s="7">
        <f t="shared" si="74"/>
        <v>2286570</v>
      </c>
      <c r="M461" s="7">
        <f t="shared" si="74"/>
        <v>2586049</v>
      </c>
      <c r="N461" s="7">
        <f t="shared" si="74"/>
        <v>3077102</v>
      </c>
      <c r="O461" s="7">
        <f t="shared" si="74"/>
        <v>3272585</v>
      </c>
      <c r="P461" s="7">
        <f t="shared" si="74"/>
        <v>3823083</v>
      </c>
      <c r="Q461" s="17"/>
      <c r="R461" s="9" t="s">
        <v>12</v>
      </c>
      <c r="S461" s="88"/>
    </row>
    <row r="462" spans="1:19">
      <c r="B462" s="7" t="str">
        <f t="shared" si="74"/>
        <v/>
      </c>
      <c r="C462" s="7" t="str">
        <f t="shared" si="74"/>
        <v/>
      </c>
      <c r="D462" s="7" t="str">
        <f t="shared" si="74"/>
        <v/>
      </c>
      <c r="E462" s="7" t="str">
        <f t="shared" si="74"/>
        <v/>
      </c>
      <c r="F462" s="7" t="str">
        <f t="shared" si="74"/>
        <v/>
      </c>
      <c r="G462" s="7">
        <f t="shared" si="74"/>
        <v>1764007</v>
      </c>
      <c r="H462" s="7">
        <f t="shared" si="74"/>
        <v>1958753</v>
      </c>
      <c r="I462" s="7">
        <f t="shared" si="74"/>
        <v>1972366</v>
      </c>
      <c r="J462" s="7">
        <f t="shared" si="74"/>
        <v>2081753</v>
      </c>
      <c r="K462" s="7">
        <f t="shared" si="74"/>
        <v>2395405</v>
      </c>
      <c r="L462" s="7">
        <f t="shared" si="74"/>
        <v>2550433</v>
      </c>
      <c r="M462" s="7">
        <f t="shared" si="74"/>
        <v>2643456</v>
      </c>
      <c r="N462" s="7">
        <f t="shared" si="74"/>
        <v>2633289</v>
      </c>
      <c r="O462" s="7">
        <f t="shared" si="74"/>
        <v>3596566</v>
      </c>
      <c r="P462" s="7">
        <f t="shared" si="74"/>
        <v>3941001</v>
      </c>
      <c r="Q462" s="17"/>
      <c r="R462" s="9" t="s">
        <v>13</v>
      </c>
    </row>
    <row r="463" spans="1:19">
      <c r="B463" s="7" t="str">
        <f t="shared" si="74"/>
        <v/>
      </c>
      <c r="C463" s="7" t="str">
        <f t="shared" si="74"/>
        <v/>
      </c>
      <c r="D463" s="7" t="str">
        <f t="shared" si="74"/>
        <v/>
      </c>
      <c r="E463" s="7" t="str">
        <f t="shared" si="74"/>
        <v/>
      </c>
      <c r="F463" s="7" t="str">
        <f t="shared" si="74"/>
        <v/>
      </c>
      <c r="G463" s="7">
        <f t="shared" si="74"/>
        <v>1777144</v>
      </c>
      <c r="H463" s="7">
        <f t="shared" si="74"/>
        <v>1973627</v>
      </c>
      <c r="I463" s="7">
        <f t="shared" si="74"/>
        <v>1885493</v>
      </c>
      <c r="J463" s="7">
        <f t="shared" si="74"/>
        <v>2175597</v>
      </c>
      <c r="K463" s="7">
        <f t="shared" si="74"/>
        <v>2407099</v>
      </c>
      <c r="L463" s="7">
        <f t="shared" si="74"/>
        <v>2635307</v>
      </c>
      <c r="M463" s="7">
        <f t="shared" si="74"/>
        <v>2848692</v>
      </c>
      <c r="N463" s="7">
        <f t="shared" si="74"/>
        <v>3381246</v>
      </c>
      <c r="O463" s="7">
        <f t="shared" si="74"/>
        <v>4001710</v>
      </c>
      <c r="P463" s="7" t="str">
        <f t="shared" si="74"/>
        <v/>
      </c>
      <c r="Q463" s="17"/>
      <c r="R463" s="9" t="s">
        <v>14</v>
      </c>
    </row>
    <row r="464" spans="1:19">
      <c r="B464" s="18" t="str">
        <f t="shared" si="74"/>
        <v/>
      </c>
      <c r="C464" s="18" t="str">
        <f t="shared" si="74"/>
        <v/>
      </c>
      <c r="D464" s="18" t="str">
        <f t="shared" si="74"/>
        <v/>
      </c>
      <c r="E464" s="18" t="str">
        <f t="shared" si="74"/>
        <v/>
      </c>
      <c r="F464" s="18">
        <f t="shared" si="74"/>
        <v>1491194.3</v>
      </c>
      <c r="G464" s="18">
        <f t="shared" si="74"/>
        <v>1962919.1</v>
      </c>
      <c r="H464" s="18">
        <f t="shared" si="74"/>
        <v>2092418</v>
      </c>
      <c r="I464" s="18">
        <f t="shared" si="74"/>
        <v>2282045</v>
      </c>
      <c r="J464" s="18">
        <f t="shared" si="74"/>
        <v>2595499</v>
      </c>
      <c r="K464" s="18">
        <f t="shared" si="74"/>
        <v>2698836</v>
      </c>
      <c r="L464" s="18">
        <f t="shared" si="74"/>
        <v>2869291</v>
      </c>
      <c r="M464" s="18">
        <f t="shared" si="74"/>
        <v>3051586</v>
      </c>
      <c r="N464" s="18">
        <f t="shared" si="74"/>
        <v>3497774</v>
      </c>
      <c r="O464" s="18">
        <f t="shared" si="74"/>
        <v>3274828</v>
      </c>
      <c r="P464" s="18" t="str">
        <f t="shared" si="74"/>
        <v/>
      </c>
      <c r="Q464" s="17"/>
      <c r="R464" s="9" t="s">
        <v>19</v>
      </c>
    </row>
    <row r="465" spans="1:18">
      <c r="B465" s="16">
        <f>SUM(B461:B464)</f>
        <v>0</v>
      </c>
      <c r="C465" s="16">
        <f t="shared" ref="C465:M465" si="75">SUM(C461:C464)</f>
        <v>0</v>
      </c>
      <c r="D465" s="16">
        <f t="shared" si="75"/>
        <v>0</v>
      </c>
      <c r="E465" s="16">
        <f t="shared" si="75"/>
        <v>0</v>
      </c>
      <c r="F465" s="16">
        <f t="shared" si="75"/>
        <v>1491194.3</v>
      </c>
      <c r="G465" s="16">
        <f t="shared" si="75"/>
        <v>5504070.0999999996</v>
      </c>
      <c r="H465" s="16">
        <f t="shared" si="75"/>
        <v>7730049</v>
      </c>
      <c r="I465" s="16">
        <f t="shared" si="75"/>
        <v>7943526</v>
      </c>
      <c r="J465" s="16">
        <f t="shared" si="75"/>
        <v>8810230</v>
      </c>
      <c r="K465" s="16">
        <f t="shared" si="75"/>
        <v>9597358</v>
      </c>
      <c r="L465" s="16">
        <f t="shared" si="75"/>
        <v>10341601</v>
      </c>
      <c r="M465" s="16">
        <f t="shared" si="75"/>
        <v>11129783</v>
      </c>
      <c r="N465" s="16">
        <f>IF(N462="",N461*4,IF(N463="",(N462+N461)*2,IF(N464="",((N463+N462+N461)/3)*4,SUM(N461:N464))))</f>
        <v>12589411</v>
      </c>
      <c r="O465" s="16">
        <f>IF(O462="",O461*4,IF(O463="",(O462+O461)*2,IF(O464="",((O463+O462+O461)/3)*4,SUM(O461:O464))))</f>
        <v>14145689</v>
      </c>
      <c r="P465" s="16">
        <f>IF(P462="",P461*4,IF(P463="",(P462+P461)*2,IF(P464="",((P463+P462+P461)/3)*4,SUM(P461:P464))))</f>
        <v>15528168</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f t="shared" si="76"/>
        <v>2.6910482423383724</v>
      </c>
      <c r="H466" s="20">
        <f t="shared" si="76"/>
        <v>0.40442415513566954</v>
      </c>
      <c r="I466" s="20">
        <f t="shared" si="76"/>
        <v>2.7616513168286616E-2</v>
      </c>
      <c r="J466" s="20">
        <f t="shared" si="76"/>
        <v>0.10910822221769023</v>
      </c>
      <c r="K466" s="20">
        <f t="shared" si="76"/>
        <v>8.9342502976653249E-2</v>
      </c>
      <c r="L466" s="20">
        <f t="shared" si="76"/>
        <v>7.7546653985398839E-2</v>
      </c>
      <c r="M466" s="20">
        <f t="shared" si="76"/>
        <v>7.6214698285110849E-2</v>
      </c>
      <c r="N466" s="12">
        <f>N465/M465-1</f>
        <v>0.13114613285811583</v>
      </c>
      <c r="O466" s="12">
        <f>O465/M465-1</f>
        <v>0.27097617267111129</v>
      </c>
      <c r="P466" s="12">
        <f>P465/N465-1</f>
        <v>0.23343085709093137</v>
      </c>
      <c r="Q466" s="17"/>
      <c r="R466" s="14" t="s">
        <v>20</v>
      </c>
    </row>
    <row r="467" spans="1:18">
      <c r="B467" s="227" t="s">
        <v>312</v>
      </c>
      <c r="C467" s="227"/>
      <c r="D467" s="227"/>
      <c r="E467" s="227"/>
      <c r="F467" s="227"/>
      <c r="G467" s="227"/>
      <c r="H467" s="227"/>
      <c r="I467" s="227"/>
      <c r="J467" s="227"/>
      <c r="K467" s="227"/>
      <c r="L467" s="227"/>
      <c r="M467" s="227"/>
      <c r="N467" s="227"/>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f t="shared" si="77"/>
        <v>4496</v>
      </c>
      <c r="I468" s="7">
        <f t="shared" si="77"/>
        <v>15323</v>
      </c>
      <c r="J468" s="7">
        <f t="shared" si="77"/>
        <v>7417</v>
      </c>
      <c r="K468" s="7">
        <f t="shared" si="77"/>
        <v>9317</v>
      </c>
      <c r="L468" s="7">
        <f t="shared" si="77"/>
        <v>58424</v>
      </c>
      <c r="M468" s="7">
        <f t="shared" si="77"/>
        <v>5035</v>
      </c>
      <c r="N468" s="7">
        <f t="shared" si="77"/>
        <v>5082</v>
      </c>
      <c r="O468" s="7">
        <f t="shared" si="77"/>
        <v>7950</v>
      </c>
      <c r="P468" s="7">
        <f t="shared" si="77"/>
        <v>10398</v>
      </c>
      <c r="Q468" s="6"/>
      <c r="R468" s="9" t="s">
        <v>12</v>
      </c>
    </row>
    <row r="469" spans="1:18">
      <c r="B469" s="7" t="str">
        <f t="shared" si="77"/>
        <v/>
      </c>
      <c r="C469" s="7" t="str">
        <f t="shared" si="77"/>
        <v/>
      </c>
      <c r="D469" s="7" t="str">
        <f t="shared" si="77"/>
        <v/>
      </c>
      <c r="E469" s="7" t="str">
        <f t="shared" si="77"/>
        <v/>
      </c>
      <c r="F469" s="7" t="str">
        <f t="shared" si="77"/>
        <v/>
      </c>
      <c r="G469" s="7">
        <f t="shared" si="77"/>
        <v>4734</v>
      </c>
      <c r="H469" s="7">
        <f t="shared" si="77"/>
        <v>10299</v>
      </c>
      <c r="I469" s="7">
        <f t="shared" si="77"/>
        <v>10513</v>
      </c>
      <c r="J469" s="7">
        <f t="shared" si="77"/>
        <v>8586</v>
      </c>
      <c r="K469" s="7">
        <f t="shared" si="77"/>
        <v>8633</v>
      </c>
      <c r="L469" s="7">
        <f t="shared" si="77"/>
        <v>7808</v>
      </c>
      <c r="M469" s="7">
        <f t="shared" si="77"/>
        <v>7703</v>
      </c>
      <c r="N469" s="7">
        <f t="shared" si="77"/>
        <v>4722</v>
      </c>
      <c r="O469" s="7">
        <f t="shared" si="77"/>
        <v>9432</v>
      </c>
      <c r="P469" s="7">
        <f t="shared" si="77"/>
        <v>11288</v>
      </c>
      <c r="Q469" s="6"/>
      <c r="R469" s="9" t="s">
        <v>13</v>
      </c>
    </row>
    <row r="470" spans="1:18">
      <c r="B470" s="7" t="str">
        <f t="shared" si="77"/>
        <v/>
      </c>
      <c r="C470" s="7" t="str">
        <f t="shared" si="77"/>
        <v/>
      </c>
      <c r="D470" s="7" t="str">
        <f t="shared" si="77"/>
        <v/>
      </c>
      <c r="E470" s="7" t="str">
        <f t="shared" si="77"/>
        <v/>
      </c>
      <c r="F470" s="7" t="str">
        <f t="shared" si="77"/>
        <v/>
      </c>
      <c r="G470" s="7">
        <f t="shared" si="77"/>
        <v>3939</v>
      </c>
      <c r="H470" s="7">
        <f t="shared" si="77"/>
        <v>8673</v>
      </c>
      <c r="I470" s="7">
        <f t="shared" si="77"/>
        <v>13562</v>
      </c>
      <c r="J470" s="7">
        <f t="shared" si="77"/>
        <v>8678</v>
      </c>
      <c r="K470" s="7">
        <f t="shared" si="77"/>
        <v>6178</v>
      </c>
      <c r="L470" s="7">
        <f t="shared" si="77"/>
        <v>32348</v>
      </c>
      <c r="M470" s="7">
        <f t="shared" si="77"/>
        <v>12896</v>
      </c>
      <c r="N470" s="7">
        <f t="shared" si="77"/>
        <v>6936</v>
      </c>
      <c r="O470" s="7">
        <f t="shared" si="77"/>
        <v>9272</v>
      </c>
      <c r="P470" s="7" t="str">
        <f t="shared" si="77"/>
        <v/>
      </c>
      <c r="Q470" s="6"/>
      <c r="R470" s="9" t="s">
        <v>14</v>
      </c>
    </row>
    <row r="471" spans="1:18">
      <c r="B471" s="18" t="str">
        <f t="shared" si="77"/>
        <v/>
      </c>
      <c r="C471" s="18" t="str">
        <f t="shared" si="77"/>
        <v/>
      </c>
      <c r="D471" s="18" t="str">
        <f t="shared" si="77"/>
        <v/>
      </c>
      <c r="E471" s="18" t="str">
        <f t="shared" si="77"/>
        <v/>
      </c>
      <c r="F471" s="18">
        <f t="shared" si="77"/>
        <v>14851.52</v>
      </c>
      <c r="G471" s="18">
        <f t="shared" si="77"/>
        <v>4404.0600000000004</v>
      </c>
      <c r="H471" s="18">
        <f t="shared" si="77"/>
        <v>9827</v>
      </c>
      <c r="I471" s="18">
        <f t="shared" si="77"/>
        <v>10673</v>
      </c>
      <c r="J471" s="18">
        <f t="shared" si="77"/>
        <v>7485</v>
      </c>
      <c r="K471" s="18">
        <f t="shared" si="77"/>
        <v>26807</v>
      </c>
      <c r="L471" s="18">
        <f t="shared" si="77"/>
        <v>3300</v>
      </c>
      <c r="M471" s="18">
        <f t="shared" si="77"/>
        <v>8298</v>
      </c>
      <c r="N471" s="18">
        <f t="shared" si="77"/>
        <v>6869</v>
      </c>
      <c r="O471" s="18">
        <f t="shared" si="77"/>
        <v>10019</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14851.52</v>
      </c>
      <c r="G472" s="112">
        <f t="shared" si="78"/>
        <v>13077.060000000001</v>
      </c>
      <c r="H472" s="112">
        <f t="shared" si="78"/>
        <v>33295</v>
      </c>
      <c r="I472" s="112">
        <f t="shared" si="78"/>
        <v>50071</v>
      </c>
      <c r="J472" s="112">
        <f t="shared" si="78"/>
        <v>32166</v>
      </c>
      <c r="K472" s="112">
        <f t="shared" si="78"/>
        <v>50935</v>
      </c>
      <c r="L472" s="112">
        <f t="shared" si="78"/>
        <v>101880</v>
      </c>
      <c r="M472" s="112">
        <f t="shared" si="78"/>
        <v>33932</v>
      </c>
      <c r="N472" s="112">
        <f>IF(N469="",N468*4,IF(N470="",(N469+N468)*2,IF(N471="",((N470+N469+N468)/3)*4,SUM(N468:N471))))</f>
        <v>23609</v>
      </c>
      <c r="O472" s="112">
        <f>IF(O469="",O468*4,IF(O470="",(O469+O468)*2,IF(O471="",((O470+O469+O468)/3)*4,SUM(O468:O471))))</f>
        <v>36673</v>
      </c>
      <c r="P472" s="112">
        <f>IF(P469="",P468*4,IF(P470="",(P469+P468)*2,IF(P471="",((P470+P469+P468)/3)*4,SUM(P468:P471))))</f>
        <v>43372</v>
      </c>
      <c r="Q472" s="6"/>
      <c r="R472" s="9" t="s">
        <v>15</v>
      </c>
    </row>
    <row r="473" spans="1:18">
      <c r="B473" s="227" t="s">
        <v>350</v>
      </c>
      <c r="C473" s="227"/>
      <c r="D473" s="227"/>
      <c r="E473" s="227"/>
      <c r="F473" s="227"/>
      <c r="G473" s="227"/>
      <c r="H473" s="227"/>
      <c r="I473" s="227"/>
      <c r="J473" s="227"/>
      <c r="K473" s="227"/>
      <c r="L473" s="227"/>
      <c r="M473" s="227"/>
      <c r="N473" s="227"/>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c r="B479" s="227" t="s">
        <v>358</v>
      </c>
      <c r="C479" s="227"/>
      <c r="D479" s="227"/>
      <c r="E479" s="227"/>
      <c r="F479" s="227"/>
      <c r="G479" s="227"/>
      <c r="H479" s="227"/>
      <c r="I479" s="227"/>
      <c r="J479" s="227"/>
      <c r="K479" s="227"/>
      <c r="L479" s="227"/>
      <c r="M479" s="227"/>
      <c r="N479" s="227"/>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f t="shared" si="81"/>
        <v>0</v>
      </c>
      <c r="I480" s="7">
        <f t="shared" si="81"/>
        <v>0</v>
      </c>
      <c r="J480" s="7">
        <f t="shared" si="81"/>
        <v>0</v>
      </c>
      <c r="K480" s="7">
        <f t="shared" si="81"/>
        <v>-74</v>
      </c>
      <c r="L480" s="7">
        <f t="shared" si="81"/>
        <v>-557</v>
      </c>
      <c r="M480" s="7">
        <f t="shared" si="81"/>
        <v>-1569</v>
      </c>
      <c r="N480" s="7">
        <f t="shared" si="81"/>
        <v>-2229</v>
      </c>
      <c r="O480" s="7">
        <f t="shared" si="81"/>
        <v>-274</v>
      </c>
      <c r="P480" s="7">
        <f t="shared" si="81"/>
        <v>-60</v>
      </c>
      <c r="Q480" s="6"/>
      <c r="R480" s="9" t="s">
        <v>12</v>
      </c>
    </row>
    <row r="481" spans="2:18">
      <c r="B481" s="7" t="str">
        <f t="shared" si="81"/>
        <v/>
      </c>
      <c r="C481" s="7" t="str">
        <f t="shared" si="81"/>
        <v/>
      </c>
      <c r="D481" s="7" t="str">
        <f t="shared" si="81"/>
        <v/>
      </c>
      <c r="E481" s="7" t="str">
        <f t="shared" si="81"/>
        <v/>
      </c>
      <c r="F481" s="7" t="str">
        <f t="shared" si="81"/>
        <v/>
      </c>
      <c r="G481" s="7">
        <f t="shared" si="81"/>
        <v>0</v>
      </c>
      <c r="H481" s="7">
        <f t="shared" si="81"/>
        <v>0</v>
      </c>
      <c r="I481" s="7">
        <f t="shared" si="81"/>
        <v>0</v>
      </c>
      <c r="J481" s="7">
        <f t="shared" si="81"/>
        <v>0</v>
      </c>
      <c r="K481" s="7">
        <f t="shared" si="81"/>
        <v>-420</v>
      </c>
      <c r="L481" s="7">
        <f t="shared" si="81"/>
        <v>-1004</v>
      </c>
      <c r="M481" s="7">
        <f t="shared" si="81"/>
        <v>-2890</v>
      </c>
      <c r="N481" s="7">
        <f t="shared" si="81"/>
        <v>-2378</v>
      </c>
      <c r="O481" s="7">
        <f t="shared" si="81"/>
        <v>-271</v>
      </c>
      <c r="P481" s="7">
        <f t="shared" si="81"/>
        <v>-13</v>
      </c>
      <c r="Q481" s="6"/>
      <c r="R481" s="9" t="s">
        <v>13</v>
      </c>
    </row>
    <row r="482" spans="2:18">
      <c r="B482" s="7" t="str">
        <f t="shared" si="81"/>
        <v/>
      </c>
      <c r="C482" s="7" t="str">
        <f t="shared" si="81"/>
        <v/>
      </c>
      <c r="D482" s="7" t="str">
        <f t="shared" si="81"/>
        <v/>
      </c>
      <c r="E482" s="7" t="str">
        <f t="shared" si="81"/>
        <v/>
      </c>
      <c r="F482" s="7" t="str">
        <f t="shared" si="81"/>
        <v/>
      </c>
      <c r="G482" s="7">
        <f t="shared" si="81"/>
        <v>0</v>
      </c>
      <c r="H482" s="7">
        <f t="shared" si="81"/>
        <v>0</v>
      </c>
      <c r="I482" s="7">
        <f t="shared" si="81"/>
        <v>0</v>
      </c>
      <c r="J482" s="7">
        <f t="shared" si="81"/>
        <v>0</v>
      </c>
      <c r="K482" s="7">
        <f t="shared" si="81"/>
        <v>-896</v>
      </c>
      <c r="L482" s="7">
        <f t="shared" si="81"/>
        <v>-1176</v>
      </c>
      <c r="M482" s="7">
        <f t="shared" si="81"/>
        <v>-2162</v>
      </c>
      <c r="N482" s="7">
        <f t="shared" si="81"/>
        <v>-41206</v>
      </c>
      <c r="O482" s="7">
        <f t="shared" si="81"/>
        <v>-470</v>
      </c>
      <c r="P482" s="7" t="str">
        <f t="shared" si="81"/>
        <v/>
      </c>
      <c r="Q482" s="6"/>
      <c r="R482" s="9" t="s">
        <v>14</v>
      </c>
    </row>
    <row r="483" spans="2:18">
      <c r="B483" s="18" t="str">
        <f t="shared" si="81"/>
        <v/>
      </c>
      <c r="C483" s="18" t="str">
        <f t="shared" si="81"/>
        <v/>
      </c>
      <c r="D483" s="18" t="str">
        <f t="shared" si="81"/>
        <v/>
      </c>
      <c r="E483" s="18" t="str">
        <f t="shared" si="81"/>
        <v/>
      </c>
      <c r="F483" s="18">
        <f t="shared" si="81"/>
        <v>0</v>
      </c>
      <c r="G483" s="18">
        <f t="shared" si="81"/>
        <v>0</v>
      </c>
      <c r="H483" s="18">
        <f t="shared" si="81"/>
        <v>0</v>
      </c>
      <c r="I483" s="18">
        <f t="shared" si="81"/>
        <v>0</v>
      </c>
      <c r="J483" s="18">
        <f t="shared" si="81"/>
        <v>-45.5</v>
      </c>
      <c r="K483" s="18">
        <f t="shared" si="81"/>
        <v>-799</v>
      </c>
      <c r="L483" s="18">
        <f t="shared" si="81"/>
        <v>-1479</v>
      </c>
      <c r="M483" s="18">
        <f t="shared" si="81"/>
        <v>-2783</v>
      </c>
      <c r="N483" s="18">
        <f t="shared" si="81"/>
        <v>294</v>
      </c>
      <c r="O483" s="18">
        <f t="shared" si="81"/>
        <v>-496</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-45.5</v>
      </c>
      <c r="K484" s="112">
        <f t="shared" si="82"/>
        <v>-2189</v>
      </c>
      <c r="L484" s="112">
        <f t="shared" si="82"/>
        <v>-4216</v>
      </c>
      <c r="M484" s="112">
        <f t="shared" si="82"/>
        <v>-9404</v>
      </c>
      <c r="N484" s="112">
        <f>IF(N481="",N480*4,IF(N482="",(N481+N480)*2,IF(N483="",((N482+N481+N480)/3)*4,SUM(N480:N483))))</f>
        <v>-45519</v>
      </c>
      <c r="O484" s="112">
        <f>IF(O481="",O480*4,IF(O482="",(O481+O480)*2,IF(O483="",((O482+O481+O480)/3)*4,SUM(O480:O483))))</f>
        <v>-1511</v>
      </c>
      <c r="P484" s="112">
        <f>IF(P481="",P480*4,IF(P482="",(P481+P480)*2,IF(P483="",((P482+P481+P480)/3)*4,SUM(P480:P483))))</f>
        <v>-146</v>
      </c>
      <c r="Q484" s="6"/>
      <c r="R484" s="9" t="s">
        <v>15</v>
      </c>
    </row>
    <row r="485" spans="2:18">
      <c r="B485" s="227" t="s">
        <v>359</v>
      </c>
      <c r="C485" s="227"/>
      <c r="D485" s="227"/>
      <c r="E485" s="227"/>
      <c r="F485" s="227"/>
      <c r="G485" s="227"/>
      <c r="H485" s="227"/>
      <c r="I485" s="227"/>
      <c r="J485" s="227"/>
      <c r="K485" s="227"/>
      <c r="L485" s="227"/>
      <c r="M485" s="227"/>
      <c r="N485" s="227"/>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f t="shared" si="83"/>
        <v>-20100</v>
      </c>
      <c r="I486" s="7">
        <f t="shared" si="83"/>
        <v>-28160</v>
      </c>
      <c r="J486" s="7">
        <f t="shared" si="83"/>
        <v>-26544</v>
      </c>
      <c r="K486" s="7">
        <f t="shared" si="83"/>
        <v>25686</v>
      </c>
      <c r="L486" s="7">
        <f t="shared" si="83"/>
        <v>-39172</v>
      </c>
      <c r="M486" s="7">
        <f t="shared" si="83"/>
        <v>-18038</v>
      </c>
      <c r="N486" s="7">
        <f t="shared" si="83"/>
        <v>17775</v>
      </c>
      <c r="O486" s="7">
        <f t="shared" si="83"/>
        <v>-20323</v>
      </c>
      <c r="P486" s="7">
        <f t="shared" si="83"/>
        <v>-12762</v>
      </c>
      <c r="Q486" s="6"/>
      <c r="R486" s="9" t="s">
        <v>12</v>
      </c>
    </row>
    <row r="487" spans="2:18">
      <c r="B487" s="7" t="str">
        <f t="shared" si="83"/>
        <v/>
      </c>
      <c r="C487" s="7" t="str">
        <f t="shared" si="83"/>
        <v/>
      </c>
      <c r="D487" s="7" t="str">
        <f t="shared" si="83"/>
        <v/>
      </c>
      <c r="E487" s="7" t="str">
        <f t="shared" si="83"/>
        <v/>
      </c>
      <c r="F487" s="7" t="str">
        <f t="shared" si="83"/>
        <v/>
      </c>
      <c r="G487" s="7">
        <f t="shared" si="83"/>
        <v>13768</v>
      </c>
      <c r="H487" s="7">
        <f t="shared" si="83"/>
        <v>-2478</v>
      </c>
      <c r="I487" s="7">
        <f t="shared" si="83"/>
        <v>33564</v>
      </c>
      <c r="J487" s="7">
        <f t="shared" si="83"/>
        <v>-35408</v>
      </c>
      <c r="K487" s="7">
        <f t="shared" si="83"/>
        <v>-17491</v>
      </c>
      <c r="L487" s="7">
        <f t="shared" si="83"/>
        <v>-67</v>
      </c>
      <c r="M487" s="7">
        <f t="shared" si="83"/>
        <v>-10893</v>
      </c>
      <c r="N487" s="7">
        <f t="shared" si="83"/>
        <v>34699</v>
      </c>
      <c r="O487" s="7">
        <f t="shared" si="83"/>
        <v>34912</v>
      </c>
      <c r="P487" s="7">
        <f t="shared" si="83"/>
        <v>25737</v>
      </c>
      <c r="Q487" s="6"/>
      <c r="R487" s="9" t="s">
        <v>13</v>
      </c>
    </row>
    <row r="488" spans="2:18">
      <c r="B488" s="7" t="str">
        <f t="shared" si="83"/>
        <v/>
      </c>
      <c r="C488" s="7" t="str">
        <f t="shared" si="83"/>
        <v/>
      </c>
      <c r="D488" s="7" t="str">
        <f t="shared" si="83"/>
        <v/>
      </c>
      <c r="E488" s="7" t="str">
        <f t="shared" si="83"/>
        <v/>
      </c>
      <c r="F488" s="7" t="str">
        <f t="shared" si="83"/>
        <v/>
      </c>
      <c r="G488" s="7">
        <f t="shared" si="83"/>
        <v>4225</v>
      </c>
      <c r="H488" s="7">
        <f t="shared" si="83"/>
        <v>939</v>
      </c>
      <c r="I488" s="7">
        <f t="shared" si="83"/>
        <v>96970</v>
      </c>
      <c r="J488" s="7">
        <f t="shared" si="83"/>
        <v>-19871</v>
      </c>
      <c r="K488" s="7">
        <f t="shared" si="83"/>
        <v>-51051</v>
      </c>
      <c r="L488" s="7">
        <f t="shared" si="83"/>
        <v>24677</v>
      </c>
      <c r="M488" s="7">
        <f t="shared" si="83"/>
        <v>-9837</v>
      </c>
      <c r="N488" s="7">
        <f t="shared" si="83"/>
        <v>1320</v>
      </c>
      <c r="O488" s="7">
        <f t="shared" si="83"/>
        <v>78034</v>
      </c>
      <c r="P488" s="7" t="str">
        <f t="shared" si="83"/>
        <v/>
      </c>
      <c r="Q488" s="6"/>
      <c r="R488" s="9" t="s">
        <v>14</v>
      </c>
    </row>
    <row r="489" spans="2:18">
      <c r="B489" s="18" t="str">
        <f t="shared" si="83"/>
        <v/>
      </c>
      <c r="C489" s="18" t="str">
        <f t="shared" si="83"/>
        <v/>
      </c>
      <c r="D489" s="18" t="str">
        <f t="shared" si="83"/>
        <v/>
      </c>
      <c r="E489" s="18" t="str">
        <f t="shared" si="83"/>
        <v/>
      </c>
      <c r="F489" s="18">
        <f t="shared" si="83"/>
        <v>2666.07</v>
      </c>
      <c r="G489" s="18">
        <f t="shared" si="83"/>
        <v>24111.51</v>
      </c>
      <c r="H489" s="18">
        <f t="shared" si="83"/>
        <v>5232</v>
      </c>
      <c r="I489" s="18">
        <f t="shared" si="83"/>
        <v>-456</v>
      </c>
      <c r="J489" s="18">
        <f t="shared" si="83"/>
        <v>-7902</v>
      </c>
      <c r="K489" s="18">
        <f t="shared" si="83"/>
        <v>-37187</v>
      </c>
      <c r="L489" s="18">
        <f t="shared" si="83"/>
        <v>11845</v>
      </c>
      <c r="M489" s="18">
        <f t="shared" si="83"/>
        <v>-24080</v>
      </c>
      <c r="N489" s="18">
        <f t="shared" si="83"/>
        <v>-23741</v>
      </c>
      <c r="O489" s="18">
        <f t="shared" si="83"/>
        <v>25894</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2666.07</v>
      </c>
      <c r="G490" s="112">
        <f t="shared" si="84"/>
        <v>42104.509999999995</v>
      </c>
      <c r="H490" s="112">
        <f t="shared" si="84"/>
        <v>-16407</v>
      </c>
      <c r="I490" s="112">
        <f t="shared" si="84"/>
        <v>101918</v>
      </c>
      <c r="J490" s="112">
        <f t="shared" si="84"/>
        <v>-89725</v>
      </c>
      <c r="K490" s="112">
        <f t="shared" si="84"/>
        <v>-80043</v>
      </c>
      <c r="L490" s="112">
        <f t="shared" si="84"/>
        <v>-2717</v>
      </c>
      <c r="M490" s="112">
        <f t="shared" si="84"/>
        <v>-62848</v>
      </c>
      <c r="N490" s="112">
        <f>IF(N487="",N486*4,IF(N488="",(N487+N486)*2,IF(N489="",((N488+N487+N486)/3)*4,SUM(N486:N489))))</f>
        <v>30053</v>
      </c>
      <c r="O490" s="112">
        <f>IF(O487="",O486*4,IF(O488="",(O487+O486)*2,IF(O489="",((O488+O487+O486)/3)*4,SUM(O486:O489))))</f>
        <v>118517</v>
      </c>
      <c r="P490" s="112">
        <f>IF(P487="",P486*4,IF(P488="",(P487+P486)*2,IF(P489="",((P488+P487+P486)/3)*4,SUM(P486:P489))))</f>
        <v>25950</v>
      </c>
      <c r="Q490" s="6"/>
      <c r="R490" s="9" t="s">
        <v>15</v>
      </c>
    </row>
    <row r="491" spans="2:18" s="2" customFormat="1">
      <c r="B491" s="227" t="s">
        <v>352</v>
      </c>
      <c r="C491" s="227"/>
      <c r="D491" s="227"/>
      <c r="E491" s="227"/>
      <c r="F491" s="227"/>
      <c r="G491" s="227"/>
      <c r="H491" s="227"/>
      <c r="I491" s="227"/>
      <c r="J491" s="227"/>
      <c r="K491" s="227"/>
      <c r="L491" s="227"/>
      <c r="M491" s="227"/>
      <c r="N491" s="227"/>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f t="shared" si="85"/>
        <v>1709747</v>
      </c>
      <c r="I492" s="7">
        <f t="shared" si="85"/>
        <v>1818945</v>
      </c>
      <c r="J492" s="7">
        <f t="shared" si="85"/>
        <v>1964798</v>
      </c>
      <c r="K492" s="7">
        <f t="shared" si="85"/>
        <v>2105335</v>
      </c>
      <c r="L492" s="7">
        <f t="shared" si="85"/>
        <v>2344994</v>
      </c>
      <c r="M492" s="7">
        <f t="shared" si="85"/>
        <v>2591084</v>
      </c>
      <c r="N492" s="7">
        <f t="shared" si="85"/>
        <v>3082184</v>
      </c>
      <c r="O492" s="7">
        <f t="shared" si="85"/>
        <v>3280535</v>
      </c>
      <c r="P492" s="7">
        <f t="shared" si="85"/>
        <v>3833481</v>
      </c>
      <c r="Q492" s="6"/>
      <c r="R492" s="9" t="s">
        <v>12</v>
      </c>
    </row>
    <row r="493" spans="2:18" s="2" customFormat="1">
      <c r="B493" s="7" t="str">
        <f t="shared" si="85"/>
        <v/>
      </c>
      <c r="C493" s="7" t="str">
        <f t="shared" si="85"/>
        <v/>
      </c>
      <c r="D493" s="7" t="str">
        <f t="shared" si="85"/>
        <v/>
      </c>
      <c r="E493" s="7" t="str">
        <f t="shared" si="85"/>
        <v/>
      </c>
      <c r="F493" s="7" t="str">
        <f t="shared" si="85"/>
        <v/>
      </c>
      <c r="G493" s="7">
        <f t="shared" si="85"/>
        <v>1768741</v>
      </c>
      <c r="H493" s="7">
        <f t="shared" si="85"/>
        <v>1969052</v>
      </c>
      <c r="I493" s="7">
        <f t="shared" si="85"/>
        <v>1982879</v>
      </c>
      <c r="J493" s="7">
        <f t="shared" si="85"/>
        <v>2090339</v>
      </c>
      <c r="K493" s="7">
        <f t="shared" si="85"/>
        <v>2404038</v>
      </c>
      <c r="L493" s="7">
        <f t="shared" si="85"/>
        <v>2558241</v>
      </c>
      <c r="M493" s="7">
        <f t="shared" si="85"/>
        <v>2651159</v>
      </c>
      <c r="N493" s="7">
        <f t="shared" si="85"/>
        <v>2638011</v>
      </c>
      <c r="O493" s="7">
        <f t="shared" si="85"/>
        <v>3605998</v>
      </c>
      <c r="P493" s="7">
        <f t="shared" si="85"/>
        <v>3952289</v>
      </c>
      <c r="Q493" s="6"/>
      <c r="R493" s="9" t="s">
        <v>13</v>
      </c>
    </row>
    <row r="494" spans="2:18" s="2" customFormat="1">
      <c r="B494" s="7" t="str">
        <f t="shared" si="85"/>
        <v/>
      </c>
      <c r="C494" s="7" t="str">
        <f t="shared" si="85"/>
        <v/>
      </c>
      <c r="D494" s="7" t="str">
        <f t="shared" si="85"/>
        <v/>
      </c>
      <c r="E494" s="7" t="str">
        <f t="shared" si="85"/>
        <v/>
      </c>
      <c r="F494" s="7" t="str">
        <f t="shared" si="85"/>
        <v/>
      </c>
      <c r="G494" s="7">
        <f t="shared" si="85"/>
        <v>1781083</v>
      </c>
      <c r="H494" s="7">
        <f t="shared" si="85"/>
        <v>1982300</v>
      </c>
      <c r="I494" s="7">
        <f t="shared" si="85"/>
        <v>1899055</v>
      </c>
      <c r="J494" s="7">
        <f t="shared" si="85"/>
        <v>2184275</v>
      </c>
      <c r="K494" s="7">
        <f t="shared" si="85"/>
        <v>2413277</v>
      </c>
      <c r="L494" s="7">
        <f t="shared" si="85"/>
        <v>2667655</v>
      </c>
      <c r="M494" s="7">
        <f t="shared" si="85"/>
        <v>2861588</v>
      </c>
      <c r="N494" s="7">
        <f t="shared" si="85"/>
        <v>3388182</v>
      </c>
      <c r="O494" s="7">
        <f t="shared" si="85"/>
        <v>4010982</v>
      </c>
      <c r="P494" s="7" t="str">
        <f t="shared" si="85"/>
        <v/>
      </c>
      <c r="Q494" s="6"/>
      <c r="R494" s="9" t="s">
        <v>14</v>
      </c>
    </row>
    <row r="495" spans="2:18" s="2" customFormat="1">
      <c r="B495" s="7" t="str">
        <f t="shared" si="85"/>
        <v/>
      </c>
      <c r="C495" s="7" t="str">
        <f t="shared" si="85"/>
        <v/>
      </c>
      <c r="D495" s="7" t="str">
        <f t="shared" si="85"/>
        <v/>
      </c>
      <c r="E495" s="7" t="str">
        <f t="shared" si="85"/>
        <v/>
      </c>
      <c r="F495" s="7">
        <f t="shared" si="85"/>
        <v>1506045.81</v>
      </c>
      <c r="G495" s="7">
        <f t="shared" si="85"/>
        <v>1967323.16</v>
      </c>
      <c r="H495" s="7">
        <f t="shared" si="85"/>
        <v>2102245</v>
      </c>
      <c r="I495" s="7">
        <f t="shared" si="85"/>
        <v>2292718</v>
      </c>
      <c r="J495" s="7">
        <f t="shared" si="85"/>
        <v>2602984</v>
      </c>
      <c r="K495" s="7">
        <f t="shared" si="85"/>
        <v>2725643</v>
      </c>
      <c r="L495" s="7">
        <f t="shared" si="85"/>
        <v>2872591</v>
      </c>
      <c r="M495" s="7">
        <f t="shared" si="85"/>
        <v>3059884</v>
      </c>
      <c r="N495" s="7">
        <f t="shared" si="85"/>
        <v>3504643</v>
      </c>
      <c r="O495" s="7">
        <f t="shared" si="85"/>
        <v>3284847</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1506045.81</v>
      </c>
      <c r="G496" s="16">
        <f t="shared" si="86"/>
        <v>5517147.1600000001</v>
      </c>
      <c r="H496" s="16">
        <f t="shared" si="86"/>
        <v>7763344</v>
      </c>
      <c r="I496" s="16">
        <f t="shared" si="86"/>
        <v>7993597</v>
      </c>
      <c r="J496" s="16">
        <f t="shared" si="86"/>
        <v>8842396</v>
      </c>
      <c r="K496" s="16">
        <f t="shared" si="86"/>
        <v>9648293</v>
      </c>
      <c r="L496" s="16">
        <f t="shared" si="86"/>
        <v>10443481</v>
      </c>
      <c r="M496" s="16">
        <f t="shared" si="86"/>
        <v>11163715</v>
      </c>
      <c r="N496" s="16">
        <f>IF(N493="",N492*4,IF(N494="",(N493+N492)*2,IF(N495="",((N494+N493+N492)/3)*4,SUM(N492:N495))))</f>
        <v>12613020</v>
      </c>
      <c r="O496" s="16">
        <f>IF(O493="",O492*4,IF(O494="",(O493+O492)*2,IF(O495="",((O494+O493+O492)/3)*4,SUM(O492:O495))))</f>
        <v>14182362</v>
      </c>
      <c r="P496" s="16">
        <f>IF(P493="",P492*4,IF(P494="",(P493+P492)*2,IF(P495="",((P494+P493+P492)/3)*4,SUM(P492:P495))))</f>
        <v>15571540</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353</v>
      </c>
      <c r="C498" s="245"/>
      <c r="D498" s="245"/>
      <c r="E498" s="245"/>
      <c r="F498" s="245"/>
      <c r="G498" s="245"/>
      <c r="H498" s="245"/>
      <c r="I498" s="245"/>
      <c r="J498" s="245"/>
      <c r="K498" s="245"/>
      <c r="L498" s="245"/>
      <c r="M498" s="245"/>
      <c r="N498" s="245"/>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f t="shared" si="87"/>
        <v>1041978</v>
      </c>
      <c r="I499" s="7">
        <f t="shared" si="87"/>
        <v>1058431</v>
      </c>
      <c r="J499" s="7">
        <f t="shared" si="87"/>
        <v>1190036</v>
      </c>
      <c r="K499" s="7">
        <f t="shared" si="87"/>
        <v>1198506</v>
      </c>
      <c r="L499" s="7">
        <f t="shared" si="87"/>
        <v>1243340</v>
      </c>
      <c r="M499" s="7">
        <f t="shared" si="87"/>
        <v>1490298</v>
      </c>
      <c r="N499" s="7">
        <f t="shared" si="87"/>
        <v>1903324</v>
      </c>
      <c r="O499" s="7">
        <f t="shared" si="87"/>
        <v>2014307</v>
      </c>
      <c r="P499" s="7">
        <f t="shared" si="87"/>
        <v>2109362</v>
      </c>
      <c r="Q499" s="6"/>
      <c r="R499" s="9" t="s">
        <v>12</v>
      </c>
    </row>
    <row r="500" spans="1:18">
      <c r="B500" s="7" t="str">
        <f t="shared" si="87"/>
        <v/>
      </c>
      <c r="C500" s="7" t="str">
        <f t="shared" si="87"/>
        <v/>
      </c>
      <c r="D500" s="7" t="str">
        <f t="shared" si="87"/>
        <v/>
      </c>
      <c r="E500" s="7" t="str">
        <f t="shared" si="87"/>
        <v/>
      </c>
      <c r="F500" s="7" t="str">
        <f t="shared" si="87"/>
        <v/>
      </c>
      <c r="G500" s="7">
        <f t="shared" si="87"/>
        <v>1006482</v>
      </c>
      <c r="H500" s="7">
        <f t="shared" si="87"/>
        <v>1205152</v>
      </c>
      <c r="I500" s="7">
        <f t="shared" si="87"/>
        <v>1115341</v>
      </c>
      <c r="J500" s="7">
        <f t="shared" si="87"/>
        <v>1163656</v>
      </c>
      <c r="K500" s="7">
        <f t="shared" si="87"/>
        <v>1314512</v>
      </c>
      <c r="L500" s="7">
        <f t="shared" si="87"/>
        <v>1410989</v>
      </c>
      <c r="M500" s="7">
        <f t="shared" si="87"/>
        <v>1568019</v>
      </c>
      <c r="N500" s="7">
        <f t="shared" si="87"/>
        <v>1580172</v>
      </c>
      <c r="O500" s="7">
        <f t="shared" si="87"/>
        <v>2087777</v>
      </c>
      <c r="P500" s="7">
        <f t="shared" si="87"/>
        <v>2255688</v>
      </c>
      <c r="Q500" s="6"/>
      <c r="R500" s="9" t="s">
        <v>13</v>
      </c>
    </row>
    <row r="501" spans="1:18">
      <c r="B501" s="7" t="str">
        <f t="shared" si="87"/>
        <v/>
      </c>
      <c r="C501" s="7" t="str">
        <f t="shared" si="87"/>
        <v/>
      </c>
      <c r="D501" s="7" t="str">
        <f t="shared" si="87"/>
        <v/>
      </c>
      <c r="E501" s="7" t="str">
        <f t="shared" si="87"/>
        <v/>
      </c>
      <c r="F501" s="7" t="str">
        <f t="shared" si="87"/>
        <v/>
      </c>
      <c r="G501" s="7">
        <f t="shared" si="87"/>
        <v>1028261</v>
      </c>
      <c r="H501" s="7">
        <f t="shared" si="87"/>
        <v>1194368</v>
      </c>
      <c r="I501" s="7">
        <f t="shared" si="87"/>
        <v>1078671</v>
      </c>
      <c r="J501" s="7">
        <f t="shared" si="87"/>
        <v>1280446</v>
      </c>
      <c r="K501" s="7">
        <f t="shared" si="87"/>
        <v>1327190</v>
      </c>
      <c r="L501" s="7">
        <f t="shared" si="87"/>
        <v>1534888</v>
      </c>
      <c r="M501" s="7">
        <f t="shared" si="87"/>
        <v>1691495</v>
      </c>
      <c r="N501" s="7">
        <f t="shared" si="87"/>
        <v>2083534</v>
      </c>
      <c r="O501" s="7">
        <f t="shared" si="87"/>
        <v>2266375</v>
      </c>
      <c r="P501" s="7" t="str">
        <f t="shared" si="87"/>
        <v/>
      </c>
      <c r="Q501" s="6"/>
      <c r="R501" s="9" t="s">
        <v>14</v>
      </c>
    </row>
    <row r="502" spans="1:18">
      <c r="B502" s="18" t="str">
        <f t="shared" si="87"/>
        <v/>
      </c>
      <c r="C502" s="18" t="str">
        <f t="shared" si="87"/>
        <v/>
      </c>
      <c r="D502" s="18" t="str">
        <f t="shared" si="87"/>
        <v/>
      </c>
      <c r="E502" s="18" t="str">
        <f t="shared" si="87"/>
        <v/>
      </c>
      <c r="F502" s="18">
        <f t="shared" si="87"/>
        <v>832862.96</v>
      </c>
      <c r="G502" s="18">
        <f t="shared" si="87"/>
        <v>1153328.68</v>
      </c>
      <c r="H502" s="18">
        <f t="shared" si="87"/>
        <v>1171764</v>
      </c>
      <c r="I502" s="18">
        <f t="shared" si="87"/>
        <v>1281396</v>
      </c>
      <c r="J502" s="18">
        <f t="shared" si="87"/>
        <v>1489346</v>
      </c>
      <c r="K502" s="18">
        <f t="shared" si="87"/>
        <v>1436889</v>
      </c>
      <c r="L502" s="18">
        <f t="shared" si="87"/>
        <v>1561660</v>
      </c>
      <c r="M502" s="18">
        <f t="shared" si="87"/>
        <v>1791444</v>
      </c>
      <c r="N502" s="18">
        <f t="shared" si="87"/>
        <v>2037766</v>
      </c>
      <c r="O502" s="18">
        <f t="shared" si="87"/>
        <v>1856400</v>
      </c>
      <c r="P502" s="18" t="str">
        <f t="shared" si="87"/>
        <v/>
      </c>
      <c r="Q502" s="6"/>
      <c r="R502" s="9" t="s">
        <v>19</v>
      </c>
    </row>
    <row r="503" spans="1:18">
      <c r="B503" s="18">
        <f>SUM(B499:B502)</f>
        <v>0</v>
      </c>
      <c r="C503" s="18">
        <f t="shared" ref="C503:M503" si="88">SUM(C499:C502)</f>
        <v>0</v>
      </c>
      <c r="D503" s="18">
        <f t="shared" si="88"/>
        <v>0</v>
      </c>
      <c r="E503" s="18">
        <f t="shared" si="88"/>
        <v>0</v>
      </c>
      <c r="F503" s="18">
        <f t="shared" si="88"/>
        <v>832862.96</v>
      </c>
      <c r="G503" s="18">
        <f t="shared" si="88"/>
        <v>3188071.6799999997</v>
      </c>
      <c r="H503" s="18">
        <f t="shared" si="88"/>
        <v>4613262</v>
      </c>
      <c r="I503" s="18">
        <f t="shared" si="88"/>
        <v>4533839</v>
      </c>
      <c r="J503" s="18">
        <f t="shared" si="88"/>
        <v>5123484</v>
      </c>
      <c r="K503" s="18">
        <f t="shared" si="88"/>
        <v>5277097</v>
      </c>
      <c r="L503" s="18">
        <f t="shared" si="88"/>
        <v>5750877</v>
      </c>
      <c r="M503" s="18">
        <f t="shared" si="88"/>
        <v>6541256</v>
      </c>
      <c r="N503" s="18">
        <f>IF(N500="",N499*4,IF(N501="",(N500+N499)*2,IF(N502="",((N501+N500+N499)/3)*4,SUM(N499:N502))))</f>
        <v>7604796</v>
      </c>
      <c r="O503" s="18">
        <f>IF(O500="",O499*4,IF(O501="",(O500+O499)*2,IF(O502="",((O501+O500+O499)/3)*4,SUM(O499:O502))))</f>
        <v>8224859</v>
      </c>
      <c r="P503" s="18">
        <f>IF(P500="",P499*4,IF(P501="",(P500+P499)*2,IF(P502="",((P501+P500+P499)/3)*4,SUM(P499:P502))))</f>
        <v>8730100</v>
      </c>
      <c r="Q503" s="6"/>
      <c r="R503" s="9" t="s">
        <v>15</v>
      </c>
    </row>
    <row r="504" spans="1:18">
      <c r="B504" s="21" t="e">
        <f>B503/B$465</f>
        <v>#DIV/0!</v>
      </c>
      <c r="C504" s="22" t="e">
        <f>C503/C$465</f>
        <v>#DIV/0!</v>
      </c>
      <c r="D504" s="22" t="e">
        <f t="shared" ref="D504:P504" si="89">D503/D$465</f>
        <v>#DIV/0!</v>
      </c>
      <c r="E504" s="22" t="e">
        <f t="shared" si="89"/>
        <v>#DIV/0!</v>
      </c>
      <c r="F504" s="22">
        <f t="shared" si="89"/>
        <v>0.5585207507834492</v>
      </c>
      <c r="G504" s="22">
        <f t="shared" si="89"/>
        <v>0.57922076246812337</v>
      </c>
      <c r="H504" s="22">
        <f t="shared" si="89"/>
        <v>0.59679595821449516</v>
      </c>
      <c r="I504" s="22">
        <f t="shared" si="89"/>
        <v>0.57075900550964398</v>
      </c>
      <c r="J504" s="22">
        <f t="shared" si="89"/>
        <v>0.58153805292256844</v>
      </c>
      <c r="K504" s="22">
        <f t="shared" si="89"/>
        <v>0.5498489271734992</v>
      </c>
      <c r="L504" s="22">
        <f t="shared" si="89"/>
        <v>0.55609155681020761</v>
      </c>
      <c r="M504" s="22">
        <f t="shared" si="89"/>
        <v>0.58772538512206396</v>
      </c>
      <c r="N504" s="23">
        <f t="shared" si="89"/>
        <v>0.60406289063086427</v>
      </c>
      <c r="O504" s="23">
        <f t="shared" ref="O504" si="90">O503/O$465</f>
        <v>0.58143926393405088</v>
      </c>
      <c r="P504" s="23">
        <f t="shared" si="89"/>
        <v>0.56221055825774169</v>
      </c>
      <c r="Q504" s="6"/>
      <c r="R504" s="11" t="s">
        <v>392</v>
      </c>
    </row>
    <row r="505" spans="1:18" s="87" customFormat="1">
      <c r="A505" s="86"/>
      <c r="B505" s="19"/>
      <c r="C505" s="10" t="e">
        <f t="shared" ref="C505:M505" si="91">C503/B503-1</f>
        <v>#DIV/0!</v>
      </c>
      <c r="D505" s="10" t="e">
        <f t="shared" si="91"/>
        <v>#DIV/0!</v>
      </c>
      <c r="E505" s="10" t="e">
        <f t="shared" si="91"/>
        <v>#DIV/0!</v>
      </c>
      <c r="F505" s="10" t="e">
        <f t="shared" si="91"/>
        <v>#DIV/0!</v>
      </c>
      <c r="G505" s="10">
        <f t="shared" si="91"/>
        <v>2.8278466363782102</v>
      </c>
      <c r="H505" s="10">
        <f t="shared" si="91"/>
        <v>0.44703835517274215</v>
      </c>
      <c r="I505" s="10">
        <f t="shared" si="91"/>
        <v>-1.7216234412873122E-2</v>
      </c>
      <c r="J505" s="10">
        <f t="shared" si="91"/>
        <v>0.13005424321419445</v>
      </c>
      <c r="K505" s="10">
        <f t="shared" si="91"/>
        <v>2.9982137155107669E-2</v>
      </c>
      <c r="L505" s="10">
        <f t="shared" si="91"/>
        <v>8.978042283475185E-2</v>
      </c>
      <c r="M505" s="10">
        <f t="shared" si="91"/>
        <v>0.13743625537461512</v>
      </c>
      <c r="N505" s="10">
        <f>N503/M503-1</f>
        <v>0.16258956995414953</v>
      </c>
      <c r="O505" s="10">
        <f>O503/M503-1</f>
        <v>0.2573822213960133</v>
      </c>
      <c r="P505" s="10">
        <f>P503/N503-1</f>
        <v>0.14797293707812798</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t="str">
        <f t="shared" ref="B507:P511" si="92">IFERROR(B461-B499,"")</f>
        <v/>
      </c>
      <c r="C507" s="16" t="str">
        <f t="shared" si="92"/>
        <v/>
      </c>
      <c r="D507" s="16" t="str">
        <f t="shared" si="92"/>
        <v/>
      </c>
      <c r="E507" s="16" t="str">
        <f t="shared" si="92"/>
        <v/>
      </c>
      <c r="F507" s="16" t="str">
        <f t="shared" si="92"/>
        <v/>
      </c>
      <c r="G507" s="16" t="str">
        <f t="shared" si="92"/>
        <v/>
      </c>
      <c r="H507" s="16">
        <f t="shared" si="92"/>
        <v>663273</v>
      </c>
      <c r="I507" s="16">
        <f t="shared" si="92"/>
        <v>745191</v>
      </c>
      <c r="J507" s="16">
        <f t="shared" si="92"/>
        <v>767345</v>
      </c>
      <c r="K507" s="16">
        <f t="shared" si="92"/>
        <v>897512</v>
      </c>
      <c r="L507" s="16">
        <f t="shared" si="92"/>
        <v>1043230</v>
      </c>
      <c r="M507" s="16">
        <f t="shared" si="92"/>
        <v>1095751</v>
      </c>
      <c r="N507" s="16">
        <f t="shared" si="92"/>
        <v>1173778</v>
      </c>
      <c r="O507" s="16">
        <f t="shared" ref="O507" si="93">IFERROR(O461-O499,"")</f>
        <v>1258278</v>
      </c>
      <c r="P507" s="16">
        <f t="shared" si="92"/>
        <v>1713721</v>
      </c>
      <c r="Q507" s="6"/>
      <c r="R507" s="9" t="s">
        <v>12</v>
      </c>
    </row>
    <row r="508" spans="1:18">
      <c r="B508" s="7" t="str">
        <f t="shared" si="92"/>
        <v/>
      </c>
      <c r="C508" s="7" t="str">
        <f t="shared" si="92"/>
        <v/>
      </c>
      <c r="D508" s="7" t="str">
        <f t="shared" si="92"/>
        <v/>
      </c>
      <c r="E508" s="7" t="str">
        <f t="shared" si="92"/>
        <v/>
      </c>
      <c r="F508" s="7" t="str">
        <f t="shared" si="92"/>
        <v/>
      </c>
      <c r="G508" s="7">
        <f t="shared" si="92"/>
        <v>757525</v>
      </c>
      <c r="H508" s="7">
        <f t="shared" si="92"/>
        <v>753601</v>
      </c>
      <c r="I508" s="7">
        <f t="shared" si="92"/>
        <v>857025</v>
      </c>
      <c r="J508" s="7">
        <f t="shared" si="92"/>
        <v>918097</v>
      </c>
      <c r="K508" s="7">
        <f t="shared" si="92"/>
        <v>1080893</v>
      </c>
      <c r="L508" s="7">
        <f t="shared" si="92"/>
        <v>1139444</v>
      </c>
      <c r="M508" s="7">
        <f t="shared" si="92"/>
        <v>1075437</v>
      </c>
      <c r="N508" s="7">
        <f t="shared" si="92"/>
        <v>1053117</v>
      </c>
      <c r="O508" s="7">
        <f t="shared" ref="O508" si="94">IFERROR(O462-O500,"")</f>
        <v>1508789</v>
      </c>
      <c r="P508" s="7">
        <f t="shared" si="92"/>
        <v>1685313</v>
      </c>
      <c r="Q508" s="6"/>
      <c r="R508" s="9" t="s">
        <v>13</v>
      </c>
    </row>
    <row r="509" spans="1:18">
      <c r="B509" s="7" t="str">
        <f t="shared" si="92"/>
        <v/>
      </c>
      <c r="C509" s="7" t="str">
        <f t="shared" si="92"/>
        <v/>
      </c>
      <c r="D509" s="7" t="str">
        <f t="shared" si="92"/>
        <v/>
      </c>
      <c r="E509" s="7" t="str">
        <f t="shared" si="92"/>
        <v/>
      </c>
      <c r="F509" s="7" t="str">
        <f t="shared" si="92"/>
        <v/>
      </c>
      <c r="G509" s="7">
        <f t="shared" si="92"/>
        <v>748883</v>
      </c>
      <c r="H509" s="7">
        <f t="shared" si="92"/>
        <v>779259</v>
      </c>
      <c r="I509" s="7">
        <f t="shared" si="92"/>
        <v>806822</v>
      </c>
      <c r="J509" s="7">
        <f t="shared" si="92"/>
        <v>895151</v>
      </c>
      <c r="K509" s="7">
        <f t="shared" si="92"/>
        <v>1079909</v>
      </c>
      <c r="L509" s="7">
        <f t="shared" si="92"/>
        <v>1100419</v>
      </c>
      <c r="M509" s="7">
        <f t="shared" si="92"/>
        <v>1157197</v>
      </c>
      <c r="N509" s="7">
        <f t="shared" si="92"/>
        <v>1297712</v>
      </c>
      <c r="O509" s="7">
        <f t="shared" ref="O509" si="95">IFERROR(O463-O501,"")</f>
        <v>1735335</v>
      </c>
      <c r="P509" s="7" t="str">
        <f t="shared" si="92"/>
        <v/>
      </c>
      <c r="Q509" s="6"/>
      <c r="R509" s="9" t="s">
        <v>14</v>
      </c>
    </row>
    <row r="510" spans="1:18">
      <c r="B510" s="18" t="str">
        <f t="shared" si="92"/>
        <v/>
      </c>
      <c r="C510" s="18" t="str">
        <f t="shared" si="92"/>
        <v/>
      </c>
      <c r="D510" s="18" t="str">
        <f t="shared" si="92"/>
        <v/>
      </c>
      <c r="E510" s="18" t="str">
        <f t="shared" si="92"/>
        <v/>
      </c>
      <c r="F510" s="18">
        <f t="shared" si="92"/>
        <v>658331.34000000008</v>
      </c>
      <c r="G510" s="18">
        <f t="shared" si="92"/>
        <v>809590.42000000016</v>
      </c>
      <c r="H510" s="18">
        <f t="shared" si="92"/>
        <v>920654</v>
      </c>
      <c r="I510" s="18">
        <f t="shared" si="92"/>
        <v>1000649</v>
      </c>
      <c r="J510" s="18">
        <f t="shared" si="92"/>
        <v>1106153</v>
      </c>
      <c r="K510" s="18">
        <f t="shared" si="92"/>
        <v>1261947</v>
      </c>
      <c r="L510" s="18">
        <f t="shared" si="92"/>
        <v>1307631</v>
      </c>
      <c r="M510" s="18">
        <f t="shared" si="92"/>
        <v>1260142</v>
      </c>
      <c r="N510" s="18">
        <f t="shared" si="92"/>
        <v>1460008</v>
      </c>
      <c r="O510" s="18">
        <f t="shared" ref="O510" si="96">IFERROR(O464-O502,"")</f>
        <v>1418428</v>
      </c>
      <c r="P510" s="18" t="str">
        <f t="shared" si="92"/>
        <v/>
      </c>
      <c r="Q510" s="6"/>
      <c r="R510" s="9" t="s">
        <v>19</v>
      </c>
    </row>
    <row r="511" spans="1:18">
      <c r="B511" s="16">
        <f t="shared" si="92"/>
        <v>0</v>
      </c>
      <c r="C511" s="16">
        <f t="shared" si="92"/>
        <v>0</v>
      </c>
      <c r="D511" s="16">
        <f t="shared" si="92"/>
        <v>0</v>
      </c>
      <c r="E511" s="16">
        <f t="shared" si="92"/>
        <v>0</v>
      </c>
      <c r="F511" s="16">
        <f t="shared" si="92"/>
        <v>658331.34000000008</v>
      </c>
      <c r="G511" s="16">
        <f t="shared" si="92"/>
        <v>2315998.42</v>
      </c>
      <c r="H511" s="16">
        <f t="shared" si="92"/>
        <v>3116787</v>
      </c>
      <c r="I511" s="16">
        <f t="shared" si="92"/>
        <v>3409687</v>
      </c>
      <c r="J511" s="16">
        <f t="shared" si="92"/>
        <v>3686746</v>
      </c>
      <c r="K511" s="16">
        <f t="shared" si="92"/>
        <v>4320261</v>
      </c>
      <c r="L511" s="16">
        <f t="shared" si="92"/>
        <v>4590724</v>
      </c>
      <c r="M511" s="16">
        <f t="shared" si="92"/>
        <v>4588527</v>
      </c>
      <c r="N511" s="16">
        <f t="shared" si="92"/>
        <v>4984615</v>
      </c>
      <c r="O511" s="16">
        <f t="shared" ref="O511" si="97">IFERROR(O465-O503,"")</f>
        <v>5920830</v>
      </c>
      <c r="P511" s="16">
        <f t="shared" si="92"/>
        <v>6798068</v>
      </c>
      <c r="Q511" s="6"/>
      <c r="R511" s="9" t="s">
        <v>15</v>
      </c>
    </row>
    <row r="512" spans="1:18">
      <c r="B512" s="10" t="e">
        <f t="shared" ref="B512:P512" si="98">B511/B$465</f>
        <v>#DIV/0!</v>
      </c>
      <c r="C512" s="10" t="e">
        <f t="shared" si="98"/>
        <v>#DIV/0!</v>
      </c>
      <c r="D512" s="10" t="e">
        <f t="shared" si="98"/>
        <v>#DIV/0!</v>
      </c>
      <c r="E512" s="10" t="e">
        <f t="shared" si="98"/>
        <v>#DIV/0!</v>
      </c>
      <c r="F512" s="10">
        <f t="shared" si="98"/>
        <v>0.44147924921655085</v>
      </c>
      <c r="G512" s="10">
        <f t="shared" si="98"/>
        <v>0.42077923753187663</v>
      </c>
      <c r="H512" s="10">
        <f t="shared" si="98"/>
        <v>0.40320404178550484</v>
      </c>
      <c r="I512" s="10">
        <f t="shared" si="98"/>
        <v>0.42924099449035602</v>
      </c>
      <c r="J512" s="10">
        <f t="shared" si="98"/>
        <v>0.41846194707743156</v>
      </c>
      <c r="K512" s="10">
        <f t="shared" si="98"/>
        <v>0.4501510728265008</v>
      </c>
      <c r="L512" s="10">
        <f t="shared" si="98"/>
        <v>0.44390844318979239</v>
      </c>
      <c r="M512" s="10">
        <f t="shared" si="98"/>
        <v>0.4122746148779361</v>
      </c>
      <c r="N512" s="10">
        <f t="shared" si="98"/>
        <v>0.39593710936913568</v>
      </c>
      <c r="O512" s="10">
        <f t="shared" ref="O512" si="99">O511/O$465</f>
        <v>0.41856073606594912</v>
      </c>
      <c r="P512" s="10">
        <f t="shared" si="98"/>
        <v>0.43778944174225831</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f t="shared" si="100"/>
        <v>2.5179829354622547</v>
      </c>
      <c r="H513" s="10">
        <f t="shared" si="100"/>
        <v>0.3457638714623994</v>
      </c>
      <c r="I513" s="10">
        <f t="shared" si="100"/>
        <v>9.3974981286818693E-2</v>
      </c>
      <c r="J513" s="10">
        <f t="shared" si="100"/>
        <v>8.1256432042002613E-2</v>
      </c>
      <c r="K513" s="10">
        <f t="shared" si="100"/>
        <v>0.17183581402136183</v>
      </c>
      <c r="L513" s="10">
        <f t="shared" si="100"/>
        <v>6.260339363756029E-2</v>
      </c>
      <c r="M513" s="10">
        <f t="shared" si="100"/>
        <v>-4.785737500229148E-4</v>
      </c>
      <c r="N513" s="10">
        <f>N511/M511-1</f>
        <v>8.6321383746897462E-2</v>
      </c>
      <c r="O513" s="10">
        <f>O511/M511-1</f>
        <v>0.29035527087450941</v>
      </c>
      <c r="P513" s="10">
        <f>P511/N511-1</f>
        <v>0.36381004350386137</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355</v>
      </c>
      <c r="C515" s="245"/>
      <c r="D515" s="245"/>
      <c r="E515" s="245"/>
      <c r="F515" s="245"/>
      <c r="G515" s="245"/>
      <c r="H515" s="245"/>
      <c r="I515" s="245"/>
      <c r="J515" s="245"/>
      <c r="K515" s="245"/>
      <c r="L515" s="245"/>
      <c r="M515" s="245"/>
      <c r="N515" s="245"/>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f t="shared" si="101"/>
        <v>355294</v>
      </c>
      <c r="I516" s="16">
        <f t="shared" si="101"/>
        <v>371022</v>
      </c>
      <c r="J516" s="16">
        <f t="shared" si="101"/>
        <v>338289</v>
      </c>
      <c r="K516" s="16">
        <f t="shared" si="101"/>
        <v>436684</v>
      </c>
      <c r="L516" s="16">
        <f t="shared" si="101"/>
        <v>465884</v>
      </c>
      <c r="M516" s="16">
        <f t="shared" si="101"/>
        <v>461006</v>
      </c>
      <c r="N516" s="16">
        <f t="shared" si="101"/>
        <v>463205</v>
      </c>
      <c r="O516" s="16">
        <f t="shared" si="101"/>
        <v>503637</v>
      </c>
      <c r="P516" s="16">
        <f t="shared" si="101"/>
        <v>607613</v>
      </c>
      <c r="Q516" s="6"/>
      <c r="R516" s="9" t="s">
        <v>12</v>
      </c>
    </row>
    <row r="517" spans="1:18">
      <c r="B517" s="7" t="str">
        <f t="shared" si="101"/>
        <v/>
      </c>
      <c r="C517" s="7" t="str">
        <f t="shared" si="101"/>
        <v/>
      </c>
      <c r="D517" s="7" t="str">
        <f t="shared" si="101"/>
        <v/>
      </c>
      <c r="E517" s="7" t="str">
        <f t="shared" si="101"/>
        <v/>
      </c>
      <c r="F517" s="7" t="str">
        <f t="shared" si="101"/>
        <v/>
      </c>
      <c r="G517" s="7">
        <f t="shared" si="101"/>
        <v>359511</v>
      </c>
      <c r="H517" s="7">
        <f t="shared" si="101"/>
        <v>362839</v>
      </c>
      <c r="I517" s="7">
        <f t="shared" si="101"/>
        <v>423711</v>
      </c>
      <c r="J517" s="7">
        <f t="shared" si="101"/>
        <v>375856</v>
      </c>
      <c r="K517" s="7">
        <f t="shared" si="101"/>
        <v>465170</v>
      </c>
      <c r="L517" s="7">
        <f t="shared" si="101"/>
        <v>517745</v>
      </c>
      <c r="M517" s="7">
        <f t="shared" si="101"/>
        <v>474965</v>
      </c>
      <c r="N517" s="7">
        <f t="shared" si="101"/>
        <v>443852</v>
      </c>
      <c r="O517" s="7">
        <f t="shared" si="101"/>
        <v>572777</v>
      </c>
      <c r="P517" s="7">
        <f t="shared" si="101"/>
        <v>622665</v>
      </c>
      <c r="Q517" s="6"/>
      <c r="R517" s="9" t="s">
        <v>13</v>
      </c>
    </row>
    <row r="518" spans="1:18">
      <c r="B518" s="7" t="str">
        <f t="shared" si="101"/>
        <v/>
      </c>
      <c r="C518" s="7" t="str">
        <f t="shared" si="101"/>
        <v/>
      </c>
      <c r="D518" s="7" t="str">
        <f t="shared" si="101"/>
        <v/>
      </c>
      <c r="E518" s="7" t="str">
        <f t="shared" si="101"/>
        <v/>
      </c>
      <c r="F518" s="7" t="str">
        <f t="shared" si="101"/>
        <v/>
      </c>
      <c r="G518" s="7">
        <f t="shared" si="101"/>
        <v>336040</v>
      </c>
      <c r="H518" s="7">
        <f t="shared" si="101"/>
        <v>415264</v>
      </c>
      <c r="I518" s="7">
        <f t="shared" si="101"/>
        <v>481234</v>
      </c>
      <c r="J518" s="7">
        <f t="shared" si="101"/>
        <v>431173</v>
      </c>
      <c r="K518" s="7">
        <f t="shared" si="101"/>
        <v>448625</v>
      </c>
      <c r="L518" s="7">
        <f t="shared" si="101"/>
        <v>536798</v>
      </c>
      <c r="M518" s="7">
        <f t="shared" si="101"/>
        <v>500725</v>
      </c>
      <c r="N518" s="7">
        <f t="shared" si="101"/>
        <v>544952</v>
      </c>
      <c r="O518" s="7">
        <f t="shared" si="101"/>
        <v>605724</v>
      </c>
      <c r="P518" s="7" t="str">
        <f t="shared" si="101"/>
        <v/>
      </c>
      <c r="Q518" s="6"/>
      <c r="R518" s="9" t="s">
        <v>14</v>
      </c>
    </row>
    <row r="519" spans="1:18">
      <c r="B519" s="18" t="str">
        <f t="shared" si="101"/>
        <v/>
      </c>
      <c r="C519" s="18" t="str">
        <f t="shared" si="101"/>
        <v/>
      </c>
      <c r="D519" s="18" t="str">
        <f t="shared" si="101"/>
        <v/>
      </c>
      <c r="E519" s="18" t="str">
        <f t="shared" si="101"/>
        <v/>
      </c>
      <c r="F519" s="18">
        <f t="shared" si="101"/>
        <v>294915</v>
      </c>
      <c r="G519" s="18">
        <f t="shared" si="101"/>
        <v>397600.64</v>
      </c>
      <c r="H519" s="18">
        <f t="shared" si="101"/>
        <v>397460</v>
      </c>
      <c r="I519" s="18">
        <f t="shared" si="101"/>
        <v>439755</v>
      </c>
      <c r="J519" s="18">
        <f t="shared" si="101"/>
        <v>488222</v>
      </c>
      <c r="K519" s="18">
        <f t="shared" si="101"/>
        <v>505549</v>
      </c>
      <c r="L519" s="18">
        <f t="shared" si="101"/>
        <v>515835</v>
      </c>
      <c r="M519" s="18">
        <f t="shared" si="101"/>
        <v>462027</v>
      </c>
      <c r="N519" s="18">
        <f t="shared" si="101"/>
        <v>603138</v>
      </c>
      <c r="O519" s="18">
        <f t="shared" si="101"/>
        <v>636633</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294915</v>
      </c>
      <c r="G520" s="18">
        <f t="shared" si="102"/>
        <v>1093151.6400000001</v>
      </c>
      <c r="H520" s="18">
        <f t="shared" si="102"/>
        <v>1530857</v>
      </c>
      <c r="I520" s="18">
        <f t="shared" si="102"/>
        <v>1715722</v>
      </c>
      <c r="J520" s="18">
        <f t="shared" si="102"/>
        <v>1633540</v>
      </c>
      <c r="K520" s="18">
        <f t="shared" si="102"/>
        <v>1856028</v>
      </c>
      <c r="L520" s="18">
        <f t="shared" si="102"/>
        <v>2036262</v>
      </c>
      <c r="M520" s="18">
        <f t="shared" si="102"/>
        <v>1898723</v>
      </c>
      <c r="N520" s="18">
        <f>IF(N517="",N516*4,IF(N518="",(N517+N516)*2,IF(N519="",((N518+N517+N516)/3)*4,SUM(N516:N519))))</f>
        <v>2055147</v>
      </c>
      <c r="O520" s="18">
        <f>IF(O517="",O516*4,IF(O518="",(O517+O516)*2,IF(O519="",((O518+O517+O516)/3)*4,SUM(O516:O519))))</f>
        <v>2318771</v>
      </c>
      <c r="P520" s="18">
        <f>IF(P517="",P516*4,IF(P518="",(P517+P516)*2,IF(P519="",((P518+P517+P516)/3)*4,SUM(P516:P519))))</f>
        <v>2460556</v>
      </c>
      <c r="Q520" s="6"/>
      <c r="R520" s="9" t="s">
        <v>15</v>
      </c>
    </row>
    <row r="521" spans="1:18">
      <c r="B521" s="10" t="e">
        <f t="shared" ref="B521:M521" si="103">+B520/(B$465+B$472)</f>
        <v>#DIV/0!</v>
      </c>
      <c r="C521" s="10" t="e">
        <f t="shared" si="103"/>
        <v>#DIV/0!</v>
      </c>
      <c r="D521" s="10" t="e">
        <f t="shared" si="103"/>
        <v>#DIV/0!</v>
      </c>
      <c r="E521" s="10" t="e">
        <f t="shared" si="103"/>
        <v>#DIV/0!</v>
      </c>
      <c r="F521" s="10">
        <f t="shared" si="103"/>
        <v>0.1958207353877188</v>
      </c>
      <c r="G521" s="10">
        <f t="shared" si="103"/>
        <v>0.19813711838710502</v>
      </c>
      <c r="H521" s="10">
        <f t="shared" si="103"/>
        <v>0.19719041176070518</v>
      </c>
      <c r="I521" s="10">
        <f t="shared" si="103"/>
        <v>0.21463704012098683</v>
      </c>
      <c r="J521" s="10">
        <f t="shared" si="103"/>
        <v>0.18473952082670805</v>
      </c>
      <c r="K521" s="10">
        <f t="shared" si="103"/>
        <v>0.19236853607161392</v>
      </c>
      <c r="L521" s="10">
        <f t="shared" si="103"/>
        <v>0.19497924111701836</v>
      </c>
      <c r="M521" s="10">
        <f t="shared" si="103"/>
        <v>0.17007985245055074</v>
      </c>
      <c r="N521" s="10">
        <f>+N520/(N$465+N$472)</f>
        <v>0.16293853494246421</v>
      </c>
      <c r="O521" s="10">
        <f>+O520/(O$465+O$472)</f>
        <v>0.16349681385935572</v>
      </c>
      <c r="P521" s="10">
        <f>+P520/(P$465+P$472)</f>
        <v>0.15801622703984319</v>
      </c>
      <c r="Q521" s="6"/>
      <c r="R521" s="11" t="s">
        <v>392</v>
      </c>
    </row>
    <row r="522" spans="1:18" s="87" customFormat="1">
      <c r="A522" s="86"/>
      <c r="B522" s="19"/>
      <c r="C522" s="10" t="e">
        <f t="shared" ref="C522:M522" si="104">C520/B520-1</f>
        <v>#DIV/0!</v>
      </c>
      <c r="D522" s="10" t="e">
        <f t="shared" si="104"/>
        <v>#DIV/0!</v>
      </c>
      <c r="E522" s="10" t="e">
        <f t="shared" si="104"/>
        <v>#DIV/0!</v>
      </c>
      <c r="F522" s="10" t="e">
        <f t="shared" si="104"/>
        <v>#DIV/0!</v>
      </c>
      <c r="G522" s="10">
        <f t="shared" si="104"/>
        <v>2.7066668022989679</v>
      </c>
      <c r="H522" s="10">
        <f t="shared" si="104"/>
        <v>0.40040680906813608</v>
      </c>
      <c r="I522" s="10">
        <f t="shared" si="104"/>
        <v>0.1207591564724857</v>
      </c>
      <c r="J522" s="10">
        <f t="shared" si="104"/>
        <v>-4.7899368312582125E-2</v>
      </c>
      <c r="K522" s="10">
        <f t="shared" si="104"/>
        <v>0.13619990939921878</v>
      </c>
      <c r="L522" s="10">
        <f t="shared" si="104"/>
        <v>9.7107371225003014E-2</v>
      </c>
      <c r="M522" s="10">
        <f t="shared" si="104"/>
        <v>-6.7544844425717288E-2</v>
      </c>
      <c r="N522" s="10">
        <f>N520/M520-1</f>
        <v>8.2383791632586689E-2</v>
      </c>
      <c r="O522" s="10">
        <f>O520/M520-1</f>
        <v>0.22122658228714775</v>
      </c>
      <c r="P522" s="10">
        <f>P520/N520-1</f>
        <v>0.19726520779292178</v>
      </c>
      <c r="Q522" s="17"/>
      <c r="R522" s="14" t="s">
        <v>20</v>
      </c>
    </row>
    <row r="523" spans="1:18">
      <c r="B523" s="245" t="s">
        <v>356</v>
      </c>
      <c r="C523" s="245"/>
      <c r="D523" s="245"/>
      <c r="E523" s="245"/>
      <c r="F523" s="245"/>
      <c r="G523" s="245"/>
      <c r="H523" s="245"/>
      <c r="I523" s="245"/>
      <c r="J523" s="245"/>
      <c r="K523" s="245"/>
      <c r="L523" s="245"/>
      <c r="M523" s="245"/>
      <c r="N523" s="245"/>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f t="shared" si="105"/>
        <v>231397</v>
      </c>
      <c r="I524" s="16">
        <f t="shared" si="105"/>
        <v>233153</v>
      </c>
      <c r="J524" s="16">
        <f t="shared" si="105"/>
        <v>258589</v>
      </c>
      <c r="K524" s="16">
        <f t="shared" si="105"/>
        <v>251984</v>
      </c>
      <c r="L524" s="16">
        <f t="shared" si="105"/>
        <v>281707</v>
      </c>
      <c r="M524" s="16">
        <f t="shared" si="105"/>
        <v>311516</v>
      </c>
      <c r="N524" s="16">
        <f t="shared" si="105"/>
        <v>326390</v>
      </c>
      <c r="O524" s="16">
        <f t="shared" si="105"/>
        <v>330690</v>
      </c>
      <c r="P524" s="16">
        <f t="shared" si="105"/>
        <v>381162</v>
      </c>
      <c r="Q524" s="6"/>
      <c r="R524" s="9" t="s">
        <v>12</v>
      </c>
    </row>
    <row r="525" spans="1:18">
      <c r="B525" s="7" t="str">
        <f t="shared" si="105"/>
        <v/>
      </c>
      <c r="C525" s="7" t="str">
        <f t="shared" si="105"/>
        <v/>
      </c>
      <c r="D525" s="7" t="str">
        <f t="shared" si="105"/>
        <v/>
      </c>
      <c r="E525" s="7" t="str">
        <f t="shared" si="105"/>
        <v/>
      </c>
      <c r="F525" s="7" t="str">
        <f t="shared" si="105"/>
        <v/>
      </c>
      <c r="G525" s="7">
        <f t="shared" si="105"/>
        <v>183526</v>
      </c>
      <c r="H525" s="7">
        <f t="shared" si="105"/>
        <v>245400</v>
      </c>
      <c r="I525" s="7">
        <f t="shared" si="105"/>
        <v>271532</v>
      </c>
      <c r="J525" s="7">
        <f t="shared" si="105"/>
        <v>263732</v>
      </c>
      <c r="K525" s="7">
        <f t="shared" si="105"/>
        <v>277047</v>
      </c>
      <c r="L525" s="7">
        <f t="shared" si="105"/>
        <v>293212</v>
      </c>
      <c r="M525" s="7">
        <f t="shared" si="105"/>
        <v>339975</v>
      </c>
      <c r="N525" s="7">
        <f t="shared" si="105"/>
        <v>303249</v>
      </c>
      <c r="O525" s="7">
        <f t="shared" si="105"/>
        <v>381399</v>
      </c>
      <c r="P525" s="7">
        <f t="shared" si="105"/>
        <v>461313</v>
      </c>
      <c r="Q525" s="6"/>
      <c r="R525" s="9" t="s">
        <v>13</v>
      </c>
    </row>
    <row r="526" spans="1:18">
      <c r="B526" s="7" t="str">
        <f t="shared" si="105"/>
        <v/>
      </c>
      <c r="C526" s="7" t="str">
        <f t="shared" si="105"/>
        <v/>
      </c>
      <c r="D526" s="7" t="str">
        <f t="shared" si="105"/>
        <v/>
      </c>
      <c r="E526" s="7" t="str">
        <f t="shared" si="105"/>
        <v/>
      </c>
      <c r="F526" s="7" t="str">
        <f t="shared" si="105"/>
        <v/>
      </c>
      <c r="G526" s="7">
        <f t="shared" si="105"/>
        <v>222380</v>
      </c>
      <c r="H526" s="7">
        <f t="shared" si="105"/>
        <v>237592</v>
      </c>
      <c r="I526" s="7">
        <f t="shared" si="105"/>
        <v>257406</v>
      </c>
      <c r="J526" s="7">
        <f t="shared" si="105"/>
        <v>252277</v>
      </c>
      <c r="K526" s="7">
        <f t="shared" si="105"/>
        <v>294773</v>
      </c>
      <c r="L526" s="7">
        <f t="shared" si="105"/>
        <v>308404</v>
      </c>
      <c r="M526" s="7">
        <f t="shared" si="105"/>
        <v>318701</v>
      </c>
      <c r="N526" s="7">
        <f t="shared" si="105"/>
        <v>305971</v>
      </c>
      <c r="O526" s="7">
        <f t="shared" si="105"/>
        <v>474542</v>
      </c>
      <c r="P526" s="7" t="str">
        <f t="shared" si="105"/>
        <v/>
      </c>
      <c r="Q526" s="6"/>
      <c r="R526" s="9" t="s">
        <v>14</v>
      </c>
    </row>
    <row r="527" spans="1:18">
      <c r="B527" s="18" t="str">
        <f t="shared" si="105"/>
        <v/>
      </c>
      <c r="C527" s="18" t="str">
        <f t="shared" si="105"/>
        <v/>
      </c>
      <c r="D527" s="18" t="str">
        <f t="shared" si="105"/>
        <v/>
      </c>
      <c r="E527" s="18" t="str">
        <f t="shared" si="105"/>
        <v/>
      </c>
      <c r="F527" s="18">
        <f t="shared" si="105"/>
        <v>200089.23</v>
      </c>
      <c r="G527" s="18">
        <f t="shared" si="105"/>
        <v>217802.46</v>
      </c>
      <c r="H527" s="18">
        <f t="shared" si="105"/>
        <v>237726</v>
      </c>
      <c r="I527" s="18">
        <f t="shared" si="105"/>
        <v>243331</v>
      </c>
      <c r="J527" s="18">
        <f t="shared" si="105"/>
        <v>265973</v>
      </c>
      <c r="K527" s="18">
        <f t="shared" si="105"/>
        <v>284711</v>
      </c>
      <c r="L527" s="18">
        <f t="shared" si="105"/>
        <v>323293</v>
      </c>
      <c r="M527" s="18">
        <f t="shared" si="105"/>
        <v>317583</v>
      </c>
      <c r="N527" s="18">
        <f t="shared" si="105"/>
        <v>306948</v>
      </c>
      <c r="O527" s="18">
        <f t="shared" si="105"/>
        <v>263951</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200089.23</v>
      </c>
      <c r="G528" s="18">
        <f t="shared" si="106"/>
        <v>623708.46</v>
      </c>
      <c r="H528" s="18">
        <f t="shared" si="106"/>
        <v>952115</v>
      </c>
      <c r="I528" s="18">
        <f t="shared" si="106"/>
        <v>1005422</v>
      </c>
      <c r="J528" s="18">
        <f t="shared" si="106"/>
        <v>1040571</v>
      </c>
      <c r="K528" s="18">
        <f t="shared" si="106"/>
        <v>1108515</v>
      </c>
      <c r="L528" s="18">
        <f t="shared" si="106"/>
        <v>1206616</v>
      </c>
      <c r="M528" s="18">
        <f t="shared" si="106"/>
        <v>1287775</v>
      </c>
      <c r="N528" s="18">
        <f>IF(N525="",N524*4,IF(N526="",(N525+N524)*2,IF(N527="",((N526+N525+N524)/3)*4,SUM(N524:N527))))</f>
        <v>1242558</v>
      </c>
      <c r="O528" s="18">
        <f>IF(O525="",O524*4,IF(O526="",(O525+O524)*2,IF(O527="",((O526+O525+O524)/3)*4,SUM(O524:O527))))</f>
        <v>1450582</v>
      </c>
      <c r="P528" s="18">
        <f>IF(P525="",P524*4,IF(P526="",(P525+P524)*2,IF(P527="",((P526+P525+P524)/3)*4,SUM(P524:P527))))</f>
        <v>1684950</v>
      </c>
      <c r="Q528" s="6"/>
      <c r="R528" s="9" t="s">
        <v>15</v>
      </c>
    </row>
    <row r="529" spans="1:18">
      <c r="B529" s="10" t="e">
        <f t="shared" ref="B529:P529" si="107">+B528/(B$465+B$472)</f>
        <v>#DIV/0!</v>
      </c>
      <c r="C529" s="10" t="e">
        <f t="shared" si="107"/>
        <v>#DIV/0!</v>
      </c>
      <c r="D529" s="10" t="e">
        <f t="shared" si="107"/>
        <v>#DIV/0!</v>
      </c>
      <c r="E529" s="10" t="e">
        <f t="shared" si="107"/>
        <v>#DIV/0!</v>
      </c>
      <c r="F529" s="10">
        <f t="shared" si="107"/>
        <v>0.13285733232206706</v>
      </c>
      <c r="G529" s="10">
        <f t="shared" si="107"/>
        <v>0.11304908894255415</v>
      </c>
      <c r="H529" s="10">
        <f t="shared" si="107"/>
        <v>0.12264238194262679</v>
      </c>
      <c r="I529" s="10">
        <f t="shared" si="107"/>
        <v>0.12577841990282973</v>
      </c>
      <c r="J529" s="10">
        <f t="shared" si="107"/>
        <v>0.11767975557756065</v>
      </c>
      <c r="K529" s="10">
        <f t="shared" si="107"/>
        <v>0.114892344169067</v>
      </c>
      <c r="L529" s="10">
        <f t="shared" si="107"/>
        <v>0.11553772157003972</v>
      </c>
      <c r="M529" s="10">
        <f t="shared" si="107"/>
        <v>0.11535362556281668</v>
      </c>
      <c r="N529" s="10">
        <f t="shared" si="107"/>
        <v>9.8513916571923293E-2</v>
      </c>
      <c r="O529" s="10">
        <f t="shared" ref="O529" si="108">+O528/(O$465+O$472)</f>
        <v>0.10228070613343532</v>
      </c>
      <c r="P529" s="10">
        <f t="shared" si="107"/>
        <v>0.10820702383964592</v>
      </c>
      <c r="Q529" s="6"/>
      <c r="R529" s="11" t="s">
        <v>392</v>
      </c>
    </row>
    <row r="530" spans="1:18" s="87" customFormat="1">
      <c r="A530" s="86"/>
      <c r="B530" s="19"/>
      <c r="C530" s="10" t="e">
        <f t="shared" ref="C530:M530" si="109">C528/B528-1</f>
        <v>#DIV/0!</v>
      </c>
      <c r="D530" s="10" t="e">
        <f t="shared" si="109"/>
        <v>#DIV/0!</v>
      </c>
      <c r="E530" s="10" t="e">
        <f t="shared" si="109"/>
        <v>#DIV/0!</v>
      </c>
      <c r="F530" s="10" t="e">
        <f t="shared" si="109"/>
        <v>#DIV/0!</v>
      </c>
      <c r="G530" s="10">
        <f t="shared" si="109"/>
        <v>2.1171515828213239</v>
      </c>
      <c r="H530" s="10">
        <f t="shared" si="109"/>
        <v>0.52653853693118102</v>
      </c>
      <c r="I530" s="10">
        <f t="shared" si="109"/>
        <v>5.5987984644711997E-2</v>
      </c>
      <c r="J530" s="10">
        <f t="shared" si="109"/>
        <v>3.4959449862843606E-2</v>
      </c>
      <c r="K530" s="10">
        <f t="shared" si="109"/>
        <v>6.5294919808451368E-2</v>
      </c>
      <c r="L530" s="10">
        <f t="shared" si="109"/>
        <v>8.8497674817210381E-2</v>
      </c>
      <c r="M530" s="10">
        <f t="shared" si="109"/>
        <v>6.7261664025671797E-2</v>
      </c>
      <c r="N530" s="10">
        <f>N528/M528-1</f>
        <v>-3.5112500242666655E-2</v>
      </c>
      <c r="O530" s="10">
        <f>O528/M528-1</f>
        <v>0.12642503542932571</v>
      </c>
      <c r="P530" s="10">
        <f>P528/N528-1</f>
        <v>0.35603327973422561</v>
      </c>
      <c r="Q530" s="17"/>
      <c r="R530" s="14" t="s">
        <v>20</v>
      </c>
    </row>
    <row r="531" spans="1:18">
      <c r="B531" s="244" t="s">
        <v>354</v>
      </c>
      <c r="C531" s="244"/>
      <c r="D531" s="244"/>
      <c r="E531" s="244"/>
      <c r="F531" s="244"/>
      <c r="G531" s="244"/>
      <c r="H531" s="244"/>
      <c r="I531" s="244"/>
      <c r="J531" s="244"/>
      <c r="K531" s="244"/>
      <c r="L531" s="244"/>
      <c r="M531" s="244"/>
      <c r="N531" s="244"/>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f t="shared" si="110"/>
        <v>586691</v>
      </c>
      <c r="I532" s="16">
        <f t="shared" si="110"/>
        <v>604175</v>
      </c>
      <c r="J532" s="16">
        <f t="shared" si="110"/>
        <v>596878</v>
      </c>
      <c r="K532" s="16">
        <f t="shared" si="110"/>
        <v>688668</v>
      </c>
      <c r="L532" s="16">
        <f t="shared" si="110"/>
        <v>747591</v>
      </c>
      <c r="M532" s="16">
        <f t="shared" si="110"/>
        <v>772522</v>
      </c>
      <c r="N532" s="16">
        <f t="shared" si="110"/>
        <v>789595</v>
      </c>
      <c r="O532" s="16">
        <f t="shared" si="110"/>
        <v>834327</v>
      </c>
      <c r="P532" s="16">
        <f t="shared" si="110"/>
        <v>988775</v>
      </c>
      <c r="Q532" s="6"/>
      <c r="R532" s="9" t="s">
        <v>12</v>
      </c>
    </row>
    <row r="533" spans="1:18">
      <c r="B533" s="7" t="str">
        <f t="shared" si="110"/>
        <v/>
      </c>
      <c r="C533" s="7" t="str">
        <f t="shared" si="110"/>
        <v/>
      </c>
      <c r="D533" s="7" t="str">
        <f t="shared" si="110"/>
        <v/>
      </c>
      <c r="E533" s="7" t="str">
        <f t="shared" si="110"/>
        <v/>
      </c>
      <c r="F533" s="7" t="str">
        <f t="shared" si="110"/>
        <v/>
      </c>
      <c r="G533" s="7">
        <f t="shared" si="110"/>
        <v>543037</v>
      </c>
      <c r="H533" s="7">
        <f t="shared" si="110"/>
        <v>608239</v>
      </c>
      <c r="I533" s="7">
        <f t="shared" si="110"/>
        <v>695243</v>
      </c>
      <c r="J533" s="7">
        <f t="shared" si="110"/>
        <v>639588</v>
      </c>
      <c r="K533" s="7">
        <f t="shared" si="110"/>
        <v>742217</v>
      </c>
      <c r="L533" s="7">
        <f t="shared" si="110"/>
        <v>810957</v>
      </c>
      <c r="M533" s="7">
        <f t="shared" si="110"/>
        <v>814940</v>
      </c>
      <c r="N533" s="7">
        <f t="shared" si="110"/>
        <v>747101</v>
      </c>
      <c r="O533" s="7">
        <f t="shared" si="110"/>
        <v>954176</v>
      </c>
      <c r="P533" s="7">
        <f t="shared" si="110"/>
        <v>1083978</v>
      </c>
      <c r="Q533" s="6"/>
      <c r="R533" s="9" t="s">
        <v>13</v>
      </c>
    </row>
    <row r="534" spans="1:18">
      <c r="B534" s="7" t="str">
        <f t="shared" si="110"/>
        <v/>
      </c>
      <c r="C534" s="7" t="str">
        <f t="shared" si="110"/>
        <v/>
      </c>
      <c r="D534" s="7" t="str">
        <f t="shared" si="110"/>
        <v/>
      </c>
      <c r="E534" s="7" t="str">
        <f t="shared" si="110"/>
        <v/>
      </c>
      <c r="F534" s="7" t="str">
        <f t="shared" si="110"/>
        <v/>
      </c>
      <c r="G534" s="7">
        <f t="shared" si="110"/>
        <v>558420</v>
      </c>
      <c r="H534" s="7">
        <f t="shared" si="110"/>
        <v>652856</v>
      </c>
      <c r="I534" s="7">
        <f t="shared" si="110"/>
        <v>738640</v>
      </c>
      <c r="J534" s="7">
        <f t="shared" si="110"/>
        <v>683450</v>
      </c>
      <c r="K534" s="7">
        <f t="shared" si="110"/>
        <v>743398</v>
      </c>
      <c r="L534" s="7">
        <f t="shared" si="110"/>
        <v>845202</v>
      </c>
      <c r="M534" s="7">
        <f t="shared" si="110"/>
        <v>819426</v>
      </c>
      <c r="N534" s="7">
        <f t="shared" si="110"/>
        <v>850923</v>
      </c>
      <c r="O534" s="7">
        <f t="shared" si="110"/>
        <v>1080266</v>
      </c>
      <c r="P534" s="7" t="str">
        <f t="shared" si="110"/>
        <v/>
      </c>
      <c r="Q534" s="6"/>
      <c r="R534" s="9" t="s">
        <v>14</v>
      </c>
    </row>
    <row r="535" spans="1:18">
      <c r="B535" s="18" t="str">
        <f t="shared" si="110"/>
        <v/>
      </c>
      <c r="C535" s="18" t="str">
        <f t="shared" si="110"/>
        <v/>
      </c>
      <c r="D535" s="18" t="str">
        <f t="shared" si="110"/>
        <v/>
      </c>
      <c r="E535" s="18" t="str">
        <f t="shared" si="110"/>
        <v/>
      </c>
      <c r="F535" s="18">
        <f t="shared" si="110"/>
        <v>495004.23</v>
      </c>
      <c r="G535" s="18">
        <f t="shared" si="110"/>
        <v>615403.1</v>
      </c>
      <c r="H535" s="18">
        <f t="shared" si="110"/>
        <v>635186</v>
      </c>
      <c r="I535" s="18">
        <f t="shared" si="110"/>
        <v>683086</v>
      </c>
      <c r="J535" s="18">
        <f t="shared" si="110"/>
        <v>754195</v>
      </c>
      <c r="K535" s="18">
        <f t="shared" si="110"/>
        <v>790260</v>
      </c>
      <c r="L535" s="18">
        <f t="shared" si="110"/>
        <v>839128</v>
      </c>
      <c r="M535" s="18">
        <f t="shared" si="110"/>
        <v>779610</v>
      </c>
      <c r="N535" s="18">
        <f t="shared" si="110"/>
        <v>910086</v>
      </c>
      <c r="O535" s="18">
        <f t="shared" si="110"/>
        <v>900584</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495004.23</v>
      </c>
      <c r="G536" s="25">
        <f t="shared" si="111"/>
        <v>1716860.1</v>
      </c>
      <c r="H536" s="25">
        <f t="shared" si="111"/>
        <v>2482972</v>
      </c>
      <c r="I536" s="25">
        <f t="shared" si="111"/>
        <v>2721144</v>
      </c>
      <c r="J536" s="25">
        <f t="shared" si="111"/>
        <v>2674111</v>
      </c>
      <c r="K536" s="25">
        <f t="shared" si="111"/>
        <v>2964543</v>
      </c>
      <c r="L536" s="25">
        <f t="shared" si="111"/>
        <v>3242878</v>
      </c>
      <c r="M536" s="25">
        <f t="shared" si="111"/>
        <v>3186498</v>
      </c>
      <c r="N536" s="25">
        <f>IF(N533="",N532*4,IF(N534="",(N533+N532)*2,IF(N535="",((N534+N533+N532)/3)*4,SUM(N532:N535))))</f>
        <v>3297705</v>
      </c>
      <c r="O536" s="25">
        <f>IF(O533="",O532*4,IF(O534="",(O533+O532)*2,IF(O535="",((O534+O533+O532)/3)*4,SUM(O532:O535))))</f>
        <v>3769353</v>
      </c>
      <c r="P536" s="25">
        <f>IF(P533="",P532*4,IF(P534="",(P533+P532)*2,IF(P535="",((P534+P533+P532)/3)*4,SUM(P532:P535))))</f>
        <v>4145506</v>
      </c>
      <c r="Q536" s="6"/>
      <c r="R536" s="9" t="s">
        <v>15</v>
      </c>
    </row>
    <row r="537" spans="1:18">
      <c r="B537" s="21" t="e">
        <f t="shared" ref="B537:P537" si="112">+B536/(B$465+B$472)</f>
        <v>#DIV/0!</v>
      </c>
      <c r="C537" s="10" t="e">
        <f t="shared" si="112"/>
        <v>#DIV/0!</v>
      </c>
      <c r="D537" s="10" t="e">
        <f t="shared" si="112"/>
        <v>#DIV/0!</v>
      </c>
      <c r="E537" s="10" t="e">
        <f t="shared" si="112"/>
        <v>#DIV/0!</v>
      </c>
      <c r="F537" s="10">
        <f t="shared" si="112"/>
        <v>0.32867806770978586</v>
      </c>
      <c r="G537" s="10">
        <f t="shared" si="112"/>
        <v>0.31118620732965918</v>
      </c>
      <c r="H537" s="10">
        <f t="shared" si="112"/>
        <v>0.31983279370333195</v>
      </c>
      <c r="I537" s="10">
        <f t="shared" si="112"/>
        <v>0.34041546002381656</v>
      </c>
      <c r="J537" s="10">
        <f t="shared" si="112"/>
        <v>0.30241927640426869</v>
      </c>
      <c r="K537" s="10">
        <f t="shared" si="112"/>
        <v>0.30726088024068093</v>
      </c>
      <c r="L537" s="10">
        <f t="shared" si="112"/>
        <v>0.31051696268705808</v>
      </c>
      <c r="M537" s="10">
        <f t="shared" si="112"/>
        <v>0.28543347801336744</v>
      </c>
      <c r="N537" s="10">
        <f t="shared" si="112"/>
        <v>0.26145245151438751</v>
      </c>
      <c r="O537" s="10">
        <f t="shared" ref="O537" si="113">+O536/(O$465+O$472)</f>
        <v>0.26577751999279103</v>
      </c>
      <c r="P537" s="10">
        <f t="shared" si="112"/>
        <v>0.26622325087948912</v>
      </c>
      <c r="Q537" s="6"/>
      <c r="R537" s="11" t="s">
        <v>392</v>
      </c>
    </row>
    <row r="538" spans="1:18" s="87" customFormat="1">
      <c r="A538" s="86"/>
      <c r="B538" s="19"/>
      <c r="C538" s="10" t="e">
        <f t="shared" ref="C538:M538" si="114">C536/B536-1</f>
        <v>#DIV/0!</v>
      </c>
      <c r="D538" s="10" t="e">
        <f t="shared" si="114"/>
        <v>#DIV/0!</v>
      </c>
      <c r="E538" s="10" t="e">
        <f t="shared" si="114"/>
        <v>#DIV/0!</v>
      </c>
      <c r="F538" s="10" t="e">
        <f t="shared" si="114"/>
        <v>#DIV/0!</v>
      </c>
      <c r="G538" s="10">
        <f t="shared" si="114"/>
        <v>2.4683746035867213</v>
      </c>
      <c r="H538" s="10">
        <f t="shared" si="114"/>
        <v>0.44622849584540991</v>
      </c>
      <c r="I538" s="10">
        <f t="shared" si="114"/>
        <v>9.5922144913434426E-2</v>
      </c>
      <c r="J538" s="10">
        <f t="shared" si="114"/>
        <v>-1.728427455511361E-2</v>
      </c>
      <c r="K538" s="10">
        <f t="shared" si="114"/>
        <v>0.10860880494489566</v>
      </c>
      <c r="L538" s="10">
        <f t="shared" si="114"/>
        <v>9.3887995552771608E-2</v>
      </c>
      <c r="M538" s="10">
        <f t="shared" si="114"/>
        <v>-1.7385791263192729E-2</v>
      </c>
      <c r="N538" s="10">
        <f>N536/M536-1</f>
        <v>3.4899441330262793E-2</v>
      </c>
      <c r="O538" s="10">
        <f>O536/M536-1</f>
        <v>0.1829139701327287</v>
      </c>
      <c r="P538" s="10">
        <f>P536/N536-1</f>
        <v>0.25708818708768666</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c r="B542" s="7" t="str">
        <f t="shared" si="115"/>
        <v/>
      </c>
      <c r="C542" s="7" t="str">
        <f t="shared" si="115"/>
        <v/>
      </c>
      <c r="D542" s="7" t="str">
        <f t="shared" si="115"/>
        <v/>
      </c>
      <c r="E542" s="7" t="str">
        <f t="shared" si="115"/>
        <v/>
      </c>
      <c r="F542" s="7" t="str">
        <f t="shared" si="115"/>
        <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t="str">
        <f t="shared" si="115"/>
        <v/>
      </c>
      <c r="Q542" s="6"/>
      <c r="R542" s="9" t="s">
        <v>14</v>
      </c>
    </row>
    <row r="543" spans="1:18">
      <c r="B543" s="18" t="str">
        <f t="shared" si="115"/>
        <v/>
      </c>
      <c r="C543" s="18" t="str">
        <f t="shared" si="115"/>
        <v/>
      </c>
      <c r="D543" s="18" t="str">
        <f t="shared" si="115"/>
        <v/>
      </c>
      <c r="E543" s="18" t="str">
        <f t="shared" si="115"/>
        <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P545" si="117">+B544/(B$465+B$472)</f>
        <v>#DIV/0!</v>
      </c>
      <c r="C545" s="22" t="e">
        <f t="shared" si="117"/>
        <v>#DIV/0!</v>
      </c>
      <c r="D545" s="22" t="e">
        <f t="shared" si="117"/>
        <v>#DIV/0!</v>
      </c>
      <c r="E545" s="22" t="e">
        <f t="shared" si="117"/>
        <v>#DIV/0!</v>
      </c>
      <c r="F545" s="22">
        <f t="shared" si="117"/>
        <v>0</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ref="O545" si="118">+O544/(O$465+O$472)</f>
        <v>0</v>
      </c>
      <c r="P545" s="23">
        <f t="shared" si="117"/>
        <v>0</v>
      </c>
      <c r="Q545" s="6"/>
      <c r="R545" s="11" t="s">
        <v>392</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t="str">
        <f t="shared" ref="B547:P551" si="119">IFERROR(B507+B468-B532-B540,"")</f>
        <v/>
      </c>
      <c r="C547" s="16" t="str">
        <f t="shared" si="119"/>
        <v/>
      </c>
      <c r="D547" s="16" t="str">
        <f t="shared" si="119"/>
        <v/>
      </c>
      <c r="E547" s="16" t="str">
        <f t="shared" si="119"/>
        <v/>
      </c>
      <c r="F547" s="16" t="str">
        <f t="shared" si="119"/>
        <v/>
      </c>
      <c r="G547" s="16" t="str">
        <f t="shared" si="119"/>
        <v/>
      </c>
      <c r="H547" s="16">
        <f t="shared" si="119"/>
        <v>81078</v>
      </c>
      <c r="I547" s="16">
        <f t="shared" si="119"/>
        <v>156339</v>
      </c>
      <c r="J547" s="16">
        <f t="shared" si="119"/>
        <v>177884</v>
      </c>
      <c r="K547" s="16">
        <f t="shared" si="119"/>
        <v>218161</v>
      </c>
      <c r="L547" s="16">
        <f t="shared" si="119"/>
        <v>354063</v>
      </c>
      <c r="M547" s="16">
        <f t="shared" si="119"/>
        <v>328264</v>
      </c>
      <c r="N547" s="16">
        <f t="shared" si="119"/>
        <v>389265</v>
      </c>
      <c r="O547" s="16">
        <f t="shared" ref="O547" si="120">IFERROR(O507+O468-O532-O540,"")</f>
        <v>431901</v>
      </c>
      <c r="P547" s="16">
        <f t="shared" si="119"/>
        <v>735344</v>
      </c>
      <c r="Q547" s="6"/>
      <c r="R547" s="9" t="s">
        <v>12</v>
      </c>
    </row>
    <row r="548" spans="1:18">
      <c r="B548" s="7" t="str">
        <f t="shared" si="119"/>
        <v/>
      </c>
      <c r="C548" s="7" t="str">
        <f t="shared" si="119"/>
        <v/>
      </c>
      <c r="D548" s="7" t="str">
        <f t="shared" si="119"/>
        <v/>
      </c>
      <c r="E548" s="7" t="str">
        <f t="shared" si="119"/>
        <v/>
      </c>
      <c r="F548" s="7" t="str">
        <f t="shared" si="119"/>
        <v/>
      </c>
      <c r="G548" s="7">
        <f t="shared" si="119"/>
        <v>219222</v>
      </c>
      <c r="H548" s="7">
        <f t="shared" si="119"/>
        <v>155661</v>
      </c>
      <c r="I548" s="7">
        <f t="shared" si="119"/>
        <v>172295</v>
      </c>
      <c r="J548" s="7">
        <f t="shared" si="119"/>
        <v>287095</v>
      </c>
      <c r="K548" s="7">
        <f t="shared" si="119"/>
        <v>347309</v>
      </c>
      <c r="L548" s="7">
        <f t="shared" si="119"/>
        <v>336295</v>
      </c>
      <c r="M548" s="7">
        <f t="shared" si="119"/>
        <v>268200</v>
      </c>
      <c r="N548" s="7">
        <f t="shared" si="119"/>
        <v>310738</v>
      </c>
      <c r="O548" s="7">
        <f t="shared" ref="O548" si="121">IFERROR(O508+O469-O533-O541,"")</f>
        <v>564045</v>
      </c>
      <c r="P548" s="7">
        <f t="shared" si="119"/>
        <v>612623</v>
      </c>
      <c r="Q548" s="6"/>
      <c r="R548" s="9" t="s">
        <v>13</v>
      </c>
    </row>
    <row r="549" spans="1:18">
      <c r="B549" s="7" t="str">
        <f t="shared" si="119"/>
        <v/>
      </c>
      <c r="C549" s="7" t="str">
        <f t="shared" si="119"/>
        <v/>
      </c>
      <c r="D549" s="7" t="str">
        <f t="shared" si="119"/>
        <v/>
      </c>
      <c r="E549" s="7" t="str">
        <f t="shared" si="119"/>
        <v/>
      </c>
      <c r="F549" s="7" t="str">
        <f t="shared" si="119"/>
        <v/>
      </c>
      <c r="G549" s="7">
        <f t="shared" si="119"/>
        <v>194402</v>
      </c>
      <c r="H549" s="7">
        <f t="shared" si="119"/>
        <v>135076</v>
      </c>
      <c r="I549" s="7">
        <f t="shared" si="119"/>
        <v>81744</v>
      </c>
      <c r="J549" s="7">
        <f t="shared" si="119"/>
        <v>220379</v>
      </c>
      <c r="K549" s="7">
        <f t="shared" si="119"/>
        <v>342689</v>
      </c>
      <c r="L549" s="7">
        <f t="shared" si="119"/>
        <v>287565</v>
      </c>
      <c r="M549" s="7">
        <f t="shared" si="119"/>
        <v>350667</v>
      </c>
      <c r="N549" s="7">
        <f t="shared" si="119"/>
        <v>453725</v>
      </c>
      <c r="O549" s="7">
        <f t="shared" ref="O549" si="122">IFERROR(O509+O470-O534-O542,"")</f>
        <v>664341</v>
      </c>
      <c r="P549" s="7" t="str">
        <f t="shared" si="119"/>
        <v/>
      </c>
      <c r="Q549" s="6"/>
      <c r="R549" s="9" t="s">
        <v>14</v>
      </c>
    </row>
    <row r="550" spans="1:18">
      <c r="B550" s="18" t="str">
        <f t="shared" si="119"/>
        <v/>
      </c>
      <c r="C550" s="18" t="str">
        <f t="shared" si="119"/>
        <v/>
      </c>
      <c r="D550" s="18" t="str">
        <f t="shared" si="119"/>
        <v/>
      </c>
      <c r="E550" s="18" t="str">
        <f t="shared" si="119"/>
        <v/>
      </c>
      <c r="F550" s="18">
        <f t="shared" si="119"/>
        <v>178178.63000000012</v>
      </c>
      <c r="G550" s="18">
        <f t="shared" si="119"/>
        <v>198591.38000000024</v>
      </c>
      <c r="H550" s="18">
        <f t="shared" si="119"/>
        <v>295295</v>
      </c>
      <c r="I550" s="18">
        <f t="shared" si="119"/>
        <v>328236</v>
      </c>
      <c r="J550" s="18">
        <f t="shared" si="119"/>
        <v>359443</v>
      </c>
      <c r="K550" s="18">
        <f t="shared" si="119"/>
        <v>498494</v>
      </c>
      <c r="L550" s="18">
        <f t="shared" si="119"/>
        <v>471803</v>
      </c>
      <c r="M550" s="18">
        <f t="shared" si="119"/>
        <v>488830</v>
      </c>
      <c r="N550" s="18">
        <f t="shared" si="119"/>
        <v>556791</v>
      </c>
      <c r="O550" s="18">
        <f t="shared" ref="O550" si="123">IFERROR(O510+O471-O535-O543,"")</f>
        <v>527863</v>
      </c>
      <c r="P550" s="18" t="str">
        <f t="shared" si="119"/>
        <v/>
      </c>
      <c r="Q550" s="6"/>
      <c r="R550" s="9" t="s">
        <v>19</v>
      </c>
    </row>
    <row r="551" spans="1:18">
      <c r="B551" s="25">
        <f t="shared" si="119"/>
        <v>0</v>
      </c>
      <c r="C551" s="18">
        <f t="shared" si="119"/>
        <v>0</v>
      </c>
      <c r="D551" s="18">
        <f t="shared" si="119"/>
        <v>0</v>
      </c>
      <c r="E551" s="18">
        <f t="shared" si="119"/>
        <v>0</v>
      </c>
      <c r="F551" s="18">
        <f t="shared" si="119"/>
        <v>178178.63000000012</v>
      </c>
      <c r="G551" s="18">
        <f t="shared" si="119"/>
        <v>612215.37999999989</v>
      </c>
      <c r="H551" s="18">
        <f t="shared" si="119"/>
        <v>667110</v>
      </c>
      <c r="I551" s="18">
        <f t="shared" si="119"/>
        <v>738614</v>
      </c>
      <c r="J551" s="18">
        <f t="shared" si="119"/>
        <v>1044801</v>
      </c>
      <c r="K551" s="18">
        <f t="shared" si="119"/>
        <v>1406653</v>
      </c>
      <c r="L551" s="18">
        <f t="shared" si="119"/>
        <v>1449726</v>
      </c>
      <c r="M551" s="18">
        <f t="shared" si="119"/>
        <v>1435961</v>
      </c>
      <c r="N551" s="18">
        <f t="shared" si="119"/>
        <v>1710519</v>
      </c>
      <c r="O551" s="18">
        <f t="shared" ref="O551" si="124">IFERROR(O511+O472-O536-O544,"")</f>
        <v>2188150</v>
      </c>
      <c r="P551" s="18">
        <f t="shared" si="119"/>
        <v>2695934</v>
      </c>
      <c r="Q551" s="6"/>
      <c r="R551" s="9" t="s">
        <v>15</v>
      </c>
    </row>
    <row r="552" spans="1:18">
      <c r="B552" s="10" t="e">
        <f t="shared" ref="B552:P552" si="125">+B551/(B$465+B$472)</f>
        <v>#DIV/0!</v>
      </c>
      <c r="C552" s="10" t="e">
        <f t="shared" si="125"/>
        <v>#DIV/0!</v>
      </c>
      <c r="D552" s="10" t="e">
        <f t="shared" si="125"/>
        <v>#DIV/0!</v>
      </c>
      <c r="E552" s="10" t="e">
        <f t="shared" si="125"/>
        <v>#DIV/0!</v>
      </c>
      <c r="F552" s="10">
        <f t="shared" si="125"/>
        <v>0.11830890377558374</v>
      </c>
      <c r="G552" s="10">
        <f t="shared" si="125"/>
        <v>0.1109659326179728</v>
      </c>
      <c r="H552" s="10">
        <f t="shared" si="125"/>
        <v>8.5930753551562322E-2</v>
      </c>
      <c r="I552" s="10">
        <f t="shared" si="125"/>
        <v>9.240070521443601E-2</v>
      </c>
      <c r="J552" s="10">
        <f t="shared" si="125"/>
        <v>0.11815813270520796</v>
      </c>
      <c r="K552" s="10">
        <f t="shared" si="125"/>
        <v>0.14579293974592189</v>
      </c>
      <c r="L552" s="10">
        <f t="shared" si="125"/>
        <v>0.13881635826215416</v>
      </c>
      <c r="M552" s="10">
        <f t="shared" si="125"/>
        <v>0.12862752228984706</v>
      </c>
      <c r="N552" s="10">
        <f t="shared" si="125"/>
        <v>0.13561534033879277</v>
      </c>
      <c r="O552" s="10">
        <f t="shared" ref="O552" si="126">+O551/(O$465+O$472)</f>
        <v>0.15428671190313714</v>
      </c>
      <c r="P552" s="10">
        <f t="shared" si="125"/>
        <v>0.17313213721956852</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f t="shared" si="127"/>
        <v>2.435964122072324</v>
      </c>
      <c r="H553" s="10">
        <f t="shared" si="127"/>
        <v>8.966553568125013E-2</v>
      </c>
      <c r="I553" s="10">
        <f t="shared" si="127"/>
        <v>0.10718472215976371</v>
      </c>
      <c r="J553" s="10">
        <f t="shared" si="127"/>
        <v>0.41454264338341806</v>
      </c>
      <c r="K553" s="10">
        <f t="shared" si="127"/>
        <v>0.34633580940293895</v>
      </c>
      <c r="L553" s="10">
        <f t="shared" si="127"/>
        <v>3.0620913615511336E-2</v>
      </c>
      <c r="M553" s="10">
        <f t="shared" si="127"/>
        <v>-9.4948976565226717E-3</v>
      </c>
      <c r="N553" s="10">
        <f>N551/M551-1</f>
        <v>0.19120157163042739</v>
      </c>
      <c r="O553" s="10">
        <f>O551/M551-1</f>
        <v>0.52382272220485104</v>
      </c>
      <c r="P553" s="10">
        <f>P551/N551-1</f>
        <v>0.57609123312865851</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t="str">
        <f t="shared" ref="B555:P555" si="128">IFERROR(B547+B593,"")</f>
        <v/>
      </c>
      <c r="C555" s="16" t="str">
        <f t="shared" si="128"/>
        <v/>
      </c>
      <c r="D555" s="16" t="str">
        <f t="shared" si="128"/>
        <v/>
      </c>
      <c r="E555" s="16" t="str">
        <f t="shared" si="128"/>
        <v/>
      </c>
      <c r="F555" s="16" t="str">
        <f t="shared" si="128"/>
        <v/>
      </c>
      <c r="G555" s="16" t="str">
        <f t="shared" si="128"/>
        <v/>
      </c>
      <c r="H555" s="16">
        <f t="shared" si="128"/>
        <v>112537</v>
      </c>
      <c r="I555" s="16">
        <f t="shared" si="128"/>
        <v>191749</v>
      </c>
      <c r="J555" s="16">
        <f t="shared" si="128"/>
        <v>215355</v>
      </c>
      <c r="K555" s="16">
        <f t="shared" si="128"/>
        <v>257349</v>
      </c>
      <c r="L555" s="16">
        <f t="shared" si="128"/>
        <v>389320</v>
      </c>
      <c r="M555" s="16">
        <f t="shared" si="128"/>
        <v>365909</v>
      </c>
      <c r="N555" s="16">
        <f t="shared" si="128"/>
        <v>448688</v>
      </c>
      <c r="O555" s="16">
        <f t="shared" ref="O555" si="129">IFERROR(O547+O593,"")</f>
        <v>500334</v>
      </c>
      <c r="P555" s="16">
        <f t="shared" si="128"/>
        <v>802157</v>
      </c>
      <c r="Q555" s="6"/>
      <c r="R555" s="9" t="s">
        <v>12</v>
      </c>
    </row>
    <row r="556" spans="1:18">
      <c r="B556" s="7" t="str">
        <f t="shared" ref="B556:P558" si="130">IFERROR(B548+B594-B593,"")</f>
        <v/>
      </c>
      <c r="C556" s="7" t="str">
        <f t="shared" si="130"/>
        <v/>
      </c>
      <c r="D556" s="7" t="str">
        <f t="shared" si="130"/>
        <v/>
      </c>
      <c r="E556" s="7" t="str">
        <f t="shared" si="130"/>
        <v/>
      </c>
      <c r="F556" s="7" t="str">
        <f t="shared" si="130"/>
        <v/>
      </c>
      <c r="G556" s="7" t="str">
        <f t="shared" si="130"/>
        <v/>
      </c>
      <c r="H556" s="7">
        <f t="shared" si="130"/>
        <v>189329</v>
      </c>
      <c r="I556" s="7">
        <f t="shared" si="130"/>
        <v>208292</v>
      </c>
      <c r="J556" s="7">
        <f t="shared" si="130"/>
        <v>324159</v>
      </c>
      <c r="K556" s="7">
        <f t="shared" si="130"/>
        <v>385038</v>
      </c>
      <c r="L556" s="7">
        <f t="shared" si="130"/>
        <v>370921</v>
      </c>
      <c r="M556" s="7">
        <f t="shared" si="130"/>
        <v>308392</v>
      </c>
      <c r="N556" s="7">
        <f t="shared" si="130"/>
        <v>376675</v>
      </c>
      <c r="O556" s="7">
        <f t="shared" ref="O556" si="131">IFERROR(O548+O594-O593,"")</f>
        <v>632109</v>
      </c>
      <c r="P556" s="7">
        <f t="shared" si="130"/>
        <v>680318</v>
      </c>
      <c r="Q556" s="6"/>
      <c r="R556" s="9" t="s">
        <v>13</v>
      </c>
    </row>
    <row r="557" spans="1:18">
      <c r="B557" s="7" t="str">
        <f t="shared" si="130"/>
        <v/>
      </c>
      <c r="C557" s="7" t="str">
        <f t="shared" si="130"/>
        <v/>
      </c>
      <c r="D557" s="7" t="str">
        <f t="shared" si="130"/>
        <v/>
      </c>
      <c r="E557" s="7" t="str">
        <f t="shared" si="130"/>
        <v/>
      </c>
      <c r="F557" s="7" t="str">
        <f t="shared" si="130"/>
        <v/>
      </c>
      <c r="G557" s="7">
        <f t="shared" si="130"/>
        <v>218544</v>
      </c>
      <c r="H557" s="7">
        <f t="shared" si="130"/>
        <v>167418</v>
      </c>
      <c r="I557" s="7">
        <f t="shared" si="130"/>
        <v>115796</v>
      </c>
      <c r="J557" s="7">
        <f t="shared" si="130"/>
        <v>257179</v>
      </c>
      <c r="K557" s="7">
        <f t="shared" si="130"/>
        <v>380448</v>
      </c>
      <c r="L557" s="7">
        <f t="shared" si="130"/>
        <v>327311</v>
      </c>
      <c r="M557" s="7">
        <f t="shared" si="130"/>
        <v>392227</v>
      </c>
      <c r="N557" s="7">
        <f t="shared" si="130"/>
        <v>516822</v>
      </c>
      <c r="O557" s="7">
        <f t="shared" ref="O557" si="132">IFERROR(O549+O595-O594,"")</f>
        <v>732781</v>
      </c>
      <c r="P557" s="7" t="str">
        <f t="shared" si="130"/>
        <v/>
      </c>
      <c r="Q557" s="6"/>
      <c r="R557" s="9" t="s">
        <v>14</v>
      </c>
    </row>
    <row r="558" spans="1:18">
      <c r="B558" s="18" t="str">
        <f t="shared" si="130"/>
        <v/>
      </c>
      <c r="C558" s="18" t="str">
        <f t="shared" si="130"/>
        <v/>
      </c>
      <c r="D558" s="18" t="str">
        <f t="shared" si="130"/>
        <v/>
      </c>
      <c r="E558" s="18" t="str">
        <f t="shared" si="130"/>
        <v/>
      </c>
      <c r="F558" s="18" t="str">
        <f t="shared" si="130"/>
        <v/>
      </c>
      <c r="G558" s="18">
        <f t="shared" si="130"/>
        <v>225766.88000000024</v>
      </c>
      <c r="H558" s="18">
        <f t="shared" si="130"/>
        <v>329258</v>
      </c>
      <c r="I558" s="18">
        <f t="shared" si="130"/>
        <v>368020</v>
      </c>
      <c r="J558" s="18">
        <f t="shared" si="130"/>
        <v>399745</v>
      </c>
      <c r="K558" s="18">
        <f t="shared" si="130"/>
        <v>535773</v>
      </c>
      <c r="L558" s="18">
        <f t="shared" si="130"/>
        <v>511144</v>
      </c>
      <c r="M558" s="18">
        <f t="shared" si="130"/>
        <v>531493</v>
      </c>
      <c r="N558" s="18">
        <f t="shared" si="130"/>
        <v>624665</v>
      </c>
      <c r="O558" s="18">
        <f t="shared" ref="O558" si="133">IFERROR(O550+O596-O595,"")</f>
        <v>597362</v>
      </c>
      <c r="P558" s="18" t="str">
        <f t="shared" si="130"/>
        <v/>
      </c>
      <c r="Q558" s="6"/>
      <c r="R558" s="9" t="s">
        <v>19</v>
      </c>
    </row>
    <row r="559" spans="1:18">
      <c r="B559" s="25" t="str">
        <f t="shared" ref="B559:P559" si="134">IFERROR(B551+B596,"")</f>
        <v/>
      </c>
      <c r="C559" s="18" t="str">
        <f t="shared" si="134"/>
        <v/>
      </c>
      <c r="D559" s="18" t="str">
        <f t="shared" si="134"/>
        <v/>
      </c>
      <c r="E559" s="18" t="str">
        <f t="shared" si="134"/>
        <v/>
      </c>
      <c r="F559" s="18">
        <f t="shared" si="134"/>
        <v>254615.00000000012</v>
      </c>
      <c r="G559" s="18">
        <f t="shared" si="134"/>
        <v>711100.87999999989</v>
      </c>
      <c r="H559" s="18">
        <f t="shared" si="134"/>
        <v>798542</v>
      </c>
      <c r="I559" s="18">
        <f t="shared" si="134"/>
        <v>883857</v>
      </c>
      <c r="J559" s="18">
        <f t="shared" si="134"/>
        <v>1196438</v>
      </c>
      <c r="K559" s="18">
        <f t="shared" si="134"/>
        <v>1558608</v>
      </c>
      <c r="L559" s="18">
        <f t="shared" si="134"/>
        <v>1598696</v>
      </c>
      <c r="M559" s="18">
        <f t="shared" si="134"/>
        <v>1598021</v>
      </c>
      <c r="N559" s="18">
        <f t="shared" si="134"/>
        <v>1966850</v>
      </c>
      <c r="O559" s="18">
        <f t="shared" ref="O559" si="135">IFERROR(O551+O596,"")</f>
        <v>2462586</v>
      </c>
      <c r="P559" s="18">
        <f t="shared" si="134"/>
        <v>2964950</v>
      </c>
      <c r="Q559" s="6"/>
      <c r="R559" s="9" t="s">
        <v>15</v>
      </c>
    </row>
    <row r="560" spans="1:18">
      <c r="B560" s="10" t="e">
        <f t="shared" ref="B560:P560" si="136">+B559/(B$465+B$472)</f>
        <v>#VALUE!</v>
      </c>
      <c r="C560" s="10" t="e">
        <f t="shared" si="136"/>
        <v>#VALUE!</v>
      </c>
      <c r="D560" s="10" t="e">
        <f t="shared" si="136"/>
        <v>#VALUE!</v>
      </c>
      <c r="E560" s="10" t="e">
        <f t="shared" si="136"/>
        <v>#VALUE!</v>
      </c>
      <c r="F560" s="10">
        <f t="shared" si="136"/>
        <v>0.1690619213696965</v>
      </c>
      <c r="G560" s="10">
        <f t="shared" si="136"/>
        <v>0.12888923557369819</v>
      </c>
      <c r="H560" s="10">
        <f t="shared" si="136"/>
        <v>0.10286057142386064</v>
      </c>
      <c r="I560" s="10">
        <f t="shared" si="136"/>
        <v>0.1105706229623535</v>
      </c>
      <c r="J560" s="10">
        <f t="shared" si="136"/>
        <v>0.13530699145344768</v>
      </c>
      <c r="K560" s="10">
        <f t="shared" si="136"/>
        <v>0.16154235780360318</v>
      </c>
      <c r="L560" s="10">
        <f t="shared" si="136"/>
        <v>0.15308075918364766</v>
      </c>
      <c r="M560" s="10">
        <f t="shared" si="136"/>
        <v>0.14314419527908048</v>
      </c>
      <c r="N560" s="10">
        <f t="shared" si="136"/>
        <v>0.15593807034318505</v>
      </c>
      <c r="O560" s="10">
        <f t="shared" ref="O560" si="137">+O559/(O$465+O$472)</f>
        <v>0.17363722629559167</v>
      </c>
      <c r="P560" s="10">
        <f t="shared" si="136"/>
        <v>0.19040827047292688</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f t="shared" si="138"/>
        <v>1.7928475541503821</v>
      </c>
      <c r="H561" s="10">
        <f t="shared" si="138"/>
        <v>0.12296584417108325</v>
      </c>
      <c r="I561" s="10">
        <f t="shared" si="138"/>
        <v>0.10683846309899803</v>
      </c>
      <c r="J561" s="10">
        <f t="shared" si="138"/>
        <v>0.35365562528780115</v>
      </c>
      <c r="K561" s="10">
        <f t="shared" si="138"/>
        <v>0.30270686822050119</v>
      </c>
      <c r="L561" s="10">
        <f t="shared" si="138"/>
        <v>2.5720386396066219E-2</v>
      </c>
      <c r="M561" s="10">
        <f t="shared" si="138"/>
        <v>-4.222191085735405E-4</v>
      </c>
      <c r="N561" s="10">
        <f>N559/M559-1</f>
        <v>0.23080360020300117</v>
      </c>
      <c r="O561" s="10">
        <f>O559/M559-1</f>
        <v>0.54102230195973644</v>
      </c>
      <c r="P561" s="10">
        <f>P559/N559-1</f>
        <v>0.50746116887408799</v>
      </c>
      <c r="Q561" s="17"/>
      <c r="R561" s="14" t="s">
        <v>20</v>
      </c>
    </row>
    <row r="562" spans="1:18">
      <c r="B562" s="245" t="s">
        <v>360</v>
      </c>
      <c r="C562" s="245"/>
      <c r="D562" s="245"/>
      <c r="E562" s="245"/>
      <c r="F562" s="245"/>
      <c r="G562" s="245"/>
      <c r="H562" s="245"/>
      <c r="I562" s="245"/>
      <c r="J562" s="245"/>
      <c r="K562" s="245"/>
      <c r="L562" s="245"/>
      <c r="M562" s="245"/>
      <c r="N562" s="245"/>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f t="shared" si="139"/>
        <v>270</v>
      </c>
      <c r="I563" s="16">
        <f t="shared" si="139"/>
        <v>2495</v>
      </c>
      <c r="J563" s="16">
        <f t="shared" si="139"/>
        <v>3446</v>
      </c>
      <c r="K563" s="16">
        <f t="shared" si="139"/>
        <v>7260</v>
      </c>
      <c r="L563" s="16">
        <f t="shared" si="139"/>
        <v>5336</v>
      </c>
      <c r="M563" s="16">
        <f t="shared" si="139"/>
        <v>13742</v>
      </c>
      <c r="N563" s="16">
        <f t="shared" si="139"/>
        <v>22199</v>
      </c>
      <c r="O563" s="16">
        <f t="shared" si="139"/>
        <v>9867</v>
      </c>
      <c r="P563" s="16">
        <f t="shared" si="139"/>
        <v>5914</v>
      </c>
      <c r="Q563" s="6"/>
      <c r="R563" s="9" t="s">
        <v>12</v>
      </c>
    </row>
    <row r="564" spans="1:18">
      <c r="B564" s="7" t="str">
        <f t="shared" si="139"/>
        <v/>
      </c>
      <c r="C564" s="7" t="str">
        <f t="shared" si="139"/>
        <v/>
      </c>
      <c r="D564" s="7" t="str">
        <f t="shared" si="139"/>
        <v/>
      </c>
      <c r="E564" s="7" t="str">
        <f t="shared" si="139"/>
        <v/>
      </c>
      <c r="F564" s="7" t="str">
        <f t="shared" si="139"/>
        <v/>
      </c>
      <c r="G564" s="7">
        <f t="shared" si="139"/>
        <v>7594</v>
      </c>
      <c r="H564" s="7">
        <f t="shared" si="139"/>
        <v>4539</v>
      </c>
      <c r="I564" s="7">
        <f t="shared" si="139"/>
        <v>3289</v>
      </c>
      <c r="J564" s="7">
        <f t="shared" si="139"/>
        <v>4462</v>
      </c>
      <c r="K564" s="7">
        <f t="shared" si="139"/>
        <v>6697</v>
      </c>
      <c r="L564" s="7">
        <f t="shared" si="139"/>
        <v>7081</v>
      </c>
      <c r="M564" s="7">
        <f t="shared" si="139"/>
        <v>17532</v>
      </c>
      <c r="N564" s="7">
        <f t="shared" si="139"/>
        <v>18907</v>
      </c>
      <c r="O564" s="7">
        <f t="shared" si="139"/>
        <v>7163</v>
      </c>
      <c r="P564" s="7">
        <f t="shared" si="139"/>
        <v>6439</v>
      </c>
      <c r="Q564" s="6"/>
      <c r="R564" s="9" t="s">
        <v>13</v>
      </c>
    </row>
    <row r="565" spans="1:18">
      <c r="B565" s="7" t="str">
        <f t="shared" si="139"/>
        <v/>
      </c>
      <c r="C565" s="7" t="str">
        <f t="shared" si="139"/>
        <v/>
      </c>
      <c r="D565" s="7" t="str">
        <f t="shared" si="139"/>
        <v/>
      </c>
      <c r="E565" s="7" t="str">
        <f t="shared" si="139"/>
        <v/>
      </c>
      <c r="F565" s="7" t="str">
        <f t="shared" si="139"/>
        <v/>
      </c>
      <c r="G565" s="7">
        <f t="shared" si="139"/>
        <v>8625</v>
      </c>
      <c r="H565" s="7">
        <f t="shared" si="139"/>
        <v>4123</v>
      </c>
      <c r="I565" s="7">
        <f t="shared" si="139"/>
        <v>3455</v>
      </c>
      <c r="J565" s="7">
        <f t="shared" si="139"/>
        <v>6816</v>
      </c>
      <c r="K565" s="7">
        <f t="shared" si="139"/>
        <v>5862</v>
      </c>
      <c r="L565" s="7">
        <f t="shared" si="139"/>
        <v>9240</v>
      </c>
      <c r="M565" s="7">
        <f t="shared" si="139"/>
        <v>17394</v>
      </c>
      <c r="N565" s="7">
        <f t="shared" si="139"/>
        <v>16925</v>
      </c>
      <c r="O565" s="7">
        <f t="shared" si="139"/>
        <v>5723</v>
      </c>
      <c r="P565" s="7" t="str">
        <f t="shared" si="139"/>
        <v/>
      </c>
      <c r="Q565" s="6"/>
      <c r="R565" s="9" t="s">
        <v>14</v>
      </c>
    </row>
    <row r="566" spans="1:18">
      <c r="B566" s="18" t="str">
        <f t="shared" si="139"/>
        <v/>
      </c>
      <c r="C566" s="18" t="str">
        <f t="shared" si="139"/>
        <v/>
      </c>
      <c r="D566" s="18" t="str">
        <f t="shared" si="139"/>
        <v/>
      </c>
      <c r="E566" s="18" t="str">
        <f t="shared" si="139"/>
        <v/>
      </c>
      <c r="F566" s="18">
        <f t="shared" si="139"/>
        <v>6270.37</v>
      </c>
      <c r="G566" s="18">
        <f t="shared" si="139"/>
        <v>4653.1400000000003</v>
      </c>
      <c r="H566" s="18">
        <f t="shared" si="139"/>
        <v>3634</v>
      </c>
      <c r="I566" s="18">
        <f t="shared" si="139"/>
        <v>3303</v>
      </c>
      <c r="J566" s="18">
        <f t="shared" si="139"/>
        <v>7515</v>
      </c>
      <c r="K566" s="18">
        <f t="shared" si="139"/>
        <v>5981</v>
      </c>
      <c r="L566" s="18">
        <f t="shared" si="139"/>
        <v>12318</v>
      </c>
      <c r="M566" s="18">
        <f t="shared" si="139"/>
        <v>16484</v>
      </c>
      <c r="N566" s="18">
        <f t="shared" si="139"/>
        <v>14244</v>
      </c>
      <c r="O566" s="18">
        <f t="shared" si="139"/>
        <v>5522</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6270.37</v>
      </c>
      <c r="G567" s="18">
        <f t="shared" si="140"/>
        <v>20872.14</v>
      </c>
      <c r="H567" s="18">
        <f t="shared" si="140"/>
        <v>12566</v>
      </c>
      <c r="I567" s="18">
        <f t="shared" si="140"/>
        <v>12542</v>
      </c>
      <c r="J567" s="18">
        <f t="shared" si="140"/>
        <v>22239</v>
      </c>
      <c r="K567" s="18">
        <f t="shared" si="140"/>
        <v>25800</v>
      </c>
      <c r="L567" s="18">
        <f t="shared" si="140"/>
        <v>33975</v>
      </c>
      <c r="M567" s="18">
        <f t="shared" si="140"/>
        <v>65152</v>
      </c>
      <c r="N567" s="18">
        <f>IF(N564="",N563*4,IF(N565="",(N564+N563)*2,IF(N566="",((N565+N564+N563)/3)*4,SUM(N563:N566))))</f>
        <v>72275</v>
      </c>
      <c r="O567" s="18">
        <f>IF(O564="",O563*4,IF(O565="",(O564+O563)*2,IF(O566="",((O565+O564+O563)/3)*4,SUM(O563:O566))))</f>
        <v>28275</v>
      </c>
      <c r="P567" s="18">
        <f>IF(P564="",P563*4,IF(P565="",(P564+P563)*2,IF(P566="",((P565+P564+P563)/3)*4,SUM(P563:P566))))</f>
        <v>24706</v>
      </c>
      <c r="Q567" s="6"/>
      <c r="R567" s="9" t="s">
        <v>15</v>
      </c>
    </row>
    <row r="568" spans="1:18">
      <c r="B568" s="10" t="e">
        <f t="shared" ref="B568:P568" si="141">+B567/(B$465+B$472)</f>
        <v>#DIV/0!</v>
      </c>
      <c r="C568" s="10" t="e">
        <f t="shared" si="141"/>
        <v>#DIV/0!</v>
      </c>
      <c r="D568" s="10" t="e">
        <f t="shared" si="141"/>
        <v>#DIV/0!</v>
      </c>
      <c r="E568" s="10" t="e">
        <f t="shared" si="141"/>
        <v>#DIV/0!</v>
      </c>
      <c r="F568" s="10">
        <f t="shared" si="141"/>
        <v>4.1634656241733735E-3</v>
      </c>
      <c r="G568" s="10">
        <f t="shared" si="141"/>
        <v>3.7831399806272344E-3</v>
      </c>
      <c r="H568" s="10">
        <f t="shared" si="141"/>
        <v>1.6186323831585976E-3</v>
      </c>
      <c r="I568" s="10">
        <f t="shared" si="141"/>
        <v>1.5690057930115816E-3</v>
      </c>
      <c r="J568" s="10">
        <f t="shared" si="141"/>
        <v>2.5150423030137984E-3</v>
      </c>
      <c r="K568" s="10">
        <f t="shared" si="141"/>
        <v>2.6740481450967545E-3</v>
      </c>
      <c r="L568" s="10">
        <f t="shared" si="141"/>
        <v>3.2532256246743784E-3</v>
      </c>
      <c r="M568" s="10">
        <f t="shared" si="141"/>
        <v>5.8360500962269281E-3</v>
      </c>
      <c r="N568" s="10">
        <f t="shared" si="141"/>
        <v>5.7301899148657501E-3</v>
      </c>
      <c r="O568" s="10">
        <f t="shared" ref="O568" si="142">+O567/(O$465+O$472)</f>
        <v>1.9936735502873218E-3</v>
      </c>
      <c r="P568" s="10">
        <f t="shared" si="141"/>
        <v>1.5866124994701873E-3</v>
      </c>
      <c r="Q568" s="6"/>
      <c r="R568" s="11" t="s">
        <v>392</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t="str">
        <f t="shared" ref="B570:P573" si="143">IFERROR(B547-B563,"")</f>
        <v/>
      </c>
      <c r="C570" s="16" t="str">
        <f t="shared" si="143"/>
        <v/>
      </c>
      <c r="D570" s="16" t="str">
        <f t="shared" si="143"/>
        <v/>
      </c>
      <c r="E570" s="16" t="str">
        <f t="shared" si="143"/>
        <v/>
      </c>
      <c r="F570" s="16" t="str">
        <f t="shared" si="143"/>
        <v/>
      </c>
      <c r="G570" s="16" t="str">
        <f t="shared" si="143"/>
        <v/>
      </c>
      <c r="H570" s="16">
        <f t="shared" si="143"/>
        <v>80808</v>
      </c>
      <c r="I570" s="16">
        <f t="shared" si="143"/>
        <v>153844</v>
      </c>
      <c r="J570" s="16">
        <f t="shared" si="143"/>
        <v>174438</v>
      </c>
      <c r="K570" s="16">
        <f t="shared" si="143"/>
        <v>210901</v>
      </c>
      <c r="L570" s="16">
        <f t="shared" si="143"/>
        <v>348727</v>
      </c>
      <c r="M570" s="16">
        <f t="shared" si="143"/>
        <v>314522</v>
      </c>
      <c r="N570" s="16">
        <f t="shared" si="143"/>
        <v>367066</v>
      </c>
      <c r="O570" s="16">
        <f t="shared" ref="O570" si="144">IFERROR(O547-O563,"")</f>
        <v>422034</v>
      </c>
      <c r="P570" s="16">
        <f t="shared" si="143"/>
        <v>729430</v>
      </c>
      <c r="Q570" s="6"/>
      <c r="R570" s="9" t="s">
        <v>12</v>
      </c>
    </row>
    <row r="571" spans="1:18">
      <c r="B571" s="7" t="str">
        <f t="shared" si="143"/>
        <v/>
      </c>
      <c r="C571" s="7" t="str">
        <f t="shared" si="143"/>
        <v/>
      </c>
      <c r="D571" s="7" t="str">
        <f t="shared" si="143"/>
        <v/>
      </c>
      <c r="E571" s="7" t="str">
        <f t="shared" si="143"/>
        <v/>
      </c>
      <c r="F571" s="7" t="str">
        <f t="shared" si="143"/>
        <v/>
      </c>
      <c r="G571" s="7">
        <f t="shared" si="143"/>
        <v>211628</v>
      </c>
      <c r="H571" s="7">
        <f t="shared" si="143"/>
        <v>151122</v>
      </c>
      <c r="I571" s="7">
        <f t="shared" si="143"/>
        <v>169006</v>
      </c>
      <c r="J571" s="7">
        <f t="shared" si="143"/>
        <v>282633</v>
      </c>
      <c r="K571" s="7">
        <f t="shared" si="143"/>
        <v>340612</v>
      </c>
      <c r="L571" s="7">
        <f t="shared" si="143"/>
        <v>329214</v>
      </c>
      <c r="M571" s="7">
        <f t="shared" si="143"/>
        <v>250668</v>
      </c>
      <c r="N571" s="7">
        <f t="shared" si="143"/>
        <v>291831</v>
      </c>
      <c r="O571" s="7">
        <f t="shared" ref="O571" si="145">IFERROR(O548-O564,"")</f>
        <v>556882</v>
      </c>
      <c r="P571" s="7">
        <f t="shared" si="143"/>
        <v>606184</v>
      </c>
      <c r="Q571" s="6"/>
      <c r="R571" s="9" t="s">
        <v>13</v>
      </c>
    </row>
    <row r="572" spans="1:18">
      <c r="B572" s="7" t="str">
        <f t="shared" si="143"/>
        <v/>
      </c>
      <c r="C572" s="7" t="str">
        <f t="shared" si="143"/>
        <v/>
      </c>
      <c r="D572" s="7" t="str">
        <f t="shared" si="143"/>
        <v/>
      </c>
      <c r="E572" s="7" t="str">
        <f t="shared" si="143"/>
        <v/>
      </c>
      <c r="F572" s="7" t="str">
        <f t="shared" si="143"/>
        <v/>
      </c>
      <c r="G572" s="7">
        <f t="shared" si="143"/>
        <v>185777</v>
      </c>
      <c r="H572" s="7">
        <f t="shared" si="143"/>
        <v>130953</v>
      </c>
      <c r="I572" s="7">
        <f t="shared" si="143"/>
        <v>78289</v>
      </c>
      <c r="J572" s="7">
        <f t="shared" si="143"/>
        <v>213563</v>
      </c>
      <c r="K572" s="7">
        <f t="shared" si="143"/>
        <v>336827</v>
      </c>
      <c r="L572" s="7">
        <f t="shared" si="143"/>
        <v>278325</v>
      </c>
      <c r="M572" s="7">
        <f t="shared" si="143"/>
        <v>333273</v>
      </c>
      <c r="N572" s="7">
        <f t="shared" si="143"/>
        <v>436800</v>
      </c>
      <c r="O572" s="7">
        <f t="shared" ref="O572" si="146">IFERROR(O549-O565,"")</f>
        <v>658618</v>
      </c>
      <c r="P572" s="7" t="str">
        <f t="shared" si="143"/>
        <v/>
      </c>
      <c r="Q572" s="6"/>
      <c r="R572" s="9" t="s">
        <v>14</v>
      </c>
    </row>
    <row r="573" spans="1:18">
      <c r="B573" s="7" t="str">
        <f t="shared" si="143"/>
        <v/>
      </c>
      <c r="C573" s="18" t="str">
        <f t="shared" si="143"/>
        <v/>
      </c>
      <c r="D573" s="18" t="str">
        <f t="shared" si="143"/>
        <v/>
      </c>
      <c r="E573" s="18" t="str">
        <f t="shared" si="143"/>
        <v/>
      </c>
      <c r="F573" s="18">
        <f t="shared" si="143"/>
        <v>171908.26000000013</v>
      </c>
      <c r="G573" s="18">
        <f t="shared" si="143"/>
        <v>193938.24000000022</v>
      </c>
      <c r="H573" s="18">
        <f t="shared" si="143"/>
        <v>291661</v>
      </c>
      <c r="I573" s="18">
        <f t="shared" si="143"/>
        <v>324933</v>
      </c>
      <c r="J573" s="18">
        <f t="shared" si="143"/>
        <v>351928</v>
      </c>
      <c r="K573" s="18">
        <f t="shared" si="143"/>
        <v>492513</v>
      </c>
      <c r="L573" s="18">
        <f t="shared" si="143"/>
        <v>459485</v>
      </c>
      <c r="M573" s="18">
        <f t="shared" si="143"/>
        <v>472346</v>
      </c>
      <c r="N573" s="18">
        <f t="shared" si="143"/>
        <v>542547</v>
      </c>
      <c r="O573" s="18">
        <f t="shared" ref="O573" si="147">IFERROR(O550-O566,"")</f>
        <v>522341</v>
      </c>
      <c r="P573" s="18" t="str">
        <f t="shared" si="143"/>
        <v/>
      </c>
      <c r="Q573" s="6"/>
      <c r="R573" s="9" t="s">
        <v>19</v>
      </c>
    </row>
    <row r="574" spans="1:18">
      <c r="B574" s="25">
        <f t="shared" ref="B574:M574" si="148">B551-B567</f>
        <v>0</v>
      </c>
      <c r="C574" s="18">
        <f t="shared" si="148"/>
        <v>0</v>
      </c>
      <c r="D574" s="18">
        <f t="shared" si="148"/>
        <v>0</v>
      </c>
      <c r="E574" s="18">
        <f t="shared" si="148"/>
        <v>0</v>
      </c>
      <c r="F574" s="18">
        <f t="shared" si="148"/>
        <v>171908.26000000013</v>
      </c>
      <c r="G574" s="18">
        <f t="shared" si="148"/>
        <v>591343.23999999987</v>
      </c>
      <c r="H574" s="18">
        <f t="shared" si="148"/>
        <v>654544</v>
      </c>
      <c r="I574" s="18">
        <f t="shared" si="148"/>
        <v>726072</v>
      </c>
      <c r="J574" s="18">
        <f t="shared" si="148"/>
        <v>1022562</v>
      </c>
      <c r="K574" s="18">
        <f t="shared" si="148"/>
        <v>1380853</v>
      </c>
      <c r="L574" s="18">
        <f t="shared" si="148"/>
        <v>1415751</v>
      </c>
      <c r="M574" s="18">
        <f t="shared" si="148"/>
        <v>1370809</v>
      </c>
      <c r="N574" s="18">
        <f>IFERROR(N551-N567,"")</f>
        <v>1638244</v>
      </c>
      <c r="O574" s="18">
        <f>IFERROR(O551-O567,"")</f>
        <v>2159875</v>
      </c>
      <c r="P574" s="18">
        <f>IFERROR(P551-P567,"")</f>
        <v>2671228</v>
      </c>
      <c r="Q574" s="6"/>
      <c r="R574" s="9" t="s">
        <v>15</v>
      </c>
    </row>
    <row r="575" spans="1:18">
      <c r="B575" s="10" t="e">
        <f t="shared" ref="B575:P575" si="149">+B574/(B$465+B$472)</f>
        <v>#DIV/0!</v>
      </c>
      <c r="C575" s="10" t="e">
        <f t="shared" si="149"/>
        <v>#DIV/0!</v>
      </c>
      <c r="D575" s="10" t="e">
        <f t="shared" si="149"/>
        <v>#DIV/0!</v>
      </c>
      <c r="E575" s="10" t="e">
        <f t="shared" si="149"/>
        <v>#DIV/0!</v>
      </c>
      <c r="F575" s="10">
        <f t="shared" si="149"/>
        <v>0.11414543815141037</v>
      </c>
      <c r="G575" s="10">
        <f t="shared" si="149"/>
        <v>0.10718279263734556</v>
      </c>
      <c r="H575" s="10">
        <f t="shared" si="149"/>
        <v>8.4312121168403725E-2</v>
      </c>
      <c r="I575" s="10">
        <f t="shared" si="149"/>
        <v>9.0831699421424425E-2</v>
      </c>
      <c r="J575" s="10">
        <f t="shared" si="149"/>
        <v>0.11564309040219416</v>
      </c>
      <c r="K575" s="10">
        <f t="shared" si="149"/>
        <v>0.14311889160082514</v>
      </c>
      <c r="L575" s="10">
        <f t="shared" si="149"/>
        <v>0.13556313263747979</v>
      </c>
      <c r="M575" s="10">
        <f t="shared" si="149"/>
        <v>0.12279147219362013</v>
      </c>
      <c r="N575" s="10">
        <f t="shared" si="149"/>
        <v>0.12988515042392701</v>
      </c>
      <c r="O575" s="10">
        <f t="shared" ref="O575" si="150">+O574/(O$465+O$472)</f>
        <v>0.15229303835284982</v>
      </c>
      <c r="P575" s="10">
        <f t="shared" si="149"/>
        <v>0.17154552472009835</v>
      </c>
      <c r="Q575" s="6"/>
      <c r="R575" s="11" t="s">
        <v>30</v>
      </c>
    </row>
    <row r="576" spans="1:18">
      <c r="B576" s="246" t="s">
        <v>361</v>
      </c>
      <c r="C576" s="246"/>
      <c r="D576" s="246"/>
      <c r="E576" s="246"/>
      <c r="F576" s="246"/>
      <c r="G576" s="246"/>
      <c r="H576" s="246"/>
      <c r="I576" s="246"/>
      <c r="J576" s="246"/>
      <c r="K576" s="246"/>
      <c r="L576" s="246"/>
      <c r="M576" s="246"/>
      <c r="N576" s="246"/>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f t="shared" si="151"/>
        <v>4167</v>
      </c>
      <c r="I577" s="16">
        <f t="shared" si="151"/>
        <v>19213</v>
      </c>
      <c r="J577" s="16">
        <f t="shared" si="151"/>
        <v>33820</v>
      </c>
      <c r="K577" s="16">
        <f t="shared" si="151"/>
        <v>44767</v>
      </c>
      <c r="L577" s="16">
        <f t="shared" si="151"/>
        <v>52126</v>
      </c>
      <c r="M577" s="16">
        <f t="shared" si="151"/>
        <v>41186</v>
      </c>
      <c r="N577" s="16">
        <f t="shared" si="151"/>
        <v>61550</v>
      </c>
      <c r="O577" s="16">
        <f t="shared" si="151"/>
        <v>68861</v>
      </c>
      <c r="P577" s="16">
        <f t="shared" si="151"/>
        <v>103860</v>
      </c>
      <c r="Q577" s="6"/>
      <c r="R577" s="9" t="s">
        <v>12</v>
      </c>
    </row>
    <row r="578" spans="1:18">
      <c r="B578" s="7" t="str">
        <f t="shared" si="151"/>
        <v/>
      </c>
      <c r="C578" s="7" t="str">
        <f t="shared" si="151"/>
        <v/>
      </c>
      <c r="D578" s="7" t="str">
        <f t="shared" si="151"/>
        <v/>
      </c>
      <c r="E578" s="7" t="str">
        <f t="shared" si="151"/>
        <v/>
      </c>
      <c r="F578" s="7" t="str">
        <f t="shared" si="151"/>
        <v/>
      </c>
      <c r="G578" s="7">
        <f t="shared" si="151"/>
        <v>44734</v>
      </c>
      <c r="H578" s="7">
        <f t="shared" si="151"/>
        <v>19576</v>
      </c>
      <c r="I578" s="7">
        <f t="shared" si="151"/>
        <v>37062</v>
      </c>
      <c r="J578" s="7">
        <f t="shared" si="151"/>
        <v>29187</v>
      </c>
      <c r="K578" s="7">
        <f t="shared" si="151"/>
        <v>32065</v>
      </c>
      <c r="L578" s="7">
        <f t="shared" si="151"/>
        <v>40701</v>
      </c>
      <c r="M578" s="7">
        <f t="shared" si="151"/>
        <v>16506</v>
      </c>
      <c r="N578" s="7">
        <f t="shared" si="151"/>
        <v>23807</v>
      </c>
      <c r="O578" s="7">
        <f t="shared" si="151"/>
        <v>88945</v>
      </c>
      <c r="P578" s="7">
        <f t="shared" si="151"/>
        <v>62576</v>
      </c>
      <c r="Q578" s="6"/>
      <c r="R578" s="9" t="s">
        <v>13</v>
      </c>
    </row>
    <row r="579" spans="1:18">
      <c r="B579" s="7" t="str">
        <f t="shared" si="151"/>
        <v/>
      </c>
      <c r="C579" s="7" t="str">
        <f t="shared" si="151"/>
        <v/>
      </c>
      <c r="D579" s="7" t="str">
        <f t="shared" si="151"/>
        <v/>
      </c>
      <c r="E579" s="7" t="str">
        <f t="shared" si="151"/>
        <v/>
      </c>
      <c r="F579" s="7" t="str">
        <f t="shared" si="151"/>
        <v/>
      </c>
      <c r="G579" s="7">
        <f t="shared" si="151"/>
        <v>36083</v>
      </c>
      <c r="H579" s="7">
        <f t="shared" si="151"/>
        <v>20589</v>
      </c>
      <c r="I579" s="7">
        <f t="shared" si="151"/>
        <v>22746</v>
      </c>
      <c r="J579" s="7">
        <f t="shared" si="151"/>
        <v>25839</v>
      </c>
      <c r="K579" s="7">
        <f t="shared" si="151"/>
        <v>38857</v>
      </c>
      <c r="L579" s="7">
        <f t="shared" si="151"/>
        <v>47333</v>
      </c>
      <c r="M579" s="7">
        <f t="shared" si="151"/>
        <v>39140</v>
      </c>
      <c r="N579" s="7">
        <f t="shared" si="151"/>
        <v>55246</v>
      </c>
      <c r="O579" s="7">
        <f t="shared" si="151"/>
        <v>125204</v>
      </c>
      <c r="P579" s="7" t="str">
        <f t="shared" si="151"/>
        <v/>
      </c>
      <c r="Q579" s="6"/>
      <c r="R579" s="9" t="s">
        <v>14</v>
      </c>
    </row>
    <row r="580" spans="1:18">
      <c r="B580" s="18" t="str">
        <f t="shared" si="151"/>
        <v/>
      </c>
      <c r="C580" s="18" t="str">
        <f t="shared" si="151"/>
        <v/>
      </c>
      <c r="D580" s="18" t="str">
        <f t="shared" si="151"/>
        <v/>
      </c>
      <c r="E580" s="18" t="str">
        <f t="shared" si="151"/>
        <v/>
      </c>
      <c r="F580" s="18">
        <f t="shared" si="151"/>
        <v>35297.82</v>
      </c>
      <c r="G580" s="18">
        <f t="shared" si="151"/>
        <v>42457.46</v>
      </c>
      <c r="H580" s="18">
        <f t="shared" si="151"/>
        <v>45957</v>
      </c>
      <c r="I580" s="18">
        <f t="shared" si="151"/>
        <v>53228</v>
      </c>
      <c r="J580" s="18">
        <f t="shared" si="151"/>
        <v>48872</v>
      </c>
      <c r="K580" s="18">
        <f t="shared" si="151"/>
        <v>70103</v>
      </c>
      <c r="L580" s="18">
        <f t="shared" si="151"/>
        <v>62593</v>
      </c>
      <c r="M580" s="18">
        <f t="shared" si="151"/>
        <v>63197</v>
      </c>
      <c r="N580" s="18">
        <f t="shared" si="151"/>
        <v>93725</v>
      </c>
      <c r="O580" s="18">
        <f t="shared" si="151"/>
        <v>53014</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35297.82</v>
      </c>
      <c r="G581" s="18">
        <f t="shared" si="152"/>
        <v>123274.45999999999</v>
      </c>
      <c r="H581" s="18">
        <f t="shared" si="152"/>
        <v>90289</v>
      </c>
      <c r="I581" s="18">
        <f t="shared" si="152"/>
        <v>132249</v>
      </c>
      <c r="J581" s="18">
        <f t="shared" si="152"/>
        <v>137718</v>
      </c>
      <c r="K581" s="18">
        <f t="shared" si="152"/>
        <v>185792</v>
      </c>
      <c r="L581" s="18">
        <f t="shared" si="152"/>
        <v>202753</v>
      </c>
      <c r="M581" s="18">
        <f t="shared" si="152"/>
        <v>160029</v>
      </c>
      <c r="N581" s="18">
        <f>IF(N578="",N577*4,IF(N579="",(N578+N577)*2,IF(N580="",((N579+N578+N577)/3)*4,SUM(N577:N580))))</f>
        <v>234328</v>
      </c>
      <c r="O581" s="18">
        <f>IF(O578="",O577*4,IF(O579="",(O578+O577)*2,IF(O580="",((O579+O578+O577)/3)*4,SUM(O577:O580))))</f>
        <v>336024</v>
      </c>
      <c r="P581" s="18">
        <f>IF(P578="",P577*4,IF(P579="",(P578+P577)*2,IF(P580="",((P579+P578+P577)/3)*4,SUM(P577:P580))))</f>
        <v>332872</v>
      </c>
      <c r="Q581" s="6"/>
      <c r="R581" s="9" t="s">
        <v>15</v>
      </c>
    </row>
    <row r="582" spans="1:18">
      <c r="B582" s="10" t="e">
        <f t="shared" ref="B582:M582" si="153">+B581/B$574</f>
        <v>#DIV/0!</v>
      </c>
      <c r="C582" s="10" t="e">
        <f t="shared" si="153"/>
        <v>#DIV/0!</v>
      </c>
      <c r="D582" s="10" t="e">
        <f t="shared" si="153"/>
        <v>#DIV/0!</v>
      </c>
      <c r="E582" s="10" t="e">
        <f t="shared" si="153"/>
        <v>#DIV/0!</v>
      </c>
      <c r="F582" s="10">
        <f t="shared" si="153"/>
        <v>0.20532940069313699</v>
      </c>
      <c r="G582" s="10">
        <f t="shared" si="153"/>
        <v>0.20846515468748744</v>
      </c>
      <c r="H582" s="10">
        <f t="shared" si="153"/>
        <v>0.13794183431518736</v>
      </c>
      <c r="I582" s="10">
        <f t="shared" si="153"/>
        <v>0.18214309324695072</v>
      </c>
      <c r="J582" s="10">
        <f t="shared" si="153"/>
        <v>0.13467936418525234</v>
      </c>
      <c r="K582" s="10">
        <f t="shared" si="153"/>
        <v>0.13454871735079693</v>
      </c>
      <c r="L582" s="10">
        <f t="shared" si="153"/>
        <v>0.14321233041686002</v>
      </c>
      <c r="M582" s="10">
        <f t="shared" si="153"/>
        <v>0.11674055247667618</v>
      </c>
      <c r="N582" s="10">
        <f>+N581/N$574</f>
        <v>0.14303608009551691</v>
      </c>
      <c r="O582" s="10">
        <f>+O581/O$574</f>
        <v>0.15557566988830371</v>
      </c>
      <c r="P582" s="10">
        <f>+P581/P$574</f>
        <v>0.1246138480129738</v>
      </c>
      <c r="Q582" s="6"/>
      <c r="R582" s="11" t="s">
        <v>31</v>
      </c>
    </row>
    <row r="583" spans="1:18">
      <c r="B583" s="243" t="s">
        <v>730</v>
      </c>
      <c r="C583" s="243"/>
      <c r="D583" s="243"/>
      <c r="E583" s="243"/>
      <c r="F583" s="243"/>
      <c r="G583" s="243"/>
      <c r="H583" s="243"/>
      <c r="I583" s="243"/>
      <c r="J583" s="243"/>
      <c r="K583" s="243"/>
      <c r="L583" s="243"/>
      <c r="M583" s="243"/>
      <c r="N583" s="243"/>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f t="shared" si="154"/>
        <v>56578</v>
      </c>
      <c r="I584" s="16">
        <f t="shared" si="154"/>
        <v>106487</v>
      </c>
      <c r="J584" s="16">
        <f t="shared" si="154"/>
        <v>113972</v>
      </c>
      <c r="K584" s="16">
        <f t="shared" si="154"/>
        <v>191722</v>
      </c>
      <c r="L584" s="16">
        <f t="shared" si="154"/>
        <v>256866</v>
      </c>
      <c r="M584" s="16">
        <f t="shared" si="154"/>
        <v>253673</v>
      </c>
      <c r="N584" s="16">
        <f t="shared" si="154"/>
        <v>319977</v>
      </c>
      <c r="O584" s="16">
        <f t="shared" si="154"/>
        <v>333548</v>
      </c>
      <c r="P584" s="16">
        <f t="shared" si="154"/>
        <v>613992</v>
      </c>
      <c r="Q584" s="6"/>
      <c r="R584" s="9" t="s">
        <v>12</v>
      </c>
    </row>
    <row r="585" spans="1:18">
      <c r="B585" s="7" t="str">
        <f t="shared" si="154"/>
        <v/>
      </c>
      <c r="C585" s="7" t="str">
        <f t="shared" si="154"/>
        <v/>
      </c>
      <c r="D585" s="7" t="str">
        <f t="shared" si="154"/>
        <v/>
      </c>
      <c r="E585" s="7" t="str">
        <f t="shared" si="154"/>
        <v/>
      </c>
      <c r="F585" s="7" t="str">
        <f t="shared" si="154"/>
        <v/>
      </c>
      <c r="G585" s="7">
        <f t="shared" si="154"/>
        <v>180368</v>
      </c>
      <c r="H585" s="7">
        <f t="shared" si="154"/>
        <v>129095</v>
      </c>
      <c r="I585" s="7">
        <f t="shared" si="154"/>
        <v>165492</v>
      </c>
      <c r="J585" s="7">
        <f t="shared" si="154"/>
        <v>218076</v>
      </c>
      <c r="K585" s="7">
        <f t="shared" si="154"/>
        <v>290646</v>
      </c>
      <c r="L585" s="7">
        <f t="shared" si="154"/>
        <v>287438</v>
      </c>
      <c r="M585" s="7">
        <f t="shared" si="154"/>
        <v>220415</v>
      </c>
      <c r="N585" s="7">
        <f t="shared" si="154"/>
        <v>303359</v>
      </c>
      <c r="O585" s="7">
        <f t="shared" si="154"/>
        <v>504288</v>
      </c>
      <c r="P585" s="7">
        <f t="shared" si="154"/>
        <v>569513</v>
      </c>
      <c r="Q585" s="6"/>
      <c r="R585" s="9" t="s">
        <v>13</v>
      </c>
    </row>
    <row r="586" spans="1:18">
      <c r="B586" s="7" t="str">
        <f t="shared" si="154"/>
        <v/>
      </c>
      <c r="C586" s="7" t="str">
        <f t="shared" si="154"/>
        <v/>
      </c>
      <c r="D586" s="7" t="str">
        <f t="shared" si="154"/>
        <v/>
      </c>
      <c r="E586" s="7" t="str">
        <f t="shared" si="154"/>
        <v/>
      </c>
      <c r="F586" s="7" t="str">
        <f t="shared" si="154"/>
        <v/>
      </c>
      <c r="G586" s="7">
        <f t="shared" si="154"/>
        <v>153142</v>
      </c>
      <c r="H586" s="7">
        <f t="shared" si="154"/>
        <v>111270</v>
      </c>
      <c r="I586" s="7">
        <f t="shared" si="154"/>
        <v>152493</v>
      </c>
      <c r="J586" s="7">
        <f t="shared" si="154"/>
        <v>167892</v>
      </c>
      <c r="K586" s="7">
        <f t="shared" si="154"/>
        <v>246007</v>
      </c>
      <c r="L586" s="7">
        <f t="shared" si="154"/>
        <v>254460</v>
      </c>
      <c r="M586" s="7">
        <f t="shared" si="154"/>
        <v>282144</v>
      </c>
      <c r="N586" s="7">
        <f t="shared" si="154"/>
        <v>342048</v>
      </c>
      <c r="O586" s="7">
        <f t="shared" si="154"/>
        <v>612614</v>
      </c>
      <c r="P586" s="7" t="str">
        <f t="shared" si="154"/>
        <v/>
      </c>
      <c r="Q586" s="6"/>
      <c r="R586" s="9" t="s">
        <v>14</v>
      </c>
    </row>
    <row r="587" spans="1:18">
      <c r="B587" s="7" t="str">
        <f t="shared" si="154"/>
        <v/>
      </c>
      <c r="C587" s="18" t="str">
        <f t="shared" si="154"/>
        <v/>
      </c>
      <c r="D587" s="18" t="str">
        <f t="shared" si="154"/>
        <v/>
      </c>
      <c r="E587" s="18" t="str">
        <f t="shared" si="154"/>
        <v/>
      </c>
      <c r="F587" s="18">
        <f t="shared" si="154"/>
        <v>138901.06</v>
      </c>
      <c r="G587" s="18">
        <f t="shared" si="154"/>
        <v>177193.53</v>
      </c>
      <c r="H587" s="18">
        <f t="shared" si="154"/>
        <v>250937</v>
      </c>
      <c r="I587" s="18">
        <f t="shared" si="154"/>
        <v>271275</v>
      </c>
      <c r="J587" s="18">
        <f t="shared" si="154"/>
        <v>294969</v>
      </c>
      <c r="K587" s="18">
        <f t="shared" si="154"/>
        <v>384422</v>
      </c>
      <c r="L587" s="18">
        <f t="shared" si="154"/>
        <v>407244</v>
      </c>
      <c r="M587" s="18">
        <f t="shared" si="154"/>
        <v>382283</v>
      </c>
      <c r="N587" s="18">
        <f t="shared" si="154"/>
        <v>427267</v>
      </c>
      <c r="O587" s="18">
        <f t="shared" si="154"/>
        <v>496375</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138901.06</v>
      </c>
      <c r="G588" s="18">
        <f t="shared" si="155"/>
        <v>510703.53</v>
      </c>
      <c r="H588" s="18">
        <f t="shared" si="155"/>
        <v>547880</v>
      </c>
      <c r="I588" s="18">
        <f t="shared" si="155"/>
        <v>695747</v>
      </c>
      <c r="J588" s="18">
        <f t="shared" si="155"/>
        <v>794909</v>
      </c>
      <c r="K588" s="18">
        <f t="shared" si="155"/>
        <v>1112797</v>
      </c>
      <c r="L588" s="18">
        <f t="shared" si="155"/>
        <v>1206008</v>
      </c>
      <c r="M588" s="18">
        <f t="shared" si="155"/>
        <v>1138515</v>
      </c>
      <c r="N588" s="18">
        <f>IF(N585="",N584*4,IF(N586="",(N585+N584)*2,IF(N587="",((N586+N585+N584)/3)*4,SUM(N584:N587))))</f>
        <v>1392651</v>
      </c>
      <c r="O588" s="18">
        <f>IF(O585="",O584*4,IF(O586="",(O585+O584)*2,IF(O587="",((O586+O585+O584)/3)*4,SUM(O584:O587))))</f>
        <v>1946825</v>
      </c>
      <c r="P588" s="18">
        <f>IF(P585="",P584*4,IF(P586="",(P585+P584)*2,IF(P587="",((P586+P585+P584)/3)*4,SUM(P584:P587))))</f>
        <v>2367010</v>
      </c>
      <c r="Q588" s="6"/>
      <c r="R588" s="9" t="s">
        <v>15</v>
      </c>
    </row>
    <row r="589" spans="1:18">
      <c r="B589" s="10" t="e">
        <f t="shared" ref="B589:P589" si="156">+B588/(B$465+B$472)</f>
        <v>#DIV/0!</v>
      </c>
      <c r="C589" s="10" t="e">
        <f t="shared" si="156"/>
        <v>#DIV/0!</v>
      </c>
      <c r="D589" s="10" t="e">
        <f t="shared" si="156"/>
        <v>#DIV/0!</v>
      </c>
      <c r="E589" s="10" t="e">
        <f t="shared" si="156"/>
        <v>#DIV/0!</v>
      </c>
      <c r="F589" s="10">
        <f t="shared" si="156"/>
        <v>9.2228973485016533E-2</v>
      </c>
      <c r="G589" s="10">
        <f t="shared" si="156"/>
        <v>9.2566595595394652E-2</v>
      </c>
      <c r="H589" s="10">
        <f t="shared" si="156"/>
        <v>7.0572681050846131E-2</v>
      </c>
      <c r="I589" s="10">
        <f t="shared" si="156"/>
        <v>8.7038038069720047E-2</v>
      </c>
      <c r="J589" s="10">
        <f t="shared" si="156"/>
        <v>8.9897466704725731E-2</v>
      </c>
      <c r="K589" s="10">
        <f t="shared" si="156"/>
        <v>0.11533615324493152</v>
      </c>
      <c r="L589" s="10">
        <f t="shared" si="156"/>
        <v>0.11547950343376888</v>
      </c>
      <c r="M589" s="10">
        <f t="shared" si="156"/>
        <v>0.10198352430172214</v>
      </c>
      <c r="N589" s="10">
        <f t="shared" si="156"/>
        <v>0.11041376292117193</v>
      </c>
      <c r="O589" s="10">
        <f t="shared" ref="O589" si="157">+O588/(O$465+O$472)</f>
        <v>0.1372708579854329</v>
      </c>
      <c r="P589" s="10">
        <f t="shared" si="156"/>
        <v>0.15200872874487686</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f t="shared" si="158"/>
        <v>2.6767432156385276</v>
      </c>
      <c r="H590" s="10">
        <f t="shared" si="158"/>
        <v>7.2794621176791141E-2</v>
      </c>
      <c r="I590" s="10">
        <f t="shared" si="158"/>
        <v>0.26988939183762861</v>
      </c>
      <c r="J590" s="10">
        <f t="shared" si="158"/>
        <v>0.14252594693185894</v>
      </c>
      <c r="K590" s="10">
        <f t="shared" si="158"/>
        <v>0.39990489477411884</v>
      </c>
      <c r="L590" s="10">
        <f t="shared" si="158"/>
        <v>8.376280669340419E-2</v>
      </c>
      <c r="M590" s="10">
        <f t="shared" si="158"/>
        <v>-5.5963973704983738E-2</v>
      </c>
      <c r="N590" s="10">
        <f>N588/M588-1</f>
        <v>0.2232170854138944</v>
      </c>
      <c r="O590" s="10">
        <f>O588/M588-1</f>
        <v>0.70996868728123919</v>
      </c>
      <c r="P590" s="10">
        <f>P588/N588-1</f>
        <v>0.69964334208642365</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362</v>
      </c>
      <c r="C592" s="228"/>
      <c r="D592" s="228"/>
      <c r="E592" s="228"/>
      <c r="F592" s="228"/>
      <c r="G592" s="228"/>
      <c r="H592" s="228"/>
      <c r="I592" s="228"/>
      <c r="J592" s="228"/>
      <c r="K592" s="228"/>
      <c r="L592" s="228"/>
      <c r="M592" s="228"/>
      <c r="N592" s="228"/>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f t="shared" si="159"/>
        <v>31459</v>
      </c>
      <c r="I593" s="7">
        <f t="shared" si="159"/>
        <v>35410</v>
      </c>
      <c r="J593" s="7">
        <f t="shared" si="159"/>
        <v>37471</v>
      </c>
      <c r="K593" s="7">
        <f t="shared" si="159"/>
        <v>39188</v>
      </c>
      <c r="L593" s="7">
        <f t="shared" si="159"/>
        <v>35257</v>
      </c>
      <c r="M593" s="7">
        <f t="shared" si="159"/>
        <v>37645</v>
      </c>
      <c r="N593" s="8">
        <f t="shared" si="159"/>
        <v>59423</v>
      </c>
      <c r="O593" s="8">
        <f t="shared" si="159"/>
        <v>68433</v>
      </c>
      <c r="P593" s="8">
        <f t="shared" si="159"/>
        <v>66813</v>
      </c>
      <c r="Q593" s="6"/>
      <c r="R593" s="9" t="s">
        <v>12</v>
      </c>
    </row>
    <row r="594" spans="2:18">
      <c r="B594" s="7" t="str">
        <f t="shared" si="159"/>
        <v/>
      </c>
      <c r="C594" s="7" t="str">
        <f t="shared" si="159"/>
        <v/>
      </c>
      <c r="D594" s="7" t="str">
        <f t="shared" si="159"/>
        <v/>
      </c>
      <c r="E594" s="7" t="str">
        <f t="shared" si="159"/>
        <v/>
      </c>
      <c r="F594" s="7" t="str">
        <f t="shared" si="159"/>
        <v/>
      </c>
      <c r="G594" s="7">
        <f t="shared" si="159"/>
        <v>47568</v>
      </c>
      <c r="H594" s="7">
        <f t="shared" si="159"/>
        <v>65127</v>
      </c>
      <c r="I594" s="7">
        <f t="shared" si="159"/>
        <v>71407</v>
      </c>
      <c r="J594" s="7">
        <f t="shared" si="159"/>
        <v>74535</v>
      </c>
      <c r="K594" s="7">
        <f t="shared" si="159"/>
        <v>76917</v>
      </c>
      <c r="L594" s="7">
        <f t="shared" si="159"/>
        <v>69883</v>
      </c>
      <c r="M594" s="7">
        <f t="shared" si="159"/>
        <v>77837</v>
      </c>
      <c r="N594" s="8">
        <f t="shared" si="159"/>
        <v>125360</v>
      </c>
      <c r="O594" s="8">
        <f t="shared" si="159"/>
        <v>136497</v>
      </c>
      <c r="P594" s="8">
        <f t="shared" si="159"/>
        <v>134508</v>
      </c>
      <c r="Q594" s="6"/>
      <c r="R594" s="9" t="s">
        <v>13</v>
      </c>
    </row>
    <row r="595" spans="2:18">
      <c r="B595" s="7" t="str">
        <f t="shared" si="159"/>
        <v/>
      </c>
      <c r="C595" s="7" t="str">
        <f t="shared" si="159"/>
        <v/>
      </c>
      <c r="D595" s="7" t="str">
        <f t="shared" si="159"/>
        <v/>
      </c>
      <c r="E595" s="7" t="str">
        <f t="shared" si="159"/>
        <v/>
      </c>
      <c r="F595" s="7" t="str">
        <f t="shared" si="159"/>
        <v/>
      </c>
      <c r="G595" s="7">
        <f t="shared" si="159"/>
        <v>71710</v>
      </c>
      <c r="H595" s="7">
        <f t="shared" si="159"/>
        <v>97469</v>
      </c>
      <c r="I595" s="7">
        <f t="shared" si="159"/>
        <v>105459</v>
      </c>
      <c r="J595" s="7">
        <f t="shared" si="159"/>
        <v>111335</v>
      </c>
      <c r="K595" s="7">
        <f t="shared" si="159"/>
        <v>114676</v>
      </c>
      <c r="L595" s="7">
        <f t="shared" si="159"/>
        <v>109629</v>
      </c>
      <c r="M595" s="7">
        <f t="shared" si="159"/>
        <v>119397</v>
      </c>
      <c r="N595" s="8">
        <f t="shared" si="159"/>
        <v>188457</v>
      </c>
      <c r="O595" s="8">
        <f t="shared" si="159"/>
        <v>204937</v>
      </c>
      <c r="P595" s="8" t="str">
        <f t="shared" si="159"/>
        <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f t="shared" si="160"/>
        <v>76436.37</v>
      </c>
      <c r="G596" s="7">
        <f t="shared" si="160"/>
        <v>98885.5</v>
      </c>
      <c r="H596" s="7">
        <f t="shared" si="160"/>
        <v>131432</v>
      </c>
      <c r="I596" s="7">
        <f t="shared" si="160"/>
        <v>145243</v>
      </c>
      <c r="J596" s="7">
        <f t="shared" si="160"/>
        <v>151637</v>
      </c>
      <c r="K596" s="7">
        <f t="shared" si="160"/>
        <v>151955</v>
      </c>
      <c r="L596" s="7">
        <f t="shared" si="160"/>
        <v>148970</v>
      </c>
      <c r="M596" s="7">
        <f t="shared" si="160"/>
        <v>162060</v>
      </c>
      <c r="N596" s="8">
        <f>IFERROR(VLOOKUP($B$592,$221:$343,MATCH($R596&amp;"/"&amp;N$348,$219:$219,0),FALSE),IFERROR((VLOOKUP($B$592,$221:$343,MATCH($R595&amp;"/"&amp;N$348,$219:$219,0),FALSE)/3)*4,IFERROR(VLOOKUP($B$592,$221:$343,MATCH($R594&amp;"/"&amp;N$348,$219:$219,0),FALSE)*2,IFERROR(VLOOKUP($B$592,$221:$343,MATCH($R593&amp;"/"&amp;N$348,$219:$219,0),FALSE)*4,""))))</f>
        <v>256331</v>
      </c>
      <c r="O596" s="8">
        <f>IFERROR(VLOOKUP($B$592,$221:$343,MATCH($R596&amp;"/"&amp;O$348,$219:$219,0),FALSE),IFERROR((VLOOKUP($B$592,$221:$343,MATCH($R595&amp;"/"&amp;O$348,$219:$219,0),FALSE)/3)*4,IFERROR(VLOOKUP($B$592,$221:$343,MATCH($R594&amp;"/"&amp;O$348,$219:$219,0),FALSE)*2,IFERROR(VLOOKUP($B$592,$221:$343,MATCH($R593&amp;"/"&amp;O$348,$219:$219,0),FALSE)*4,""))))</f>
        <v>274436</v>
      </c>
      <c r="P596" s="8">
        <f>IFERROR(VLOOKUP($B$592,$221:$343,MATCH($R596&amp;"/"&amp;P$348,$219:$219,0),FALSE),IFERROR((VLOOKUP($B$592,$221:$343,MATCH($R595&amp;"/"&amp;P$348,$219:$219,0),FALSE)/3)*4,IFERROR(VLOOKUP($B$592,$221:$343,MATCH($R594&amp;"/"&amp;P$348,$219:$219,0),FALSE)*2,IFERROR(VLOOKUP($B$592,$221:$343,MATCH($R593&amp;"/"&amp;P$348,$219:$219,0),FALSE)*4,""))))</f>
        <v>269016</v>
      </c>
      <c r="Q596" s="6"/>
      <c r="R596" s="9" t="s">
        <v>15</v>
      </c>
    </row>
    <row r="597" spans="2:18">
      <c r="B597" s="10" t="e">
        <f t="shared" ref="B597:P597" si="161">B596/(B$465+B472)</f>
        <v>#VALUE!</v>
      </c>
      <c r="C597" s="10" t="e">
        <f t="shared" si="161"/>
        <v>#VALUE!</v>
      </c>
      <c r="D597" s="10" t="e">
        <f t="shared" si="161"/>
        <v>#VALUE!</v>
      </c>
      <c r="E597" s="10" t="e">
        <f t="shared" si="161"/>
        <v>#VALUE!</v>
      </c>
      <c r="F597" s="10">
        <f t="shared" si="161"/>
        <v>5.075301759411277E-2</v>
      </c>
      <c r="G597" s="10">
        <f t="shared" si="161"/>
        <v>1.7923302955725404E-2</v>
      </c>
      <c r="H597" s="10">
        <f t="shared" si="161"/>
        <v>1.6929817872298331E-2</v>
      </c>
      <c r="I597" s="10">
        <f t="shared" si="161"/>
        <v>1.8169917747917489E-2</v>
      </c>
      <c r="J597" s="10">
        <f t="shared" si="161"/>
        <v>1.714885874823973E-2</v>
      </c>
      <c r="K597" s="10">
        <f t="shared" si="161"/>
        <v>1.5749418057681291E-2</v>
      </c>
      <c r="L597" s="10">
        <f t="shared" si="161"/>
        <v>1.4264400921493513E-2</v>
      </c>
      <c r="M597" s="10">
        <f t="shared" si="161"/>
        <v>1.4516672989233422E-2</v>
      </c>
      <c r="N597" s="10">
        <f t="shared" si="161"/>
        <v>2.0322730004392286E-2</v>
      </c>
      <c r="O597" s="10">
        <f t="shared" ref="O597" si="162">O596/(O$465+O472)</f>
        <v>1.9350514392454516E-2</v>
      </c>
      <c r="P597" s="10">
        <f t="shared" si="161"/>
        <v>1.7276133253358372E-2</v>
      </c>
      <c r="Q597" s="6"/>
      <c r="R597" s="11" t="s">
        <v>392</v>
      </c>
    </row>
    <row r="598" spans="2:18">
      <c r="B598" s="229" t="s">
        <v>364</v>
      </c>
      <c r="C598" s="230"/>
      <c r="D598" s="230"/>
      <c r="E598" s="230"/>
      <c r="F598" s="230"/>
      <c r="G598" s="230"/>
      <c r="H598" s="230"/>
      <c r="I598" s="230"/>
      <c r="J598" s="230"/>
      <c r="K598" s="230"/>
      <c r="L598" s="230"/>
      <c r="M598" s="230"/>
      <c r="N598" s="230"/>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f t="shared" si="163"/>
        <v>94233</v>
      </c>
      <c r="I599" s="7">
        <f t="shared" si="163"/>
        <v>60555</v>
      </c>
      <c r="J599" s="7">
        <f t="shared" si="163"/>
        <v>215523</v>
      </c>
      <c r="K599" s="7">
        <f t="shared" si="163"/>
        <v>202612</v>
      </c>
      <c r="L599" s="7">
        <f t="shared" si="163"/>
        <v>428413</v>
      </c>
      <c r="M599" s="7">
        <f t="shared" si="163"/>
        <v>172676</v>
      </c>
      <c r="N599" s="8">
        <f t="shared" si="163"/>
        <v>384298</v>
      </c>
      <c r="O599" s="8">
        <f t="shared" si="163"/>
        <v>932378</v>
      </c>
      <c r="P599" s="8">
        <f t="shared" si="163"/>
        <v>230736</v>
      </c>
      <c r="Q599" s="6"/>
      <c r="R599" s="9" t="s">
        <v>12</v>
      </c>
    </row>
    <row r="600" spans="2:18">
      <c r="B600" s="7" t="str">
        <f t="shared" si="163"/>
        <v/>
      </c>
      <c r="C600" s="7" t="str">
        <f t="shared" si="163"/>
        <v/>
      </c>
      <c r="D600" s="7" t="str">
        <f t="shared" si="163"/>
        <v/>
      </c>
      <c r="E600" s="7" t="str">
        <f t="shared" si="163"/>
        <v/>
      </c>
      <c r="F600" s="7" t="str">
        <f t="shared" si="163"/>
        <v/>
      </c>
      <c r="G600" s="7">
        <f t="shared" si="163"/>
        <v>55559</v>
      </c>
      <c r="H600" s="7">
        <f t="shared" si="163"/>
        <v>6122</v>
      </c>
      <c r="I600" s="7">
        <f t="shared" si="163"/>
        <v>195239</v>
      </c>
      <c r="J600" s="7">
        <f t="shared" si="163"/>
        <v>505717</v>
      </c>
      <c r="K600" s="7">
        <f t="shared" si="163"/>
        <v>337318</v>
      </c>
      <c r="L600" s="7">
        <f t="shared" si="163"/>
        <v>346912</v>
      </c>
      <c r="M600" s="7">
        <f t="shared" si="163"/>
        <v>592419</v>
      </c>
      <c r="N600" s="8">
        <f t="shared" si="163"/>
        <v>605438</v>
      </c>
      <c r="O600" s="8">
        <f t="shared" si="163"/>
        <v>1461243</v>
      </c>
      <c r="P600" s="8">
        <f t="shared" si="163"/>
        <v>825828</v>
      </c>
      <c r="Q600" s="6"/>
      <c r="R600" s="9" t="s">
        <v>13</v>
      </c>
    </row>
    <row r="601" spans="2:18">
      <c r="B601" s="7" t="str">
        <f t="shared" si="163"/>
        <v/>
      </c>
      <c r="C601" s="7" t="str">
        <f t="shared" si="163"/>
        <v/>
      </c>
      <c r="D601" s="7" t="str">
        <f t="shared" si="163"/>
        <v/>
      </c>
      <c r="E601" s="7" t="str">
        <f t="shared" si="163"/>
        <v/>
      </c>
      <c r="F601" s="7" t="str">
        <f t="shared" si="163"/>
        <v/>
      </c>
      <c r="G601" s="7">
        <f t="shared" si="163"/>
        <v>189099</v>
      </c>
      <c r="H601" s="7">
        <f t="shared" si="163"/>
        <v>119230</v>
      </c>
      <c r="I601" s="7">
        <f t="shared" si="163"/>
        <v>340273</v>
      </c>
      <c r="J601" s="7">
        <f t="shared" si="163"/>
        <v>904886</v>
      </c>
      <c r="K601" s="7">
        <f t="shared" si="163"/>
        <v>622452</v>
      </c>
      <c r="L601" s="7">
        <f t="shared" si="163"/>
        <v>452390</v>
      </c>
      <c r="M601" s="7">
        <f t="shared" si="163"/>
        <v>939732</v>
      </c>
      <c r="N601" s="8">
        <f t="shared" si="163"/>
        <v>1260013</v>
      </c>
      <c r="O601" s="8">
        <f t="shared" si="163"/>
        <v>2104669</v>
      </c>
      <c r="P601" s="8" t="str">
        <f t="shared" si="163"/>
        <v/>
      </c>
      <c r="Q601" s="6"/>
      <c r="R601" s="9" t="s">
        <v>14</v>
      </c>
    </row>
    <row r="602" spans="2:18">
      <c r="B602" s="7" t="str">
        <f t="shared" si="163"/>
        <v/>
      </c>
      <c r="C602" s="7" t="str">
        <f t="shared" si="163"/>
        <v/>
      </c>
      <c r="D602" s="7" t="str">
        <f t="shared" si="163"/>
        <v/>
      </c>
      <c r="E602" s="7" t="str">
        <f t="shared" si="163"/>
        <v/>
      </c>
      <c r="F602" s="7">
        <f t="shared" si="163"/>
        <v>342019.55</v>
      </c>
      <c r="G602" s="7">
        <f t="shared" si="163"/>
        <v>465766.15</v>
      </c>
      <c r="H602" s="7">
        <f t="shared" si="163"/>
        <v>614217</v>
      </c>
      <c r="I602" s="7">
        <f t="shared" si="163"/>
        <v>609122</v>
      </c>
      <c r="J602" s="7">
        <f t="shared" si="163"/>
        <v>1260448</v>
      </c>
      <c r="K602" s="7">
        <f t="shared" si="163"/>
        <v>927002</v>
      </c>
      <c r="L602" s="7">
        <f t="shared" si="163"/>
        <v>919359</v>
      </c>
      <c r="M602" s="7">
        <f t="shared" si="163"/>
        <v>1495106</v>
      </c>
      <c r="N602" s="8">
        <f t="shared" si="163"/>
        <v>1629428</v>
      </c>
      <c r="O602" s="8">
        <f t="shared" si="163"/>
        <v>2726825</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f t="shared" si="164"/>
        <v>2.4623249815372179</v>
      </c>
      <c r="G603" s="111">
        <f t="shared" si="164"/>
        <v>0.91200887137004905</v>
      </c>
      <c r="H603" s="111">
        <f t="shared" si="164"/>
        <v>1.1210794334525809</v>
      </c>
      <c r="I603" s="111">
        <f t="shared" si="164"/>
        <v>0.87549353428760746</v>
      </c>
      <c r="J603" s="111">
        <f t="shared" si="164"/>
        <v>1.5856506845437655</v>
      </c>
      <c r="K603" s="111">
        <f t="shared" si="164"/>
        <v>0.83303783169796464</v>
      </c>
      <c r="L603" s="111">
        <f t="shared" si="164"/>
        <v>0.76231583870090414</v>
      </c>
      <c r="M603" s="111">
        <f t="shared" si="164"/>
        <v>1.3132071162874446</v>
      </c>
      <c r="N603" s="111">
        <f>IFERROR(N602/N$588,IFERROR(N601/N$588,IFERROR(N600/N$588,N599/N$588)))</f>
        <v>1.170018906387889</v>
      </c>
      <c r="O603" s="111">
        <f>IFERROR(O602/O$588,IFERROR(O601/O$588,IFERROR(O600/O$588,O599/O$588)))</f>
        <v>1.4006523442014562</v>
      </c>
      <c r="P603" s="111">
        <f>IFERROR(P602/P$588,IFERROR(P601/P$588,IFERROR(P600/P$588,P599/P$588)))</f>
        <v>0.34889079471569617</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t="str">
        <f>IFERROR(B599+B611,"")</f>
        <v/>
      </c>
      <c r="C605" s="7" t="str">
        <f t="shared" ref="C605:P608" si="165">IFERROR(C599+C611,"")</f>
        <v/>
      </c>
      <c r="D605" s="7" t="str">
        <f t="shared" si="165"/>
        <v/>
      </c>
      <c r="E605" s="7" t="str">
        <f t="shared" si="165"/>
        <v/>
      </c>
      <c r="F605" s="7" t="str">
        <f t="shared" si="165"/>
        <v/>
      </c>
      <c r="G605" s="7" t="str">
        <f t="shared" si="165"/>
        <v/>
      </c>
      <c r="H605" s="7">
        <f t="shared" si="165"/>
        <v>31624</v>
      </c>
      <c r="I605" s="7">
        <f t="shared" si="165"/>
        <v>-1518</v>
      </c>
      <c r="J605" s="7">
        <f t="shared" si="165"/>
        <v>201378</v>
      </c>
      <c r="K605" s="7">
        <f t="shared" si="165"/>
        <v>176171</v>
      </c>
      <c r="L605" s="7">
        <f t="shared" si="165"/>
        <v>326902</v>
      </c>
      <c r="M605" s="7">
        <f t="shared" si="165"/>
        <v>8164</v>
      </c>
      <c r="N605" s="8">
        <f t="shared" si="165"/>
        <v>324581</v>
      </c>
      <c r="O605" s="8">
        <f t="shared" ref="O605" si="166">IFERROR(O599+O611,"")</f>
        <v>882343</v>
      </c>
      <c r="P605" s="8">
        <f t="shared" si="165"/>
        <v>115691</v>
      </c>
      <c r="Q605" s="6"/>
      <c r="R605" s="9" t="s">
        <v>12</v>
      </c>
    </row>
    <row r="606" spans="2:18">
      <c r="B606" s="7" t="str">
        <f t="shared" ref="B606:O608" si="167">IFERROR(B600+B612,"")</f>
        <v/>
      </c>
      <c r="C606" s="7" t="str">
        <f t="shared" si="167"/>
        <v/>
      </c>
      <c r="D606" s="7" t="str">
        <f t="shared" si="167"/>
        <v/>
      </c>
      <c r="E606" s="7" t="str">
        <f t="shared" si="167"/>
        <v/>
      </c>
      <c r="F606" s="7" t="str">
        <f t="shared" si="167"/>
        <v/>
      </c>
      <c r="G606" s="7">
        <f t="shared" si="167"/>
        <v>-156209</v>
      </c>
      <c r="H606" s="7">
        <f t="shared" si="167"/>
        <v>-101661</v>
      </c>
      <c r="I606" s="7">
        <f t="shared" si="167"/>
        <v>89747</v>
      </c>
      <c r="J606" s="7">
        <f t="shared" si="167"/>
        <v>264730</v>
      </c>
      <c r="K606" s="7">
        <f t="shared" si="167"/>
        <v>294072</v>
      </c>
      <c r="L606" s="7">
        <f t="shared" si="167"/>
        <v>171699</v>
      </c>
      <c r="M606" s="7">
        <f t="shared" si="167"/>
        <v>281027</v>
      </c>
      <c r="N606" s="8">
        <f t="shared" si="167"/>
        <v>448382</v>
      </c>
      <c r="O606" s="8">
        <f t="shared" si="167"/>
        <v>1362725</v>
      </c>
      <c r="P606" s="8">
        <f t="shared" si="165"/>
        <v>647285</v>
      </c>
      <c r="Q606" s="6"/>
      <c r="R606" s="9" t="s">
        <v>13</v>
      </c>
    </row>
    <row r="607" spans="2:18">
      <c r="B607" s="7" t="str">
        <f t="shared" si="167"/>
        <v/>
      </c>
      <c r="C607" s="7" t="str">
        <f t="shared" si="167"/>
        <v/>
      </c>
      <c r="D607" s="7" t="str">
        <f t="shared" si="167"/>
        <v/>
      </c>
      <c r="E607" s="7" t="str">
        <f t="shared" si="167"/>
        <v/>
      </c>
      <c r="F607" s="7" t="str">
        <f t="shared" si="167"/>
        <v/>
      </c>
      <c r="G607" s="7">
        <f t="shared" si="167"/>
        <v>-114001</v>
      </c>
      <c r="H607" s="7">
        <f t="shared" si="167"/>
        <v>-18373</v>
      </c>
      <c r="I607" s="7">
        <f t="shared" si="167"/>
        <v>199241</v>
      </c>
      <c r="J607" s="7">
        <f t="shared" si="167"/>
        <v>493238</v>
      </c>
      <c r="K607" s="7">
        <f t="shared" si="167"/>
        <v>470369</v>
      </c>
      <c r="L607" s="7">
        <f t="shared" si="167"/>
        <v>209238</v>
      </c>
      <c r="M607" s="7">
        <f t="shared" si="167"/>
        <v>509789</v>
      </c>
      <c r="N607" s="8">
        <f t="shared" si="167"/>
        <v>1042613</v>
      </c>
      <c r="O607" s="8">
        <f t="shared" si="167"/>
        <v>1970643</v>
      </c>
      <c r="P607" s="8" t="str">
        <f t="shared" si="165"/>
        <v/>
      </c>
      <c r="Q607" s="6"/>
      <c r="R607" s="9" t="s">
        <v>14</v>
      </c>
    </row>
    <row r="608" spans="2:18">
      <c r="B608" s="7" t="str">
        <f t="shared" si="167"/>
        <v/>
      </c>
      <c r="C608" s="18" t="str">
        <f t="shared" si="167"/>
        <v/>
      </c>
      <c r="D608" s="18" t="str">
        <f t="shared" si="167"/>
        <v/>
      </c>
      <c r="E608" s="18" t="str">
        <f t="shared" si="167"/>
        <v/>
      </c>
      <c r="F608" s="18">
        <f t="shared" si="167"/>
        <v>-102138.23000000004</v>
      </c>
      <c r="G608" s="18">
        <f t="shared" si="167"/>
        <v>91240.430000000051</v>
      </c>
      <c r="H608" s="18">
        <f t="shared" si="167"/>
        <v>430825</v>
      </c>
      <c r="I608" s="18">
        <f t="shared" si="167"/>
        <v>415901</v>
      </c>
      <c r="J608" s="18">
        <f t="shared" si="167"/>
        <v>972689</v>
      </c>
      <c r="K608" s="18">
        <f t="shared" si="167"/>
        <v>698364</v>
      </c>
      <c r="L608" s="18">
        <f t="shared" si="167"/>
        <v>167461</v>
      </c>
      <c r="M608" s="18">
        <f t="shared" si="167"/>
        <v>954288</v>
      </c>
      <c r="N608" s="18">
        <f t="shared" si="167"/>
        <v>1374361</v>
      </c>
      <c r="O608" s="18">
        <f t="shared" si="167"/>
        <v>2567048</v>
      </c>
      <c r="P608" s="18" t="str">
        <f t="shared" si="165"/>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365</v>
      </c>
      <c r="C610" s="236"/>
      <c r="D610" s="236"/>
      <c r="E610" s="236"/>
      <c r="F610" s="236"/>
      <c r="G610" s="236"/>
      <c r="H610" s="236"/>
      <c r="I610" s="236"/>
      <c r="J610" s="236"/>
      <c r="K610" s="236"/>
      <c r="L610" s="236"/>
      <c r="M610" s="236"/>
      <c r="N610" s="236"/>
      <c r="O610" s="118"/>
      <c r="P610" s="118"/>
    </row>
    <row r="611" spans="2:18">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f t="shared" si="168"/>
        <v>-62609</v>
      </c>
      <c r="I611" s="7">
        <f t="shared" si="168"/>
        <v>-62073</v>
      </c>
      <c r="J611" s="7">
        <f t="shared" si="168"/>
        <v>-14145</v>
      </c>
      <c r="K611" s="7">
        <f t="shared" si="168"/>
        <v>-26441</v>
      </c>
      <c r="L611" s="7">
        <f t="shared" si="168"/>
        <v>-101511</v>
      </c>
      <c r="M611" s="7">
        <f t="shared" si="168"/>
        <v>-164512</v>
      </c>
      <c r="N611" s="8">
        <f t="shared" si="168"/>
        <v>-59717</v>
      </c>
      <c r="O611" s="8">
        <f t="shared" si="168"/>
        <v>-50035</v>
      </c>
      <c r="P611" s="8">
        <f t="shared" si="168"/>
        <v>-115045</v>
      </c>
      <c r="Q611" s="6"/>
      <c r="R611" s="9" t="s">
        <v>12</v>
      </c>
    </row>
    <row r="612" spans="2:18">
      <c r="B612" s="7" t="str">
        <f t="shared" si="168"/>
        <v/>
      </c>
      <c r="C612" s="7" t="str">
        <f t="shared" si="168"/>
        <v/>
      </c>
      <c r="D612" s="7" t="str">
        <f t="shared" si="168"/>
        <v/>
      </c>
      <c r="E612" s="7" t="str">
        <f t="shared" si="168"/>
        <v/>
      </c>
      <c r="F612" s="7" t="str">
        <f t="shared" si="168"/>
        <v/>
      </c>
      <c r="G612" s="7">
        <f t="shared" si="168"/>
        <v>-211768</v>
      </c>
      <c r="H612" s="7">
        <f t="shared" si="168"/>
        <v>-107783</v>
      </c>
      <c r="I612" s="7">
        <f t="shared" si="168"/>
        <v>-105492</v>
      </c>
      <c r="J612" s="7">
        <f t="shared" si="168"/>
        <v>-240987</v>
      </c>
      <c r="K612" s="7">
        <f t="shared" si="168"/>
        <v>-43246</v>
      </c>
      <c r="L612" s="7">
        <f t="shared" si="168"/>
        <v>-175213</v>
      </c>
      <c r="M612" s="7">
        <f t="shared" si="168"/>
        <v>-311392</v>
      </c>
      <c r="N612" s="8">
        <f t="shared" si="168"/>
        <v>-157056</v>
      </c>
      <c r="O612" s="8">
        <f t="shared" si="168"/>
        <v>-98518</v>
      </c>
      <c r="P612" s="8">
        <f t="shared" si="168"/>
        <v>-178543</v>
      </c>
      <c r="Q612" s="6"/>
      <c r="R612" s="9" t="s">
        <v>13</v>
      </c>
    </row>
    <row r="613" spans="2:18">
      <c r="B613" s="7" t="str">
        <f t="shared" si="168"/>
        <v/>
      </c>
      <c r="C613" s="7" t="str">
        <f t="shared" si="168"/>
        <v/>
      </c>
      <c r="D613" s="7" t="str">
        <f t="shared" si="168"/>
        <v/>
      </c>
      <c r="E613" s="7" t="str">
        <f t="shared" si="168"/>
        <v/>
      </c>
      <c r="F613" s="7" t="str">
        <f t="shared" si="168"/>
        <v/>
      </c>
      <c r="G613" s="7">
        <f t="shared" si="168"/>
        <v>-303100</v>
      </c>
      <c r="H613" s="7">
        <f t="shared" si="168"/>
        <v>-137603</v>
      </c>
      <c r="I613" s="7">
        <f t="shared" si="168"/>
        <v>-141032</v>
      </c>
      <c r="J613" s="7">
        <f t="shared" si="168"/>
        <v>-411648</v>
      </c>
      <c r="K613" s="7">
        <f t="shared" si="168"/>
        <v>-152083</v>
      </c>
      <c r="L613" s="7">
        <f t="shared" si="168"/>
        <v>-243152</v>
      </c>
      <c r="M613" s="7">
        <f t="shared" si="168"/>
        <v>-429943</v>
      </c>
      <c r="N613" s="8">
        <f t="shared" si="168"/>
        <v>-217400</v>
      </c>
      <c r="O613" s="8">
        <f t="shared" si="168"/>
        <v>-134026</v>
      </c>
      <c r="P613" s="8" t="str">
        <f t="shared" si="168"/>
        <v/>
      </c>
      <c r="Q613" s="6"/>
      <c r="R613" s="9" t="s">
        <v>14</v>
      </c>
    </row>
    <row r="614" spans="2:18">
      <c r="B614" s="7" t="str">
        <f t="shared" si="168"/>
        <v/>
      </c>
      <c r="C614" s="7" t="str">
        <f t="shared" si="168"/>
        <v/>
      </c>
      <c r="D614" s="7" t="str">
        <f t="shared" si="168"/>
        <v/>
      </c>
      <c r="E614" s="7" t="str">
        <f t="shared" si="168"/>
        <v/>
      </c>
      <c r="F614" s="7">
        <f t="shared" si="168"/>
        <v>-444157.78</v>
      </c>
      <c r="G614" s="7">
        <f t="shared" si="168"/>
        <v>-374525.72</v>
      </c>
      <c r="H614" s="7">
        <f t="shared" si="168"/>
        <v>-183392</v>
      </c>
      <c r="I614" s="7">
        <f t="shared" si="168"/>
        <v>-193221</v>
      </c>
      <c r="J614" s="7">
        <f t="shared" si="168"/>
        <v>-287759</v>
      </c>
      <c r="K614" s="7">
        <f t="shared" si="168"/>
        <v>-228638</v>
      </c>
      <c r="L614" s="7">
        <f t="shared" si="168"/>
        <v>-751898</v>
      </c>
      <c r="M614" s="7">
        <f t="shared" si="168"/>
        <v>-540818</v>
      </c>
      <c r="N614" s="8">
        <f t="shared" si="168"/>
        <v>-255067</v>
      </c>
      <c r="O614" s="8">
        <f t="shared" si="168"/>
        <v>-159777</v>
      </c>
      <c r="P614" s="8" t="str">
        <f t="shared" si="168"/>
        <v/>
      </c>
      <c r="Q614" s="6"/>
      <c r="R614" s="9" t="s">
        <v>15</v>
      </c>
    </row>
    <row r="615" spans="2:18">
      <c r="B615" s="237" t="s">
        <v>366</v>
      </c>
      <c r="C615" s="238"/>
      <c r="D615" s="238"/>
      <c r="E615" s="238"/>
      <c r="F615" s="238"/>
      <c r="G615" s="238"/>
      <c r="H615" s="238"/>
      <c r="I615" s="238"/>
      <c r="J615" s="238"/>
      <c r="K615" s="238"/>
      <c r="L615" s="238"/>
      <c r="M615" s="238"/>
      <c r="N615" s="238"/>
      <c r="O615" s="122"/>
      <c r="P615" s="122"/>
    </row>
    <row r="616" spans="2:18">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f t="shared" si="169"/>
        <v>-61814</v>
      </c>
      <c r="I616" s="7">
        <f t="shared" si="169"/>
        <v>-56953</v>
      </c>
      <c r="J616" s="7">
        <f t="shared" si="169"/>
        <v>509359</v>
      </c>
      <c r="K616" s="7">
        <f t="shared" si="169"/>
        <v>-24220</v>
      </c>
      <c r="L616" s="7">
        <f t="shared" si="169"/>
        <v>18009</v>
      </c>
      <c r="M616" s="7">
        <f t="shared" si="169"/>
        <v>-171176</v>
      </c>
      <c r="N616" s="8">
        <f t="shared" si="169"/>
        <v>-466642</v>
      </c>
      <c r="O616" s="8">
        <f t="shared" si="169"/>
        <v>-205062</v>
      </c>
      <c r="P616" s="8">
        <f t="shared" si="169"/>
        <v>-119844</v>
      </c>
      <c r="Q616" s="6"/>
      <c r="R616" s="9" t="s">
        <v>12</v>
      </c>
    </row>
    <row r="617" spans="2:18">
      <c r="B617" s="7" t="str">
        <f t="shared" si="169"/>
        <v/>
      </c>
      <c r="C617" s="7" t="str">
        <f t="shared" si="169"/>
        <v/>
      </c>
      <c r="D617" s="7" t="str">
        <f t="shared" si="169"/>
        <v/>
      </c>
      <c r="E617" s="7" t="str">
        <f t="shared" si="169"/>
        <v/>
      </c>
      <c r="F617" s="7" t="str">
        <f t="shared" si="169"/>
        <v/>
      </c>
      <c r="G617" s="7">
        <f t="shared" si="169"/>
        <v>-210293</v>
      </c>
      <c r="H617" s="7">
        <f t="shared" si="169"/>
        <v>-97859</v>
      </c>
      <c r="I617" s="7">
        <f t="shared" si="169"/>
        <v>-99566</v>
      </c>
      <c r="J617" s="7">
        <f t="shared" si="169"/>
        <v>284565</v>
      </c>
      <c r="K617" s="7">
        <f t="shared" si="169"/>
        <v>-56434</v>
      </c>
      <c r="L617" s="7">
        <f t="shared" si="169"/>
        <v>-96997</v>
      </c>
      <c r="M617" s="7">
        <f t="shared" si="169"/>
        <v>-317327</v>
      </c>
      <c r="N617" s="8">
        <f t="shared" si="169"/>
        <v>-556206</v>
      </c>
      <c r="O617" s="8">
        <f t="shared" si="169"/>
        <v>-212843</v>
      </c>
      <c r="P617" s="8">
        <f t="shared" si="169"/>
        <v>-172447</v>
      </c>
      <c r="Q617" s="6"/>
      <c r="R617" s="9" t="s">
        <v>13</v>
      </c>
    </row>
    <row r="618" spans="2:18">
      <c r="B618" s="7" t="str">
        <f t="shared" si="169"/>
        <v/>
      </c>
      <c r="C618" s="7" t="str">
        <f t="shared" si="169"/>
        <v/>
      </c>
      <c r="D618" s="7" t="str">
        <f t="shared" si="169"/>
        <v/>
      </c>
      <c r="E618" s="7" t="str">
        <f t="shared" si="169"/>
        <v/>
      </c>
      <c r="F618" s="7" t="str">
        <f t="shared" si="169"/>
        <v/>
      </c>
      <c r="G618" s="7">
        <f t="shared" si="169"/>
        <v>-300944</v>
      </c>
      <c r="H618" s="7">
        <f t="shared" si="169"/>
        <v>-149174</v>
      </c>
      <c r="I618" s="7">
        <f t="shared" si="169"/>
        <v>-133612</v>
      </c>
      <c r="J618" s="7">
        <f t="shared" si="169"/>
        <v>-83752</v>
      </c>
      <c r="K618" s="7">
        <f t="shared" si="169"/>
        <v>-211917</v>
      </c>
      <c r="L618" s="7">
        <f t="shared" si="169"/>
        <v>-54863</v>
      </c>
      <c r="M618" s="7">
        <f t="shared" si="169"/>
        <v>-92534</v>
      </c>
      <c r="N618" s="8">
        <f t="shared" si="169"/>
        <v>-614656</v>
      </c>
      <c r="O618" s="8">
        <f t="shared" si="169"/>
        <v>-242588</v>
      </c>
      <c r="P618" s="8" t="str">
        <f t="shared" si="169"/>
        <v/>
      </c>
      <c r="Q618" s="6"/>
      <c r="R618" s="9" t="s">
        <v>14</v>
      </c>
    </row>
    <row r="619" spans="2:18">
      <c r="B619" s="7" t="str">
        <f t="shared" si="169"/>
        <v/>
      </c>
      <c r="C619" s="7" t="str">
        <f t="shared" si="169"/>
        <v/>
      </c>
      <c r="D619" s="7" t="str">
        <f t="shared" si="169"/>
        <v/>
      </c>
      <c r="E619" s="7" t="str">
        <f t="shared" si="169"/>
        <v/>
      </c>
      <c r="F619" s="7">
        <f t="shared" si="169"/>
        <v>-625570.87</v>
      </c>
      <c r="G619" s="7">
        <f t="shared" si="169"/>
        <v>-396248.45</v>
      </c>
      <c r="H619" s="7">
        <f t="shared" si="169"/>
        <v>-1142800</v>
      </c>
      <c r="I619" s="7">
        <f t="shared" si="169"/>
        <v>-184272</v>
      </c>
      <c r="J619" s="7">
        <f t="shared" si="169"/>
        <v>-716966</v>
      </c>
      <c r="K619" s="7">
        <f t="shared" si="169"/>
        <v>-352541</v>
      </c>
      <c r="L619" s="7">
        <f t="shared" si="169"/>
        <v>-647219</v>
      </c>
      <c r="M619" s="7">
        <f t="shared" si="169"/>
        <v>-172469</v>
      </c>
      <c r="N619" s="8">
        <f t="shared" si="169"/>
        <v>-650282</v>
      </c>
      <c r="O619" s="8">
        <f t="shared" si="169"/>
        <v>-264684</v>
      </c>
      <c r="P619" s="8" t="str">
        <f t="shared" si="169"/>
        <v/>
      </c>
      <c r="Q619" s="6"/>
      <c r="R619" s="9" t="s">
        <v>15</v>
      </c>
    </row>
    <row r="620" spans="2:18">
      <c r="B620" s="231" t="s">
        <v>367</v>
      </c>
      <c r="C620" s="232"/>
      <c r="D620" s="232"/>
      <c r="E620" s="232"/>
      <c r="F620" s="232"/>
      <c r="G620" s="232"/>
      <c r="H620" s="232"/>
      <c r="I620" s="232"/>
      <c r="J620" s="232"/>
      <c r="K620" s="232"/>
      <c r="L620" s="232"/>
      <c r="M620" s="232"/>
      <c r="N620" s="232"/>
      <c r="O620" s="120"/>
      <c r="P620" s="120"/>
    </row>
    <row r="621" spans="2:18">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f t="shared" si="170"/>
        <v>15064</v>
      </c>
      <c r="I621" s="7">
        <f t="shared" si="170"/>
        <v>-7109</v>
      </c>
      <c r="J621" s="7">
        <f t="shared" si="170"/>
        <v>-223037</v>
      </c>
      <c r="K621" s="7">
        <f t="shared" si="170"/>
        <v>-212807</v>
      </c>
      <c r="L621" s="7">
        <f t="shared" si="170"/>
        <v>-202513</v>
      </c>
      <c r="M621" s="7">
        <f t="shared" si="170"/>
        <v>52908</v>
      </c>
      <c r="N621" s="7">
        <f t="shared" si="170"/>
        <v>-201184</v>
      </c>
      <c r="O621" s="7">
        <f t="shared" si="170"/>
        <v>-256807</v>
      </c>
      <c r="P621" s="7">
        <f t="shared" si="170"/>
        <v>-75000</v>
      </c>
      <c r="Q621" s="6"/>
      <c r="R621" s="9" t="s">
        <v>12</v>
      </c>
    </row>
    <row r="622" spans="2:18">
      <c r="B622" s="7" t="str">
        <f t="shared" si="170"/>
        <v/>
      </c>
      <c r="C622" s="7" t="str">
        <f t="shared" si="170"/>
        <v/>
      </c>
      <c r="D622" s="7" t="str">
        <f t="shared" si="170"/>
        <v/>
      </c>
      <c r="E622" s="7" t="str">
        <f t="shared" si="170"/>
        <v/>
      </c>
      <c r="F622" s="7" t="str">
        <f t="shared" si="170"/>
        <v/>
      </c>
      <c r="G622" s="7">
        <f t="shared" si="170"/>
        <v>131230</v>
      </c>
      <c r="H622" s="7">
        <f t="shared" si="170"/>
        <v>-148974</v>
      </c>
      <c r="I622" s="7">
        <f t="shared" si="170"/>
        <v>-104451</v>
      </c>
      <c r="J622" s="7">
        <f t="shared" si="170"/>
        <v>-254323</v>
      </c>
      <c r="K622" s="7">
        <f t="shared" si="170"/>
        <v>-136072</v>
      </c>
      <c r="L622" s="7">
        <f t="shared" si="170"/>
        <v>-261381</v>
      </c>
      <c r="M622" s="7">
        <f t="shared" si="170"/>
        <v>25988</v>
      </c>
      <c r="N622" s="7">
        <f t="shared" si="170"/>
        <v>-270382</v>
      </c>
      <c r="O622" s="7">
        <f t="shared" si="170"/>
        <v>-794031</v>
      </c>
      <c r="P622" s="7">
        <f t="shared" si="170"/>
        <v>-782551</v>
      </c>
      <c r="Q622" s="6"/>
      <c r="R622" s="9" t="s">
        <v>13</v>
      </c>
    </row>
    <row r="623" spans="2:18">
      <c r="B623" s="7" t="str">
        <f t="shared" si="170"/>
        <v/>
      </c>
      <c r="C623" s="7" t="str">
        <f t="shared" si="170"/>
        <v/>
      </c>
      <c r="D623" s="7" t="str">
        <f t="shared" si="170"/>
        <v/>
      </c>
      <c r="E623" s="7" t="str">
        <f t="shared" si="170"/>
        <v/>
      </c>
      <c r="F623" s="7" t="str">
        <f t="shared" si="170"/>
        <v/>
      </c>
      <c r="G623" s="7">
        <f t="shared" si="170"/>
        <v>107216</v>
      </c>
      <c r="H623" s="7">
        <f t="shared" si="170"/>
        <v>-270957</v>
      </c>
      <c r="I623" s="7">
        <f t="shared" si="170"/>
        <v>-255871</v>
      </c>
      <c r="J623" s="7">
        <f t="shared" si="170"/>
        <v>-503600</v>
      </c>
      <c r="K623" s="7">
        <f t="shared" si="170"/>
        <v>-466499</v>
      </c>
      <c r="L623" s="7">
        <f t="shared" si="170"/>
        <v>-419595</v>
      </c>
      <c r="M623" s="7">
        <f t="shared" si="170"/>
        <v>-321954</v>
      </c>
      <c r="N623" s="7">
        <f t="shared" si="170"/>
        <v>-942944</v>
      </c>
      <c r="O623" s="7">
        <f t="shared" si="170"/>
        <v>-1287123</v>
      </c>
      <c r="P623" s="7" t="str">
        <f t="shared" si="170"/>
        <v/>
      </c>
      <c r="Q623" s="6"/>
      <c r="R623" s="9" t="s">
        <v>14</v>
      </c>
    </row>
    <row r="624" spans="2:18">
      <c r="B624" s="7" t="str">
        <f t="shared" si="170"/>
        <v/>
      </c>
      <c r="C624" s="7" t="str">
        <f t="shared" si="170"/>
        <v/>
      </c>
      <c r="D624" s="7" t="str">
        <f t="shared" si="170"/>
        <v/>
      </c>
      <c r="E624" s="7" t="str">
        <f t="shared" si="170"/>
        <v/>
      </c>
      <c r="F624" s="7">
        <f t="shared" si="170"/>
        <v>303615.23</v>
      </c>
      <c r="G624" s="7">
        <f t="shared" si="170"/>
        <v>1102901.45</v>
      </c>
      <c r="H624" s="7">
        <f t="shared" si="170"/>
        <v>-671407</v>
      </c>
      <c r="I624" s="7">
        <f t="shared" si="170"/>
        <v>-246703</v>
      </c>
      <c r="J624" s="7">
        <f t="shared" si="170"/>
        <v>-473087</v>
      </c>
      <c r="K624" s="7">
        <f t="shared" si="170"/>
        <v>-624934</v>
      </c>
      <c r="L624" s="7">
        <f t="shared" si="170"/>
        <v>-176963</v>
      </c>
      <c r="M624" s="7">
        <f t="shared" si="170"/>
        <v>-621309</v>
      </c>
      <c r="N624" s="7">
        <f t="shared" si="170"/>
        <v>-1222386</v>
      </c>
      <c r="O624" s="7">
        <f t="shared" si="170"/>
        <v>-1313884</v>
      </c>
      <c r="P624" s="7" t="str">
        <f t="shared" si="170"/>
        <v/>
      </c>
      <c r="Q624" s="6"/>
      <c r="R624" s="9" t="s">
        <v>15</v>
      </c>
    </row>
    <row r="625" spans="2:18">
      <c r="B625" s="239" t="s">
        <v>368</v>
      </c>
      <c r="C625" s="240"/>
      <c r="D625" s="240"/>
      <c r="E625" s="240"/>
      <c r="F625" s="240"/>
      <c r="G625" s="240"/>
      <c r="H625" s="240"/>
      <c r="I625" s="240"/>
      <c r="J625" s="240"/>
      <c r="K625" s="240"/>
      <c r="L625" s="240"/>
      <c r="M625" s="240"/>
      <c r="N625" s="240"/>
      <c r="O625" s="136"/>
      <c r="P625" s="136"/>
    </row>
    <row r="626" spans="2:18">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f t="shared" si="171"/>
        <v>47483</v>
      </c>
      <c r="I626" s="7">
        <f t="shared" si="171"/>
        <v>-3507</v>
      </c>
      <c r="J626" s="7">
        <f t="shared" si="171"/>
        <v>501845</v>
      </c>
      <c r="K626" s="7">
        <f t="shared" si="171"/>
        <v>-34415</v>
      </c>
      <c r="L626" s="7">
        <f t="shared" si="171"/>
        <v>243909</v>
      </c>
      <c r="M626" s="7">
        <f t="shared" si="171"/>
        <v>54408</v>
      </c>
      <c r="N626" s="8">
        <f t="shared" si="171"/>
        <v>-283528</v>
      </c>
      <c r="O626" s="8">
        <f t="shared" si="171"/>
        <v>470509</v>
      </c>
      <c r="P626" s="8">
        <f t="shared" si="171"/>
        <v>35892</v>
      </c>
      <c r="Q626" s="6"/>
      <c r="R626" s="9" t="s">
        <v>12</v>
      </c>
    </row>
    <row r="627" spans="2:18">
      <c r="B627" s="7" t="str">
        <f t="shared" si="171"/>
        <v/>
      </c>
      <c r="C627" s="7" t="str">
        <f t="shared" si="171"/>
        <v/>
      </c>
      <c r="D627" s="7" t="str">
        <f t="shared" si="171"/>
        <v/>
      </c>
      <c r="E627" s="7" t="str">
        <f t="shared" si="171"/>
        <v/>
      </c>
      <c r="F627" s="7" t="str">
        <f t="shared" si="171"/>
        <v/>
      </c>
      <c r="G627" s="7">
        <f t="shared" si="171"/>
        <v>-23504</v>
      </c>
      <c r="H627" s="7">
        <f t="shared" si="171"/>
        <v>-240711</v>
      </c>
      <c r="I627" s="7">
        <f t="shared" si="171"/>
        <v>-8778</v>
      </c>
      <c r="J627" s="7">
        <f t="shared" si="171"/>
        <v>535959</v>
      </c>
      <c r="K627" s="7">
        <f t="shared" si="171"/>
        <v>144812</v>
      </c>
      <c r="L627" s="7">
        <f t="shared" si="171"/>
        <v>-11466</v>
      </c>
      <c r="M627" s="7">
        <f t="shared" si="171"/>
        <v>301080</v>
      </c>
      <c r="N627" s="8">
        <f t="shared" si="171"/>
        <v>-221150</v>
      </c>
      <c r="O627" s="8">
        <f t="shared" si="171"/>
        <v>454369</v>
      </c>
      <c r="P627" s="8">
        <f t="shared" si="171"/>
        <v>-129170</v>
      </c>
      <c r="Q627" s="6"/>
      <c r="R627" s="9" t="s">
        <v>13</v>
      </c>
    </row>
    <row r="628" spans="2:18">
      <c r="B628" s="7" t="str">
        <f t="shared" si="171"/>
        <v/>
      </c>
      <c r="C628" s="7" t="str">
        <f t="shared" si="171"/>
        <v/>
      </c>
      <c r="D628" s="7" t="str">
        <f t="shared" si="171"/>
        <v/>
      </c>
      <c r="E628" s="7" t="str">
        <f t="shared" si="171"/>
        <v/>
      </c>
      <c r="F628" s="7" t="str">
        <f t="shared" si="171"/>
        <v/>
      </c>
      <c r="G628" s="7">
        <f t="shared" si="171"/>
        <v>-4629</v>
      </c>
      <c r="H628" s="7">
        <f t="shared" si="171"/>
        <v>-300901</v>
      </c>
      <c r="I628" s="7">
        <f t="shared" si="171"/>
        <v>-49210</v>
      </c>
      <c r="J628" s="7">
        <f t="shared" si="171"/>
        <v>317534</v>
      </c>
      <c r="K628" s="7">
        <f t="shared" si="171"/>
        <v>-55964</v>
      </c>
      <c r="L628" s="7">
        <f t="shared" si="171"/>
        <v>-22068</v>
      </c>
      <c r="M628" s="7">
        <f t="shared" si="171"/>
        <v>525244</v>
      </c>
      <c r="N628" s="8">
        <f t="shared" si="171"/>
        <v>-297587</v>
      </c>
      <c r="O628" s="8">
        <f t="shared" si="171"/>
        <v>574958</v>
      </c>
      <c r="P628" s="8" t="str">
        <f t="shared" si="171"/>
        <v/>
      </c>
      <c r="Q628" s="6"/>
      <c r="R628" s="9" t="s">
        <v>14</v>
      </c>
    </row>
    <row r="629" spans="2:18">
      <c r="B629" s="7" t="str">
        <f t="shared" si="171"/>
        <v/>
      </c>
      <c r="C629" s="7" t="str">
        <f t="shared" si="171"/>
        <v/>
      </c>
      <c r="D629" s="7" t="str">
        <f t="shared" si="171"/>
        <v/>
      </c>
      <c r="E629" s="7" t="str">
        <f t="shared" si="171"/>
        <v/>
      </c>
      <c r="F629" s="7">
        <f t="shared" si="171"/>
        <v>20063.91</v>
      </c>
      <c r="G629" s="7">
        <f t="shared" si="171"/>
        <v>1172419.1399999999</v>
      </c>
      <c r="H629" s="7">
        <f t="shared" si="171"/>
        <v>-1199990</v>
      </c>
      <c r="I629" s="7">
        <f t="shared" si="171"/>
        <v>178147</v>
      </c>
      <c r="J629" s="7">
        <f t="shared" si="171"/>
        <v>70395</v>
      </c>
      <c r="K629" s="7">
        <f t="shared" si="171"/>
        <v>-50473</v>
      </c>
      <c r="L629" s="7">
        <f t="shared" si="171"/>
        <v>95177</v>
      </c>
      <c r="M629" s="7">
        <f t="shared" si="171"/>
        <v>701328</v>
      </c>
      <c r="N629" s="8">
        <f t="shared" si="171"/>
        <v>-243240</v>
      </c>
      <c r="O629" s="8">
        <f t="shared" si="171"/>
        <v>1148257</v>
      </c>
      <c r="P629" s="8" t="str">
        <f t="shared" si="171"/>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t="e">
        <f t="shared" ref="B632:P632" si="172">B588/B402</f>
        <v>#VALUE!</v>
      </c>
      <c r="C632" s="29" t="e">
        <f t="shared" si="172"/>
        <v>#VALUE!</v>
      </c>
      <c r="D632" s="29" t="e">
        <f t="shared" si="172"/>
        <v>#VALUE!</v>
      </c>
      <c r="E632" s="29" t="e">
        <f t="shared" si="172"/>
        <v>#VALUE!</v>
      </c>
      <c r="F632" s="29">
        <f t="shared" si="172"/>
        <v>3.3589474376231658E-2</v>
      </c>
      <c r="G632" s="29">
        <f t="shared" si="172"/>
        <v>7.8138771083856265E-2</v>
      </c>
      <c r="H632" s="29">
        <f t="shared" si="172"/>
        <v>8.1500181704884198E-2</v>
      </c>
      <c r="I632" s="29">
        <f t="shared" si="172"/>
        <v>9.1394772340978647E-2</v>
      </c>
      <c r="J632" s="29">
        <f t="shared" si="172"/>
        <v>0.1001022166930929</v>
      </c>
      <c r="K632" s="29">
        <f t="shared" si="172"/>
        <v>0.12761664718236868</v>
      </c>
      <c r="L632" s="29">
        <f t="shared" si="172"/>
        <v>0.1252007636988296</v>
      </c>
      <c r="M632" s="29">
        <f t="shared" si="172"/>
        <v>0.1080933150600914</v>
      </c>
      <c r="N632" s="29">
        <f t="shared" si="172"/>
        <v>0.12016267183124622</v>
      </c>
      <c r="O632" s="29">
        <f t="shared" ref="O632" si="173">O588/O402</f>
        <v>0.14668994929059578</v>
      </c>
      <c r="P632" s="29">
        <f t="shared" si="172"/>
        <v>0.16357430530106357</v>
      </c>
      <c r="Q632" s="6"/>
      <c r="R632" s="89" t="s">
        <v>37</v>
      </c>
    </row>
    <row r="633" spans="2:18">
      <c r="B633" s="29" t="e">
        <f t="shared" ref="B633:P633" si="174">((B551*(1-B582))/(B457+B432))</f>
        <v>#DIV/0!</v>
      </c>
      <c r="C633" s="29" t="e">
        <f t="shared" si="174"/>
        <v>#DIV/0!</v>
      </c>
      <c r="D633" s="29" t="e">
        <f t="shared" si="174"/>
        <v>#DIV/0!</v>
      </c>
      <c r="E633" s="29" t="e">
        <f t="shared" si="174"/>
        <v>#DIV/0!</v>
      </c>
      <c r="F633" s="29">
        <f t="shared" si="174"/>
        <v>5.0562751478586888E-2</v>
      </c>
      <c r="G633" s="29">
        <f t="shared" si="174"/>
        <v>0.10335041211848893</v>
      </c>
      <c r="H633" s="29">
        <f t="shared" si="174"/>
        <v>0.12653101152620794</v>
      </c>
      <c r="I633" s="29">
        <f t="shared" si="174"/>
        <v>0.12013239077603662</v>
      </c>
      <c r="J633" s="29">
        <f t="shared" si="174"/>
        <v>0.16949646362749124</v>
      </c>
      <c r="K633" s="29">
        <f t="shared" si="174"/>
        <v>0.21170215494808864</v>
      </c>
      <c r="L633" s="29">
        <f t="shared" si="174"/>
        <v>0.18592598496316412</v>
      </c>
      <c r="M633" s="29">
        <f t="shared" si="174"/>
        <v>0.17956555735460905</v>
      </c>
      <c r="N633" s="29">
        <f t="shared" si="174"/>
        <v>0.19657072633205391</v>
      </c>
      <c r="O633" s="29">
        <f t="shared" ref="O633" si="175">((O551*(1-O582))/(O457+O432))</f>
        <v>0.22613241983399676</v>
      </c>
      <c r="P633" s="29">
        <f t="shared" si="174"/>
        <v>0.2717670592351582</v>
      </c>
      <c r="Q633" s="6"/>
      <c r="R633" s="89" t="s">
        <v>38</v>
      </c>
    </row>
    <row r="634" spans="2:18">
      <c r="B634" s="29" t="e">
        <f t="shared" ref="B634:P634" si="176">B588/B457</f>
        <v>#VALUE!</v>
      </c>
      <c r="C634" s="29" t="e">
        <f t="shared" si="176"/>
        <v>#VALUE!</v>
      </c>
      <c r="D634" s="29" t="e">
        <f t="shared" si="176"/>
        <v>#VALUE!</v>
      </c>
      <c r="E634" s="29" t="e">
        <f t="shared" si="176"/>
        <v>#VALUE!</v>
      </c>
      <c r="F634" s="29">
        <f t="shared" si="176"/>
        <v>8.665831222027913E-2</v>
      </c>
      <c r="G634" s="29">
        <f t="shared" si="176"/>
        <v>0.13830604913086</v>
      </c>
      <c r="H634" s="29">
        <f t="shared" si="176"/>
        <v>0.13771780769578812</v>
      </c>
      <c r="I634" s="29">
        <f t="shared" si="176"/>
        <v>0.16050674904087719</v>
      </c>
      <c r="J634" s="29">
        <f t="shared" si="176"/>
        <v>0.16985946419978273</v>
      </c>
      <c r="K634" s="29">
        <f t="shared" si="176"/>
        <v>0.21218924479073809</v>
      </c>
      <c r="L634" s="29">
        <f t="shared" si="176"/>
        <v>0.21068387251858495</v>
      </c>
      <c r="M634" s="29">
        <f t="shared" si="176"/>
        <v>0.18437495850201086</v>
      </c>
      <c r="N634" s="29">
        <f t="shared" si="176"/>
        <v>0.20016149160986696</v>
      </c>
      <c r="O634" s="29">
        <f t="shared" ref="O634" si="177">O588/O457</f>
        <v>0.24326737325092904</v>
      </c>
      <c r="P634" s="29">
        <f t="shared" si="176"/>
        <v>0.27859224765910529</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t="e">
        <f t="shared" ref="B636:N636" si="178">B378/B414</f>
        <v>#VALUE!</v>
      </c>
      <c r="C636" s="27" t="e">
        <f t="shared" si="178"/>
        <v>#VALUE!</v>
      </c>
      <c r="D636" s="27" t="e">
        <f t="shared" si="178"/>
        <v>#VALUE!</v>
      </c>
      <c r="E636" s="27" t="e">
        <f t="shared" si="178"/>
        <v>#VALUE!</v>
      </c>
      <c r="F636" s="27">
        <f t="shared" si="178"/>
        <v>1.515894010536853</v>
      </c>
      <c r="G636" s="27">
        <f t="shared" si="178"/>
        <v>2.0512204460477306</v>
      </c>
      <c r="H636" s="27">
        <f t="shared" si="178"/>
        <v>1.9275252386492774</v>
      </c>
      <c r="I636" s="27">
        <f t="shared" si="178"/>
        <v>1.9931384987469474</v>
      </c>
      <c r="J636" s="27">
        <f t="shared" si="178"/>
        <v>1.8043435098233747</v>
      </c>
      <c r="K636" s="27">
        <f t="shared" si="178"/>
        <v>1.9220762361172423</v>
      </c>
      <c r="L636" s="27">
        <f t="shared" si="178"/>
        <v>1.7135664600939564</v>
      </c>
      <c r="M636" s="27">
        <f t="shared" si="178"/>
        <v>1.7425557325032237</v>
      </c>
      <c r="N636" s="27">
        <f t="shared" si="178"/>
        <v>1.7879928563098491</v>
      </c>
      <c r="O636" s="27">
        <f>O378/O414</f>
        <v>1.9163813485722763</v>
      </c>
      <c r="P636" s="27">
        <f>P378/P414</f>
        <v>1.8497138591689475</v>
      </c>
      <c r="Q636" s="6"/>
      <c r="R636" s="89" t="s">
        <v>394</v>
      </c>
    </row>
    <row r="637" spans="2:18">
      <c r="B637" s="27" t="e">
        <f t="shared" ref="B637:N637" si="179">(B378-B372)/B414</f>
        <v>#VALUE!</v>
      </c>
      <c r="C637" s="27" t="e">
        <f t="shared" si="179"/>
        <v>#VALUE!</v>
      </c>
      <c r="D637" s="27" t="e">
        <f t="shared" si="179"/>
        <v>#VALUE!</v>
      </c>
      <c r="E637" s="27" t="e">
        <f t="shared" si="179"/>
        <v>#VALUE!</v>
      </c>
      <c r="F637" s="27">
        <f t="shared" si="179"/>
        <v>0.8264043569058328</v>
      </c>
      <c r="G637" s="27">
        <f t="shared" si="179"/>
        <v>1.3897928118467928</v>
      </c>
      <c r="H637" s="27">
        <f t="shared" si="179"/>
        <v>1.2707386162283898</v>
      </c>
      <c r="I637" s="27">
        <f t="shared" si="179"/>
        <v>1.3254631868730093</v>
      </c>
      <c r="J637" s="27">
        <f t="shared" si="179"/>
        <v>1.2052530885968673</v>
      </c>
      <c r="K637" s="27">
        <f t="shared" si="179"/>
        <v>1.2628002397937632</v>
      </c>
      <c r="L637" s="27">
        <f t="shared" si="179"/>
        <v>1.0285421603828615</v>
      </c>
      <c r="M637" s="27">
        <f t="shared" si="179"/>
        <v>1.0557635265162575</v>
      </c>
      <c r="N637" s="27">
        <f t="shared" si="179"/>
        <v>0.97266067260597566</v>
      </c>
      <c r="O637" s="27">
        <f>(O378-O372)/O414</f>
        <v>1.1287021040084642</v>
      </c>
      <c r="P637" s="27">
        <f>(P378-P372)/P414</f>
        <v>1.1584763888424305</v>
      </c>
      <c r="Q637" s="6"/>
      <c r="R637" s="89" t="s">
        <v>395</v>
      </c>
    </row>
    <row r="638" spans="2:18">
      <c r="B638" s="217" t="s">
        <v>369</v>
      </c>
      <c r="C638" s="218"/>
      <c r="D638" s="218"/>
      <c r="E638" s="218"/>
      <c r="F638" s="218"/>
      <c r="G638" s="218"/>
      <c r="H638" s="218"/>
      <c r="I638" s="218"/>
      <c r="J638" s="218"/>
      <c r="K638" s="218"/>
      <c r="L638" s="218"/>
      <c r="M638" s="218"/>
      <c r="N638" s="218"/>
      <c r="O638" s="126"/>
      <c r="P638" s="126"/>
      <c r="Q638" s="28"/>
      <c r="R638" s="89"/>
    </row>
    <row r="639" spans="2:18">
      <c r="B639" s="27" t="e">
        <f t="shared" ref="B639:N639" si="180">B432/B457</f>
        <v>#VALUE!</v>
      </c>
      <c r="C639" s="27" t="e">
        <f t="shared" si="180"/>
        <v>#VALUE!</v>
      </c>
      <c r="D639" s="27" t="e">
        <f t="shared" si="180"/>
        <v>#VALUE!</v>
      </c>
      <c r="E639" s="27" t="e">
        <f t="shared" si="180"/>
        <v>#VALUE!</v>
      </c>
      <c r="F639" s="27">
        <f t="shared" si="180"/>
        <v>0.74709583478347641</v>
      </c>
      <c r="G639" s="27">
        <f t="shared" si="180"/>
        <v>0.26979723463204491</v>
      </c>
      <c r="H639" s="27">
        <f t="shared" si="180"/>
        <v>0.14246181766994781</v>
      </c>
      <c r="I639" s="27">
        <f t="shared" si="180"/>
        <v>0.16004996897125284</v>
      </c>
      <c r="J639" s="27">
        <f t="shared" si="180"/>
        <v>0.13978341827991086</v>
      </c>
      <c r="K639" s="27">
        <f t="shared" si="180"/>
        <v>9.650784909734475E-2</v>
      </c>
      <c r="L639" s="27">
        <f t="shared" si="180"/>
        <v>0.16707871453642692</v>
      </c>
      <c r="M639" s="27">
        <f t="shared" si="180"/>
        <v>0.14385526926486453</v>
      </c>
      <c r="N639" s="27">
        <f t="shared" si="180"/>
        <v>7.1790321915328442E-2</v>
      </c>
      <c r="O639" s="27">
        <f>O432/O457</f>
        <v>2.1014592356194441E-2</v>
      </c>
      <c r="P639" s="27">
        <f>P432/P457</f>
        <v>2.2070956804377987E-2</v>
      </c>
      <c r="Q639" s="6"/>
      <c r="R639" s="89" t="s">
        <v>40</v>
      </c>
    </row>
    <row r="640" spans="2:18">
      <c r="B640" s="27" t="e">
        <f t="shared" ref="B640:N640" si="181">B432/B588</f>
        <v>#VALUE!</v>
      </c>
      <c r="C640" s="27" t="e">
        <f t="shared" si="181"/>
        <v>#VALUE!</v>
      </c>
      <c r="D640" s="27" t="e">
        <f t="shared" si="181"/>
        <v>#VALUE!</v>
      </c>
      <c r="E640" s="27" t="e">
        <f t="shared" si="181"/>
        <v>#VALUE!</v>
      </c>
      <c r="F640" s="27">
        <f t="shared" si="181"/>
        <v>8.6211676138396651</v>
      </c>
      <c r="G640" s="27">
        <f t="shared" si="181"/>
        <v>1.9507262070422735</v>
      </c>
      <c r="H640" s="27">
        <f t="shared" si="181"/>
        <v>1.0344473242315835</v>
      </c>
      <c r="I640" s="27">
        <f t="shared" si="181"/>
        <v>0.99715413792657392</v>
      </c>
      <c r="J640" s="27">
        <f t="shared" si="181"/>
        <v>0.82293570710609643</v>
      </c>
      <c r="K640" s="27">
        <f t="shared" si="181"/>
        <v>0.45481970206605515</v>
      </c>
      <c r="L640" s="27">
        <f t="shared" si="181"/>
        <v>0.79303039449157886</v>
      </c>
      <c r="M640" s="27">
        <f t="shared" si="181"/>
        <v>0.780232144504025</v>
      </c>
      <c r="N640" s="27">
        <f t="shared" si="181"/>
        <v>0.35866200505367102</v>
      </c>
      <c r="O640" s="27">
        <f>O432/O588</f>
        <v>8.6384754664646277E-2</v>
      </c>
      <c r="P640" s="27">
        <f>P432/P588</f>
        <v>7.9223154950760669E-2</v>
      </c>
      <c r="Q640" s="6"/>
      <c r="R640" s="89" t="s">
        <v>41</v>
      </c>
    </row>
    <row r="641" spans="2:18">
      <c r="B641" s="221" t="s">
        <v>393</v>
      </c>
      <c r="C641" s="222"/>
      <c r="D641" s="222"/>
      <c r="E641" s="222"/>
      <c r="F641" s="222"/>
      <c r="G641" s="222"/>
      <c r="H641" s="222"/>
      <c r="I641" s="222"/>
      <c r="J641" s="222"/>
      <c r="K641" s="222"/>
      <c r="L641" s="222"/>
      <c r="M641" s="222"/>
      <c r="N641" s="222"/>
      <c r="O641" s="127"/>
      <c r="P641" s="127"/>
      <c r="Q641" s="40"/>
      <c r="R641" s="41"/>
    </row>
    <row r="642" spans="2:18">
      <c r="B642" s="42"/>
      <c r="C642" s="43" t="e">
        <f t="shared" ref="C642:N642" si="182">365/(C465/((C366+B366)/2))</f>
        <v>#VALUE!</v>
      </c>
      <c r="D642" s="43" t="e">
        <f t="shared" si="182"/>
        <v>#VALUE!</v>
      </c>
      <c r="E642" s="43" t="e">
        <f t="shared" si="182"/>
        <v>#VALUE!</v>
      </c>
      <c r="F642" s="43" t="e">
        <f t="shared" si="182"/>
        <v>#VALUE!</v>
      </c>
      <c r="G642" s="43">
        <f t="shared" si="182"/>
        <v>105.78699857946941</v>
      </c>
      <c r="H642" s="43">
        <f t="shared" si="182"/>
        <v>99.061708813230027</v>
      </c>
      <c r="I642" s="43">
        <f t="shared" si="182"/>
        <v>109.90183641370344</v>
      </c>
      <c r="J642" s="43">
        <f t="shared" si="182"/>
        <v>100.68483796677272</v>
      </c>
      <c r="K642" s="43">
        <f t="shared" si="182"/>
        <v>96.643541899760322</v>
      </c>
      <c r="L642" s="43">
        <f t="shared" si="182"/>
        <v>95.574430400089881</v>
      </c>
      <c r="M642" s="43">
        <f t="shared" si="182"/>
        <v>88.957301099221795</v>
      </c>
      <c r="N642" s="44">
        <f t="shared" si="182"/>
        <v>78.291930019601395</v>
      </c>
      <c r="O642" s="44">
        <f>365/(O465/((O366+M366)/2))</f>
        <v>71.280434448968876</v>
      </c>
      <c r="P642" s="44">
        <f>365/(P465/((P366+N366)/2))</f>
        <v>77.174839781486128</v>
      </c>
      <c r="Q642" s="40"/>
      <c r="R642" s="41" t="s">
        <v>60</v>
      </c>
    </row>
    <row r="643" spans="2:18">
      <c r="B643" s="42"/>
      <c r="C643" s="43" t="e">
        <f t="shared" ref="C643:N643" si="183">365/(C503/((C372+B372)/2))</f>
        <v>#VALUE!</v>
      </c>
      <c r="D643" s="43" t="e">
        <f t="shared" si="183"/>
        <v>#VALUE!</v>
      </c>
      <c r="E643" s="43" t="e">
        <f t="shared" si="183"/>
        <v>#VALUE!</v>
      </c>
      <c r="F643" s="43" t="e">
        <f t="shared" si="183"/>
        <v>#VALUE!</v>
      </c>
      <c r="G643" s="43">
        <f t="shared" si="183"/>
        <v>179.00098579339345</v>
      </c>
      <c r="H643" s="43">
        <f t="shared" si="183"/>
        <v>131.90824846930434</v>
      </c>
      <c r="I643" s="43">
        <f t="shared" si="183"/>
        <v>149.58314079966229</v>
      </c>
      <c r="J643" s="43">
        <f t="shared" si="183"/>
        <v>140.89539120254889</v>
      </c>
      <c r="K643" s="43">
        <f t="shared" si="183"/>
        <v>142.07337907565466</v>
      </c>
      <c r="L643" s="43">
        <f t="shared" si="183"/>
        <v>152.48957985016892</v>
      </c>
      <c r="M643" s="43">
        <f t="shared" si="183"/>
        <v>151.8232045191321</v>
      </c>
      <c r="N643" s="44">
        <f t="shared" si="183"/>
        <v>151.9186349640411</v>
      </c>
      <c r="O643" s="44">
        <f>365/(O503/((O372+M372)/2))</f>
        <v>148.19216323343659</v>
      </c>
      <c r="P643" s="44">
        <f>365/(P503/((P372+N372)/2))</f>
        <v>153.4191776153767</v>
      </c>
      <c r="Q643" s="40"/>
      <c r="R643" s="41" t="s">
        <v>61</v>
      </c>
    </row>
    <row r="644" spans="2:18">
      <c r="B644" s="42"/>
      <c r="C644" s="43" t="e">
        <f t="shared" ref="C644:N644" si="184">365/(C503/((C408+B408)/2))</f>
        <v>#VALUE!</v>
      </c>
      <c r="D644" s="43" t="e">
        <f t="shared" si="184"/>
        <v>#VALUE!</v>
      </c>
      <c r="E644" s="43" t="e">
        <f t="shared" si="184"/>
        <v>#VALUE!</v>
      </c>
      <c r="F644" s="43" t="e">
        <f t="shared" si="184"/>
        <v>#VALUE!</v>
      </c>
      <c r="G644" s="43">
        <f t="shared" si="184"/>
        <v>125.72523973959082</v>
      </c>
      <c r="H644" s="43">
        <f t="shared" si="184"/>
        <v>119.30539557475817</v>
      </c>
      <c r="I644" s="43">
        <f t="shared" si="184"/>
        <v>145.09422202685187</v>
      </c>
      <c r="J644" s="43">
        <f t="shared" si="184"/>
        <v>136.26225972404714</v>
      </c>
      <c r="K644" s="43">
        <f t="shared" si="184"/>
        <v>141.2208980619458</v>
      </c>
      <c r="L644" s="43">
        <f t="shared" si="184"/>
        <v>138.44985382229527</v>
      </c>
      <c r="M644" s="43">
        <f t="shared" si="184"/>
        <v>130.50164410321199</v>
      </c>
      <c r="N644" s="44">
        <f t="shared" si="184"/>
        <v>127.10620048190643</v>
      </c>
      <c r="O644" s="44">
        <f>365/(O503/((O408+M408)/2))</f>
        <v>134.0374202767488</v>
      </c>
      <c r="P644" s="44">
        <f>365/(P503/((P408+N408)/2))</f>
        <v>145.95630920608011</v>
      </c>
      <c r="Q644" s="40"/>
      <c r="R644" s="41" t="s">
        <v>62</v>
      </c>
    </row>
    <row r="645" spans="2:18">
      <c r="B645" s="45"/>
      <c r="C645" s="46" t="e">
        <f t="shared" ref="C645:M645" si="185">C643+C642-C644</f>
        <v>#VALUE!</v>
      </c>
      <c r="D645" s="46" t="e">
        <f t="shared" si="185"/>
        <v>#VALUE!</v>
      </c>
      <c r="E645" s="46" t="e">
        <f t="shared" si="185"/>
        <v>#VALUE!</v>
      </c>
      <c r="F645" s="46" t="e">
        <f t="shared" si="185"/>
        <v>#VALUE!</v>
      </c>
      <c r="G645" s="46">
        <f t="shared" si="185"/>
        <v>159.06274463327205</v>
      </c>
      <c r="H645" s="46">
        <f t="shared" si="185"/>
        <v>111.66456170777622</v>
      </c>
      <c r="I645" s="46">
        <f t="shared" si="185"/>
        <v>114.39075518651384</v>
      </c>
      <c r="J645" s="46">
        <f t="shared" si="185"/>
        <v>105.31796944527449</v>
      </c>
      <c r="K645" s="46">
        <f t="shared" si="185"/>
        <v>97.496022913469176</v>
      </c>
      <c r="L645" s="46">
        <f t="shared" si="185"/>
        <v>109.61415642796354</v>
      </c>
      <c r="M645" s="46">
        <f t="shared" si="185"/>
        <v>110.27886151514193</v>
      </c>
      <c r="N645" s="47">
        <f>N643+N642-N644</f>
        <v>103.10436450173606</v>
      </c>
      <c r="O645" s="47">
        <f>O643+O642-O644</f>
        <v>85.435177405656674</v>
      </c>
      <c r="P645" s="47">
        <f>P643+P642-P644</f>
        <v>84.637708190782718</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t="e">
        <v>#N/A</v>
      </c>
      <c r="C647" t="e">
        <v>#N/A</v>
      </c>
      <c r="D647" t="e">
        <v>#N/A</v>
      </c>
      <c r="E647" t="e">
        <v>#N/A</v>
      </c>
      <c r="F647" t="e">
        <v>#N/A</v>
      </c>
      <c r="G647">
        <v>865248.60800000001</v>
      </c>
      <c r="H647">
        <v>865248.60800000001</v>
      </c>
      <c r="I647">
        <v>865248.60800000001</v>
      </c>
      <c r="J647">
        <v>865248.60800000001</v>
      </c>
      <c r="K647">
        <v>865248.60800000001</v>
      </c>
      <c r="L647">
        <v>865248.60800000001</v>
      </c>
      <c r="M647">
        <v>871869.50800000003</v>
      </c>
      <c r="N647">
        <v>871869.50800000003</v>
      </c>
      <c r="O647">
        <v>871869.50800000003</v>
      </c>
      <c r="P647">
        <v>871869.50800000003</v>
      </c>
      <c r="Q647" s="30"/>
      <c r="R647" s="90" t="s">
        <v>43</v>
      </c>
    </row>
    <row r="648" spans="2:18">
      <c r="B648" s="13" t="e">
        <f t="shared" ref="B648:P648" si="186">B457/B647</f>
        <v>#VALUE!</v>
      </c>
      <c r="C648" s="13" t="e">
        <f t="shared" si="186"/>
        <v>#VALUE!</v>
      </c>
      <c r="D648" s="13" t="e">
        <f t="shared" si="186"/>
        <v>#VALUE!</v>
      </c>
      <c r="E648" s="13" t="e">
        <f t="shared" si="186"/>
        <v>#VALUE!</v>
      </c>
      <c r="F648" s="13" t="e">
        <f t="shared" si="186"/>
        <v>#N/A</v>
      </c>
      <c r="G648" s="13">
        <f t="shared" si="186"/>
        <v>4.2676301537603862</v>
      </c>
      <c r="H648" s="13">
        <f t="shared" si="186"/>
        <v>4.5978461718600068</v>
      </c>
      <c r="I648" s="13">
        <f t="shared" si="186"/>
        <v>5.0097624658646085</v>
      </c>
      <c r="J648" s="13">
        <f t="shared" si="186"/>
        <v>5.408623552503883</v>
      </c>
      <c r="K648" s="13">
        <f t="shared" si="186"/>
        <v>6.0611030766315892</v>
      </c>
      <c r="L648" s="13">
        <f t="shared" si="186"/>
        <v>6.6157332668023203</v>
      </c>
      <c r="M648" s="13">
        <f t="shared" si="186"/>
        <v>7.0824795951001418</v>
      </c>
      <c r="N648" s="13">
        <f t="shared" si="186"/>
        <v>7.9801357154469956</v>
      </c>
      <c r="O648" s="13">
        <f t="shared" ref="O648" si="187">O457/O647</f>
        <v>9.1789194673843326</v>
      </c>
      <c r="P648" s="13">
        <f t="shared" si="186"/>
        <v>9.7449491260336636</v>
      </c>
      <c r="Q648" s="6"/>
      <c r="R648" s="90" t="s">
        <v>44</v>
      </c>
    </row>
    <row r="649" spans="2:18">
      <c r="B649" s="13" t="e">
        <f t="shared" ref="B649:P649" si="188">B588/B647</f>
        <v>#N/A</v>
      </c>
      <c r="C649" s="13" t="e">
        <f t="shared" si="188"/>
        <v>#N/A</v>
      </c>
      <c r="D649" s="13" t="e">
        <f t="shared" si="188"/>
        <v>#N/A</v>
      </c>
      <c r="E649" s="13" t="e">
        <f t="shared" si="188"/>
        <v>#N/A</v>
      </c>
      <c r="F649" s="13" t="e">
        <f t="shared" si="188"/>
        <v>#N/A</v>
      </c>
      <c r="G649" s="13">
        <f t="shared" si="188"/>
        <v>0.59023906571832363</v>
      </c>
      <c r="H649" s="13">
        <f t="shared" si="188"/>
        <v>0.63320529491103206</v>
      </c>
      <c r="I649" s="13">
        <f t="shared" si="188"/>
        <v>0.8041006868629369</v>
      </c>
      <c r="J649" s="13">
        <f t="shared" si="188"/>
        <v>0.91870589868663499</v>
      </c>
      <c r="K649" s="13">
        <f t="shared" si="188"/>
        <v>1.2861008844292761</v>
      </c>
      <c r="L649" s="13">
        <f t="shared" si="188"/>
        <v>1.3938283041999415</v>
      </c>
      <c r="M649" s="13">
        <f t="shared" si="188"/>
        <v>1.3058318814379273</v>
      </c>
      <c r="N649" s="13">
        <f t="shared" si="188"/>
        <v>1.5973158680530435</v>
      </c>
      <c r="O649" s="13">
        <f t="shared" ref="O649" si="189">O588/O647</f>
        <v>2.2329316281124032</v>
      </c>
      <c r="P649" s="13">
        <f t="shared" si="188"/>
        <v>2.7148672803453517</v>
      </c>
      <c r="Q649" s="6"/>
      <c r="R649" s="89" t="s">
        <v>45</v>
      </c>
    </row>
    <row r="650" spans="2:18">
      <c r="B650" s="91"/>
      <c r="C650" s="91" t="e">
        <f t="shared" ref="C650:M650" si="190">+C649/B649-1</f>
        <v>#N/A</v>
      </c>
      <c r="D650" s="92" t="e">
        <f t="shared" si="190"/>
        <v>#N/A</v>
      </c>
      <c r="E650" s="91" t="e">
        <f t="shared" si="190"/>
        <v>#N/A</v>
      </c>
      <c r="F650" s="92" t="e">
        <f t="shared" si="190"/>
        <v>#N/A</v>
      </c>
      <c r="G650" s="91" t="e">
        <f t="shared" si="190"/>
        <v>#N/A</v>
      </c>
      <c r="H650" s="92">
        <f t="shared" si="190"/>
        <v>7.2794621176790919E-2</v>
      </c>
      <c r="I650" s="91">
        <f t="shared" si="190"/>
        <v>0.26988939183762883</v>
      </c>
      <c r="J650" s="92">
        <f t="shared" si="190"/>
        <v>0.14252594693185872</v>
      </c>
      <c r="K650" s="91">
        <f t="shared" si="190"/>
        <v>0.39990489477411884</v>
      </c>
      <c r="L650" s="92">
        <f t="shared" si="190"/>
        <v>8.3762806693403968E-2</v>
      </c>
      <c r="M650" s="91">
        <f t="shared" si="190"/>
        <v>-6.3132899867838654E-2</v>
      </c>
      <c r="N650" s="93">
        <f>+N649/M649-1</f>
        <v>0.2232170854138944</v>
      </c>
      <c r="O650" s="93">
        <f>+O649/M649-1</f>
        <v>0.70996868728123919</v>
      </c>
      <c r="P650" s="93">
        <f>+P649/N649-1</f>
        <v>0.69964334208642365</v>
      </c>
      <c r="Q650" s="31"/>
      <c r="R650" s="94" t="s">
        <v>46</v>
      </c>
    </row>
    <row r="651" spans="2:18">
      <c r="B651">
        <v>0</v>
      </c>
      <c r="C651">
        <v>0</v>
      </c>
      <c r="D651">
        <v>0</v>
      </c>
      <c r="E651">
        <v>0</v>
      </c>
      <c r="F651">
        <v>0</v>
      </c>
      <c r="G651">
        <v>0.18029999999999999</v>
      </c>
      <c r="H651">
        <v>0.35</v>
      </c>
      <c r="I651">
        <v>0.4</v>
      </c>
      <c r="J651">
        <v>0.47</v>
      </c>
      <c r="K651">
        <v>0.7</v>
      </c>
      <c r="L651">
        <v>0.71</v>
      </c>
      <c r="M651">
        <v>0.72</v>
      </c>
      <c r="N651">
        <v>0.9</v>
      </c>
      <c r="O651">
        <v>1.38</v>
      </c>
      <c r="P651" s="138"/>
      <c r="Q651" s="6"/>
      <c r="R651" s="90" t="s">
        <v>47</v>
      </c>
    </row>
    <row r="652" spans="2:18">
      <c r="B652" s="91" t="e">
        <f t="shared" ref="B652:P652" si="191">+B651/B661</f>
        <v>#N/A</v>
      </c>
      <c r="C652" s="91" t="e">
        <f t="shared" si="191"/>
        <v>#N/A</v>
      </c>
      <c r="D652" s="92" t="e">
        <f t="shared" si="191"/>
        <v>#N/A</v>
      </c>
      <c r="E652" s="91" t="e">
        <f t="shared" si="191"/>
        <v>#N/A</v>
      </c>
      <c r="F652" s="92" t="e">
        <f t="shared" si="191"/>
        <v>#N/A</v>
      </c>
      <c r="G652" s="91">
        <f t="shared" si="191"/>
        <v>8.9344731947810906E-3</v>
      </c>
      <c r="H652" s="92">
        <f t="shared" si="191"/>
        <v>1.6895324850218572E-2</v>
      </c>
      <c r="I652" s="91">
        <f t="shared" si="191"/>
        <v>2.2287314361371904E-2</v>
      </c>
      <c r="J652" s="92">
        <f t="shared" si="191"/>
        <v>2.1397694038420408E-2</v>
      </c>
      <c r="K652" s="91">
        <f t="shared" si="191"/>
        <v>2.2118679317980849E-2</v>
      </c>
      <c r="L652" s="92">
        <f t="shared" si="191"/>
        <v>1.7726364536505508E-2</v>
      </c>
      <c r="M652" s="91">
        <f t="shared" si="191"/>
        <v>2.2119026760403795E-2</v>
      </c>
      <c r="N652" s="93">
        <f t="shared" si="191"/>
        <v>2.7511337529786267E-2</v>
      </c>
      <c r="O652" s="93">
        <f t="shared" ref="O652" si="192">+O651/O661</f>
        <v>3.1985608284603985E-2</v>
      </c>
      <c r="P652" s="93">
        <f t="shared" si="191"/>
        <v>0</v>
      </c>
      <c r="Q652" s="6"/>
      <c r="R652" s="94" t="s">
        <v>48</v>
      </c>
    </row>
    <row r="653" spans="2:18">
      <c r="B653" s="95" t="e">
        <f t="shared" ref="B653:M653" si="193">+B651/B649</f>
        <v>#N/A</v>
      </c>
      <c r="C653" s="95" t="e">
        <f t="shared" si="193"/>
        <v>#N/A</v>
      </c>
      <c r="D653" s="96" t="e">
        <f t="shared" si="193"/>
        <v>#N/A</v>
      </c>
      <c r="E653" s="95" t="e">
        <f t="shared" si="193"/>
        <v>#N/A</v>
      </c>
      <c r="F653" s="96" t="e">
        <f t="shared" si="193"/>
        <v>#N/A</v>
      </c>
      <c r="G653" s="95">
        <f t="shared" si="193"/>
        <v>0.30546944530107317</v>
      </c>
      <c r="H653" s="96">
        <f t="shared" si="193"/>
        <v>0.55274332481565303</v>
      </c>
      <c r="I653" s="95">
        <f t="shared" si="193"/>
        <v>0.49745014092766482</v>
      </c>
      <c r="J653" s="96">
        <f t="shared" si="193"/>
        <v>0.51158918286244082</v>
      </c>
      <c r="K653" s="95">
        <f t="shared" si="193"/>
        <v>0.54428078580369998</v>
      </c>
      <c r="L653" s="96">
        <f t="shared" si="193"/>
        <v>0.50938842170201193</v>
      </c>
      <c r="M653" s="95">
        <f t="shared" si="193"/>
        <v>0.55137266154596121</v>
      </c>
      <c r="N653" s="97">
        <f>+N651/N649</f>
        <v>0.56344522583188472</v>
      </c>
      <c r="O653" s="97">
        <f>+O651/O649</f>
        <v>0.61802161007794743</v>
      </c>
      <c r="P653" s="97">
        <f>+P651/P649</f>
        <v>0</v>
      </c>
      <c r="Q653" s="28"/>
      <c r="R653" s="98" t="s">
        <v>49</v>
      </c>
    </row>
    <row r="654" spans="2:18">
      <c r="B654" s="16" t="e">
        <f t="shared" ref="B654:M654" si="194">+B661*B647</f>
        <v>#N/A</v>
      </c>
      <c r="C654" s="16" t="e">
        <f t="shared" si="194"/>
        <v>#N/A</v>
      </c>
      <c r="D654" s="16" t="e">
        <f t="shared" si="194"/>
        <v>#N/A</v>
      </c>
      <c r="E654" s="16" t="e">
        <f t="shared" si="194"/>
        <v>#N/A</v>
      </c>
      <c r="F654" s="16" t="e">
        <f t="shared" si="194"/>
        <v>#N/A</v>
      </c>
      <c r="G654" s="16">
        <f t="shared" si="194"/>
        <v>17460942.645563822</v>
      </c>
      <c r="H654" s="16">
        <f t="shared" si="194"/>
        <v>17924308.380260721</v>
      </c>
      <c r="I654" s="16">
        <f t="shared" si="194"/>
        <v>15528988.266071901</v>
      </c>
      <c r="J654" s="16">
        <f t="shared" si="194"/>
        <v>19005171.539971247</v>
      </c>
      <c r="K654" s="16">
        <f t="shared" si="194"/>
        <v>27382919.969712291</v>
      </c>
      <c r="L654" s="16">
        <f t="shared" si="194"/>
        <v>34656091.519209236</v>
      </c>
      <c r="M654" s="16">
        <f t="shared" si="194"/>
        <v>28380364.676973704</v>
      </c>
      <c r="N654" s="16">
        <f>+N661*N647</f>
        <v>28522152.234526277</v>
      </c>
      <c r="O654" s="16">
        <f>+O661*O647</f>
        <v>37616290.124428898</v>
      </c>
      <c r="P654" s="16">
        <f>+P661*P647</f>
        <v>43593475.399999999</v>
      </c>
      <c r="Q654" s="6"/>
      <c r="R654" s="89" t="s">
        <v>50</v>
      </c>
    </row>
    <row r="655" spans="2:18">
      <c r="B655" s="32" t="e">
        <f t="shared" ref="B655:M655" si="195">+B661/B$648</f>
        <v>#N/A</v>
      </c>
      <c r="C655" s="32" t="e">
        <f t="shared" si="195"/>
        <v>#N/A</v>
      </c>
      <c r="D655" s="33" t="e">
        <f t="shared" si="195"/>
        <v>#N/A</v>
      </c>
      <c r="E655" s="32" t="e">
        <f t="shared" si="195"/>
        <v>#N/A</v>
      </c>
      <c r="F655" s="33" t="e">
        <f t="shared" si="195"/>
        <v>#N/A</v>
      </c>
      <c r="G655" s="32">
        <f t="shared" si="195"/>
        <v>4.7286808285983035</v>
      </c>
      <c r="H655" s="33">
        <f t="shared" si="195"/>
        <v>4.5055421891522771</v>
      </c>
      <c r="I655" s="32">
        <f t="shared" si="195"/>
        <v>3.5824910815010762</v>
      </c>
      <c r="J655" s="33">
        <f t="shared" si="195"/>
        <v>4.0611041701685044</v>
      </c>
      <c r="K655" s="32">
        <f t="shared" si="195"/>
        <v>5.2214025635749124</v>
      </c>
      <c r="L655" s="33">
        <f t="shared" si="195"/>
        <v>6.0542546713002672</v>
      </c>
      <c r="M655" s="32">
        <f t="shared" si="195"/>
        <v>4.5960119625907092</v>
      </c>
      <c r="N655" s="34">
        <f>+N661/N$648</f>
        <v>4.0994021726810805</v>
      </c>
      <c r="O655" s="34">
        <f>+O661/O$648</f>
        <v>4.70037938182152</v>
      </c>
      <c r="P655" s="34">
        <f>+P661/P$648</f>
        <v>5.1308631120941239</v>
      </c>
      <c r="Q655" s="35">
        <f>(SUM(INDEX($B655:$P655,,$R$348-$B$348-$Q$348+1):INDEX($B655:$P655,$R$348-$B$348+1))-MAX(INDEX($B655:$P655,,$R$348-$B$348-$Q$348+1):INDEX($B655:$P655,$R$348-$B$348+1))-MIN(INDEX($B655:$P655,,$R$348-$B$348-$Q$348+1):INDEX($B655:$P655,$R$348-$B$348+1)))/(COUNT(INDEX($B655:$P655,,$R$348-$B$348-$Q$348+1):INDEX($B655:$P655,$R$348-$B$348+1))-2)</f>
        <v>4.63042329758518</v>
      </c>
      <c r="R655" s="36" t="s">
        <v>51</v>
      </c>
    </row>
    <row r="656" spans="2:18">
      <c r="B656" s="32" t="e">
        <f t="shared" ref="B656:M656" si="196">+B661/B$649</f>
        <v>#N/A</v>
      </c>
      <c r="C656" s="32" t="e">
        <f t="shared" si="196"/>
        <v>#N/A</v>
      </c>
      <c r="D656" s="33" t="e">
        <f t="shared" si="196"/>
        <v>#N/A</v>
      </c>
      <c r="E656" s="32" t="e">
        <f t="shared" si="196"/>
        <v>#N/A</v>
      </c>
      <c r="F656" s="33" t="e">
        <f t="shared" si="196"/>
        <v>#N/A</v>
      </c>
      <c r="G656" s="32">
        <f t="shared" si="196"/>
        <v>34.189978372704459</v>
      </c>
      <c r="H656" s="33">
        <f t="shared" si="196"/>
        <v>32.715755968936122</v>
      </c>
      <c r="I656" s="32">
        <f t="shared" si="196"/>
        <v>22.319878154087476</v>
      </c>
      <c r="J656" s="33">
        <f t="shared" si="196"/>
        <v>23.908612860052219</v>
      </c>
      <c r="K656" s="32">
        <f t="shared" si="196"/>
        <v>24.60729132960665</v>
      </c>
      <c r="L656" s="33">
        <f t="shared" si="196"/>
        <v>28.736203672951788</v>
      </c>
      <c r="M656" s="32">
        <f t="shared" si="196"/>
        <v>24.927528119501019</v>
      </c>
      <c r="N656" s="34">
        <f>+N661/N$649</f>
        <v>20.480473740029826</v>
      </c>
      <c r="O656" s="34">
        <f>+O661/O$649</f>
        <v>19.321865151941697</v>
      </c>
      <c r="P656" s="34">
        <f>+P661/P$649</f>
        <v>18.417106560597549</v>
      </c>
      <c r="Q656" s="35">
        <f>(SUM(INDEX($B656:$P656,,$R$348-$B$348-$Q$348+1):INDEX($B656:$P656,$R$348-$B$348+1))-MAX(INDEX($B656:$P656,,$R$348-$B$348-$Q$348+1):INDEX($B656:$P656,$R$348-$B$348+1))-MIN(INDEX($B656:$P656,,$R$348-$B$348-$Q$348+1):INDEX($B656:$P656,$R$348-$B$348+1)))/(COUNT(INDEX($B656:$P656,,$R$348-$B$348-$Q$348+1):INDEX($B656:$P656,$R$348-$B$348+1))-2)</f>
        <v>24.627201124638351</v>
      </c>
      <c r="R656" s="36" t="s">
        <v>52</v>
      </c>
    </row>
    <row r="657" spans="1:18">
      <c r="B657" s="32" t="e">
        <f t="shared" ref="B657:P657" si="197">+(B654+B432-B354-B360)/B559</f>
        <v>#N/A</v>
      </c>
      <c r="C657" s="32" t="e">
        <f t="shared" si="197"/>
        <v>#N/A</v>
      </c>
      <c r="D657" s="33" t="e">
        <f t="shared" si="197"/>
        <v>#N/A</v>
      </c>
      <c r="E657" s="32" t="e">
        <f t="shared" si="197"/>
        <v>#N/A</v>
      </c>
      <c r="F657" s="33" t="e">
        <f t="shared" si="197"/>
        <v>#N/A</v>
      </c>
      <c r="G657" s="32">
        <f t="shared" si="197"/>
        <v>23.789700099321809</v>
      </c>
      <c r="H657" s="33">
        <f t="shared" si="197"/>
        <v>22.186178535707228</v>
      </c>
      <c r="I657" s="32">
        <f t="shared" si="197"/>
        <v>16.694969057293093</v>
      </c>
      <c r="J657" s="33">
        <f t="shared" si="197"/>
        <v>15.400546906710792</v>
      </c>
      <c r="K657" s="32">
        <f t="shared" si="197"/>
        <v>17.139779193814153</v>
      </c>
      <c r="L657" s="33">
        <f t="shared" si="197"/>
        <v>21.694052852580626</v>
      </c>
      <c r="M657" s="32">
        <f t="shared" si="197"/>
        <v>17.402935679176746</v>
      </c>
      <c r="N657" s="34">
        <f t="shared" si="197"/>
        <v>14.134528425922809</v>
      </c>
      <c r="O657" s="34">
        <f t="shared" ref="O657" si="198">+(O654+O432-O354-O360)/O559</f>
        <v>14.315485479259973</v>
      </c>
      <c r="P657" s="34">
        <f t="shared" si="197"/>
        <v>13.938057775004637</v>
      </c>
      <c r="Q657" s="35">
        <f>(SUM(INDEX($B657:$P657,,$R$348-$B$348-$Q$348+1):INDEX($B657:$P657,$R$348-$B$348+1))-MAX(INDEX($B657:$P657,,$R$348-$B$348-$Q$348+1):INDEX($B657:$P657,$R$348-$B$348+1))-MIN(INDEX($B657:$P657,,$R$348-$B$348-$Q$348+1):INDEX($B657:$P657,$R$348-$B$348+1)))/(COUNT(INDEX($B657:$P657,,$R$348-$B$348-$Q$348+1):INDEX($B657:$P657,$R$348-$B$348+1))-2)</f>
        <v>17.371059516308176</v>
      </c>
      <c r="R657" s="36" t="s">
        <v>53</v>
      </c>
    </row>
    <row r="658" spans="1:18">
      <c r="B658" s="32" t="e">
        <f t="shared" ref="B658:P658" si="199">B654/B465</f>
        <v>#N/A</v>
      </c>
      <c r="C658" s="32" t="e">
        <f t="shared" si="199"/>
        <v>#N/A</v>
      </c>
      <c r="D658" s="33" t="e">
        <f t="shared" si="199"/>
        <v>#N/A</v>
      </c>
      <c r="E658" s="32" t="e">
        <f t="shared" si="199"/>
        <v>#N/A</v>
      </c>
      <c r="F658" s="33" t="e">
        <f t="shared" si="199"/>
        <v>#N/A</v>
      </c>
      <c r="G658" s="32">
        <f t="shared" si="199"/>
        <v>3.1723692337355631</v>
      </c>
      <c r="H658" s="33">
        <f t="shared" si="199"/>
        <v>2.3187832807089217</v>
      </c>
      <c r="I658" s="32">
        <f t="shared" si="199"/>
        <v>1.9549238293009805</v>
      </c>
      <c r="J658" s="33">
        <f t="shared" si="199"/>
        <v>2.15717087294784</v>
      </c>
      <c r="K658" s="32">
        <f t="shared" si="199"/>
        <v>2.8531727137522944</v>
      </c>
      <c r="L658" s="33">
        <f t="shared" si="199"/>
        <v>3.3511340767458768</v>
      </c>
      <c r="M658" s="32">
        <f t="shared" si="199"/>
        <v>2.5499477102989072</v>
      </c>
      <c r="N658" s="34">
        <f t="shared" si="199"/>
        <v>2.2655668509453126</v>
      </c>
      <c r="O658" s="34">
        <f t="shared" ref="O658" si="200">O654/O465</f>
        <v>2.6592052267251809</v>
      </c>
      <c r="P658" s="34">
        <f t="shared" si="199"/>
        <v>2.8073804585318758</v>
      </c>
      <c r="Q658" s="35">
        <f>(SUM(INDEX($B658:$P658,,$R$348-$B$348-$Q$348+1):INDEX($B658:$P658,$R$348-$B$348+1))-MAX(INDEX($B658:$P658,,$R$348-$B$348-$Q$348+1):INDEX($B658:$P658,$R$348-$B$348+1))-MIN(INDEX($B658:$P658,,$R$348-$B$348-$Q$348+1):INDEX($B658:$P658,$R$348-$B$348+1)))/(COUNT(INDEX($B658:$P658,,$R$348-$B$348-$Q$348+1):INDEX($B658:$P658,$R$348-$B$348+1))-2)</f>
        <v>2.5979495434557367</v>
      </c>
      <c r="R658" s="36" t="s">
        <v>54</v>
      </c>
    </row>
    <row r="659" spans="1:18" s="15" customFormat="1">
      <c r="A659" s="99"/>
      <c r="B659" t="e">
        <v>#N/A</v>
      </c>
      <c r="C659" t="e">
        <v>#N/A</v>
      </c>
      <c r="D659" t="e">
        <v>#N/A</v>
      </c>
      <c r="E659" t="e">
        <v>#N/A</v>
      </c>
      <c r="F659" t="e">
        <v>#N/A</v>
      </c>
      <c r="G659">
        <v>22.1</v>
      </c>
      <c r="H659">
        <v>25</v>
      </c>
      <c r="I659">
        <v>19.899999999999999</v>
      </c>
      <c r="J659">
        <v>27.25</v>
      </c>
      <c r="K659">
        <v>48.5</v>
      </c>
      <c r="L659">
        <v>47.75</v>
      </c>
      <c r="M659">
        <v>38.25</v>
      </c>
      <c r="N659">
        <v>41.25</v>
      </c>
      <c r="O659">
        <v>56.5</v>
      </c>
      <c r="P659">
        <v>55.25</v>
      </c>
      <c r="Q659" s="31"/>
      <c r="R659" s="37" t="s">
        <v>55</v>
      </c>
    </row>
    <row r="660" spans="1:18" s="71" customFormat="1">
      <c r="A660" s="100"/>
      <c r="B660" t="e">
        <v>#N/A</v>
      </c>
      <c r="C660" t="e">
        <v>#N/A</v>
      </c>
      <c r="D660" t="e">
        <v>#N/A</v>
      </c>
      <c r="E660" t="e">
        <v>#N/A</v>
      </c>
      <c r="F660" t="e">
        <v>#N/A</v>
      </c>
      <c r="G660">
        <v>18</v>
      </c>
      <c r="H660">
        <v>15</v>
      </c>
      <c r="I660">
        <v>15.9</v>
      </c>
      <c r="J660">
        <v>15.4</v>
      </c>
      <c r="K660">
        <v>24.1</v>
      </c>
      <c r="L660">
        <v>28.25</v>
      </c>
      <c r="M660">
        <v>26</v>
      </c>
      <c r="N660">
        <v>17.899999999999999</v>
      </c>
      <c r="O660">
        <v>32.25</v>
      </c>
      <c r="P660">
        <v>40.25</v>
      </c>
      <c r="Q660" s="38"/>
      <c r="R660" s="39" t="s">
        <v>56</v>
      </c>
    </row>
    <row r="661" spans="1:18" s="3" customFormat="1">
      <c r="A661" s="101"/>
      <c r="B661" t="e">
        <v>#N/A</v>
      </c>
      <c r="C661" t="e">
        <v>#N/A</v>
      </c>
      <c r="D661" t="e">
        <v>#N/A</v>
      </c>
      <c r="E661" t="e">
        <v>#N/A</v>
      </c>
      <c r="F661" t="e">
        <v>#N/A</v>
      </c>
      <c r="G661">
        <v>20.18026089163477</v>
      </c>
      <c r="H661">
        <v>20.715789906547553</v>
      </c>
      <c r="I661">
        <v>17.9474293543988</v>
      </c>
      <c r="J661">
        <v>21.964983663945112</v>
      </c>
      <c r="K661">
        <v>31.647459142415968</v>
      </c>
      <c r="L661">
        <v>40.053334034614522</v>
      </c>
      <c r="M661">
        <v>32.551160943884852</v>
      </c>
      <c r="N661">
        <v>32.713785690193305</v>
      </c>
      <c r="O661">
        <v>43.144403811893483</v>
      </c>
      <c r="P661" s="149" t="str">
        <f>VLOOKUP($Q661,Price!$A$1:$F$1200,6,FALSE)</f>
        <v>50.00</v>
      </c>
      <c r="Q661" s="148" t="s">
        <v>207</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t="e">
        <f t="shared" ref="C663:P663" si="201">+C656/C650/100</f>
        <v>#N/A</v>
      </c>
      <c r="D663" s="102" t="e">
        <f t="shared" si="201"/>
        <v>#N/A</v>
      </c>
      <c r="E663" s="103" t="e">
        <f t="shared" si="201"/>
        <v>#N/A</v>
      </c>
      <c r="F663" s="102" t="e">
        <f t="shared" si="201"/>
        <v>#N/A</v>
      </c>
      <c r="G663" s="103" t="e">
        <f t="shared" si="201"/>
        <v>#N/A</v>
      </c>
      <c r="H663" s="102">
        <f t="shared" si="201"/>
        <v>4.4942545809094581</v>
      </c>
      <c r="I663" s="103">
        <f t="shared" si="201"/>
        <v>0.82700094294612314</v>
      </c>
      <c r="J663" s="102">
        <f t="shared" si="201"/>
        <v>1.6774919496927014</v>
      </c>
      <c r="K663" s="103">
        <f t="shared" si="201"/>
        <v>0.61532858565048987</v>
      </c>
      <c r="L663" s="102">
        <f t="shared" si="201"/>
        <v>3.4306638957472599</v>
      </c>
      <c r="M663" s="103">
        <f t="shared" si="201"/>
        <v>-3.9484212148790703</v>
      </c>
      <c r="N663" s="104">
        <f t="shared" si="201"/>
        <v>0.91751371549603589</v>
      </c>
      <c r="O663" s="104">
        <f t="shared" ref="O663" si="202">+O656/O650/100</f>
        <v>0.27215094831763681</v>
      </c>
      <c r="P663" s="104">
        <f t="shared" si="201"/>
        <v>0.26323564383069015</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3">($Q655-B655)/$Q655</f>
        <v>#N/A</v>
      </c>
      <c r="C665" s="49" t="e">
        <f t="shared" si="203"/>
        <v>#N/A</v>
      </c>
      <c r="D665" s="48" t="e">
        <f t="shared" si="203"/>
        <v>#N/A</v>
      </c>
      <c r="E665" s="49" t="e">
        <f t="shared" si="203"/>
        <v>#N/A</v>
      </c>
      <c r="F665" s="48" t="e">
        <f t="shared" si="203"/>
        <v>#N/A</v>
      </c>
      <c r="G665" s="49">
        <f t="shared" si="203"/>
        <v>-2.1219988907788617E-2</v>
      </c>
      <c r="H665" s="48">
        <f t="shared" si="203"/>
        <v>2.6969695945083437E-2</v>
      </c>
      <c r="I665" s="49">
        <f t="shared" si="203"/>
        <v>0.2263145610533302</v>
      </c>
      <c r="J665" s="48">
        <f t="shared" si="203"/>
        <v>0.12295185360560494</v>
      </c>
      <c r="K665" s="49">
        <f t="shared" si="203"/>
        <v>-0.12762964161352916</v>
      </c>
      <c r="L665" s="48">
        <f t="shared" si="203"/>
        <v>-0.30749486217763977</v>
      </c>
      <c r="M665" s="49">
        <f t="shared" si="203"/>
        <v>7.4315743470832812E-3</v>
      </c>
      <c r="N665" s="50">
        <f t="shared" si="203"/>
        <v>0.11468090297080036</v>
      </c>
      <c r="O665" s="50">
        <f t="shared" si="203"/>
        <v>-1.510792420918039E-2</v>
      </c>
      <c r="P665" s="50">
        <f t="shared" si="203"/>
        <v>-0.10807647213807195</v>
      </c>
      <c r="Q665" s="31"/>
      <c r="R665" s="51" t="s">
        <v>67</v>
      </c>
    </row>
    <row r="666" spans="1:18">
      <c r="B666" s="48" t="e">
        <f t="shared" ref="B666:P666" si="204">($Q656-B656)/$Q656</f>
        <v>#N/A</v>
      </c>
      <c r="C666" s="49" t="e">
        <f t="shared" si="204"/>
        <v>#N/A</v>
      </c>
      <c r="D666" s="48" t="e">
        <f t="shared" si="204"/>
        <v>#N/A</v>
      </c>
      <c r="E666" s="49" t="e">
        <f t="shared" si="204"/>
        <v>#N/A</v>
      </c>
      <c r="F666" s="48" t="e">
        <f t="shared" si="204"/>
        <v>#N/A</v>
      </c>
      <c r="G666" s="49">
        <f t="shared" si="204"/>
        <v>-0.38830142327862838</v>
      </c>
      <c r="H666" s="48">
        <f t="shared" si="204"/>
        <v>-0.32843987440397987</v>
      </c>
      <c r="I666" s="49">
        <f t="shared" si="204"/>
        <v>9.3690020188388637E-2</v>
      </c>
      <c r="J666" s="48">
        <f t="shared" si="204"/>
        <v>2.9178641167924586E-2</v>
      </c>
      <c r="K666" s="49">
        <f t="shared" si="204"/>
        <v>8.0844733150704188E-4</v>
      </c>
      <c r="L666" s="48">
        <f t="shared" si="204"/>
        <v>-0.16684813379798058</v>
      </c>
      <c r="M666" s="49">
        <f t="shared" si="204"/>
        <v>-1.2194930042708175E-2</v>
      </c>
      <c r="N666" s="50">
        <f t="shared" si="204"/>
        <v>0.16837996992114221</v>
      </c>
      <c r="O666" s="50">
        <f t="shared" si="204"/>
        <v>0.21542585963570646</v>
      </c>
      <c r="P666" s="50">
        <f t="shared" si="204"/>
        <v>0.25216404140330406</v>
      </c>
      <c r="Q666" s="31"/>
      <c r="R666" s="51" t="s">
        <v>68</v>
      </c>
    </row>
    <row r="667" spans="1:18">
      <c r="B667" s="48" t="e">
        <f t="shared" ref="B667:P667" si="205">($Q657-B657)/$Q657</f>
        <v>#N/A</v>
      </c>
      <c r="C667" s="49" t="e">
        <f t="shared" si="205"/>
        <v>#N/A</v>
      </c>
      <c r="D667" s="48" t="e">
        <f t="shared" si="205"/>
        <v>#N/A</v>
      </c>
      <c r="E667" s="49" t="e">
        <f t="shared" si="205"/>
        <v>#N/A</v>
      </c>
      <c r="F667" s="48" t="e">
        <f t="shared" si="205"/>
        <v>#N/A</v>
      </c>
      <c r="G667" s="49">
        <f t="shared" si="205"/>
        <v>-0.3695019625594933</v>
      </c>
      <c r="H667" s="48">
        <f t="shared" si="205"/>
        <v>-0.27719201669181759</v>
      </c>
      <c r="I667" s="49">
        <f t="shared" si="205"/>
        <v>3.8920507893048191E-2</v>
      </c>
      <c r="J667" s="48">
        <f t="shared" si="205"/>
        <v>0.11343652399253142</v>
      </c>
      <c r="K667" s="49">
        <f t="shared" si="205"/>
        <v>1.3314117211842695E-2</v>
      </c>
      <c r="L667" s="48">
        <f t="shared" si="205"/>
        <v>-0.24886181134858057</v>
      </c>
      <c r="M667" s="49">
        <f t="shared" si="205"/>
        <v>-1.8350154657316609E-3</v>
      </c>
      <c r="N667" s="50">
        <f t="shared" si="205"/>
        <v>0.18631742567843193</v>
      </c>
      <c r="O667" s="50">
        <f t="shared" si="205"/>
        <v>0.17590026873027464</v>
      </c>
      <c r="P667" s="50">
        <f t="shared" si="205"/>
        <v>0.19762765409217509</v>
      </c>
      <c r="Q667" s="31"/>
      <c r="R667" s="51" t="s">
        <v>69</v>
      </c>
    </row>
    <row r="668" spans="1:18">
      <c r="B668" s="48" t="e">
        <f t="shared" ref="B668:P668" si="206">($Q658-B658)/$Q658</f>
        <v>#N/A</v>
      </c>
      <c r="C668" s="49" t="e">
        <f t="shared" si="206"/>
        <v>#N/A</v>
      </c>
      <c r="D668" s="48" t="e">
        <f t="shared" si="206"/>
        <v>#N/A</v>
      </c>
      <c r="E668" s="49" t="e">
        <f t="shared" si="206"/>
        <v>#N/A</v>
      </c>
      <c r="F668" s="48" t="e">
        <f t="shared" si="206"/>
        <v>#N/A</v>
      </c>
      <c r="G668" s="49">
        <f t="shared" si="206"/>
        <v>-0.22110502173793017</v>
      </c>
      <c r="H668" s="48">
        <f t="shared" si="206"/>
        <v>0.10745638361223676</v>
      </c>
      <c r="I668" s="49">
        <f t="shared" si="206"/>
        <v>0.24751278013637523</v>
      </c>
      <c r="J668" s="48">
        <f t="shared" si="206"/>
        <v>0.16966406126640254</v>
      </c>
      <c r="K668" s="49">
        <f t="shared" si="206"/>
        <v>-9.8240233702562726E-2</v>
      </c>
      <c r="L668" s="48">
        <f t="shared" si="206"/>
        <v>-0.28991499668937765</v>
      </c>
      <c r="M668" s="49">
        <f t="shared" si="206"/>
        <v>1.8476815024274288E-2</v>
      </c>
      <c r="N668" s="50">
        <f t="shared" si="206"/>
        <v>0.12794039566615129</v>
      </c>
      <c r="O668" s="50">
        <f t="shared" si="206"/>
        <v>-2.3578473039920243E-2</v>
      </c>
      <c r="P668" s="50">
        <f t="shared" si="206"/>
        <v>-8.0613927088652615E-2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207">AVERAGE(B665:B669)</f>
        <v>#N/A</v>
      </c>
      <c r="C670" s="110" t="e">
        <f t="shared" si="207"/>
        <v>#N/A</v>
      </c>
      <c r="D670" s="109" t="e">
        <f t="shared" si="207"/>
        <v>#N/A</v>
      </c>
      <c r="E670" s="110" t="e">
        <f t="shared" si="207"/>
        <v>#N/A</v>
      </c>
      <c r="F670" s="109" t="e">
        <f t="shared" si="207"/>
        <v>#N/A</v>
      </c>
      <c r="G670" s="110">
        <f t="shared" si="207"/>
        <v>-0.25003209912096014</v>
      </c>
      <c r="H670" s="109">
        <f t="shared" si="207"/>
        <v>-0.11780145288461932</v>
      </c>
      <c r="I670" s="110">
        <f t="shared" si="207"/>
        <v>0.15160946731778557</v>
      </c>
      <c r="J670" s="52">
        <f t="shared" si="207"/>
        <v>0.10880777000811587</v>
      </c>
      <c r="K670" s="53">
        <f t="shared" si="207"/>
        <v>-5.2936827693185542E-2</v>
      </c>
      <c r="L670" s="52">
        <f t="shared" si="207"/>
        <v>-0.25327995100339462</v>
      </c>
      <c r="M670" s="53">
        <f t="shared" si="207"/>
        <v>2.9696109657294332E-3</v>
      </c>
      <c r="N670" s="54">
        <f>AVERAGE(N665:N669)</f>
        <v>-8.0536261152694827E-2</v>
      </c>
      <c r="O670" s="54">
        <f>AVERAGE(O665:O669)</f>
        <v>-0.12947205377662391</v>
      </c>
      <c r="P670" s="54">
        <f>AVERAGE(P665:P669)</f>
        <v>-0.14777974074624906</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ht="14.25">
      <c r="B672" s="55"/>
      <c r="C672" s="56">
        <f>+B$651+B672</f>
        <v>0</v>
      </c>
      <c r="D672" s="56">
        <f t="shared" ref="D672:N672" si="208">+C$651+C672</f>
        <v>0</v>
      </c>
      <c r="E672" s="56">
        <f t="shared" si="208"/>
        <v>0</v>
      </c>
      <c r="F672" s="56">
        <f t="shared" si="208"/>
        <v>0</v>
      </c>
      <c r="G672" s="56">
        <f t="shared" si="208"/>
        <v>0</v>
      </c>
      <c r="H672" s="56">
        <f t="shared" si="208"/>
        <v>0.18029999999999999</v>
      </c>
      <c r="I672" s="56">
        <f t="shared" si="208"/>
        <v>0.53029999999999999</v>
      </c>
      <c r="J672" s="56">
        <f t="shared" si="208"/>
        <v>0.93030000000000002</v>
      </c>
      <c r="K672" s="56">
        <f t="shared" si="208"/>
        <v>1.4003000000000001</v>
      </c>
      <c r="L672" s="56">
        <f t="shared" si="208"/>
        <v>2.1002999999999998</v>
      </c>
      <c r="M672" s="56">
        <f t="shared" si="208"/>
        <v>2.8102999999999998</v>
      </c>
      <c r="N672" s="57">
        <f t="shared" si="208"/>
        <v>3.5302999999999995</v>
      </c>
      <c r="O672" s="57">
        <f>+M$651+M672</f>
        <v>3.5302999999999995</v>
      </c>
      <c r="P672" s="57">
        <f>+N$651+N672</f>
        <v>4.4302999999999999</v>
      </c>
      <c r="Q672" s="31"/>
      <c r="R672" s="36" t="s">
        <v>74</v>
      </c>
    </row>
    <row r="673" spans="1:18" s="3" customFormat="1" ht="14.25">
      <c r="B673" s="58" t="e">
        <f>+B$661+B672</f>
        <v>#N/A</v>
      </c>
      <c r="C673" s="59" t="e">
        <f t="shared" ref="C673:P673" si="209">+C$661+C672</f>
        <v>#N/A</v>
      </c>
      <c r="D673" s="59" t="e">
        <f t="shared" si="209"/>
        <v>#N/A</v>
      </c>
      <c r="E673" s="59" t="e">
        <f t="shared" si="209"/>
        <v>#N/A</v>
      </c>
      <c r="F673" s="59" t="e">
        <f t="shared" si="209"/>
        <v>#N/A</v>
      </c>
      <c r="G673" s="59">
        <f t="shared" si="209"/>
        <v>20.18026089163477</v>
      </c>
      <c r="H673" s="59">
        <f t="shared" si="209"/>
        <v>20.896089906547552</v>
      </c>
      <c r="I673" s="59">
        <f t="shared" si="209"/>
        <v>18.4777293543988</v>
      </c>
      <c r="J673" s="59">
        <f t="shared" si="209"/>
        <v>22.895283663945111</v>
      </c>
      <c r="K673" s="59">
        <f t="shared" si="209"/>
        <v>33.04775914241597</v>
      </c>
      <c r="L673" s="59">
        <f t="shared" si="209"/>
        <v>42.15363403461452</v>
      </c>
      <c r="M673" s="59">
        <f t="shared" si="209"/>
        <v>35.36146094388485</v>
      </c>
      <c r="N673" s="60">
        <f t="shared" si="209"/>
        <v>36.244085690193302</v>
      </c>
      <c r="O673" s="60">
        <f t="shared" ref="O673" si="210">+O$661+O672</f>
        <v>46.67470381189348</v>
      </c>
      <c r="P673" s="60">
        <f t="shared" si="209"/>
        <v>54.430300000000003</v>
      </c>
      <c r="Q673" s="31"/>
      <c r="R673" s="36" t="s">
        <v>75</v>
      </c>
    </row>
    <row r="674" spans="1:18" s="3" customFormat="1" ht="14.25">
      <c r="B674" s="72"/>
      <c r="I674" s="61"/>
      <c r="J674" s="61"/>
      <c r="K674" s="61"/>
      <c r="L674" s="61"/>
      <c r="M674" s="61"/>
      <c r="N674" s="62"/>
      <c r="O674" s="62" t="e">
        <f>+O673/A673-1</f>
        <v>#DIV/0!</v>
      </c>
      <c r="P674" s="62" t="e">
        <f>+P673/B673-1</f>
        <v>#N/A</v>
      </c>
      <c r="Q674" s="31"/>
      <c r="R674" s="63" t="s">
        <v>76</v>
      </c>
    </row>
    <row r="675" spans="1:18" s="70" customFormat="1" ht="14.25">
      <c r="A675" s="64"/>
      <c r="B675" s="65"/>
      <c r="C675" s="66" t="e">
        <f>RATE(C$348-$B$348,,-$B673,C673)</f>
        <v>#N/A</v>
      </c>
      <c r="D675" s="66" t="e">
        <f t="shared" ref="D675:P675" si="211">RATE(D$348-$B$348,,-$B673,D673)</f>
        <v>#N/A</v>
      </c>
      <c r="E675" s="66" t="e">
        <f t="shared" si="211"/>
        <v>#N/A</v>
      </c>
      <c r="F675" s="66" t="e">
        <f t="shared" si="211"/>
        <v>#N/A</v>
      </c>
      <c r="G675" s="66" t="e">
        <f t="shared" si="211"/>
        <v>#N/A</v>
      </c>
      <c r="H675" s="66" t="e">
        <f t="shared" si="211"/>
        <v>#N/A</v>
      </c>
      <c r="I675" s="66" t="e">
        <f t="shared" si="211"/>
        <v>#N/A</v>
      </c>
      <c r="J675" s="66" t="e">
        <f t="shared" si="211"/>
        <v>#N/A</v>
      </c>
      <c r="K675" s="66" t="e">
        <f t="shared" si="211"/>
        <v>#N/A</v>
      </c>
      <c r="L675" s="66" t="e">
        <f t="shared" si="211"/>
        <v>#N/A</v>
      </c>
      <c r="M675" s="66" t="e">
        <f t="shared" si="211"/>
        <v>#N/A</v>
      </c>
      <c r="N675" s="67" t="e">
        <f t="shared" si="211"/>
        <v>#N/A</v>
      </c>
      <c r="O675" s="67" t="e">
        <f t="shared" ref="O675" si="212">RATE(O$348-$B$348,,-$B673,O673)</f>
        <v>#N/A</v>
      </c>
      <c r="P675" s="67" t="e">
        <f t="shared" si="211"/>
        <v>#N/A</v>
      </c>
      <c r="Q675" s="68"/>
      <c r="R675" s="69" t="s">
        <v>77</v>
      </c>
    </row>
    <row r="676" spans="1:18" s="3" customFormat="1" ht="14.25">
      <c r="B676" s="55"/>
      <c r="C676" s="56"/>
      <c r="D676" s="56">
        <f t="shared" ref="D676:N676" si="213">+C$651+C676</f>
        <v>0</v>
      </c>
      <c r="E676" s="56">
        <f t="shared" si="213"/>
        <v>0</v>
      </c>
      <c r="F676" s="56">
        <f t="shared" si="213"/>
        <v>0</v>
      </c>
      <c r="G676" s="56">
        <f t="shared" si="213"/>
        <v>0</v>
      </c>
      <c r="H676" s="56">
        <f t="shared" si="213"/>
        <v>0.18029999999999999</v>
      </c>
      <c r="I676" s="56">
        <f t="shared" si="213"/>
        <v>0.53029999999999999</v>
      </c>
      <c r="J676" s="56">
        <f t="shared" si="213"/>
        <v>0.93030000000000002</v>
      </c>
      <c r="K676" s="56">
        <f t="shared" si="213"/>
        <v>1.4003000000000001</v>
      </c>
      <c r="L676" s="56">
        <f t="shared" si="213"/>
        <v>2.1002999999999998</v>
      </c>
      <c r="M676" s="56">
        <f t="shared" si="213"/>
        <v>2.8102999999999998</v>
      </c>
      <c r="N676" s="57">
        <f t="shared" si="213"/>
        <v>3.5302999999999995</v>
      </c>
      <c r="O676" s="57">
        <f>+M$651+M676</f>
        <v>3.5302999999999995</v>
      </c>
      <c r="P676" s="57">
        <f>+N$651+N676</f>
        <v>4.4302999999999999</v>
      </c>
      <c r="Q676" s="31"/>
      <c r="R676" s="36" t="s">
        <v>74</v>
      </c>
    </row>
    <row r="677" spans="1:18" s="3" customFormat="1" ht="14.25">
      <c r="B677" s="58"/>
      <c r="C677" s="59" t="e">
        <f t="shared" ref="C677:P677" si="214">+C$661+C676</f>
        <v>#N/A</v>
      </c>
      <c r="D677" s="59" t="e">
        <f t="shared" si="214"/>
        <v>#N/A</v>
      </c>
      <c r="E677" s="59" t="e">
        <f t="shared" si="214"/>
        <v>#N/A</v>
      </c>
      <c r="F677" s="59" t="e">
        <f t="shared" si="214"/>
        <v>#N/A</v>
      </c>
      <c r="G677" s="59">
        <f t="shared" si="214"/>
        <v>20.18026089163477</v>
      </c>
      <c r="H677" s="59">
        <f t="shared" si="214"/>
        <v>20.896089906547552</v>
      </c>
      <c r="I677" s="59">
        <f t="shared" si="214"/>
        <v>18.4777293543988</v>
      </c>
      <c r="J677" s="59">
        <f t="shared" si="214"/>
        <v>22.895283663945111</v>
      </c>
      <c r="K677" s="59">
        <f t="shared" si="214"/>
        <v>33.04775914241597</v>
      </c>
      <c r="L677" s="59">
        <f t="shared" si="214"/>
        <v>42.15363403461452</v>
      </c>
      <c r="M677" s="59">
        <f t="shared" si="214"/>
        <v>35.36146094388485</v>
      </c>
      <c r="N677" s="60">
        <f t="shared" si="214"/>
        <v>36.244085690193302</v>
      </c>
      <c r="O677" s="60">
        <f t="shared" ref="O677" si="215">+O$661+O676</f>
        <v>46.67470381189348</v>
      </c>
      <c r="P677" s="60">
        <f t="shared" si="214"/>
        <v>54.430300000000003</v>
      </c>
      <c r="Q677" s="31"/>
      <c r="R677" s="36" t="s">
        <v>75</v>
      </c>
    </row>
    <row r="678" spans="1:18" s="3" customFormat="1" ht="14.25">
      <c r="B678" s="72"/>
      <c r="I678" s="61"/>
      <c r="J678" s="61"/>
      <c r="K678" s="61"/>
      <c r="L678" s="61"/>
      <c r="M678" s="61"/>
      <c r="N678" s="62"/>
      <c r="O678" s="62" t="e">
        <f>+O677/B677-1</f>
        <v>#DIV/0!</v>
      </c>
      <c r="P678" s="62" t="e">
        <f>+P677/C677-1</f>
        <v>#N/A</v>
      </c>
      <c r="Q678" s="31"/>
      <c r="R678" s="63" t="s">
        <v>76</v>
      </c>
    </row>
    <row r="679" spans="1:18" s="70" customFormat="1" ht="14.25">
      <c r="A679" s="64"/>
      <c r="B679" s="65"/>
      <c r="C679" s="66"/>
      <c r="D679" s="66" t="e">
        <f>RATE(D$348-$C$348,,-$C677,D677)</f>
        <v>#N/A</v>
      </c>
      <c r="E679" s="66" t="e">
        <f t="shared" ref="E679:P679" si="216">RATE(E$348-$C$348,,-$C677,E677)</f>
        <v>#N/A</v>
      </c>
      <c r="F679" s="66" t="e">
        <f t="shared" si="216"/>
        <v>#N/A</v>
      </c>
      <c r="G679" s="66" t="e">
        <f t="shared" si="216"/>
        <v>#N/A</v>
      </c>
      <c r="H679" s="66" t="e">
        <f t="shared" si="216"/>
        <v>#N/A</v>
      </c>
      <c r="I679" s="66" t="e">
        <f t="shared" si="216"/>
        <v>#N/A</v>
      </c>
      <c r="J679" s="66" t="e">
        <f t="shared" si="216"/>
        <v>#N/A</v>
      </c>
      <c r="K679" s="66" t="e">
        <f t="shared" si="216"/>
        <v>#N/A</v>
      </c>
      <c r="L679" s="66" t="e">
        <f t="shared" si="216"/>
        <v>#N/A</v>
      </c>
      <c r="M679" s="66" t="e">
        <f t="shared" si="216"/>
        <v>#N/A</v>
      </c>
      <c r="N679" s="67" t="e">
        <f t="shared" si="216"/>
        <v>#N/A</v>
      </c>
      <c r="O679" s="67" t="e">
        <f t="shared" ref="O679" si="217">RATE(O$348-$C$348,,-$C677,O677)</f>
        <v>#N/A</v>
      </c>
      <c r="P679" s="67" t="e">
        <f t="shared" si="216"/>
        <v>#N/A</v>
      </c>
      <c r="Q679" s="68"/>
      <c r="R679" s="69" t="s">
        <v>77</v>
      </c>
    </row>
    <row r="680" spans="1:18" s="3" customFormat="1" ht="14.25">
      <c r="B680" s="55"/>
      <c r="C680" s="56"/>
      <c r="D680" s="56"/>
      <c r="E680" s="56">
        <f t="shared" ref="E680:N680" si="218">+D$651+D680</f>
        <v>0</v>
      </c>
      <c r="F680" s="56">
        <f t="shared" si="218"/>
        <v>0</v>
      </c>
      <c r="G680" s="56">
        <f t="shared" si="218"/>
        <v>0</v>
      </c>
      <c r="H680" s="56">
        <f t="shared" si="218"/>
        <v>0.18029999999999999</v>
      </c>
      <c r="I680" s="56">
        <f t="shared" si="218"/>
        <v>0.53029999999999999</v>
      </c>
      <c r="J680" s="56">
        <f t="shared" si="218"/>
        <v>0.93030000000000002</v>
      </c>
      <c r="K680" s="56">
        <f t="shared" si="218"/>
        <v>1.4003000000000001</v>
      </c>
      <c r="L680" s="56">
        <f t="shared" si="218"/>
        <v>2.1002999999999998</v>
      </c>
      <c r="M680" s="56">
        <f t="shared" si="218"/>
        <v>2.8102999999999998</v>
      </c>
      <c r="N680" s="57">
        <f t="shared" si="218"/>
        <v>3.5302999999999995</v>
      </c>
      <c r="O680" s="57">
        <f>+M$651+M680</f>
        <v>3.5302999999999995</v>
      </c>
      <c r="P680" s="57">
        <f>+N$651+N680</f>
        <v>4.4302999999999999</v>
      </c>
      <c r="Q680" s="31"/>
      <c r="R680" s="36" t="s">
        <v>74</v>
      </c>
    </row>
    <row r="681" spans="1:18" s="3" customFormat="1" ht="14.25">
      <c r="B681" s="58"/>
      <c r="C681" s="59"/>
      <c r="D681" s="59" t="e">
        <f t="shared" ref="D681:P681" si="219">+D$661+D680</f>
        <v>#N/A</v>
      </c>
      <c r="E681" s="59" t="e">
        <f t="shared" si="219"/>
        <v>#N/A</v>
      </c>
      <c r="F681" s="59" t="e">
        <f t="shared" si="219"/>
        <v>#N/A</v>
      </c>
      <c r="G681" s="59">
        <f t="shared" si="219"/>
        <v>20.18026089163477</v>
      </c>
      <c r="H681" s="59">
        <f t="shared" si="219"/>
        <v>20.896089906547552</v>
      </c>
      <c r="I681" s="59">
        <f t="shared" si="219"/>
        <v>18.4777293543988</v>
      </c>
      <c r="J681" s="59">
        <f t="shared" si="219"/>
        <v>22.895283663945111</v>
      </c>
      <c r="K681" s="59">
        <f t="shared" si="219"/>
        <v>33.04775914241597</v>
      </c>
      <c r="L681" s="59">
        <f t="shared" si="219"/>
        <v>42.15363403461452</v>
      </c>
      <c r="M681" s="59">
        <f t="shared" si="219"/>
        <v>35.36146094388485</v>
      </c>
      <c r="N681" s="60">
        <f t="shared" si="219"/>
        <v>36.244085690193302</v>
      </c>
      <c r="O681" s="60">
        <f t="shared" ref="O681" si="220">+O$661+O680</f>
        <v>46.67470381189348</v>
      </c>
      <c r="P681" s="60">
        <f t="shared" si="219"/>
        <v>54.430300000000003</v>
      </c>
      <c r="Q681" s="31"/>
      <c r="R681" s="36" t="s">
        <v>75</v>
      </c>
    </row>
    <row r="682" spans="1:18" s="3" customFormat="1" ht="14.25">
      <c r="B682" s="72"/>
      <c r="I682" s="61"/>
      <c r="J682" s="61"/>
      <c r="K682" s="61"/>
      <c r="L682" s="61"/>
      <c r="M682" s="61"/>
      <c r="N682" s="62"/>
      <c r="O682" s="62" t="e">
        <f>+O681/C681-1</f>
        <v>#DIV/0!</v>
      </c>
      <c r="P682" s="62" t="e">
        <f>+P681/D681-1</f>
        <v>#N/A</v>
      </c>
      <c r="Q682" s="31"/>
      <c r="R682" s="63" t="s">
        <v>76</v>
      </c>
    </row>
    <row r="683" spans="1:18" s="70" customFormat="1" ht="14.25">
      <c r="A683" s="64"/>
      <c r="B683" s="65"/>
      <c r="C683" s="66"/>
      <c r="D683" s="66"/>
      <c r="E683" s="66" t="e">
        <f>RATE(E$348-$D$348,,-$D681,E681)</f>
        <v>#N/A</v>
      </c>
      <c r="F683" s="66" t="e">
        <f t="shared" ref="F683:P683" si="221">RATE(F$348-$D$348,,-$D681,F681)</f>
        <v>#N/A</v>
      </c>
      <c r="G683" s="66" t="e">
        <f t="shared" si="221"/>
        <v>#N/A</v>
      </c>
      <c r="H683" s="66" t="e">
        <f t="shared" si="221"/>
        <v>#N/A</v>
      </c>
      <c r="I683" s="66" t="e">
        <f t="shared" si="221"/>
        <v>#N/A</v>
      </c>
      <c r="J683" s="66" t="e">
        <f t="shared" si="221"/>
        <v>#N/A</v>
      </c>
      <c r="K683" s="66" t="e">
        <f t="shared" si="221"/>
        <v>#N/A</v>
      </c>
      <c r="L683" s="66" t="e">
        <f t="shared" si="221"/>
        <v>#N/A</v>
      </c>
      <c r="M683" s="66" t="e">
        <f t="shared" si="221"/>
        <v>#N/A</v>
      </c>
      <c r="N683" s="67" t="e">
        <f t="shared" si="221"/>
        <v>#N/A</v>
      </c>
      <c r="O683" s="67" t="e">
        <f t="shared" ref="O683" si="222">RATE(O$348-$D$348,,-$D681,O681)</f>
        <v>#N/A</v>
      </c>
      <c r="P683" s="67" t="e">
        <f t="shared" si="221"/>
        <v>#N/A</v>
      </c>
      <c r="Q683" s="68"/>
      <c r="R683" s="69" t="s">
        <v>77</v>
      </c>
    </row>
    <row r="684" spans="1:18" s="3" customFormat="1" ht="14.25">
      <c r="B684" s="55"/>
      <c r="C684" s="56"/>
      <c r="D684" s="56"/>
      <c r="E684" s="56"/>
      <c r="F684" s="56">
        <f t="shared" ref="F684:N684" si="223">+E$651+E684</f>
        <v>0</v>
      </c>
      <c r="G684" s="56">
        <f t="shared" si="223"/>
        <v>0</v>
      </c>
      <c r="H684" s="56">
        <f t="shared" si="223"/>
        <v>0.18029999999999999</v>
      </c>
      <c r="I684" s="56">
        <f t="shared" si="223"/>
        <v>0.53029999999999999</v>
      </c>
      <c r="J684" s="56">
        <f t="shared" si="223"/>
        <v>0.93030000000000002</v>
      </c>
      <c r="K684" s="56">
        <f t="shared" si="223"/>
        <v>1.4003000000000001</v>
      </c>
      <c r="L684" s="56">
        <f t="shared" si="223"/>
        <v>2.1002999999999998</v>
      </c>
      <c r="M684" s="56">
        <f t="shared" si="223"/>
        <v>2.8102999999999998</v>
      </c>
      <c r="N684" s="57">
        <f t="shared" si="223"/>
        <v>3.5302999999999995</v>
      </c>
      <c r="O684" s="57">
        <f>+M$651+M684</f>
        <v>3.5302999999999995</v>
      </c>
      <c r="P684" s="57">
        <f>+N$651+N684</f>
        <v>4.4302999999999999</v>
      </c>
      <c r="Q684" s="31"/>
      <c r="R684" s="36" t="s">
        <v>74</v>
      </c>
    </row>
    <row r="685" spans="1:18" s="3" customFormat="1" ht="14.25">
      <c r="B685" s="58"/>
      <c r="C685" s="59"/>
      <c r="D685" s="59"/>
      <c r="E685" s="59" t="e">
        <f t="shared" ref="E685:P685" si="224">+E$661+E684</f>
        <v>#N/A</v>
      </c>
      <c r="F685" s="59" t="e">
        <f t="shared" si="224"/>
        <v>#N/A</v>
      </c>
      <c r="G685" s="59">
        <f t="shared" si="224"/>
        <v>20.18026089163477</v>
      </c>
      <c r="H685" s="59">
        <f t="shared" si="224"/>
        <v>20.896089906547552</v>
      </c>
      <c r="I685" s="59">
        <f t="shared" si="224"/>
        <v>18.4777293543988</v>
      </c>
      <c r="J685" s="59">
        <f t="shared" si="224"/>
        <v>22.895283663945111</v>
      </c>
      <c r="K685" s="59">
        <f t="shared" si="224"/>
        <v>33.04775914241597</v>
      </c>
      <c r="L685" s="59">
        <f t="shared" si="224"/>
        <v>42.15363403461452</v>
      </c>
      <c r="M685" s="59">
        <f t="shared" si="224"/>
        <v>35.36146094388485</v>
      </c>
      <c r="N685" s="60">
        <f t="shared" si="224"/>
        <v>36.244085690193302</v>
      </c>
      <c r="O685" s="60">
        <f t="shared" ref="O685" si="225">+O$661+O684</f>
        <v>46.67470381189348</v>
      </c>
      <c r="P685" s="60">
        <f t="shared" si="224"/>
        <v>54.430300000000003</v>
      </c>
      <c r="Q685" s="31"/>
      <c r="R685" s="36" t="s">
        <v>75</v>
      </c>
    </row>
    <row r="686" spans="1:18" s="3" customFormat="1" ht="14.25">
      <c r="B686" s="72"/>
      <c r="I686" s="61"/>
      <c r="J686" s="61"/>
      <c r="K686" s="61"/>
      <c r="L686" s="61"/>
      <c r="M686" s="61"/>
      <c r="N686" s="62"/>
      <c r="O686" s="62" t="e">
        <f>+O685/D685-1</f>
        <v>#DIV/0!</v>
      </c>
      <c r="P686" s="62" t="e">
        <f>+P685/E685-1</f>
        <v>#N/A</v>
      </c>
      <c r="Q686" s="31"/>
      <c r="R686" s="63" t="s">
        <v>76</v>
      </c>
    </row>
    <row r="687" spans="1:18" s="70" customFormat="1" ht="14.25">
      <c r="A687" s="64"/>
      <c r="B687" s="65"/>
      <c r="C687" s="66"/>
      <c r="D687" s="66"/>
      <c r="E687" s="66"/>
      <c r="F687" s="66" t="e">
        <f>RATE(F$348-$E$348,,-$E685,F685)</f>
        <v>#N/A</v>
      </c>
      <c r="G687" s="66" t="e">
        <f t="shared" ref="G687:P687" si="226">RATE(G$348-$E$348,,-$E685,G685)</f>
        <v>#N/A</v>
      </c>
      <c r="H687" s="66" t="e">
        <f t="shared" si="226"/>
        <v>#N/A</v>
      </c>
      <c r="I687" s="66" t="e">
        <f t="shared" si="226"/>
        <v>#N/A</v>
      </c>
      <c r="J687" s="66" t="e">
        <f t="shared" si="226"/>
        <v>#N/A</v>
      </c>
      <c r="K687" s="66" t="e">
        <f t="shared" si="226"/>
        <v>#N/A</v>
      </c>
      <c r="L687" s="66" t="e">
        <f t="shared" si="226"/>
        <v>#N/A</v>
      </c>
      <c r="M687" s="66" t="e">
        <f t="shared" si="226"/>
        <v>#N/A</v>
      </c>
      <c r="N687" s="67" t="e">
        <f t="shared" si="226"/>
        <v>#N/A</v>
      </c>
      <c r="O687" s="67" t="e">
        <f t="shared" ref="O687" si="227">RATE(O$348-$E$348,,-$E685,O685)</f>
        <v>#N/A</v>
      </c>
      <c r="P687" s="67" t="e">
        <f t="shared" si="226"/>
        <v>#N/A</v>
      </c>
      <c r="Q687" s="68"/>
      <c r="R687" s="69" t="s">
        <v>77</v>
      </c>
    </row>
    <row r="688" spans="1:18" s="3" customFormat="1" ht="14.25">
      <c r="B688" s="55"/>
      <c r="C688" s="56"/>
      <c r="D688" s="56"/>
      <c r="E688" s="56"/>
      <c r="F688" s="56"/>
      <c r="G688" s="56">
        <f t="shared" ref="G688:N688" si="228">+F$651+F688</f>
        <v>0</v>
      </c>
      <c r="H688" s="56">
        <f t="shared" si="228"/>
        <v>0.18029999999999999</v>
      </c>
      <c r="I688" s="56">
        <f t="shared" si="228"/>
        <v>0.53029999999999999</v>
      </c>
      <c r="J688" s="56">
        <f t="shared" si="228"/>
        <v>0.93030000000000002</v>
      </c>
      <c r="K688" s="56">
        <f t="shared" si="228"/>
        <v>1.4003000000000001</v>
      </c>
      <c r="L688" s="56">
        <f t="shared" si="228"/>
        <v>2.1002999999999998</v>
      </c>
      <c r="M688" s="56">
        <f t="shared" si="228"/>
        <v>2.8102999999999998</v>
      </c>
      <c r="N688" s="57">
        <f t="shared" si="228"/>
        <v>3.5302999999999995</v>
      </c>
      <c r="O688" s="57">
        <f>+M$651+M688</f>
        <v>3.5302999999999995</v>
      </c>
      <c r="P688" s="57">
        <f>+N$651+N688</f>
        <v>4.4302999999999999</v>
      </c>
      <c r="Q688" s="31"/>
      <c r="R688" s="36" t="s">
        <v>74</v>
      </c>
    </row>
    <row r="689" spans="1:18" s="3" customFormat="1" ht="14.25">
      <c r="B689" s="58"/>
      <c r="C689" s="59"/>
      <c r="D689" s="59"/>
      <c r="E689" s="59"/>
      <c r="F689" s="59" t="e">
        <f t="shared" ref="F689:P689" si="229">+F$661+F688</f>
        <v>#N/A</v>
      </c>
      <c r="G689" s="59">
        <f t="shared" si="229"/>
        <v>20.18026089163477</v>
      </c>
      <c r="H689" s="59">
        <f t="shared" si="229"/>
        <v>20.896089906547552</v>
      </c>
      <c r="I689" s="59">
        <f t="shared" si="229"/>
        <v>18.4777293543988</v>
      </c>
      <c r="J689" s="59">
        <f t="shared" si="229"/>
        <v>22.895283663945111</v>
      </c>
      <c r="K689" s="59">
        <f t="shared" si="229"/>
        <v>33.04775914241597</v>
      </c>
      <c r="L689" s="59">
        <f t="shared" si="229"/>
        <v>42.15363403461452</v>
      </c>
      <c r="M689" s="59">
        <f t="shared" si="229"/>
        <v>35.36146094388485</v>
      </c>
      <c r="N689" s="60">
        <f t="shared" si="229"/>
        <v>36.244085690193302</v>
      </c>
      <c r="O689" s="60">
        <f t="shared" ref="O689" si="230">+O$661+O688</f>
        <v>46.67470381189348</v>
      </c>
      <c r="P689" s="60">
        <f t="shared" si="229"/>
        <v>54.430300000000003</v>
      </c>
      <c r="Q689" s="31"/>
      <c r="R689" s="36" t="s">
        <v>75</v>
      </c>
    </row>
    <row r="690" spans="1:18" s="3" customFormat="1" ht="14.25">
      <c r="B690" s="72"/>
      <c r="I690" s="61"/>
      <c r="J690" s="61"/>
      <c r="K690" s="61"/>
      <c r="L690" s="61"/>
      <c r="M690" s="61"/>
      <c r="N690" s="62"/>
      <c r="O690" s="62" t="e">
        <f>+O689/E689-1</f>
        <v>#DIV/0!</v>
      </c>
      <c r="P690" s="62" t="e">
        <f>+P689/F689-1</f>
        <v>#N/A</v>
      </c>
      <c r="Q690" s="31"/>
      <c r="R690" s="63" t="s">
        <v>76</v>
      </c>
    </row>
    <row r="691" spans="1:18" s="70" customFormat="1" ht="14.25">
      <c r="A691" s="64"/>
      <c r="B691" s="65"/>
      <c r="C691" s="66"/>
      <c r="D691" s="66"/>
      <c r="E691" s="66"/>
      <c r="F691" s="66"/>
      <c r="G691" s="66" t="e">
        <f>RATE(G$348-$F$348,,-$F689,G689)</f>
        <v>#N/A</v>
      </c>
      <c r="H691" s="66" t="e">
        <f t="shared" ref="H691:P691" si="231">RATE(H$348-$F$348,,-$F689,H689)</f>
        <v>#N/A</v>
      </c>
      <c r="I691" s="66" t="e">
        <f t="shared" si="231"/>
        <v>#N/A</v>
      </c>
      <c r="J691" s="66" t="e">
        <f t="shared" si="231"/>
        <v>#N/A</v>
      </c>
      <c r="K691" s="66" t="e">
        <f t="shared" si="231"/>
        <v>#N/A</v>
      </c>
      <c r="L691" s="66" t="e">
        <f t="shared" si="231"/>
        <v>#N/A</v>
      </c>
      <c r="M691" s="66" t="e">
        <f t="shared" si="231"/>
        <v>#N/A</v>
      </c>
      <c r="N691" s="67" t="e">
        <f t="shared" si="231"/>
        <v>#N/A</v>
      </c>
      <c r="O691" s="67" t="e">
        <f t="shared" ref="O691" si="232">RATE(O$348-$F$348,,-$F689,O689)</f>
        <v>#N/A</v>
      </c>
      <c r="P691" s="67" t="e">
        <f t="shared" si="231"/>
        <v>#N/A</v>
      </c>
      <c r="Q691" s="68"/>
      <c r="R691" s="69" t="s">
        <v>77</v>
      </c>
    </row>
    <row r="692" spans="1:18" s="3" customFormat="1" ht="14.25">
      <c r="B692" s="55"/>
      <c r="C692" s="56"/>
      <c r="D692" s="56"/>
      <c r="E692" s="56"/>
      <c r="F692" s="56"/>
      <c r="G692" s="56"/>
      <c r="H692" s="56">
        <f t="shared" ref="H692:N692" si="233">+G$651+G692</f>
        <v>0.18029999999999999</v>
      </c>
      <c r="I692" s="56">
        <f t="shared" si="233"/>
        <v>0.53029999999999999</v>
      </c>
      <c r="J692" s="56">
        <f t="shared" si="233"/>
        <v>0.93030000000000002</v>
      </c>
      <c r="K692" s="56">
        <f t="shared" si="233"/>
        <v>1.4003000000000001</v>
      </c>
      <c r="L692" s="56">
        <f t="shared" si="233"/>
        <v>2.1002999999999998</v>
      </c>
      <c r="M692" s="56">
        <f t="shared" si="233"/>
        <v>2.8102999999999998</v>
      </c>
      <c r="N692" s="57">
        <f t="shared" si="233"/>
        <v>3.5302999999999995</v>
      </c>
      <c r="O692" s="57">
        <f>+M$651+M692</f>
        <v>3.5302999999999995</v>
      </c>
      <c r="P692" s="57">
        <f>+N$651+N692</f>
        <v>4.4302999999999999</v>
      </c>
      <c r="Q692" s="31"/>
      <c r="R692" s="36" t="s">
        <v>74</v>
      </c>
    </row>
    <row r="693" spans="1:18" s="3" customFormat="1" ht="14.25">
      <c r="B693" s="58"/>
      <c r="C693" s="59"/>
      <c r="D693" s="59"/>
      <c r="E693" s="59"/>
      <c r="F693" s="59"/>
      <c r="G693" s="59">
        <f t="shared" ref="G693:P693" si="234">+G$661+G692</f>
        <v>20.18026089163477</v>
      </c>
      <c r="H693" s="59">
        <f t="shared" si="234"/>
        <v>20.896089906547552</v>
      </c>
      <c r="I693" s="59">
        <f t="shared" si="234"/>
        <v>18.4777293543988</v>
      </c>
      <c r="J693" s="59">
        <f t="shared" si="234"/>
        <v>22.895283663945111</v>
      </c>
      <c r="K693" s="59">
        <f t="shared" si="234"/>
        <v>33.04775914241597</v>
      </c>
      <c r="L693" s="59">
        <f t="shared" si="234"/>
        <v>42.15363403461452</v>
      </c>
      <c r="M693" s="59">
        <f t="shared" si="234"/>
        <v>35.36146094388485</v>
      </c>
      <c r="N693" s="60">
        <f t="shared" si="234"/>
        <v>36.244085690193302</v>
      </c>
      <c r="O693" s="60">
        <f t="shared" ref="O693" si="235">+O$661+O692</f>
        <v>46.67470381189348</v>
      </c>
      <c r="P693" s="60">
        <f t="shared" si="234"/>
        <v>54.430300000000003</v>
      </c>
      <c r="Q693" s="31"/>
      <c r="R693" s="36" t="s">
        <v>75</v>
      </c>
    </row>
    <row r="694" spans="1:18" s="3" customFormat="1" ht="14.25">
      <c r="B694" s="72"/>
      <c r="I694" s="61"/>
      <c r="J694" s="61"/>
      <c r="K694" s="61"/>
      <c r="L694" s="61"/>
      <c r="M694" s="61"/>
      <c r="N694" s="62"/>
      <c r="O694" s="62" t="e">
        <f>+O693/F693-1</f>
        <v>#DIV/0!</v>
      </c>
      <c r="P694" s="62">
        <f>+P693/G693-1</f>
        <v>1.6972049713471615</v>
      </c>
      <c r="Q694" s="31"/>
      <c r="R694" s="63" t="s">
        <v>76</v>
      </c>
    </row>
    <row r="695" spans="1:18" s="70" customFormat="1" ht="14.25">
      <c r="A695" s="64"/>
      <c r="B695" s="65"/>
      <c r="C695" s="66"/>
      <c r="D695" s="66"/>
      <c r="E695" s="66"/>
      <c r="F695" s="66"/>
      <c r="G695" s="66"/>
      <c r="H695" s="66">
        <f>RATE(H$348-$G$348,,-$G693,H693)</f>
        <v>3.5471742350442724E-2</v>
      </c>
      <c r="I695" s="66">
        <f t="shared" ref="I695:P695" si="236">RATE(I$348-$G$348,,-$G693,I693)</f>
        <v>-4.311243121975418E-2</v>
      </c>
      <c r="J695" s="66">
        <f t="shared" si="236"/>
        <v>4.297304390342721E-2</v>
      </c>
      <c r="K695" s="66">
        <f t="shared" si="236"/>
        <v>0.13123754352316847</v>
      </c>
      <c r="L695" s="66">
        <f t="shared" si="236"/>
        <v>0.15872839296433347</v>
      </c>
      <c r="M695" s="66">
        <f t="shared" si="236"/>
        <v>9.7995525956389745E-2</v>
      </c>
      <c r="N695" s="67">
        <f t="shared" si="236"/>
        <v>8.7251594233340099E-2</v>
      </c>
      <c r="O695" s="67">
        <f t="shared" ref="O695" si="237">RATE(O$348-$G$348,,-$G693,O693)</f>
        <v>0.11050201080781429</v>
      </c>
      <c r="P695" s="67">
        <f t="shared" si="236"/>
        <v>0.11655296185612263</v>
      </c>
      <c r="Q695" s="68"/>
      <c r="R695" s="69" t="s">
        <v>77</v>
      </c>
    </row>
    <row r="696" spans="1:18" s="3" customFormat="1" ht="14.25">
      <c r="B696" s="55"/>
      <c r="C696" s="56"/>
      <c r="D696" s="56"/>
      <c r="E696" s="56"/>
      <c r="F696" s="56"/>
      <c r="G696" s="56"/>
      <c r="H696" s="56"/>
      <c r="I696" s="56">
        <f t="shared" ref="I696:N696" si="238">+H$651+H696</f>
        <v>0.35</v>
      </c>
      <c r="J696" s="56">
        <f t="shared" si="238"/>
        <v>0.75</v>
      </c>
      <c r="K696" s="56">
        <f t="shared" si="238"/>
        <v>1.22</v>
      </c>
      <c r="L696" s="56">
        <f t="shared" si="238"/>
        <v>1.92</v>
      </c>
      <c r="M696" s="56">
        <f t="shared" si="238"/>
        <v>2.63</v>
      </c>
      <c r="N696" s="57">
        <f t="shared" si="238"/>
        <v>3.3499999999999996</v>
      </c>
      <c r="O696" s="57">
        <f>+M$651+M696</f>
        <v>3.3499999999999996</v>
      </c>
      <c r="P696" s="57">
        <f>+N$651+N696</f>
        <v>4.25</v>
      </c>
      <c r="Q696" s="31"/>
      <c r="R696" s="36" t="s">
        <v>74</v>
      </c>
    </row>
    <row r="697" spans="1:18" s="3" customFormat="1" ht="14.25">
      <c r="B697" s="58"/>
      <c r="C697" s="59"/>
      <c r="D697" s="59"/>
      <c r="E697" s="59"/>
      <c r="F697" s="59"/>
      <c r="G697" s="59"/>
      <c r="H697" s="59">
        <f t="shared" ref="H697:P697" si="239">+H$661+H696</f>
        <v>20.715789906547553</v>
      </c>
      <c r="I697" s="59">
        <f t="shared" si="239"/>
        <v>18.297429354398801</v>
      </c>
      <c r="J697" s="59">
        <f t="shared" si="239"/>
        <v>22.714983663945112</v>
      </c>
      <c r="K697" s="59">
        <f t="shared" si="239"/>
        <v>32.867459142415967</v>
      </c>
      <c r="L697" s="59">
        <f t="shared" si="239"/>
        <v>41.973334034614524</v>
      </c>
      <c r="M697" s="59">
        <f t="shared" si="239"/>
        <v>35.181160943884855</v>
      </c>
      <c r="N697" s="60">
        <f t="shared" si="239"/>
        <v>36.063785690193306</v>
      </c>
      <c r="O697" s="60">
        <f t="shared" ref="O697" si="240">+O$661+O696</f>
        <v>46.494403811893484</v>
      </c>
      <c r="P697" s="60">
        <f t="shared" si="239"/>
        <v>54.25</v>
      </c>
      <c r="Q697" s="31"/>
      <c r="R697" s="36" t="s">
        <v>75</v>
      </c>
    </row>
    <row r="698" spans="1:18" s="3" customFormat="1" ht="14.25">
      <c r="B698" s="72"/>
      <c r="I698" s="61"/>
      <c r="J698" s="61"/>
      <c r="K698" s="61"/>
      <c r="L698" s="61"/>
      <c r="M698" s="61"/>
      <c r="N698" s="62"/>
      <c r="O698" s="62" t="e">
        <f>+O697/G697-1</f>
        <v>#DIV/0!</v>
      </c>
      <c r="P698" s="62">
        <f>+P697/H697-1</f>
        <v>1.6187753517838792</v>
      </c>
      <c r="Q698" s="31"/>
      <c r="R698" s="63" t="s">
        <v>76</v>
      </c>
    </row>
    <row r="699" spans="1:18" s="70" customFormat="1" ht="14.25">
      <c r="A699" s="64"/>
      <c r="B699" s="65"/>
      <c r="C699" s="66"/>
      <c r="D699" s="66"/>
      <c r="E699" s="66"/>
      <c r="F699" s="66"/>
      <c r="G699" s="66"/>
      <c r="H699" s="66"/>
      <c r="I699" s="66">
        <f t="shared" ref="I699:P699" si="241">RATE(I$348-$H$348,,-$H697,I697)</f>
        <v>-0.11673996323859172</v>
      </c>
      <c r="J699" s="66">
        <f t="shared" si="241"/>
        <v>4.7141725937785851E-2</v>
      </c>
      <c r="K699" s="66">
        <f t="shared" si="241"/>
        <v>0.16633026332592876</v>
      </c>
      <c r="L699" s="66">
        <f t="shared" si="241"/>
        <v>0.19307567836693793</v>
      </c>
      <c r="M699" s="66">
        <f t="shared" si="241"/>
        <v>0.11173616545244142</v>
      </c>
      <c r="N699" s="67">
        <f t="shared" si="241"/>
        <v>9.6802174015343939E-2</v>
      </c>
      <c r="O699" s="67">
        <f t="shared" ref="O699" si="242">RATE(O$348-$H$348,,-$H697,O697)</f>
        <v>0.1224242123003146</v>
      </c>
      <c r="P699" s="67">
        <f t="shared" si="241"/>
        <v>0.12787840264233805</v>
      </c>
      <c r="Q699" s="68"/>
      <c r="R699" s="69" t="s">
        <v>77</v>
      </c>
    </row>
    <row r="700" spans="1:18" s="3" customFormat="1" ht="14.25">
      <c r="B700" s="55"/>
      <c r="C700" s="56"/>
      <c r="D700" s="56"/>
      <c r="E700" s="56"/>
      <c r="F700" s="56"/>
      <c r="G700" s="56"/>
      <c r="H700" s="56"/>
      <c r="I700" s="56"/>
      <c r="J700" s="56">
        <f t="shared" ref="J700:N700" si="243">+I$651+I700</f>
        <v>0.4</v>
      </c>
      <c r="K700" s="56">
        <f t="shared" si="243"/>
        <v>0.87</v>
      </c>
      <c r="L700" s="56">
        <f t="shared" si="243"/>
        <v>1.5699999999999998</v>
      </c>
      <c r="M700" s="56">
        <f t="shared" si="243"/>
        <v>2.2799999999999998</v>
      </c>
      <c r="N700" s="57">
        <f t="shared" si="243"/>
        <v>3</v>
      </c>
      <c r="O700" s="57">
        <f>+M$651+M700</f>
        <v>3</v>
      </c>
      <c r="P700" s="57">
        <f>+N$651+N700</f>
        <v>3.9</v>
      </c>
      <c r="Q700" s="31"/>
      <c r="R700" s="36" t="s">
        <v>74</v>
      </c>
    </row>
    <row r="701" spans="1:18" s="3" customFormat="1" ht="14.25">
      <c r="B701" s="58"/>
      <c r="C701" s="59"/>
      <c r="D701" s="59"/>
      <c r="E701" s="59"/>
      <c r="F701" s="59"/>
      <c r="G701" s="59"/>
      <c r="H701" s="59"/>
      <c r="I701" s="59">
        <f t="shared" ref="I701:P701" si="244">+I$661+I700</f>
        <v>17.9474293543988</v>
      </c>
      <c r="J701" s="59">
        <f t="shared" si="244"/>
        <v>22.364983663945111</v>
      </c>
      <c r="K701" s="59">
        <f t="shared" si="244"/>
        <v>32.517459142415966</v>
      </c>
      <c r="L701" s="59">
        <f t="shared" si="244"/>
        <v>41.623334034614523</v>
      </c>
      <c r="M701" s="59">
        <f t="shared" si="244"/>
        <v>34.831160943884854</v>
      </c>
      <c r="N701" s="60">
        <f t="shared" si="244"/>
        <v>35.713785690193305</v>
      </c>
      <c r="O701" s="60">
        <f t="shared" ref="O701" si="245">+O$661+O700</f>
        <v>46.144403811893483</v>
      </c>
      <c r="P701" s="60">
        <f t="shared" si="244"/>
        <v>53.9</v>
      </c>
      <c r="Q701" s="31"/>
      <c r="R701" s="36" t="s">
        <v>75</v>
      </c>
    </row>
    <row r="702" spans="1:18" s="3" customFormat="1" ht="14.25">
      <c r="B702" s="72"/>
      <c r="I702" s="61"/>
      <c r="J702" s="61"/>
      <c r="K702" s="61"/>
      <c r="L702" s="61"/>
      <c r="M702" s="61"/>
      <c r="N702" s="62"/>
      <c r="O702" s="62" t="e">
        <f>+O701/H701-1</f>
        <v>#DIV/0!</v>
      </c>
      <c r="P702" s="62">
        <f>+P701/I701-1</f>
        <v>2.0032156101948635</v>
      </c>
      <c r="Q702" s="31"/>
      <c r="R702" s="63" t="s">
        <v>76</v>
      </c>
    </row>
    <row r="703" spans="1:18" s="70" customFormat="1" ht="14.25">
      <c r="A703" s="64"/>
      <c r="B703" s="65"/>
      <c r="C703" s="66"/>
      <c r="D703" s="66"/>
      <c r="E703" s="66"/>
      <c r="F703" s="66"/>
      <c r="G703" s="66"/>
      <c r="H703" s="66"/>
      <c r="I703" s="66"/>
      <c r="J703" s="66">
        <f t="shared" ref="J703:P703" si="246">RATE(J$348-$I$348,,-$I701,J701)</f>
        <v>0.24613855401322959</v>
      </c>
      <c r="K703" s="66">
        <f t="shared" si="246"/>
        <v>0.34603754975461887</v>
      </c>
      <c r="L703" s="66">
        <f t="shared" si="246"/>
        <v>0.32366536093180748</v>
      </c>
      <c r="M703" s="66">
        <f t="shared" si="246"/>
        <v>0.18029732913397525</v>
      </c>
      <c r="N703" s="67">
        <f t="shared" si="246"/>
        <v>0.14753707862983348</v>
      </c>
      <c r="O703" s="67">
        <f t="shared" ref="O703" si="247">RATE(O$348-$I$348,,-$I701,O701)</f>
        <v>0.17044981624558578</v>
      </c>
      <c r="P703" s="67">
        <f t="shared" si="246"/>
        <v>0.17010987534986718</v>
      </c>
      <c r="Q703" s="68"/>
      <c r="R703" s="69" t="s">
        <v>77</v>
      </c>
    </row>
    <row r="704" spans="1:18" s="3" customFormat="1" ht="14.25">
      <c r="B704" s="55"/>
      <c r="C704" s="56"/>
      <c r="D704" s="56"/>
      <c r="E704" s="56"/>
      <c r="F704" s="56"/>
      <c r="G704" s="56"/>
      <c r="H704" s="56"/>
      <c r="I704" s="56"/>
      <c r="J704" s="56"/>
      <c r="K704" s="56">
        <f>+J$651+J704</f>
        <v>0.47</v>
      </c>
      <c r="L704" s="56">
        <f>+K$651+K704</f>
        <v>1.17</v>
      </c>
      <c r="M704" s="56">
        <f>+L$651+L704</f>
        <v>1.88</v>
      </c>
      <c r="N704" s="57">
        <f>+M$651+M704</f>
        <v>2.5999999999999996</v>
      </c>
      <c r="O704" s="57">
        <f>+M$651+M704</f>
        <v>2.5999999999999996</v>
      </c>
      <c r="P704" s="57">
        <f>+N$651+N704</f>
        <v>3.4999999999999996</v>
      </c>
      <c r="Q704" s="31"/>
      <c r="R704" s="36" t="s">
        <v>74</v>
      </c>
    </row>
    <row r="705" spans="1:18" s="3" customFormat="1" ht="14.25">
      <c r="B705" s="58"/>
      <c r="C705" s="59"/>
      <c r="D705" s="59"/>
      <c r="E705" s="59"/>
      <c r="F705" s="59"/>
      <c r="G705" s="59"/>
      <c r="H705" s="59"/>
      <c r="I705" s="59"/>
      <c r="J705" s="59">
        <f t="shared" ref="J705:P705" si="248">+J$661+J704</f>
        <v>21.964983663945112</v>
      </c>
      <c r="K705" s="59">
        <f t="shared" si="248"/>
        <v>32.117459142415967</v>
      </c>
      <c r="L705" s="59">
        <f t="shared" si="248"/>
        <v>41.223334034614524</v>
      </c>
      <c r="M705" s="59">
        <f t="shared" si="248"/>
        <v>34.431160943884855</v>
      </c>
      <c r="N705" s="60">
        <f t="shared" si="248"/>
        <v>35.313785690193306</v>
      </c>
      <c r="O705" s="60">
        <f t="shared" ref="O705" si="249">+O$661+O704</f>
        <v>45.744403811893484</v>
      </c>
      <c r="P705" s="60">
        <f t="shared" si="248"/>
        <v>53.5</v>
      </c>
      <c r="Q705" s="31"/>
      <c r="R705" s="36" t="s">
        <v>75</v>
      </c>
    </row>
    <row r="706" spans="1:18" s="3" customFormat="1" ht="14.25">
      <c r="B706" s="72"/>
      <c r="I706" s="61"/>
      <c r="J706" s="61"/>
      <c r="K706" s="61"/>
      <c r="L706" s="61"/>
      <c r="M706" s="61"/>
      <c r="N706" s="62"/>
      <c r="O706" s="62" t="e">
        <f>+O705/I705-1</f>
        <v>#DIV/0!</v>
      </c>
      <c r="P706" s="62">
        <f>+P705/J705-1</f>
        <v>1.4356949596925359</v>
      </c>
      <c r="Q706" s="31"/>
      <c r="R706" s="63" t="s">
        <v>76</v>
      </c>
    </row>
    <row r="707" spans="1:18" s="70" customFormat="1" ht="14.25">
      <c r="A707" s="64"/>
      <c r="B707" s="65"/>
      <c r="C707" s="66"/>
      <c r="D707" s="66"/>
      <c r="E707" s="66"/>
      <c r="F707" s="66"/>
      <c r="G707" s="66"/>
      <c r="H707" s="66"/>
      <c r="I707" s="66"/>
      <c r="J707" s="66"/>
      <c r="K707" s="66">
        <f t="shared" ref="K707:P707" si="250">RATE(K$348-$J$348,,-$J705,K705)</f>
        <v>0.46221183834230911</v>
      </c>
      <c r="L707" s="66">
        <f t="shared" si="250"/>
        <v>0.36995440902175347</v>
      </c>
      <c r="M707" s="66">
        <f t="shared" si="250"/>
        <v>0.16164544530738853</v>
      </c>
      <c r="N707" s="67">
        <f t="shared" si="250"/>
        <v>0.12603878140591374</v>
      </c>
      <c r="O707" s="67">
        <f t="shared" si="250"/>
        <v>0.15803428512109172</v>
      </c>
      <c r="P707" s="67">
        <f t="shared" si="250"/>
        <v>0.15994433863481977</v>
      </c>
      <c r="Q707" s="68"/>
      <c r="R707" s="69" t="s">
        <v>77</v>
      </c>
    </row>
    <row r="708" spans="1:18" s="3" customFormat="1" ht="14.25">
      <c r="B708" s="73"/>
      <c r="C708" s="74"/>
      <c r="D708" s="74"/>
      <c r="E708" s="74"/>
      <c r="F708" s="74"/>
      <c r="G708" s="74"/>
      <c r="H708" s="74"/>
      <c r="I708" s="74"/>
      <c r="J708" s="74"/>
      <c r="K708" s="74"/>
      <c r="L708" s="74">
        <f>+K$651+K708</f>
        <v>0.7</v>
      </c>
      <c r="M708" s="74">
        <f>+L$651+L708</f>
        <v>1.41</v>
      </c>
      <c r="N708" s="75">
        <f>+M$651+M708</f>
        <v>2.13</v>
      </c>
      <c r="O708" s="75">
        <f>+M$651+M708</f>
        <v>2.13</v>
      </c>
      <c r="P708" s="75">
        <f>+N$651+N708</f>
        <v>3.03</v>
      </c>
      <c r="Q708" s="31"/>
      <c r="R708" s="36" t="s">
        <v>74</v>
      </c>
    </row>
    <row r="709" spans="1:18" s="3" customFormat="1" ht="14.25">
      <c r="B709" s="76"/>
      <c r="C709" s="77"/>
      <c r="D709" s="77"/>
      <c r="E709" s="77"/>
      <c r="F709" s="77"/>
      <c r="G709" s="77"/>
      <c r="H709" s="77"/>
      <c r="I709" s="77"/>
      <c r="J709" s="77"/>
      <c r="K709" s="77">
        <f t="shared" ref="K709:P709" si="251">+K$661+K708</f>
        <v>31.647459142415968</v>
      </c>
      <c r="L709" s="77">
        <f t="shared" si="251"/>
        <v>40.753334034614525</v>
      </c>
      <c r="M709" s="77">
        <f t="shared" si="251"/>
        <v>33.961160943884849</v>
      </c>
      <c r="N709" s="78">
        <f t="shared" si="251"/>
        <v>34.843785690193307</v>
      </c>
      <c r="O709" s="78">
        <f t="shared" si="251"/>
        <v>45.274403811893485</v>
      </c>
      <c r="P709" s="78">
        <f t="shared" si="251"/>
        <v>53.03</v>
      </c>
      <c r="Q709" s="31"/>
      <c r="R709" s="36" t="s">
        <v>75</v>
      </c>
    </row>
    <row r="710" spans="1:18" s="3" customFormat="1" ht="14.25">
      <c r="B710" s="72"/>
      <c r="I710" s="61"/>
      <c r="J710" s="61"/>
      <c r="K710" s="61"/>
      <c r="L710" s="61"/>
      <c r="M710" s="61"/>
      <c r="N710" s="62"/>
      <c r="O710" s="62" t="e">
        <f>+O709/J709-1</f>
        <v>#DIV/0!</v>
      </c>
      <c r="P710" s="62">
        <f>+P709/K709-1</f>
        <v>0.67564794890360624</v>
      </c>
      <c r="Q710" s="31"/>
      <c r="R710" s="63" t="s">
        <v>76</v>
      </c>
    </row>
    <row r="711" spans="1:18" s="70" customFormat="1" ht="14.25">
      <c r="A711" s="64"/>
      <c r="B711" s="65"/>
      <c r="C711" s="66"/>
      <c r="D711" s="66"/>
      <c r="E711" s="66"/>
      <c r="F711" s="66"/>
      <c r="G711" s="66"/>
      <c r="H711" s="66"/>
      <c r="I711" s="66"/>
      <c r="J711" s="66"/>
      <c r="K711" s="66"/>
      <c r="L711" s="66">
        <f>RATE(L$348-$K$348,,-$K709,L709)</f>
        <v>0.28772846664313323</v>
      </c>
      <c r="M711" s="66">
        <f>RATE(M$348-$K$348,,-$K709,M709)</f>
        <v>3.5909557680904827E-2</v>
      </c>
      <c r="N711" s="67">
        <f>RATE(N$348-$K$348,,-$K709,N709)</f>
        <v>3.2592172745837325E-2</v>
      </c>
      <c r="O711" s="67">
        <f>RATE(O$348-$K$348,,-$K709,O709)</f>
        <v>9.3650291531441124E-2</v>
      </c>
      <c r="P711" s="67">
        <f>RATE(P$348-$K$348,,-$K709,P709)</f>
        <v>0.10875746245228271</v>
      </c>
      <c r="Q711" s="68"/>
      <c r="R711" s="69" t="s">
        <v>77</v>
      </c>
    </row>
    <row r="712" spans="1:18" s="3" customFormat="1" ht="14.25">
      <c r="B712" s="73"/>
      <c r="C712" s="74"/>
      <c r="D712" s="74"/>
      <c r="E712" s="74"/>
      <c r="F712" s="74"/>
      <c r="G712" s="74"/>
      <c r="H712" s="74"/>
      <c r="I712" s="74"/>
      <c r="J712" s="74"/>
      <c r="K712" s="74"/>
      <c r="L712" s="74"/>
      <c r="M712" s="74">
        <f>+L$651+L712</f>
        <v>0.71</v>
      </c>
      <c r="N712" s="75">
        <f>+M$651+M712</f>
        <v>1.43</v>
      </c>
      <c r="O712" s="75">
        <f>+M$651+M712</f>
        <v>1.43</v>
      </c>
      <c r="P712" s="75">
        <f>+N$651+N712</f>
        <v>2.33</v>
      </c>
      <c r="Q712" s="31"/>
      <c r="R712" s="36" t="s">
        <v>74</v>
      </c>
    </row>
    <row r="713" spans="1:18" s="3" customFormat="1" ht="14.25">
      <c r="B713" s="76"/>
      <c r="C713" s="77"/>
      <c r="D713" s="77"/>
      <c r="E713" s="77"/>
      <c r="F713" s="77"/>
      <c r="G713" s="77"/>
      <c r="H713" s="77"/>
      <c r="I713" s="77"/>
      <c r="J713" s="77"/>
      <c r="K713" s="77"/>
      <c r="L713" s="77">
        <f>+L$661+L712</f>
        <v>40.053334034614522</v>
      </c>
      <c r="M713" s="77">
        <f>+M$661+M712</f>
        <v>33.261160943884853</v>
      </c>
      <c r="N713" s="78">
        <f>+N$661+N712</f>
        <v>34.143785690193305</v>
      </c>
      <c r="O713" s="78">
        <f>+O$661+O712</f>
        <v>44.574403811893482</v>
      </c>
      <c r="P713" s="78">
        <f>+P$661+P712</f>
        <v>52.33</v>
      </c>
      <c r="Q713" s="31"/>
      <c r="R713" s="36" t="s">
        <v>75</v>
      </c>
    </row>
    <row r="714" spans="1:18" s="3" customFormat="1" ht="14.25">
      <c r="B714" s="72"/>
      <c r="I714" s="61"/>
      <c r="J714" s="61"/>
      <c r="K714" s="61"/>
      <c r="L714" s="61"/>
      <c r="M714" s="61"/>
      <c r="N714" s="62"/>
      <c r="O714" s="62" t="e">
        <f>+O713/K713-1</f>
        <v>#DIV/0!</v>
      </c>
      <c r="P714" s="62">
        <f>+P713/L713-1</f>
        <v>0.30650796647230028</v>
      </c>
      <c r="Q714" s="31"/>
      <c r="R714" s="63" t="s">
        <v>76</v>
      </c>
    </row>
    <row r="715" spans="1:18" s="70" customFormat="1" ht="14.25">
      <c r="A715" s="64"/>
      <c r="B715" s="65"/>
      <c r="C715" s="66"/>
      <c r="D715" s="66"/>
      <c r="E715" s="66"/>
      <c r="F715" s="66"/>
      <c r="G715" s="66"/>
      <c r="H715" s="66"/>
      <c r="I715" s="66"/>
      <c r="J715" s="66"/>
      <c r="K715" s="66"/>
      <c r="L715" s="66"/>
      <c r="M715" s="66">
        <f>RATE(M$348-$L$348,,-$L713,M713)</f>
        <v>-0.16957822000185552</v>
      </c>
      <c r="N715" s="67">
        <f>RATE(N$348-$L$348,,-$L713,N713)</f>
        <v>-7.6713469923476635E-2</v>
      </c>
      <c r="O715" s="67">
        <f>RATE(O$348-$L$348,,-$L713,O713)</f>
        <v>3.629234530704218E-2</v>
      </c>
      <c r="P715" s="67">
        <f>RATE(P$348-$L$348,,-$L713,P713)</f>
        <v>6.9123844237070992E-2</v>
      </c>
      <c r="Q715" s="68"/>
      <c r="R715" s="69" t="s">
        <v>77</v>
      </c>
    </row>
    <row r="716" spans="1:18" s="3" customFormat="1" ht="14.25">
      <c r="B716" s="73"/>
      <c r="C716" s="74"/>
      <c r="D716" s="74"/>
      <c r="E716" s="74"/>
      <c r="F716" s="74"/>
      <c r="G716" s="74"/>
      <c r="H716" s="74"/>
      <c r="I716" s="74"/>
      <c r="J716" s="74"/>
      <c r="K716" s="74"/>
      <c r="L716" s="74"/>
      <c r="M716" s="74"/>
      <c r="N716" s="75">
        <f>+M$651+M716</f>
        <v>0.72</v>
      </c>
      <c r="O716" s="75">
        <f>+M$651+M716</f>
        <v>0.72</v>
      </c>
      <c r="P716" s="75">
        <f>+N$651+N716</f>
        <v>1.62</v>
      </c>
      <c r="Q716" s="31"/>
      <c r="R716" s="36" t="s">
        <v>74</v>
      </c>
    </row>
    <row r="717" spans="1:18" s="3" customFormat="1" ht="14.25">
      <c r="B717" s="76"/>
      <c r="C717" s="77"/>
      <c r="D717" s="77"/>
      <c r="E717" s="77"/>
      <c r="F717" s="77"/>
      <c r="G717" s="77"/>
      <c r="H717" s="77"/>
      <c r="I717" s="77"/>
      <c r="J717" s="77"/>
      <c r="K717" s="77"/>
      <c r="L717" s="77"/>
      <c r="M717" s="77">
        <f>+M$661+M716</f>
        <v>32.551160943884852</v>
      </c>
      <c r="N717" s="78">
        <f>+N$661+N716</f>
        <v>33.433785690193304</v>
      </c>
      <c r="O717" s="78">
        <f>+O$661+O716</f>
        <v>43.864403811893482</v>
      </c>
      <c r="P717" s="78">
        <f>+P$661+P716</f>
        <v>51.62</v>
      </c>
      <c r="Q717" s="31"/>
      <c r="R717" s="36" t="s">
        <v>75</v>
      </c>
    </row>
    <row r="718" spans="1:18" s="3" customFormat="1" ht="14.25">
      <c r="B718" s="72"/>
      <c r="I718" s="61"/>
      <c r="J718" s="61"/>
      <c r="K718" s="61"/>
      <c r="L718" s="61"/>
      <c r="M718" s="61"/>
      <c r="N718" s="62"/>
      <c r="O718" s="62" t="e">
        <f>+O717/L717-1</f>
        <v>#DIV/0!</v>
      </c>
      <c r="P718" s="62">
        <f>+P717/M717-1</f>
        <v>0.58581133523895002</v>
      </c>
      <c r="Q718" s="31"/>
      <c r="R718" s="63" t="s">
        <v>76</v>
      </c>
    </row>
    <row r="719" spans="1:18" s="70" customFormat="1" ht="14.25">
      <c r="A719" s="64"/>
      <c r="B719" s="65"/>
      <c r="C719" s="66"/>
      <c r="D719" s="66"/>
      <c r="E719" s="66"/>
      <c r="F719" s="66"/>
      <c r="G719" s="66"/>
      <c r="H719" s="66"/>
      <c r="I719" s="66"/>
      <c r="J719" s="66"/>
      <c r="K719" s="66"/>
      <c r="L719" s="66"/>
      <c r="M719" s="66"/>
      <c r="N719" s="67">
        <f>RATE(N$348-$M$348,,-$M717,N717)</f>
        <v>2.7115000531932422E-2</v>
      </c>
      <c r="O719" s="67">
        <f>RATE(O$348-$M$348,,-$M717,O717)</f>
        <v>0.16084136258624881</v>
      </c>
      <c r="P719" s="67">
        <f>RATE(P$348-$M$348,,-$M717,P717)</f>
        <v>0.16613949925931792</v>
      </c>
      <c r="Q719" s="68"/>
      <c r="R719" s="69" t="s">
        <v>77</v>
      </c>
    </row>
    <row r="720" spans="1:18" s="3" customFormat="1" ht="14.25">
      <c r="B720" s="73"/>
      <c r="C720" s="74"/>
      <c r="D720" s="74"/>
      <c r="E720" s="74"/>
      <c r="F720" s="74"/>
      <c r="G720" s="74"/>
      <c r="H720" s="74"/>
      <c r="I720" s="74"/>
      <c r="J720" s="74"/>
      <c r="K720" s="74"/>
      <c r="L720" s="74"/>
      <c r="M720" s="74"/>
      <c r="N720" s="75"/>
      <c r="O720" s="75">
        <f>+M$651+M720</f>
        <v>0.72</v>
      </c>
      <c r="P720" s="75">
        <f>+N$651+N720</f>
        <v>0.9</v>
      </c>
      <c r="Q720" s="31"/>
      <c r="R720" s="36" t="s">
        <v>74</v>
      </c>
    </row>
    <row r="721" spans="1:18" s="3" customFormat="1" ht="14.25">
      <c r="B721" s="76"/>
      <c r="C721" s="77"/>
      <c r="D721" s="77"/>
      <c r="E721" s="77"/>
      <c r="F721" s="77"/>
      <c r="G721" s="77"/>
      <c r="H721" s="77"/>
      <c r="I721" s="77"/>
      <c r="J721" s="77"/>
      <c r="K721" s="77"/>
      <c r="L721" s="77"/>
      <c r="M721" s="77"/>
      <c r="N721" s="78">
        <f>+N$661+N720</f>
        <v>32.713785690193305</v>
      </c>
      <c r="O721" s="78">
        <f>+O$661+O720</f>
        <v>43.864403811893482</v>
      </c>
      <c r="P721" s="78">
        <f>+P$661+P720</f>
        <v>50.9</v>
      </c>
      <c r="Q721" s="31"/>
      <c r="R721" s="36" t="s">
        <v>75</v>
      </c>
    </row>
    <row r="722" spans="1:18" s="3" customFormat="1" ht="14.25">
      <c r="B722" s="72"/>
      <c r="I722" s="61"/>
      <c r="J722" s="61"/>
      <c r="K722" s="61"/>
      <c r="L722" s="61"/>
      <c r="M722" s="61"/>
      <c r="N722" s="62"/>
      <c r="O722" s="62" t="e">
        <f>+O721/M721-1</f>
        <v>#DIV/0!</v>
      </c>
      <c r="P722" s="62">
        <f>+P721/N721-1</f>
        <v>0.55591897807346768</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0.34085379867982774</v>
      </c>
      <c r="P723" s="67">
        <f>RATE(P$348-$N$348,,-$N721,P721)</f>
        <v>0.24736481354632822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457" priority="1229" operator="lessThan">
      <formula>0</formula>
    </cfRule>
  </conditionalFormatting>
  <conditionalFormatting sqref="Q583">
    <cfRule type="cellIs" dxfId="2456" priority="1224" operator="lessThan">
      <formula>0</formula>
    </cfRule>
  </conditionalFormatting>
  <conditionalFormatting sqref="B348:N348">
    <cfRule type="cellIs" dxfId="2455" priority="1223" operator="lessThan">
      <formula>0</formula>
    </cfRule>
  </conditionalFormatting>
  <conditionalFormatting sqref="Q514:Q515">
    <cfRule type="cellIs" dxfId="2454" priority="1225" operator="lessThan">
      <formula>0</formula>
    </cfRule>
  </conditionalFormatting>
  <conditionalFormatting sqref="Q523 R529 R539:R545">
    <cfRule type="cellIs" dxfId="2453" priority="1226" operator="lessThan">
      <formula>0</formula>
    </cfRule>
  </conditionalFormatting>
  <conditionalFormatting sqref="Q531">
    <cfRule type="cellIs" dxfId="2452" priority="1227" operator="lessThan">
      <formula>0</formula>
    </cfRule>
  </conditionalFormatting>
  <conditionalFormatting sqref="Q562">
    <cfRule type="cellIs" dxfId="2451" priority="1228" operator="lessThan">
      <formula>0</formula>
    </cfRule>
  </conditionalFormatting>
  <conditionalFormatting sqref="B348:N348">
    <cfRule type="cellIs" dxfId="2450" priority="1222" operator="lessThan">
      <formula>0</formula>
    </cfRule>
  </conditionalFormatting>
  <conditionalFormatting sqref="R588">
    <cfRule type="cellIs" dxfId="2449" priority="1207" operator="lessThan">
      <formula>0</formula>
    </cfRule>
  </conditionalFormatting>
  <conditionalFormatting sqref="R499:R502">
    <cfRule type="cellIs" dxfId="2448" priority="1221" operator="lessThan">
      <formula>0</formula>
    </cfRule>
  </conditionalFormatting>
  <conditionalFormatting sqref="R503">
    <cfRule type="cellIs" dxfId="2447" priority="1220" operator="lessThan">
      <formula>0</formula>
    </cfRule>
  </conditionalFormatting>
  <conditionalFormatting sqref="R503">
    <cfRule type="cellIs" dxfId="2446" priority="1219" operator="lessThan">
      <formula>0</formula>
    </cfRule>
  </conditionalFormatting>
  <conditionalFormatting sqref="B514">
    <cfRule type="cellIs" dxfId="2445" priority="1217" operator="lessThan">
      <formula>0</formula>
    </cfRule>
  </conditionalFormatting>
  <conditionalFormatting sqref="B531">
    <cfRule type="cellIs" dxfId="2444" priority="1216" operator="lessThan">
      <formula>0</formula>
    </cfRule>
  </conditionalFormatting>
  <conditionalFormatting sqref="R520">
    <cfRule type="cellIs" dxfId="2443" priority="1215" operator="lessThan">
      <formula>0</formula>
    </cfRule>
  </conditionalFormatting>
  <conditionalFormatting sqref="R520">
    <cfRule type="cellIs" dxfId="2442" priority="1214" operator="lessThan">
      <formula>0</formula>
    </cfRule>
  </conditionalFormatting>
  <conditionalFormatting sqref="R567">
    <cfRule type="cellIs" dxfId="2441" priority="1209" operator="lessThan">
      <formula>0</formula>
    </cfRule>
  </conditionalFormatting>
  <conditionalFormatting sqref="B523 B515">
    <cfRule type="cellIs" dxfId="2440" priority="1218" operator="lessThan">
      <formula>0</formula>
    </cfRule>
  </conditionalFormatting>
  <conditionalFormatting sqref="R528">
    <cfRule type="cellIs" dxfId="2439" priority="1212" operator="lessThan">
      <formula>0</formula>
    </cfRule>
  </conditionalFormatting>
  <conditionalFormatting sqref="R536">
    <cfRule type="cellIs" dxfId="2438" priority="1211" operator="lessThan">
      <formula>0</formula>
    </cfRule>
  </conditionalFormatting>
  <conditionalFormatting sqref="R536">
    <cfRule type="cellIs" dxfId="2437" priority="1210" operator="lessThan">
      <formula>0</formula>
    </cfRule>
  </conditionalFormatting>
  <conditionalFormatting sqref="Q539">
    <cfRule type="cellIs" dxfId="2436" priority="1198" operator="lessThan">
      <formula>0</formula>
    </cfRule>
  </conditionalFormatting>
  <conditionalFormatting sqref="R528">
    <cfRule type="cellIs" dxfId="2435" priority="1213" operator="lessThan">
      <formula>0</formula>
    </cfRule>
  </conditionalFormatting>
  <conditionalFormatting sqref="R567">
    <cfRule type="cellIs" dxfId="2434" priority="1208" operator="lessThan">
      <formula>0</formula>
    </cfRule>
  </conditionalFormatting>
  <conditionalFormatting sqref="Q584:Q587">
    <cfRule type="cellIs" dxfId="2433" priority="1200" operator="lessThan">
      <formula>0</formula>
    </cfRule>
  </conditionalFormatting>
  <conditionalFormatting sqref="Q563:Q566">
    <cfRule type="cellIs" dxfId="2432" priority="1201" operator="lessThan">
      <formula>0</formula>
    </cfRule>
  </conditionalFormatting>
  <conditionalFormatting sqref="R366">
    <cfRule type="cellIs" dxfId="2431" priority="1163" operator="lessThan">
      <formula>0</formula>
    </cfRule>
  </conditionalFormatting>
  <conditionalFormatting sqref="R588">
    <cfRule type="cellIs" dxfId="2430" priority="1206" operator="lessThan">
      <formula>0</formula>
    </cfRule>
  </conditionalFormatting>
  <conditionalFormatting sqref="R544">
    <cfRule type="cellIs" dxfId="2429" priority="1197" operator="lessThan">
      <formula>0</formula>
    </cfRule>
  </conditionalFormatting>
  <conditionalFormatting sqref="J353:N354 K351:N352">
    <cfRule type="cellIs" dxfId="2428" priority="1186" operator="lessThan">
      <formula>0</formula>
    </cfRule>
  </conditionalFormatting>
  <conditionalFormatting sqref="Q516:Q519">
    <cfRule type="cellIs" dxfId="2427" priority="1205" operator="lessThan">
      <formula>0</formula>
    </cfRule>
  </conditionalFormatting>
  <conditionalFormatting sqref="Q524:Q527">
    <cfRule type="cellIs" dxfId="2426" priority="1204" operator="lessThan">
      <formula>0</formula>
    </cfRule>
  </conditionalFormatting>
  <conditionalFormatting sqref="Q539:Q543">
    <cfRule type="cellIs" dxfId="2425" priority="1203" operator="lessThan">
      <formula>0</formula>
    </cfRule>
  </conditionalFormatting>
  <conditionalFormatting sqref="Q532:Q535">
    <cfRule type="cellIs" dxfId="2424" priority="1202" operator="lessThan">
      <formula>0</formula>
    </cfRule>
  </conditionalFormatting>
  <conditionalFormatting sqref="R544">
    <cfRule type="cellIs" dxfId="2423" priority="1196" operator="lessThan">
      <formula>0</formula>
    </cfRule>
  </conditionalFormatting>
  <conditionalFormatting sqref="R354">
    <cfRule type="cellIs" dxfId="2422" priority="1179" operator="lessThan">
      <formula>0</formula>
    </cfRule>
  </conditionalFormatting>
  <conditionalFormatting sqref="R540:R543 B539">
    <cfRule type="cellIs" dxfId="2421" priority="1199" operator="lessThan">
      <formula>0</formula>
    </cfRule>
  </conditionalFormatting>
  <conditionalFormatting sqref="Q555:Q558">
    <cfRule type="cellIs" dxfId="2420" priority="1191" operator="lessThan">
      <formula>0</formula>
    </cfRule>
  </conditionalFormatting>
  <conditionalFormatting sqref="R555:R558 R560">
    <cfRule type="cellIs" dxfId="2419" priority="1194" operator="lessThan">
      <formula>0</formula>
    </cfRule>
  </conditionalFormatting>
  <conditionalFormatting sqref="R559">
    <cfRule type="cellIs" dxfId="2418" priority="1193" operator="lessThan">
      <formula>0</formula>
    </cfRule>
  </conditionalFormatting>
  <conditionalFormatting sqref="R468:R472">
    <cfRule type="cellIs" dxfId="2417" priority="1190" operator="lessThan">
      <formula>0</formula>
    </cfRule>
  </conditionalFormatting>
  <conditionalFormatting sqref="R559">
    <cfRule type="cellIs" dxfId="2416" priority="1192" operator="lessThan">
      <formula>0</formula>
    </cfRule>
  </conditionalFormatting>
  <conditionalFormatting sqref="J351">
    <cfRule type="cellIs" dxfId="2415" priority="1185" operator="lessThan">
      <formula>0</formula>
    </cfRule>
  </conditionalFormatting>
  <conditionalFormatting sqref="Q540:Q543">
    <cfRule type="cellIs" dxfId="2414" priority="1195" operator="lessThan">
      <formula>0</formula>
    </cfRule>
  </conditionalFormatting>
  <conditionalFormatting sqref="Q349:R350 R351:R353">
    <cfRule type="cellIs" dxfId="2413" priority="1189" operator="lessThan">
      <formula>0</formula>
    </cfRule>
  </conditionalFormatting>
  <conditionalFormatting sqref="R396">
    <cfRule type="cellIs" dxfId="2412" priority="1116" operator="lessThan">
      <formula>0</formula>
    </cfRule>
  </conditionalFormatting>
  <conditionalFormatting sqref="B349">
    <cfRule type="cellIs" dxfId="2411" priority="1184" operator="lessThan">
      <formula>0</formula>
    </cfRule>
  </conditionalFormatting>
  <conditionalFormatting sqref="Q393:Q395">
    <cfRule type="cellIs" dxfId="2410" priority="1120" operator="lessThan">
      <formula>0</formula>
    </cfRule>
  </conditionalFormatting>
  <conditionalFormatting sqref="R397">
    <cfRule type="cellIs" dxfId="2409" priority="1118" operator="lessThan">
      <formula>0</formula>
    </cfRule>
  </conditionalFormatting>
  <conditionalFormatting sqref="Q349:Q350">
    <cfRule type="cellIs" dxfId="2408" priority="1188" operator="lessThan">
      <formula>0</formula>
    </cfRule>
  </conditionalFormatting>
  <conditionalFormatting sqref="Q351:Q354">
    <cfRule type="cellIs" dxfId="2407" priority="1187" operator="lessThan">
      <formula>0</formula>
    </cfRule>
  </conditionalFormatting>
  <conditionalFormatting sqref="C397:M397">
    <cfRule type="cellIs" dxfId="2406" priority="1115" operator="lessThan">
      <formula>0</formula>
    </cfRule>
  </conditionalFormatting>
  <conditionalFormatting sqref="R355">
    <cfRule type="cellIs" dxfId="2405" priority="1182" operator="lessThan">
      <formula>0</formula>
    </cfRule>
  </conditionalFormatting>
  <conditionalFormatting sqref="Q398:R398 R399:R401">
    <cfRule type="cellIs" dxfId="2404" priority="1114" operator="lessThan">
      <formula>0</formula>
    </cfRule>
  </conditionalFormatting>
  <conditionalFormatting sqref="Q399:Q401">
    <cfRule type="cellIs" dxfId="2403" priority="1112" operator="lessThan">
      <formula>0</formula>
    </cfRule>
  </conditionalFormatting>
  <conditionalFormatting sqref="H385">
    <cfRule type="cellIs" dxfId="2402" priority="1077" operator="lessThan">
      <formula>0</formula>
    </cfRule>
  </conditionalFormatting>
  <conditionalFormatting sqref="R402">
    <cfRule type="cellIs" dxfId="2401" priority="1110" operator="lessThan">
      <formula>0</formula>
    </cfRule>
  </conditionalFormatting>
  <conditionalFormatting sqref="B350">
    <cfRule type="cellIs" dxfId="2400" priority="1183" operator="lessThan">
      <formula>0</formula>
    </cfRule>
  </conditionalFormatting>
  <conditionalFormatting sqref="J352">
    <cfRule type="cellIs" dxfId="2399" priority="1180" operator="lessThan">
      <formula>0</formula>
    </cfRule>
  </conditionalFormatting>
  <conditionalFormatting sqref="Q355">
    <cfRule type="cellIs" dxfId="2398" priority="1181" operator="lessThan">
      <formula>0</formula>
    </cfRule>
  </conditionalFormatting>
  <conditionalFormatting sqref="Q440">
    <cfRule type="cellIs" dxfId="2397" priority="1064" operator="lessThan">
      <formula>0</formula>
    </cfRule>
  </conditionalFormatting>
  <conditionalFormatting sqref="R354">
    <cfRule type="cellIs" dxfId="2396" priority="1178" operator="lessThan">
      <formula>0</formula>
    </cfRule>
  </conditionalFormatting>
  <conditionalFormatting sqref="Q356:R356 R357:R359">
    <cfRule type="cellIs" dxfId="2395" priority="1177" operator="lessThan">
      <formula>0</formula>
    </cfRule>
  </conditionalFormatting>
  <conditionalFormatting sqref="Q356">
    <cfRule type="cellIs" dxfId="2394" priority="1176" operator="lessThan">
      <formula>0</formula>
    </cfRule>
  </conditionalFormatting>
  <conditionalFormatting sqref="Q357:Q360">
    <cfRule type="cellIs" dxfId="2393" priority="1175" operator="lessThan">
      <formula>0</formula>
    </cfRule>
  </conditionalFormatting>
  <conditionalFormatting sqref="B356">
    <cfRule type="cellIs" dxfId="2392" priority="1174" operator="lessThan">
      <formula>0</formula>
    </cfRule>
  </conditionalFormatting>
  <conditionalFormatting sqref="R361">
    <cfRule type="cellIs" dxfId="2391" priority="1173" operator="lessThan">
      <formula>0</formula>
    </cfRule>
  </conditionalFormatting>
  <conditionalFormatting sqref="R360">
    <cfRule type="cellIs" dxfId="2390" priority="1172" operator="lessThan">
      <formula>0</formula>
    </cfRule>
  </conditionalFormatting>
  <conditionalFormatting sqref="R360">
    <cfRule type="cellIs" dxfId="2389" priority="1171" operator="lessThan">
      <formula>0</formula>
    </cfRule>
  </conditionalFormatting>
  <conditionalFormatting sqref="Q362:R362 R363:R365">
    <cfRule type="cellIs" dxfId="2388" priority="1170" operator="lessThan">
      <formula>0</formula>
    </cfRule>
  </conditionalFormatting>
  <conditionalFormatting sqref="Q362">
    <cfRule type="cellIs" dxfId="2387" priority="1169" operator="lessThan">
      <formula>0</formula>
    </cfRule>
  </conditionalFormatting>
  <conditionalFormatting sqref="J363">
    <cfRule type="cellIs" dxfId="2386" priority="1167" operator="lessThan">
      <formula>0</formula>
    </cfRule>
  </conditionalFormatting>
  <conditionalFormatting sqref="K363:N364 J365:M366">
    <cfRule type="cellIs" dxfId="2385" priority="1168" operator="lessThan">
      <formula>0</formula>
    </cfRule>
  </conditionalFormatting>
  <conditionalFormatting sqref="Q368">
    <cfRule type="cellIs" dxfId="2384" priority="1160" operator="lessThan">
      <formula>0</formula>
    </cfRule>
  </conditionalFormatting>
  <conditionalFormatting sqref="R367">
    <cfRule type="cellIs" dxfId="2383" priority="1165" operator="lessThan">
      <formula>0</formula>
    </cfRule>
  </conditionalFormatting>
  <conditionalFormatting sqref="B362">
    <cfRule type="cellIs" dxfId="2382" priority="1166" operator="lessThan">
      <formula>0</formula>
    </cfRule>
  </conditionalFormatting>
  <conditionalFormatting sqref="Q405:Q407">
    <cfRule type="cellIs" dxfId="2381" priority="1098" operator="lessThan">
      <formula>0</formula>
    </cfRule>
  </conditionalFormatting>
  <conditionalFormatting sqref="J364">
    <cfRule type="cellIs" dxfId="2380" priority="1164" operator="lessThan">
      <formula>0</formula>
    </cfRule>
  </conditionalFormatting>
  <conditionalFormatting sqref="R366">
    <cfRule type="cellIs" dxfId="2379" priority="1162" operator="lessThan">
      <formula>0</formula>
    </cfRule>
  </conditionalFormatting>
  <conditionalFormatting sqref="Q368:R368 R369:R371">
    <cfRule type="cellIs" dxfId="2378" priority="1161" operator="lessThan">
      <formula>0</formula>
    </cfRule>
  </conditionalFormatting>
  <conditionalFormatting sqref="R372">
    <cfRule type="cellIs" dxfId="2377" priority="1152" operator="lessThan">
      <formula>0</formula>
    </cfRule>
  </conditionalFormatting>
  <conditionalFormatting sqref="I370 K369:N370 C371:M372">
    <cfRule type="cellIs" dxfId="2376" priority="1159" operator="lessThan">
      <formula>0</formula>
    </cfRule>
  </conditionalFormatting>
  <conditionalFormatting sqref="I369">
    <cfRule type="cellIs" dxfId="2375" priority="1157" operator="lessThan">
      <formula>0</formula>
    </cfRule>
  </conditionalFormatting>
  <conditionalFormatting sqref="C369:J369">
    <cfRule type="cellIs" dxfId="2374" priority="1158" operator="lessThan">
      <formula>0</formula>
    </cfRule>
  </conditionalFormatting>
  <conditionalFormatting sqref="B368">
    <cfRule type="cellIs" dxfId="2373" priority="1156" operator="lessThan">
      <formula>0</formula>
    </cfRule>
  </conditionalFormatting>
  <conditionalFormatting sqref="R373">
    <cfRule type="cellIs" dxfId="2372" priority="1155" operator="lessThan">
      <formula>0</formula>
    </cfRule>
  </conditionalFormatting>
  <conditionalFormatting sqref="Q411:Q413">
    <cfRule type="cellIs" dxfId="2371" priority="1091" operator="lessThan">
      <formula>0</formula>
    </cfRule>
  </conditionalFormatting>
  <conditionalFormatting sqref="C370:J370">
    <cfRule type="cellIs" dxfId="2370" priority="1154" operator="lessThan">
      <formula>0</formula>
    </cfRule>
  </conditionalFormatting>
  <conditionalFormatting sqref="R372">
    <cfRule type="cellIs" dxfId="2369" priority="1153" operator="lessThan">
      <formula>0</formula>
    </cfRule>
  </conditionalFormatting>
  <conditionalFormatting sqref="Q374:R374 R375:R377">
    <cfRule type="cellIs" dxfId="2368" priority="1151" operator="lessThan">
      <formula>0</formula>
    </cfRule>
  </conditionalFormatting>
  <conditionalFormatting sqref="Q374">
    <cfRule type="cellIs" dxfId="2367" priority="1150" operator="lessThan">
      <formula>0</formula>
    </cfRule>
  </conditionalFormatting>
  <conditionalFormatting sqref="Q375:Q377">
    <cfRule type="cellIs" dxfId="2366" priority="1149" operator="lessThan">
      <formula>0</formula>
    </cfRule>
  </conditionalFormatting>
  <conditionalFormatting sqref="I376 K375:N376 C377:M378">
    <cfRule type="cellIs" dxfId="2365" priority="1148" operator="lessThan">
      <formula>0</formula>
    </cfRule>
  </conditionalFormatting>
  <conditionalFormatting sqref="I375">
    <cfRule type="cellIs" dxfId="2364" priority="1146" operator="lessThan">
      <formula>0</formula>
    </cfRule>
  </conditionalFormatting>
  <conditionalFormatting sqref="C375:J375">
    <cfRule type="cellIs" dxfId="2363" priority="1147" operator="lessThan">
      <formula>0</formula>
    </cfRule>
  </conditionalFormatting>
  <conditionalFormatting sqref="B374">
    <cfRule type="cellIs" dxfId="2362" priority="1145" operator="lessThan">
      <formula>0</formula>
    </cfRule>
  </conditionalFormatting>
  <conditionalFormatting sqref="R379">
    <cfRule type="cellIs" dxfId="2361" priority="1144" operator="lessThan">
      <formula>0</formula>
    </cfRule>
  </conditionalFormatting>
  <conditionalFormatting sqref="C376:J376">
    <cfRule type="cellIs" dxfId="2360" priority="1143" operator="lessThan">
      <formula>0</formula>
    </cfRule>
  </conditionalFormatting>
  <conditionalFormatting sqref="R378">
    <cfRule type="cellIs" dxfId="2359" priority="1142" operator="lessThan">
      <formula>0</formula>
    </cfRule>
  </conditionalFormatting>
  <conditionalFormatting sqref="R378">
    <cfRule type="cellIs" dxfId="2358" priority="1141" operator="lessThan">
      <formula>0</formula>
    </cfRule>
  </conditionalFormatting>
  <conditionalFormatting sqref="Q380:R380 R381:R383">
    <cfRule type="cellIs" dxfId="2357" priority="1140" operator="lessThan">
      <formula>0</formula>
    </cfRule>
  </conditionalFormatting>
  <conditionalFormatting sqref="Q380">
    <cfRule type="cellIs" dxfId="2356" priority="1139" operator="lessThan">
      <formula>0</formula>
    </cfRule>
  </conditionalFormatting>
  <conditionalFormatting sqref="Q381:Q383">
    <cfRule type="cellIs" dxfId="2355" priority="1138" operator="lessThan">
      <formula>0</formula>
    </cfRule>
  </conditionalFormatting>
  <conditionalFormatting sqref="I382 K381:N382 C383:N383 C384:M384">
    <cfRule type="cellIs" dxfId="2354" priority="1137" operator="lessThan">
      <formula>0</formula>
    </cfRule>
  </conditionalFormatting>
  <conditionalFormatting sqref="I381">
    <cfRule type="cellIs" dxfId="2353" priority="1135" operator="lessThan">
      <formula>0</formula>
    </cfRule>
  </conditionalFormatting>
  <conditionalFormatting sqref="C381:J381">
    <cfRule type="cellIs" dxfId="2352" priority="1136" operator="lessThan">
      <formula>0</formula>
    </cfRule>
  </conditionalFormatting>
  <conditionalFormatting sqref="B380">
    <cfRule type="cellIs" dxfId="2351" priority="1134" operator="lessThan">
      <formula>0</formula>
    </cfRule>
  </conditionalFormatting>
  <conditionalFormatting sqref="R385">
    <cfRule type="cellIs" dxfId="2350" priority="1133" operator="lessThan">
      <formula>0</formula>
    </cfRule>
  </conditionalFormatting>
  <conditionalFormatting sqref="C382:J382">
    <cfRule type="cellIs" dxfId="2349" priority="1132" operator="lessThan">
      <formula>0</formula>
    </cfRule>
  </conditionalFormatting>
  <conditionalFormatting sqref="R384">
    <cfRule type="cellIs" dxfId="2348" priority="1131" operator="lessThan">
      <formula>0</formula>
    </cfRule>
  </conditionalFormatting>
  <conditionalFormatting sqref="R384">
    <cfRule type="cellIs" dxfId="2347" priority="1130" operator="lessThan">
      <formula>0</formula>
    </cfRule>
  </conditionalFormatting>
  <conditionalFormatting sqref="Q386:R386 R387:R389">
    <cfRule type="cellIs" dxfId="2346" priority="1129" operator="lessThan">
      <formula>0</formula>
    </cfRule>
  </conditionalFormatting>
  <conditionalFormatting sqref="Q386">
    <cfRule type="cellIs" dxfId="2345" priority="1128" operator="lessThan">
      <formula>0</formula>
    </cfRule>
  </conditionalFormatting>
  <conditionalFormatting sqref="Q387:Q389">
    <cfRule type="cellIs" dxfId="2344" priority="1127" operator="lessThan">
      <formula>0</formula>
    </cfRule>
  </conditionalFormatting>
  <conditionalFormatting sqref="B386">
    <cfRule type="cellIs" dxfId="2343" priority="1126" operator="lessThan">
      <formula>0</formula>
    </cfRule>
  </conditionalFormatting>
  <conditionalFormatting sqref="R391">
    <cfRule type="cellIs" dxfId="2342" priority="1125" operator="lessThan">
      <formula>0</formula>
    </cfRule>
  </conditionalFormatting>
  <conditionalFormatting sqref="R390">
    <cfRule type="cellIs" dxfId="2341" priority="1124" operator="lessThan">
      <formula>0</formula>
    </cfRule>
  </conditionalFormatting>
  <conditionalFormatting sqref="R390">
    <cfRule type="cellIs" dxfId="2340" priority="1123" operator="lessThan">
      <formula>0</formula>
    </cfRule>
  </conditionalFormatting>
  <conditionalFormatting sqref="Q392:R392 R393:R395">
    <cfRule type="cellIs" dxfId="2339" priority="1122" operator="lessThan">
      <formula>0</formula>
    </cfRule>
  </conditionalFormatting>
  <conditionalFormatting sqref="Q392">
    <cfRule type="cellIs" dxfId="2338" priority="1121" operator="lessThan">
      <formula>0</formula>
    </cfRule>
  </conditionalFormatting>
  <conditionalFormatting sqref="H397">
    <cfRule type="cellIs" dxfId="2337" priority="1080" operator="lessThan">
      <formula>0</formula>
    </cfRule>
  </conditionalFormatting>
  <conditionalFormatting sqref="B392">
    <cfRule type="cellIs" dxfId="2336" priority="1119" operator="lessThan">
      <formula>0</formula>
    </cfRule>
  </conditionalFormatting>
  <conditionalFormatting sqref="H378">
    <cfRule type="cellIs" dxfId="2335" priority="1076" operator="lessThan">
      <formula>0</formula>
    </cfRule>
  </conditionalFormatting>
  <conditionalFormatting sqref="R396">
    <cfRule type="cellIs" dxfId="2334" priority="1117" operator="lessThan">
      <formula>0</formula>
    </cfRule>
  </conditionalFormatting>
  <conditionalFormatting sqref="H361">
    <cfRule type="cellIs" dxfId="2333" priority="1074" operator="lessThan">
      <formula>0</formula>
    </cfRule>
  </conditionalFormatting>
  <conditionalFormatting sqref="Q398">
    <cfRule type="cellIs" dxfId="2332" priority="1113" operator="lessThan">
      <formula>0</formula>
    </cfRule>
  </conditionalFormatting>
  <conditionalFormatting sqref="R438">
    <cfRule type="cellIs" dxfId="2331" priority="1067" operator="lessThan">
      <formula>0</formula>
    </cfRule>
  </conditionalFormatting>
  <conditionalFormatting sqref="H372">
    <cfRule type="cellIs" dxfId="2330" priority="1073" operator="lessThan">
      <formula>0</formula>
    </cfRule>
  </conditionalFormatting>
  <conditionalFormatting sqref="R402">
    <cfRule type="cellIs" dxfId="2329" priority="1111" operator="lessThan">
      <formula>0</formula>
    </cfRule>
  </conditionalFormatting>
  <conditionalFormatting sqref="Q440:R440 R441:R443">
    <cfRule type="cellIs" dxfId="2328" priority="1065" operator="lessThan">
      <formula>0</formula>
    </cfRule>
  </conditionalFormatting>
  <conditionalFormatting sqref="C391:M391">
    <cfRule type="cellIs" dxfId="2327" priority="1109" operator="lessThan">
      <formula>0</formula>
    </cfRule>
  </conditionalFormatting>
  <conditionalFormatting sqref="C385:M385">
    <cfRule type="cellIs" dxfId="2326" priority="1108" operator="lessThan">
      <formula>0</formula>
    </cfRule>
  </conditionalFormatting>
  <conditionalFormatting sqref="C379:M379">
    <cfRule type="cellIs" dxfId="2325" priority="1107" operator="lessThan">
      <formula>0</formula>
    </cfRule>
  </conditionalFormatting>
  <conditionalFormatting sqref="C373:M373">
    <cfRule type="cellIs" dxfId="2324" priority="1106" operator="lessThan">
      <formula>0</formula>
    </cfRule>
  </conditionalFormatting>
  <conditionalFormatting sqref="J367:M367">
    <cfRule type="cellIs" dxfId="2323" priority="1105" operator="lessThan">
      <formula>0</formula>
    </cfRule>
  </conditionalFormatting>
  <conditionalFormatting sqref="C361:M361">
    <cfRule type="cellIs" dxfId="2322" priority="1104" operator="lessThan">
      <formula>0</formula>
    </cfRule>
  </conditionalFormatting>
  <conditionalFormatting sqref="J355:N355">
    <cfRule type="cellIs" dxfId="2321" priority="1103" operator="lessThan">
      <formula>0</formula>
    </cfRule>
  </conditionalFormatting>
  <conditionalFormatting sqref="B398">
    <cfRule type="cellIs" dxfId="2320" priority="1102" operator="lessThan">
      <formula>0</formula>
    </cfRule>
  </conditionalFormatting>
  <conditionalFormatting sqref="B403">
    <cfRule type="cellIs" dxfId="2319" priority="1101" operator="lessThan">
      <formula>0</formula>
    </cfRule>
  </conditionalFormatting>
  <conditionalFormatting sqref="R408">
    <cfRule type="cellIs" dxfId="2318" priority="1095" operator="lessThan">
      <formula>0</formula>
    </cfRule>
  </conditionalFormatting>
  <conditionalFormatting sqref="R409">
    <cfRule type="cellIs" dxfId="2317" priority="1097" operator="lessThan">
      <formula>0</formula>
    </cfRule>
  </conditionalFormatting>
  <conditionalFormatting sqref="Q404:R404 R405:R407">
    <cfRule type="cellIs" dxfId="2316" priority="1100" operator="lessThan">
      <formula>0</formula>
    </cfRule>
  </conditionalFormatting>
  <conditionalFormatting sqref="Q404">
    <cfRule type="cellIs" dxfId="2315" priority="1099" operator="lessThan">
      <formula>0</formula>
    </cfRule>
  </conditionalFormatting>
  <conditionalFormatting sqref="R408">
    <cfRule type="cellIs" dxfId="2314" priority="1096" operator="lessThan">
      <formula>0</formula>
    </cfRule>
  </conditionalFormatting>
  <conditionalFormatting sqref="B404">
    <cfRule type="cellIs" dxfId="2313" priority="1094" operator="lessThan">
      <formula>0</formula>
    </cfRule>
  </conditionalFormatting>
  <conditionalFormatting sqref="R414">
    <cfRule type="cellIs" dxfId="2312" priority="1088" operator="lessThan">
      <formula>0</formula>
    </cfRule>
  </conditionalFormatting>
  <conditionalFormatting sqref="R415">
    <cfRule type="cellIs" dxfId="2311" priority="1090" operator="lessThan">
      <formula>0</formula>
    </cfRule>
  </conditionalFormatting>
  <conditionalFormatting sqref="Q410:R410 R411:R413">
    <cfRule type="cellIs" dxfId="2310" priority="1093" operator="lessThan">
      <formula>0</formula>
    </cfRule>
  </conditionalFormatting>
  <conditionalFormatting sqref="Q410">
    <cfRule type="cellIs" dxfId="2309" priority="1092" operator="lessThan">
      <formula>0</formula>
    </cfRule>
  </conditionalFormatting>
  <conditionalFormatting sqref="R414">
    <cfRule type="cellIs" dxfId="2308" priority="1089" operator="lessThan">
      <formula>0</formula>
    </cfRule>
  </conditionalFormatting>
  <conditionalFormatting sqref="B410">
    <cfRule type="cellIs" dxfId="2307" priority="1087" operator="lessThan">
      <formula>0</formula>
    </cfRule>
  </conditionalFormatting>
  <conditionalFormatting sqref="R432">
    <cfRule type="cellIs" dxfId="2306" priority="1081" operator="lessThan">
      <formula>0</formula>
    </cfRule>
  </conditionalFormatting>
  <conditionalFormatting sqref="Q429:Q431">
    <cfRule type="cellIs" dxfId="2305" priority="1084" operator="lessThan">
      <formula>0</formula>
    </cfRule>
  </conditionalFormatting>
  <conditionalFormatting sqref="R433">
    <cfRule type="cellIs" dxfId="2304" priority="1083" operator="lessThan">
      <formula>0</formula>
    </cfRule>
  </conditionalFormatting>
  <conditionalFormatting sqref="Q428:R428 R429:R431">
    <cfRule type="cellIs" dxfId="2303" priority="1086" operator="lessThan">
      <formula>0</formula>
    </cfRule>
  </conditionalFormatting>
  <conditionalFormatting sqref="Q428">
    <cfRule type="cellIs" dxfId="2302" priority="1085" operator="lessThan">
      <formula>0</formula>
    </cfRule>
  </conditionalFormatting>
  <conditionalFormatting sqref="R432">
    <cfRule type="cellIs" dxfId="2301" priority="1082" operator="lessThan">
      <formula>0</formula>
    </cfRule>
  </conditionalFormatting>
  <conditionalFormatting sqref="H391">
    <cfRule type="cellIs" dxfId="2300" priority="1079" operator="lessThan">
      <formula>0</formula>
    </cfRule>
  </conditionalFormatting>
  <conditionalFormatting sqref="Q435:Q437">
    <cfRule type="cellIs" dxfId="2299" priority="1069" operator="lessThan">
      <formula>0</formula>
    </cfRule>
  </conditionalFormatting>
  <conditionalFormatting sqref="R444">
    <cfRule type="cellIs" dxfId="2298" priority="1061" operator="lessThan">
      <formula>0</formula>
    </cfRule>
  </conditionalFormatting>
  <conditionalFormatting sqref="H384">
    <cfRule type="cellIs" dxfId="2297" priority="1078" operator="lessThan">
      <formula>0</formula>
    </cfRule>
  </conditionalFormatting>
  <conditionalFormatting sqref="H379">
    <cfRule type="cellIs" dxfId="2296" priority="1075" operator="lessThan">
      <formula>0</formula>
    </cfRule>
  </conditionalFormatting>
  <conditionalFormatting sqref="R438">
    <cfRule type="cellIs" dxfId="2295" priority="1068" operator="lessThan">
      <formula>0</formula>
    </cfRule>
  </conditionalFormatting>
  <conditionalFormatting sqref="H373">
    <cfRule type="cellIs" dxfId="2294" priority="1072" operator="lessThan">
      <formula>0</formula>
    </cfRule>
  </conditionalFormatting>
  <conditionalFormatting sqref="Q441:Q443">
    <cfRule type="cellIs" dxfId="2293" priority="1063" operator="lessThan">
      <formula>0</formula>
    </cfRule>
  </conditionalFormatting>
  <conditionalFormatting sqref="Q434:R434 R435:R437">
    <cfRule type="cellIs" dxfId="2292" priority="1071" operator="lessThan">
      <formula>0</formula>
    </cfRule>
  </conditionalFormatting>
  <conditionalFormatting sqref="Q434">
    <cfRule type="cellIs" dxfId="2291" priority="1070" operator="lessThan">
      <formula>0</formula>
    </cfRule>
  </conditionalFormatting>
  <conditionalFormatting sqref="B434">
    <cfRule type="cellIs" dxfId="2290" priority="1066" operator="lessThan">
      <formula>0</formula>
    </cfRule>
  </conditionalFormatting>
  <conditionalFormatting sqref="R445:R446">
    <cfRule type="cellIs" dxfId="2289" priority="1057" operator="lessThan">
      <formula>0</formula>
    </cfRule>
  </conditionalFormatting>
  <conditionalFormatting sqref="R444">
    <cfRule type="cellIs" dxfId="2288" priority="1060" operator="lessThan">
      <formula>0</formula>
    </cfRule>
  </conditionalFormatting>
  <conditionalFormatting sqref="B446">
    <cfRule type="cellIs" dxfId="2287" priority="1056" operator="lessThan">
      <formula>0</formula>
    </cfRule>
  </conditionalFormatting>
  <conditionalFormatting sqref="B440">
    <cfRule type="cellIs" dxfId="2286" priority="1059" operator="lessThan">
      <formula>0</formula>
    </cfRule>
  </conditionalFormatting>
  <conditionalFormatting sqref="Q446">
    <cfRule type="cellIs" dxfId="2285" priority="1062" operator="lessThan">
      <formula>0</formula>
    </cfRule>
  </conditionalFormatting>
  <conditionalFormatting sqref="B447">
    <cfRule type="cellIs" dxfId="2284" priority="1055" operator="lessThan">
      <formula>0</formula>
    </cfRule>
  </conditionalFormatting>
  <conditionalFormatting sqref="R439">
    <cfRule type="cellIs" dxfId="2283" priority="1058" operator="lessThan">
      <formula>0</formula>
    </cfRule>
  </conditionalFormatting>
  <conditionalFormatting sqref="R448:R450">
    <cfRule type="cellIs" dxfId="2282" priority="1054" operator="lessThan">
      <formula>0</formula>
    </cfRule>
  </conditionalFormatting>
  <conditionalFormatting sqref="Q448:Q450">
    <cfRule type="cellIs" dxfId="2281" priority="1053" operator="lessThan">
      <formula>0</formula>
    </cfRule>
  </conditionalFormatting>
  <conditionalFormatting sqref="R603">
    <cfRule type="cellIs" dxfId="2280" priority="1028" operator="lessThan">
      <formula>0</formula>
    </cfRule>
  </conditionalFormatting>
  <conditionalFormatting sqref="B625">
    <cfRule type="cellIs" dxfId="2279" priority="992" operator="lessThan">
      <formula>0</formula>
    </cfRule>
  </conditionalFormatting>
  <conditionalFormatting sqref="Q454:Q456">
    <cfRule type="cellIs" dxfId="2278" priority="1049" operator="lessThan">
      <formula>0</formula>
    </cfRule>
  </conditionalFormatting>
  <conditionalFormatting sqref="R457">
    <cfRule type="cellIs" dxfId="2277" priority="1048" operator="lessThan">
      <formula>0</formula>
    </cfRule>
  </conditionalFormatting>
  <conditionalFormatting sqref="R597">
    <cfRule type="cellIs" dxfId="2276" priority="1037" operator="lessThan">
      <formula>0</formula>
    </cfRule>
  </conditionalFormatting>
  <conditionalFormatting sqref="R451">
    <cfRule type="cellIs" dxfId="2275" priority="1052" operator="lessThan">
      <formula>0</formula>
    </cfRule>
  </conditionalFormatting>
  <conditionalFormatting sqref="R451">
    <cfRule type="cellIs" dxfId="2274" priority="1051" operator="lessThan">
      <formula>0</formula>
    </cfRule>
  </conditionalFormatting>
  <conditionalFormatting sqref="R457">
    <cfRule type="cellIs" dxfId="2273" priority="1047" operator="lessThan">
      <formula>0</formula>
    </cfRule>
  </conditionalFormatting>
  <conditionalFormatting sqref="J593:N595 J596:M596">
    <cfRule type="cellIs" dxfId="2272" priority="1041" operator="lessThan">
      <formula>0</formula>
    </cfRule>
  </conditionalFormatting>
  <conditionalFormatting sqref="B453">
    <cfRule type="cellIs" dxfId="2271" priority="1045" operator="lessThan">
      <formula>0</formula>
    </cfRule>
  </conditionalFormatting>
  <conditionalFormatting sqref="Q599:Q602">
    <cfRule type="cellIs" dxfId="2270" priority="1034" operator="lessThan">
      <formula>0</formula>
    </cfRule>
  </conditionalFormatting>
  <conditionalFormatting sqref="R454:R456">
    <cfRule type="cellIs" dxfId="2269" priority="1050" operator="lessThan">
      <formula>0</formula>
    </cfRule>
  </conditionalFormatting>
  <conditionalFormatting sqref="R593:R595">
    <cfRule type="cellIs" dxfId="2268" priority="1044" operator="lessThan">
      <formula>0</formula>
    </cfRule>
  </conditionalFormatting>
  <conditionalFormatting sqref="R596">
    <cfRule type="cellIs" dxfId="2267" priority="1039" operator="lessThan">
      <formula>0</formula>
    </cfRule>
  </conditionalFormatting>
  <conditionalFormatting sqref="R452">
    <cfRule type="cellIs" dxfId="2266" priority="1046" operator="lessThan">
      <formula>0</formula>
    </cfRule>
  </conditionalFormatting>
  <conditionalFormatting sqref="B592">
    <cfRule type="cellIs" dxfId="2265" priority="1036" operator="lessThan">
      <formula>0</formula>
    </cfRule>
  </conditionalFormatting>
  <conditionalFormatting sqref="Q593:Q595">
    <cfRule type="cellIs" dxfId="2264" priority="1043" operator="lessThan">
      <formula>0</formula>
    </cfRule>
  </conditionalFormatting>
  <conditionalFormatting sqref="J594">
    <cfRule type="cellIs" dxfId="2263" priority="1040" operator="lessThan">
      <formula>0</formula>
    </cfRule>
  </conditionalFormatting>
  <conditionalFormatting sqref="R602">
    <cfRule type="cellIs" dxfId="2262" priority="1029" operator="lessThan">
      <formula>0</formula>
    </cfRule>
  </conditionalFormatting>
  <conditionalFormatting sqref="J595:N595 K593:N594 J596:M596">
    <cfRule type="cellIs" dxfId="2261" priority="1042" operator="lessThan">
      <formula>0</formula>
    </cfRule>
  </conditionalFormatting>
  <conditionalFormatting sqref="R596">
    <cfRule type="cellIs" dxfId="2260" priority="1038" operator="lessThan">
      <formula>0</formula>
    </cfRule>
  </conditionalFormatting>
  <conditionalFormatting sqref="J599:N599 J601:N602 J600:M600">
    <cfRule type="cellIs" dxfId="2259" priority="1032" operator="lessThan">
      <formula>0</formula>
    </cfRule>
  </conditionalFormatting>
  <conditionalFormatting sqref="Q616:Q619">
    <cfRule type="cellIs" dxfId="2258" priority="1026" operator="lessThan">
      <formula>0</formula>
    </cfRule>
  </conditionalFormatting>
  <conditionalFormatting sqref="R602">
    <cfRule type="cellIs" dxfId="2257" priority="1030" operator="lessThan">
      <formula>0</formula>
    </cfRule>
  </conditionalFormatting>
  <conditionalFormatting sqref="J600">
    <cfRule type="cellIs" dxfId="2256" priority="1031" operator="lessThan">
      <formula>0</formula>
    </cfRule>
  </conditionalFormatting>
  <conditionalFormatting sqref="J601:N602 K599:N599 K600:M600">
    <cfRule type="cellIs" dxfId="2255" priority="1033" operator="lessThan">
      <formula>0</formula>
    </cfRule>
  </conditionalFormatting>
  <conditionalFormatting sqref="R599:R601">
    <cfRule type="cellIs" dxfId="2254" priority="1035" operator="lessThan">
      <formula>0</formula>
    </cfRule>
  </conditionalFormatting>
  <conditionalFormatting sqref="R629">
    <cfRule type="cellIs" dxfId="2253" priority="996" operator="lessThan">
      <formula>0</formula>
    </cfRule>
  </conditionalFormatting>
  <conditionalFormatting sqref="I626">
    <cfRule type="cellIs" dxfId="2252" priority="999" operator="lessThan">
      <formula>0</formula>
    </cfRule>
  </conditionalFormatting>
  <conditionalFormatting sqref="C616:N619">
    <cfRule type="cellIs" dxfId="2251" priority="1024" operator="lessThan">
      <formula>0</formula>
    </cfRule>
  </conditionalFormatting>
  <conditionalFormatting sqref="R619">
    <cfRule type="cellIs" dxfId="2250" priority="1020" operator="lessThan">
      <formula>0</formula>
    </cfRule>
  </conditionalFormatting>
  <conditionalFormatting sqref="I616">
    <cfRule type="cellIs" dxfId="2249" priority="1023" operator="lessThan">
      <formula>0</formula>
    </cfRule>
  </conditionalFormatting>
  <conditionalFormatting sqref="H621:H624">
    <cfRule type="cellIs" dxfId="2248" priority="1006" operator="lessThan">
      <formula>0</formula>
    </cfRule>
  </conditionalFormatting>
  <conditionalFormatting sqref="R619">
    <cfRule type="cellIs" dxfId="2247" priority="1021" operator="lessThan">
      <formula>0</formula>
    </cfRule>
  </conditionalFormatting>
  <conditionalFormatting sqref="H616">
    <cfRule type="cellIs" dxfId="2246" priority="1017" operator="lessThan">
      <formula>0</formula>
    </cfRule>
  </conditionalFormatting>
  <conditionalFormatting sqref="H616:H619">
    <cfRule type="cellIs" dxfId="2245" priority="1018" operator="lessThan">
      <formula>0</formula>
    </cfRule>
  </conditionalFormatting>
  <conditionalFormatting sqref="C617:J617">
    <cfRule type="cellIs" dxfId="2244" priority="1022" operator="lessThan">
      <formula>0</formula>
    </cfRule>
  </conditionalFormatting>
  <conditionalFormatting sqref="H617:H619">
    <cfRule type="cellIs" dxfId="2243" priority="1019" operator="lessThan">
      <formula>0</formula>
    </cfRule>
  </conditionalFormatting>
  <conditionalFormatting sqref="I617 K616:N617 C618:N619">
    <cfRule type="cellIs" dxfId="2242" priority="1025" operator="lessThan">
      <formula>0</formula>
    </cfRule>
  </conditionalFormatting>
  <conditionalFormatting sqref="R616:R618">
    <cfRule type="cellIs" dxfId="2241" priority="1027" operator="lessThan">
      <formula>0</formula>
    </cfRule>
  </conditionalFormatting>
  <conditionalFormatting sqref="B615">
    <cfRule type="cellIs" dxfId="2240" priority="1016" operator="lessThan">
      <formula>0</formula>
    </cfRule>
  </conditionalFormatting>
  <conditionalFormatting sqref="R624">
    <cfRule type="cellIs" dxfId="2239" priority="1008" operator="lessThan">
      <formula>0</formula>
    </cfRule>
  </conditionalFormatting>
  <conditionalFormatting sqref="I621">
    <cfRule type="cellIs" dxfId="2238" priority="1011" operator="lessThan">
      <formula>0</formula>
    </cfRule>
  </conditionalFormatting>
  <conditionalFormatting sqref="C621:N624">
    <cfRule type="cellIs" dxfId="2237" priority="1012" operator="lessThan">
      <formula>0</formula>
    </cfRule>
  </conditionalFormatting>
  <conditionalFormatting sqref="R624">
    <cfRule type="cellIs" dxfId="2236" priority="1009" operator="lessThan">
      <formula>0</formula>
    </cfRule>
  </conditionalFormatting>
  <conditionalFormatting sqref="H621">
    <cfRule type="cellIs" dxfId="2235" priority="1005" operator="lessThan">
      <formula>0</formula>
    </cfRule>
  </conditionalFormatting>
  <conditionalFormatting sqref="Q621:Q624">
    <cfRule type="cellIs" dxfId="2234" priority="1014" operator="lessThan">
      <formula>0</formula>
    </cfRule>
  </conditionalFormatting>
  <conditionalFormatting sqref="C622:J622">
    <cfRule type="cellIs" dxfId="2233" priority="1010" operator="lessThan">
      <formula>0</formula>
    </cfRule>
  </conditionalFormatting>
  <conditionalFormatting sqref="H622:H624">
    <cfRule type="cellIs" dxfId="2232" priority="1007" operator="lessThan">
      <formula>0</formula>
    </cfRule>
  </conditionalFormatting>
  <conditionalFormatting sqref="I622 K621:N622 C623:N624">
    <cfRule type="cellIs" dxfId="2231" priority="1013" operator="lessThan">
      <formula>0</formula>
    </cfRule>
  </conditionalFormatting>
  <conditionalFormatting sqref="R621:R623">
    <cfRule type="cellIs" dxfId="2230" priority="1015" operator="lessThan">
      <formula>0</formula>
    </cfRule>
  </conditionalFormatting>
  <conditionalFormatting sqref="B620">
    <cfRule type="cellIs" dxfId="2229" priority="1004" operator="lessThan">
      <formula>0</formula>
    </cfRule>
  </conditionalFormatting>
  <conditionalFormatting sqref="C626:N629">
    <cfRule type="cellIs" dxfId="2228" priority="1000" operator="lessThan">
      <formula>0</formula>
    </cfRule>
  </conditionalFormatting>
  <conditionalFormatting sqref="R629">
    <cfRule type="cellIs" dxfId="2227" priority="997" operator="lessThan">
      <formula>0</formula>
    </cfRule>
  </conditionalFormatting>
  <conditionalFormatting sqref="H626">
    <cfRule type="cellIs" dxfId="2226" priority="993" operator="lessThan">
      <formula>0</formula>
    </cfRule>
  </conditionalFormatting>
  <conditionalFormatting sqref="H626:H629">
    <cfRule type="cellIs" dxfId="2225" priority="994" operator="lessThan">
      <formula>0</formula>
    </cfRule>
  </conditionalFormatting>
  <conditionalFormatting sqref="Q626:Q629">
    <cfRule type="cellIs" dxfId="2224" priority="1002" operator="lessThan">
      <formula>0</formula>
    </cfRule>
  </conditionalFormatting>
  <conditionalFormatting sqref="C627:J627">
    <cfRule type="cellIs" dxfId="2223" priority="998" operator="lessThan">
      <formula>0</formula>
    </cfRule>
  </conditionalFormatting>
  <conditionalFormatting sqref="H627:H629">
    <cfRule type="cellIs" dxfId="2222" priority="995" operator="lessThan">
      <formula>0</formula>
    </cfRule>
  </conditionalFormatting>
  <conditionalFormatting sqref="I627 K626:N627 C628:N629">
    <cfRule type="cellIs" dxfId="2221" priority="1001" operator="lessThan">
      <formula>0</formula>
    </cfRule>
  </conditionalFormatting>
  <conditionalFormatting sqref="R626:R628">
    <cfRule type="cellIs" dxfId="2220" priority="1003" operator="lessThan">
      <formula>0</formula>
    </cfRule>
  </conditionalFormatting>
  <conditionalFormatting sqref="C351:I351">
    <cfRule type="cellIs" dxfId="2219" priority="989" operator="lessThan">
      <formula>0</formula>
    </cfRule>
  </conditionalFormatting>
  <conditionalFormatting sqref="C353:I354">
    <cfRule type="cellIs" dxfId="2218" priority="990" operator="lessThan">
      <formula>0</formula>
    </cfRule>
  </conditionalFormatting>
  <conditionalFormatting sqref="Q506:R506">
    <cfRule type="cellIs" dxfId="2217" priority="973" operator="lessThan">
      <formula>0</formula>
    </cfRule>
  </conditionalFormatting>
  <conditionalFormatting sqref="Q499:Q502">
    <cfRule type="cellIs" dxfId="2216" priority="974" operator="lessThan">
      <formula>0</formula>
    </cfRule>
  </conditionalFormatting>
  <conditionalFormatting sqref="R611:R613">
    <cfRule type="cellIs" dxfId="2215" priority="936" operator="lessThan">
      <formula>0</formula>
    </cfRule>
  </conditionalFormatting>
  <conditionalFormatting sqref="B498">
    <cfRule type="cellIs" dxfId="2214" priority="991" operator="lessThan">
      <formula>0</formula>
    </cfRule>
  </conditionalFormatting>
  <conditionalFormatting sqref="N427">
    <cfRule type="cellIs" dxfId="2213" priority="715" operator="lessThan">
      <formula>0</formula>
    </cfRule>
  </conditionalFormatting>
  <conditionalFormatting sqref="C352:I352">
    <cfRule type="cellIs" dxfId="2212" priority="988" operator="lessThan">
      <formula>0</formula>
    </cfRule>
  </conditionalFormatting>
  <conditionalFormatting sqref="C355:I355">
    <cfRule type="cellIs" dxfId="2211" priority="987" operator="lessThan">
      <formula>0</formula>
    </cfRule>
  </conditionalFormatting>
  <conditionalFormatting sqref="C365:I366">
    <cfRule type="cellIs" dxfId="2210" priority="986" operator="lessThan">
      <formula>0</formula>
    </cfRule>
  </conditionalFormatting>
  <conditionalFormatting sqref="C363:I363">
    <cfRule type="cellIs" dxfId="2209" priority="985" operator="lessThan">
      <formula>0</formula>
    </cfRule>
  </conditionalFormatting>
  <conditionalFormatting sqref="C364:I364">
    <cfRule type="cellIs" dxfId="2208" priority="984" operator="lessThan">
      <formula>0</formula>
    </cfRule>
  </conditionalFormatting>
  <conditionalFormatting sqref="C367:I367">
    <cfRule type="cellIs" dxfId="2207" priority="983" operator="lessThan">
      <formula>0</formula>
    </cfRule>
  </conditionalFormatting>
  <conditionalFormatting sqref="C593:I596">
    <cfRule type="cellIs" dxfId="2206" priority="981" operator="lessThan">
      <formula>0</formula>
    </cfRule>
  </conditionalFormatting>
  <conditionalFormatting sqref="C594:I594">
    <cfRule type="cellIs" dxfId="2205" priority="980" operator="lessThan">
      <formula>0</formula>
    </cfRule>
  </conditionalFormatting>
  <conditionalFormatting sqref="C595:I596">
    <cfRule type="cellIs" dxfId="2204" priority="982" operator="lessThan">
      <formula>0</formula>
    </cfRule>
  </conditionalFormatting>
  <conditionalFormatting sqref="R551">
    <cfRule type="cellIs" dxfId="2203" priority="962" operator="lessThan">
      <formula>0</formula>
    </cfRule>
  </conditionalFormatting>
  <conditionalFormatting sqref="R551">
    <cfRule type="cellIs" dxfId="2202" priority="963" operator="lessThan">
      <formula>0</formula>
    </cfRule>
  </conditionalFormatting>
  <conditionalFormatting sqref="C599:I602">
    <cfRule type="cellIs" dxfId="2201" priority="978" operator="lessThan">
      <formula>0</formula>
    </cfRule>
  </conditionalFormatting>
  <conditionalFormatting sqref="C600:I600">
    <cfRule type="cellIs" dxfId="2200" priority="977" operator="lessThan">
      <formula>0</formula>
    </cfRule>
  </conditionalFormatting>
  <conditionalFormatting sqref="C601:I602">
    <cfRule type="cellIs" dxfId="2199" priority="979" operator="lessThan">
      <formula>0</formula>
    </cfRule>
  </conditionalFormatting>
  <conditionalFormatting sqref="C461:C464">
    <cfRule type="cellIs" dxfId="2198" priority="976" operator="lessThan">
      <formula>0</formula>
    </cfRule>
  </conditionalFormatting>
  <conditionalFormatting sqref="Q468:Q471">
    <cfRule type="cellIs" dxfId="2197" priority="975" operator="lessThan">
      <formula>0</formula>
    </cfRule>
  </conditionalFormatting>
  <conditionalFormatting sqref="R507:R510">
    <cfRule type="cellIs" dxfId="2196" priority="972" operator="lessThan">
      <formula>0</formula>
    </cfRule>
  </conditionalFormatting>
  <conditionalFormatting sqref="R511:R512">
    <cfRule type="cellIs" dxfId="2195" priority="971" operator="lessThan">
      <formula>0</formula>
    </cfRule>
  </conditionalFormatting>
  <conditionalFormatting sqref="R512">
    <cfRule type="cellIs" dxfId="2194" priority="970" operator="lessThan">
      <formula>0</formula>
    </cfRule>
  </conditionalFormatting>
  <conditionalFormatting sqref="R511">
    <cfRule type="cellIs" dxfId="2193" priority="969" operator="lessThan">
      <formula>0</formula>
    </cfRule>
  </conditionalFormatting>
  <conditionalFormatting sqref="Q507:Q510">
    <cfRule type="cellIs" dxfId="2192" priority="968" operator="lessThan">
      <formula>0</formula>
    </cfRule>
  </conditionalFormatting>
  <conditionalFormatting sqref="B506">
    <cfRule type="cellIs" dxfId="2191" priority="967" operator="lessThan">
      <formula>0</formula>
    </cfRule>
  </conditionalFormatting>
  <conditionalFormatting sqref="C611:N614">
    <cfRule type="cellIs" dxfId="2190" priority="933" operator="lessThan">
      <formula>0</formula>
    </cfRule>
  </conditionalFormatting>
  <conditionalFormatting sqref="R614">
    <cfRule type="cellIs" dxfId="2189" priority="930" operator="lessThan">
      <formula>0</formula>
    </cfRule>
  </conditionalFormatting>
  <conditionalFormatting sqref="Q547:Q550">
    <cfRule type="cellIs" dxfId="2188" priority="961" operator="lessThan">
      <formula>0</formula>
    </cfRule>
  </conditionalFormatting>
  <conditionalFormatting sqref="H611:H614">
    <cfRule type="cellIs" dxfId="2187" priority="927" operator="lessThan">
      <formula>0</formula>
    </cfRule>
  </conditionalFormatting>
  <conditionalFormatting sqref="R504">
    <cfRule type="cellIs" dxfId="2186" priority="966" operator="lessThan">
      <formula>0</formula>
    </cfRule>
  </conditionalFormatting>
  <conditionalFormatting sqref="R547:R550 R552 R554:R560">
    <cfRule type="cellIs" dxfId="2185" priority="965" operator="lessThan">
      <formula>0</formula>
    </cfRule>
  </conditionalFormatting>
  <conditionalFormatting sqref="Q546">
    <cfRule type="cellIs" dxfId="2184" priority="964" operator="lessThan">
      <formula>0</formula>
    </cfRule>
  </conditionalFormatting>
  <conditionalFormatting sqref="Q554:Q558">
    <cfRule type="cellIs" dxfId="2183" priority="960" operator="lessThan">
      <formula>0</formula>
    </cfRule>
  </conditionalFormatting>
  <conditionalFormatting sqref="R570:R573 R575">
    <cfRule type="cellIs" dxfId="2182" priority="958" operator="lessThan">
      <formula>0</formula>
    </cfRule>
  </conditionalFormatting>
  <conditionalFormatting sqref="B546">
    <cfRule type="cellIs" dxfId="2181" priority="959" operator="lessThan">
      <formula>0</formula>
    </cfRule>
  </conditionalFormatting>
  <conditionalFormatting sqref="Q569">
    <cfRule type="cellIs" dxfId="2180" priority="957" operator="lessThan">
      <formula>0</formula>
    </cfRule>
  </conditionalFormatting>
  <conditionalFormatting sqref="R574">
    <cfRule type="cellIs" dxfId="2179" priority="956" operator="lessThan">
      <formula>0</formula>
    </cfRule>
  </conditionalFormatting>
  <conditionalFormatting sqref="R574">
    <cfRule type="cellIs" dxfId="2178" priority="955" operator="lessThan">
      <formula>0</formula>
    </cfRule>
  </conditionalFormatting>
  <conditionalFormatting sqref="Q570:Q573">
    <cfRule type="cellIs" dxfId="2177" priority="954" operator="lessThan">
      <formula>0</formula>
    </cfRule>
  </conditionalFormatting>
  <conditionalFormatting sqref="R582 R577:R580">
    <cfRule type="cellIs" dxfId="2176" priority="952" operator="lessThan">
      <formula>0</formula>
    </cfRule>
  </conditionalFormatting>
  <conditionalFormatting sqref="R581">
    <cfRule type="cellIs" dxfId="2175" priority="950" operator="lessThan">
      <formula>0</formula>
    </cfRule>
  </conditionalFormatting>
  <conditionalFormatting sqref="B569">
    <cfRule type="cellIs" dxfId="2174" priority="953" operator="lessThan">
      <formula>0</formula>
    </cfRule>
  </conditionalFormatting>
  <conditionalFormatting sqref="Q576">
    <cfRule type="cellIs" dxfId="2173" priority="951" operator="lessThan">
      <formula>0</formula>
    </cfRule>
  </conditionalFormatting>
  <conditionalFormatting sqref="Q577:Q580">
    <cfRule type="cellIs" dxfId="2172" priority="948" operator="lessThan">
      <formula>0</formula>
    </cfRule>
  </conditionalFormatting>
  <conditionalFormatting sqref="R581">
    <cfRule type="cellIs" dxfId="2171" priority="949" operator="lessThan">
      <formula>0</formula>
    </cfRule>
  </conditionalFormatting>
  <conditionalFormatting sqref="Q605:Q607 Q609">
    <cfRule type="cellIs" dxfId="2170" priority="946" operator="lessThan">
      <formula>0</formula>
    </cfRule>
  </conditionalFormatting>
  <conditionalFormatting sqref="R605:R607">
    <cfRule type="cellIs" dxfId="2169" priority="947" operator="lessThan">
      <formula>0</formula>
    </cfRule>
  </conditionalFormatting>
  <conditionalFormatting sqref="C607:I607">
    <cfRule type="cellIs" dxfId="2168" priority="939" operator="lessThan">
      <formula>0</formula>
    </cfRule>
  </conditionalFormatting>
  <conditionalFormatting sqref="C605:I607">
    <cfRule type="cellIs" dxfId="2167" priority="938" operator="lessThan">
      <formula>0</formula>
    </cfRule>
  </conditionalFormatting>
  <conditionalFormatting sqref="B604">
    <cfRule type="cellIs" dxfId="2166" priority="940" operator="lessThan">
      <formula>0</formula>
    </cfRule>
  </conditionalFormatting>
  <conditionalFormatting sqref="J605:N607">
    <cfRule type="cellIs" dxfId="2165" priority="944" operator="lessThan">
      <formula>0</formula>
    </cfRule>
  </conditionalFormatting>
  <conditionalFormatting sqref="Q611:Q614">
    <cfRule type="cellIs" dxfId="2164" priority="935" operator="lessThan">
      <formula>0</formula>
    </cfRule>
  </conditionalFormatting>
  <conditionalFormatting sqref="R608:R609">
    <cfRule type="cellIs" dxfId="2163" priority="941" operator="lessThan">
      <formula>0</formula>
    </cfRule>
  </conditionalFormatting>
  <conditionalFormatting sqref="C433:M433">
    <cfRule type="cellIs" dxfId="2162" priority="713" operator="lessThan">
      <formula>0</formula>
    </cfRule>
  </conditionalFormatting>
  <conditionalFormatting sqref="R608:R609">
    <cfRule type="cellIs" dxfId="2161" priority="942" operator="lessThan">
      <formula>0</formula>
    </cfRule>
  </conditionalFormatting>
  <conditionalFormatting sqref="J606">
    <cfRule type="cellIs" dxfId="2160" priority="943" operator="lessThan">
      <formula>0</formula>
    </cfRule>
  </conditionalFormatting>
  <conditionalFormatting sqref="J607:N607 K605:N606">
    <cfRule type="cellIs" dxfId="2159" priority="945" operator="lessThan">
      <formula>0</formula>
    </cfRule>
  </conditionalFormatting>
  <conditionalFormatting sqref="I612 K611:N612 C613:N614">
    <cfRule type="cellIs" dxfId="2158" priority="934" operator="lessThan">
      <formula>0</formula>
    </cfRule>
  </conditionalFormatting>
  <conditionalFormatting sqref="N427">
    <cfRule type="cellIs" dxfId="2157" priority="716" operator="lessThan">
      <formula>0</formula>
    </cfRule>
  </conditionalFormatting>
  <conditionalFormatting sqref="B429:N429">
    <cfRule type="cellIs" dxfId="2156" priority="708" operator="lessThan">
      <formula>0</formula>
    </cfRule>
  </conditionalFormatting>
  <conditionalFormatting sqref="C606:I606">
    <cfRule type="cellIs" dxfId="2155" priority="937" operator="lessThan">
      <formula>0</formula>
    </cfRule>
  </conditionalFormatting>
  <conditionalFormatting sqref="B429:N429">
    <cfRule type="cellIs" dxfId="2154" priority="709" operator="lessThan">
      <formula>0</formula>
    </cfRule>
  </conditionalFormatting>
  <conditionalFormatting sqref="H433">
    <cfRule type="cellIs" dxfId="2153" priority="712" operator="lessThan">
      <formula>0</formula>
    </cfRule>
  </conditionalFormatting>
  <conditionalFormatting sqref="B433">
    <cfRule type="cellIs" dxfId="2152" priority="711" operator="lessThan">
      <formula>0</formula>
    </cfRule>
  </conditionalFormatting>
  <conditionalFormatting sqref="B433">
    <cfRule type="cellIs" dxfId="2151" priority="710" operator="lessThan">
      <formula>0</formula>
    </cfRule>
  </conditionalFormatting>
  <conditionalFormatting sqref="B429:N429">
    <cfRule type="cellIs" dxfId="2150" priority="706" operator="lessThan">
      <formula>0</formula>
    </cfRule>
  </conditionalFormatting>
  <conditionalFormatting sqref="B429:N429">
    <cfRule type="cellIs" dxfId="2149" priority="707" operator="lessThan">
      <formula>0</formula>
    </cfRule>
  </conditionalFormatting>
  <conditionalFormatting sqref="B435:N435">
    <cfRule type="cellIs" dxfId="2148" priority="693" operator="lessThan">
      <formula>0</formula>
    </cfRule>
  </conditionalFormatting>
  <conditionalFormatting sqref="H611">
    <cfRule type="cellIs" dxfId="2147" priority="926" operator="lessThan">
      <formula>0</formula>
    </cfRule>
  </conditionalFormatting>
  <conditionalFormatting sqref="C433:M433">
    <cfRule type="cellIs" dxfId="2146" priority="714" operator="lessThan">
      <formula>0</formula>
    </cfRule>
  </conditionalFormatting>
  <conditionalFormatting sqref="H612:H614">
    <cfRule type="cellIs" dxfId="2145" priority="928" operator="lessThan">
      <formula>0</formula>
    </cfRule>
  </conditionalFormatting>
  <conditionalFormatting sqref="R614">
    <cfRule type="cellIs" dxfId="2144" priority="929" operator="lessThan">
      <formula>0</formula>
    </cfRule>
  </conditionalFormatting>
  <conditionalFormatting sqref="I611">
    <cfRule type="cellIs" dxfId="2143" priority="932" operator="lessThan">
      <formula>0</formula>
    </cfRule>
  </conditionalFormatting>
  <conditionalFormatting sqref="N439">
    <cfRule type="cellIs" dxfId="2142" priority="686" operator="lessThan">
      <formula>0</formula>
    </cfRule>
  </conditionalFormatting>
  <conditionalFormatting sqref="C612:J612">
    <cfRule type="cellIs" dxfId="2141" priority="931" operator="lessThan">
      <formula>0</formula>
    </cfRule>
  </conditionalFormatting>
  <conditionalFormatting sqref="B610">
    <cfRule type="cellIs" dxfId="2140" priority="925" operator="lessThan">
      <formula>0</formula>
    </cfRule>
  </conditionalFormatting>
  <conditionalFormatting sqref="B435:N435">
    <cfRule type="cellIs" dxfId="2139" priority="692" operator="lessThan">
      <formula>0</formula>
    </cfRule>
  </conditionalFormatting>
  <conditionalFormatting sqref="C445:M445">
    <cfRule type="cellIs" dxfId="2138" priority="683" operator="lessThan">
      <formula>0</formula>
    </cfRule>
  </conditionalFormatting>
  <conditionalFormatting sqref="C445:M445">
    <cfRule type="cellIs" dxfId="2137" priority="684" operator="lessThan">
      <formula>0</formula>
    </cfRule>
  </conditionalFormatting>
  <conditionalFormatting sqref="B435:N435">
    <cfRule type="cellIs" dxfId="2136" priority="691" operator="lessThan">
      <formula>0</formula>
    </cfRule>
  </conditionalFormatting>
  <conditionalFormatting sqref="N438">
    <cfRule type="cellIs" dxfId="2135" priority="687" operator="lessThan">
      <formula>0</formula>
    </cfRule>
  </conditionalFormatting>
  <conditionalFormatting sqref="B435:N435">
    <cfRule type="cellIs" dxfId="2134" priority="690" operator="lessThan">
      <formula>0</formula>
    </cfRule>
  </conditionalFormatting>
  <conditionalFormatting sqref="B435:N435">
    <cfRule type="cellIs" dxfId="2133" priority="688" operator="lessThan">
      <formula>0</formula>
    </cfRule>
  </conditionalFormatting>
  <conditionalFormatting sqref="B598">
    <cfRule type="cellIs" dxfId="2132" priority="924" operator="lessThan">
      <formula>0</formula>
    </cfRule>
  </conditionalFormatting>
  <conditionalFormatting sqref="N439">
    <cfRule type="cellIs" dxfId="2131" priority="685" operator="lessThan">
      <formula>0</formula>
    </cfRule>
  </conditionalFormatting>
  <conditionalFormatting sqref="B435:N435">
    <cfRule type="cellIs" dxfId="2130" priority="689" operator="lessThan">
      <formula>0</formula>
    </cfRule>
  </conditionalFormatting>
  <conditionalFormatting sqref="B598">
    <cfRule type="cellIs" dxfId="2129" priority="923" operator="lessThan">
      <formula>0</formula>
    </cfRule>
  </conditionalFormatting>
  <conditionalFormatting sqref="B641">
    <cfRule type="cellIs" dxfId="2128" priority="911" operator="lessThan">
      <formula>0</formula>
    </cfRule>
  </conditionalFormatting>
  <conditionalFormatting sqref="B591">
    <cfRule type="cellIs" dxfId="2127" priority="921" operator="lessThan">
      <formula>0</formula>
    </cfRule>
  </conditionalFormatting>
  <conditionalFormatting sqref="B591">
    <cfRule type="cellIs" dxfId="2126" priority="922" operator="lessThan">
      <formula>0</formula>
    </cfRule>
  </conditionalFormatting>
  <conditionalFormatting sqref="B609">
    <cfRule type="cellIs" dxfId="2125" priority="919" operator="lessThan">
      <formula>0</formula>
    </cfRule>
  </conditionalFormatting>
  <conditionalFormatting sqref="B609">
    <cfRule type="cellIs" dxfId="2124" priority="92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2123" priority="918" operator="lessThan">
      <formula>0</formula>
    </cfRule>
  </conditionalFormatting>
  <conditionalFormatting sqref="B646">
    <cfRule type="cellIs" dxfId="2122" priority="915" operator="lessThan">
      <formula>0</formula>
    </cfRule>
  </conditionalFormatting>
  <conditionalFormatting sqref="B631">
    <cfRule type="cellIs" dxfId="2121" priority="917" operator="lessThan">
      <formula>0</formula>
    </cfRule>
  </conditionalFormatting>
  <conditionalFormatting sqref="B635">
    <cfRule type="cellIs" dxfId="2120" priority="916" operator="lessThan">
      <formula>0</formula>
    </cfRule>
  </conditionalFormatting>
  <conditionalFormatting sqref="B662">
    <cfRule type="cellIs" dxfId="2119" priority="914" operator="lessThan">
      <formula>0</formula>
    </cfRule>
  </conditionalFormatting>
  <conditionalFormatting sqref="B671">
    <cfRule type="cellIs" dxfId="2118" priority="913" operator="lessThan">
      <formula>0</formula>
    </cfRule>
  </conditionalFormatting>
  <conditionalFormatting sqref="I674:N674 Q672:R675">
    <cfRule type="cellIs" dxfId="2117" priority="912" operator="lessThan">
      <formula>0</formula>
    </cfRule>
  </conditionalFormatting>
  <conditionalFormatting sqref="Q641">
    <cfRule type="cellIs" dxfId="2116" priority="909" operator="lessThan">
      <formula>0</formula>
    </cfRule>
  </conditionalFormatting>
  <conditionalFormatting sqref="Q641">
    <cfRule type="cellIs" dxfId="2115" priority="910" operator="lessThan">
      <formula>0</formula>
    </cfRule>
  </conditionalFormatting>
  <conditionalFormatting sqref="Q422:R422 R423:R425">
    <cfRule type="cellIs" dxfId="2114" priority="896" operator="lessThan">
      <formula>0</formula>
    </cfRule>
  </conditionalFormatting>
  <conditionalFormatting sqref="B416">
    <cfRule type="cellIs" dxfId="2113" priority="897" operator="lessThan">
      <formula>0</formula>
    </cfRule>
  </conditionalFormatting>
  <conditionalFormatting sqref="Q423:Q425">
    <cfRule type="cellIs" dxfId="2112" priority="894" operator="lessThan">
      <formula>0</formula>
    </cfRule>
  </conditionalFormatting>
  <conditionalFormatting sqref="Q422">
    <cfRule type="cellIs" dxfId="2111" priority="895" operator="lessThan">
      <formula>0</formula>
    </cfRule>
  </conditionalFormatting>
  <conditionalFormatting sqref="R426">
    <cfRule type="cellIs" dxfId="2110" priority="892" operator="lessThan">
      <formula>0</formula>
    </cfRule>
  </conditionalFormatting>
  <conditionalFormatting sqref="R427">
    <cfRule type="cellIs" dxfId="2109" priority="893" operator="lessThan">
      <formula>0</formula>
    </cfRule>
  </conditionalFormatting>
  <conditionalFormatting sqref="B422">
    <cfRule type="cellIs" dxfId="2108" priority="890" operator="lessThan">
      <formula>0</formula>
    </cfRule>
  </conditionalFormatting>
  <conditionalFormatting sqref="R426">
    <cfRule type="cellIs" dxfId="2107" priority="891" operator="lessThan">
      <formula>0</formula>
    </cfRule>
  </conditionalFormatting>
  <conditionalFormatting sqref="B454:N454">
    <cfRule type="cellIs" dxfId="2106" priority="646" operator="lessThan">
      <formula>0</formula>
    </cfRule>
  </conditionalFormatting>
  <conditionalFormatting sqref="B454:N454">
    <cfRule type="cellIs" dxfId="2105" priority="647" operator="lessThan">
      <formula>0</formula>
    </cfRule>
  </conditionalFormatting>
  <conditionalFormatting sqref="C652:I652">
    <cfRule type="cellIs" dxfId="2104" priority="908" operator="lessThan">
      <formula>0</formula>
    </cfRule>
  </conditionalFormatting>
  <conditionalFormatting sqref="C653:I653">
    <cfRule type="cellIs" dxfId="2103" priority="907" operator="lessThan">
      <formula>0</formula>
    </cfRule>
  </conditionalFormatting>
  <conditionalFormatting sqref="C658:M658">
    <cfRule type="cellIs" dxfId="2102" priority="906" operator="lessThan">
      <formula>0</formula>
    </cfRule>
  </conditionalFormatting>
  <conditionalFormatting sqref="C647:N647">
    <cfRule type="cellIs" dxfId="2101" priority="905" operator="lessThan">
      <formula>0</formula>
    </cfRule>
  </conditionalFormatting>
  <conditionalFormatting sqref="Q650">
    <cfRule type="cellIs" dxfId="2100" priority="904" operator="lessThan">
      <formula>0</formula>
    </cfRule>
  </conditionalFormatting>
  <conditionalFormatting sqref="Q417:Q419">
    <cfRule type="cellIs" dxfId="2099" priority="901" operator="lessThan">
      <formula>0</formula>
    </cfRule>
  </conditionalFormatting>
  <conditionalFormatting sqref="R420">
    <cfRule type="cellIs" dxfId="2098" priority="898" operator="lessThan">
      <formula>0</formula>
    </cfRule>
  </conditionalFormatting>
  <conditionalFormatting sqref="R421">
    <cfRule type="cellIs" dxfId="2097" priority="900" operator="lessThan">
      <formula>0</formula>
    </cfRule>
  </conditionalFormatting>
  <conditionalFormatting sqref="Q416:R416 R417:R419">
    <cfRule type="cellIs" dxfId="2096" priority="903" operator="lessThan">
      <formula>0</formula>
    </cfRule>
  </conditionalFormatting>
  <conditionalFormatting sqref="Q416">
    <cfRule type="cellIs" dxfId="2095" priority="902" operator="lessThan">
      <formula>0</formula>
    </cfRule>
  </conditionalFormatting>
  <conditionalFormatting sqref="R420">
    <cfRule type="cellIs" dxfId="2094" priority="899" operator="lessThan">
      <formula>0</formula>
    </cfRule>
  </conditionalFormatting>
  <conditionalFormatting sqref="B454:N454">
    <cfRule type="cellIs" dxfId="2093" priority="645" operator="lessThan">
      <formula>0</formula>
    </cfRule>
  </conditionalFormatting>
  <conditionalFormatting sqref="B454:N454">
    <cfRule type="cellIs" dxfId="2092" priority="644" operator="lessThan">
      <formula>0</formula>
    </cfRule>
  </conditionalFormatting>
  <conditionalFormatting sqref="B454:N454">
    <cfRule type="cellIs" dxfId="2091" priority="643" operator="lessThan">
      <formula>0</formula>
    </cfRule>
  </conditionalFormatting>
  <conditionalFormatting sqref="B454:N454">
    <cfRule type="cellIs" dxfId="2090" priority="641" operator="lessThan">
      <formula>0</formula>
    </cfRule>
  </conditionalFormatting>
  <conditionalFormatting sqref="B454:N454">
    <cfRule type="cellIs" dxfId="2089" priority="642" operator="lessThan">
      <formula>0</formula>
    </cfRule>
  </conditionalFormatting>
  <conditionalFormatting sqref="N457">
    <cfRule type="cellIs" dxfId="2088" priority="639" operator="lessThan">
      <formula>0</formula>
    </cfRule>
  </conditionalFormatting>
  <conditionalFormatting sqref="B454:N454">
    <cfRule type="cellIs" dxfId="2087" priority="640" operator="lessThan">
      <formula>0</formula>
    </cfRule>
  </conditionalFormatting>
  <conditionalFormatting sqref="N458">
    <cfRule type="cellIs" dxfId="2086" priority="638" operator="lessThan">
      <formula>0</formula>
    </cfRule>
  </conditionalFormatting>
  <conditionalFormatting sqref="Q530">
    <cfRule type="cellIs" dxfId="2085" priority="360" operator="lessThan">
      <formula>0</formula>
    </cfRule>
  </conditionalFormatting>
  <conditionalFormatting sqref="N458">
    <cfRule type="cellIs" dxfId="2084" priority="637" operator="lessThan">
      <formula>0</formula>
    </cfRule>
  </conditionalFormatting>
  <conditionalFormatting sqref="D461:N464">
    <cfRule type="cellIs" dxfId="2083" priority="634" operator="lessThan">
      <formula>0</formula>
    </cfRule>
  </conditionalFormatting>
  <conditionalFormatting sqref="Q538">
    <cfRule type="cellIs" dxfId="2082" priority="357" operator="lessThan">
      <formula>0</formula>
    </cfRule>
  </conditionalFormatting>
  <conditionalFormatting sqref="B461:B464">
    <cfRule type="cellIs" dxfId="2081" priority="631" operator="lessThan">
      <formula>0</formula>
    </cfRule>
  </conditionalFormatting>
  <conditionalFormatting sqref="Q553">
    <cfRule type="cellIs" dxfId="2080" priority="354" operator="lessThan">
      <formula>0</formula>
    </cfRule>
  </conditionalFormatting>
  <conditionalFormatting sqref="B512">
    <cfRule type="cellIs" dxfId="2079" priority="628" operator="lessThan">
      <formula>0</formula>
    </cfRule>
  </conditionalFormatting>
  <conditionalFormatting sqref="C512">
    <cfRule type="cellIs" dxfId="2078" priority="625" operator="lessThan">
      <formula>0</formula>
    </cfRule>
  </conditionalFormatting>
  <conditionalFormatting sqref="Q561">
    <cfRule type="cellIs" dxfId="2077" priority="351" operator="lessThan">
      <formula>0</formula>
    </cfRule>
  </conditionalFormatting>
  <conditionalFormatting sqref="Q590">
    <cfRule type="cellIs" dxfId="2076" priority="348" operator="lessThan">
      <formula>0</formula>
    </cfRule>
  </conditionalFormatting>
  <conditionalFormatting sqref="N365">
    <cfRule type="cellIs" dxfId="2075" priority="889" operator="lessThan">
      <formula>0</formula>
    </cfRule>
  </conditionalFormatting>
  <conditionalFormatting sqref="N371">
    <cfRule type="cellIs" dxfId="2074" priority="888" operator="lessThan">
      <formula>0</formula>
    </cfRule>
  </conditionalFormatting>
  <conditionalFormatting sqref="N377">
    <cfRule type="cellIs" dxfId="2073" priority="887" operator="lessThan">
      <formula>0</formula>
    </cfRule>
  </conditionalFormatting>
  <conditionalFormatting sqref="B376">
    <cfRule type="cellIs" dxfId="2072" priority="874" operator="lessThan">
      <formula>0</formula>
    </cfRule>
  </conditionalFormatting>
  <conditionalFormatting sqref="B588">
    <cfRule type="cellIs" dxfId="2071" priority="881" operator="lessThan">
      <formula>0</formula>
    </cfRule>
  </conditionalFormatting>
  <conditionalFormatting sqref="B371:B372">
    <cfRule type="cellIs" dxfId="2070" priority="879" operator="lessThan">
      <formula>0</formula>
    </cfRule>
  </conditionalFormatting>
  <conditionalFormatting sqref="B377:B378">
    <cfRule type="cellIs" dxfId="2069" priority="876" operator="lessThan">
      <formula>0</formula>
    </cfRule>
  </conditionalFormatting>
  <conditionalFormatting sqref="C351:M354">
    <cfRule type="cellIs" dxfId="2068" priority="886" operator="lessThan">
      <formula>0</formula>
    </cfRule>
  </conditionalFormatting>
  <conditionalFormatting sqref="B428">
    <cfRule type="cellIs" dxfId="2067" priority="885" operator="lessThan">
      <formula>0</formula>
    </cfRule>
  </conditionalFormatting>
  <conditionalFormatting sqref="B428">
    <cfRule type="cellIs" dxfId="2066" priority="884" operator="lessThan">
      <formula>0</formula>
    </cfRule>
  </conditionalFormatting>
  <conditionalFormatting sqref="B391 B397 B381:B385 B375:B379 B369:B373 B363:B367 B361 B351:B355">
    <cfRule type="cellIs" dxfId="2065" priority="883" operator="lessThan">
      <formula>0</formula>
    </cfRule>
  </conditionalFormatting>
  <conditionalFormatting sqref="B585:B587">
    <cfRule type="cellIs" dxfId="2064" priority="882" operator="lessThan">
      <formula>0</formula>
    </cfRule>
  </conditionalFormatting>
  <conditionalFormatting sqref="B584">
    <cfRule type="cellIs" dxfId="2063" priority="880" operator="lessThan">
      <formula>0</formula>
    </cfRule>
  </conditionalFormatting>
  <conditionalFormatting sqref="B397">
    <cfRule type="cellIs" dxfId="2062" priority="870" operator="lessThan">
      <formula>0</formula>
    </cfRule>
  </conditionalFormatting>
  <conditionalFormatting sqref="B369">
    <cfRule type="cellIs" dxfId="2061" priority="878" operator="lessThan">
      <formula>0</formula>
    </cfRule>
  </conditionalFormatting>
  <conditionalFormatting sqref="B370">
    <cfRule type="cellIs" dxfId="2060" priority="877" operator="lessThan">
      <formula>0</formula>
    </cfRule>
  </conditionalFormatting>
  <conditionalFormatting sqref="B375">
    <cfRule type="cellIs" dxfId="2059" priority="875" operator="lessThan">
      <formula>0</formula>
    </cfRule>
  </conditionalFormatting>
  <conditionalFormatting sqref="B383:B384">
    <cfRule type="cellIs" dxfId="2058" priority="873" operator="lessThan">
      <formula>0</formula>
    </cfRule>
  </conditionalFormatting>
  <conditionalFormatting sqref="B381">
    <cfRule type="cellIs" dxfId="2057" priority="872" operator="lessThan">
      <formula>0</formula>
    </cfRule>
  </conditionalFormatting>
  <conditionalFormatting sqref="B382">
    <cfRule type="cellIs" dxfId="2056" priority="871" operator="lessThan">
      <formula>0</formula>
    </cfRule>
  </conditionalFormatting>
  <conditionalFormatting sqref="B391">
    <cfRule type="cellIs" dxfId="2055" priority="869" operator="lessThan">
      <formula>0</formula>
    </cfRule>
  </conditionalFormatting>
  <conditionalFormatting sqref="B385">
    <cfRule type="cellIs" dxfId="2054" priority="868" operator="lessThan">
      <formula>0</formula>
    </cfRule>
  </conditionalFormatting>
  <conditionalFormatting sqref="B379">
    <cfRule type="cellIs" dxfId="2053" priority="867" operator="lessThan">
      <formula>0</formula>
    </cfRule>
  </conditionalFormatting>
  <conditionalFormatting sqref="B373">
    <cfRule type="cellIs" dxfId="2052" priority="866" operator="lessThan">
      <formula>0</formula>
    </cfRule>
  </conditionalFormatting>
  <conditionalFormatting sqref="B361">
    <cfRule type="cellIs" dxfId="2051" priority="865" operator="lessThan">
      <formula>0</formula>
    </cfRule>
  </conditionalFormatting>
  <conditionalFormatting sqref="B621:B624">
    <cfRule type="cellIs" dxfId="2050" priority="860" operator="lessThan">
      <formula>0</formula>
    </cfRule>
  </conditionalFormatting>
  <conditionalFormatting sqref="B616:B619">
    <cfRule type="cellIs" dxfId="2049" priority="863" operator="lessThan">
      <formula>0</formula>
    </cfRule>
  </conditionalFormatting>
  <conditionalFormatting sqref="B617">
    <cfRule type="cellIs" dxfId="2048" priority="862" operator="lessThan">
      <formula>0</formula>
    </cfRule>
  </conditionalFormatting>
  <conditionalFormatting sqref="B618:B619">
    <cfRule type="cellIs" dxfId="2047" priority="864" operator="lessThan">
      <formula>0</formula>
    </cfRule>
  </conditionalFormatting>
  <conditionalFormatting sqref="B628:B629">
    <cfRule type="cellIs" dxfId="2046" priority="858" operator="lessThan">
      <formula>0</formula>
    </cfRule>
  </conditionalFormatting>
  <conditionalFormatting sqref="B622">
    <cfRule type="cellIs" dxfId="2045" priority="859" operator="lessThan">
      <formula>0</formula>
    </cfRule>
  </conditionalFormatting>
  <conditionalFormatting sqref="B623:B624">
    <cfRule type="cellIs" dxfId="2044" priority="861" operator="lessThan">
      <formula>0</formula>
    </cfRule>
  </conditionalFormatting>
  <conditionalFormatting sqref="B626:B629">
    <cfRule type="cellIs" dxfId="2043" priority="857" operator="lessThan">
      <formula>0</formula>
    </cfRule>
  </conditionalFormatting>
  <conditionalFormatting sqref="B627">
    <cfRule type="cellIs" dxfId="2042" priority="856" operator="lessThan">
      <formula>0</formula>
    </cfRule>
  </conditionalFormatting>
  <conditionalFormatting sqref="B365:B366">
    <cfRule type="cellIs" dxfId="2041" priority="851" operator="lessThan">
      <formula>0</formula>
    </cfRule>
  </conditionalFormatting>
  <conditionalFormatting sqref="B355">
    <cfRule type="cellIs" dxfId="2040" priority="852" operator="lessThan">
      <formula>0</formula>
    </cfRule>
  </conditionalFormatting>
  <conditionalFormatting sqref="B393:N393">
    <cfRule type="cellIs" dxfId="2039" priority="807" operator="lessThan">
      <formula>0</formula>
    </cfRule>
  </conditionalFormatting>
  <conditionalFormatting sqref="B387:N387">
    <cfRule type="cellIs" dxfId="2038" priority="818" operator="lessThan">
      <formula>0</formula>
    </cfRule>
  </conditionalFormatting>
  <conditionalFormatting sqref="B387:N387">
    <cfRule type="cellIs" dxfId="2037" priority="817" operator="lessThan">
      <formula>0</formula>
    </cfRule>
  </conditionalFormatting>
  <conditionalFormatting sqref="B353:B354">
    <cfRule type="cellIs" dxfId="2036" priority="855" operator="lessThan">
      <formula>0</formula>
    </cfRule>
  </conditionalFormatting>
  <conditionalFormatting sqref="B351">
    <cfRule type="cellIs" dxfId="2035" priority="854" operator="lessThan">
      <formula>0</formula>
    </cfRule>
  </conditionalFormatting>
  <conditionalFormatting sqref="B352">
    <cfRule type="cellIs" dxfId="2034" priority="853" operator="lessThan">
      <formula>0</formula>
    </cfRule>
  </conditionalFormatting>
  <conditionalFormatting sqref="B363">
    <cfRule type="cellIs" dxfId="2033" priority="850" operator="lessThan">
      <formula>0</formula>
    </cfRule>
  </conditionalFormatting>
  <conditionalFormatting sqref="B364">
    <cfRule type="cellIs" dxfId="2032" priority="849" operator="lessThan">
      <formula>0</formula>
    </cfRule>
  </conditionalFormatting>
  <conditionalFormatting sqref="B367">
    <cfRule type="cellIs" dxfId="2031" priority="848" operator="lessThan">
      <formula>0</formula>
    </cfRule>
  </conditionalFormatting>
  <conditionalFormatting sqref="B593:B596">
    <cfRule type="cellIs" dxfId="2030" priority="846" operator="lessThan">
      <formula>0</formula>
    </cfRule>
  </conditionalFormatting>
  <conditionalFormatting sqref="B594">
    <cfRule type="cellIs" dxfId="2029" priority="845" operator="lessThan">
      <formula>0</formula>
    </cfRule>
  </conditionalFormatting>
  <conditionalFormatting sqref="B595:B596">
    <cfRule type="cellIs" dxfId="2028" priority="847" operator="lessThan">
      <formula>0</formula>
    </cfRule>
  </conditionalFormatting>
  <conditionalFormatting sqref="B603">
    <cfRule type="cellIs" dxfId="2027" priority="840" operator="lessThan">
      <formula>0</formula>
    </cfRule>
  </conditionalFormatting>
  <conditionalFormatting sqref="B603">
    <cfRule type="cellIs" dxfId="2026" priority="841" operator="lessThan">
      <formula>0</formula>
    </cfRule>
  </conditionalFormatting>
  <conditionalFormatting sqref="B599:B602">
    <cfRule type="cellIs" dxfId="2025" priority="843" operator="lessThan">
      <formula>0</formula>
    </cfRule>
  </conditionalFormatting>
  <conditionalFormatting sqref="B600">
    <cfRule type="cellIs" dxfId="2024" priority="842" operator="lessThan">
      <formula>0</formula>
    </cfRule>
  </conditionalFormatting>
  <conditionalFormatting sqref="B601:B602">
    <cfRule type="cellIs" dxfId="2023" priority="844" operator="lessThan">
      <formula>0</formula>
    </cfRule>
  </conditionalFormatting>
  <conditionalFormatting sqref="N390">
    <cfRule type="cellIs" dxfId="2022" priority="812" operator="lessThan">
      <formula>0</formula>
    </cfRule>
  </conditionalFormatting>
  <conditionalFormatting sqref="B393:N393">
    <cfRule type="cellIs" dxfId="2021" priority="810" operator="lessThan">
      <formula>0</formula>
    </cfRule>
  </conditionalFormatting>
  <conditionalFormatting sqref="B571:B573">
    <cfRule type="cellIs" dxfId="2020" priority="839" operator="lessThan">
      <formula>0</formula>
    </cfRule>
  </conditionalFormatting>
  <conditionalFormatting sqref="B574">
    <cfRule type="cellIs" dxfId="2019" priority="838" operator="lessThan">
      <formula>0</formula>
    </cfRule>
  </conditionalFormatting>
  <conditionalFormatting sqref="B570">
    <cfRule type="cellIs" dxfId="2018" priority="837" operator="lessThan">
      <formula>0</formula>
    </cfRule>
  </conditionalFormatting>
  <conditionalFormatting sqref="B607:B608">
    <cfRule type="cellIs" dxfId="2017" priority="836" operator="lessThan">
      <formula>0</formula>
    </cfRule>
  </conditionalFormatting>
  <conditionalFormatting sqref="B605:B608">
    <cfRule type="cellIs" dxfId="2016" priority="835" operator="lessThan">
      <formula>0</formula>
    </cfRule>
  </conditionalFormatting>
  <conditionalFormatting sqref="B589">
    <cfRule type="cellIs" dxfId="2015" priority="562" operator="lessThan">
      <formula>0</formula>
    </cfRule>
  </conditionalFormatting>
  <conditionalFormatting sqref="B613:B614">
    <cfRule type="cellIs" dxfId="2014" priority="833" operator="lessThan">
      <formula>0</formula>
    </cfRule>
  </conditionalFormatting>
  <conditionalFormatting sqref="B606">
    <cfRule type="cellIs" dxfId="2013" priority="834" operator="lessThan">
      <formula>0</formula>
    </cfRule>
  </conditionalFormatting>
  <conditionalFormatting sqref="B611:B614">
    <cfRule type="cellIs" dxfId="2012" priority="832" operator="lessThan">
      <formula>0</formula>
    </cfRule>
  </conditionalFormatting>
  <conditionalFormatting sqref="P616:P619">
    <cfRule type="cellIs" dxfId="2011" priority="314" operator="lessThan">
      <formula>0</formula>
    </cfRule>
  </conditionalFormatting>
  <conditionalFormatting sqref="O599:P599 O601:P602">
    <cfRule type="cellIs" dxfId="2010" priority="316" operator="lessThan">
      <formula>0</formula>
    </cfRule>
  </conditionalFormatting>
  <conditionalFormatting sqref="B612">
    <cfRule type="cellIs" dxfId="2009" priority="831" operator="lessThan">
      <formula>0</formula>
    </cfRule>
  </conditionalFormatting>
  <conditionalFormatting sqref="D589">
    <cfRule type="cellIs" dxfId="2008" priority="556" operator="lessThan">
      <formula>0</formula>
    </cfRule>
  </conditionalFormatting>
  <conditionalFormatting sqref="P605:P607">
    <cfRule type="cellIs" dxfId="2007" priority="308" operator="lessThan">
      <formula>0</formula>
    </cfRule>
  </conditionalFormatting>
  <conditionalFormatting sqref="P626:P629">
    <cfRule type="cellIs" dxfId="2006" priority="310" operator="lessThan">
      <formula>0</formula>
    </cfRule>
  </conditionalFormatting>
  <conditionalFormatting sqref="B650 B655:B657 B663 B665:B668 B642:B645 B670">
    <cfRule type="cellIs" dxfId="2005" priority="830" operator="lessThan">
      <formula>0</formula>
    </cfRule>
  </conditionalFormatting>
  <conditionalFormatting sqref="N378">
    <cfRule type="cellIs" dxfId="2004" priority="822" operator="lessThan">
      <formula>0</formula>
    </cfRule>
  </conditionalFormatting>
  <conditionalFormatting sqref="N372">
    <cfRule type="cellIs" dxfId="2003" priority="823" operator="lessThan">
      <formula>0</formula>
    </cfRule>
  </conditionalFormatting>
  <conditionalFormatting sqref="B387:N387">
    <cfRule type="cellIs" dxfId="2002" priority="820" operator="lessThan">
      <formula>0</formula>
    </cfRule>
  </conditionalFormatting>
  <conditionalFormatting sqref="N384">
    <cfRule type="cellIs" dxfId="2001" priority="821" operator="lessThan">
      <formula>0</formula>
    </cfRule>
  </conditionalFormatting>
  <conditionalFormatting sqref="B387:N387">
    <cfRule type="cellIs" dxfId="2000" priority="819" operator="lessThan">
      <formula>0</formula>
    </cfRule>
  </conditionalFormatting>
  <conditionalFormatting sqref="B387:N387">
    <cfRule type="cellIs" dxfId="1999" priority="816" operator="lessThan">
      <formula>0</formula>
    </cfRule>
  </conditionalFormatting>
  <conditionalFormatting sqref="B652">
    <cfRule type="cellIs" dxfId="1998" priority="829" operator="lessThan">
      <formula>0</formula>
    </cfRule>
  </conditionalFormatting>
  <conditionalFormatting sqref="B653">
    <cfRule type="cellIs" dxfId="1997" priority="828" operator="lessThan">
      <formula>0</formula>
    </cfRule>
  </conditionalFormatting>
  <conditionalFormatting sqref="B658">
    <cfRule type="cellIs" dxfId="1996" priority="827" operator="lessThan">
      <formula>0</formula>
    </cfRule>
  </conditionalFormatting>
  <conditionalFormatting sqref="B647">
    <cfRule type="cellIs" dxfId="1995" priority="826" operator="lessThan">
      <formula>0</formula>
    </cfRule>
  </conditionalFormatting>
  <conditionalFormatting sqref="O365:P365">
    <cfRule type="cellIs" dxfId="1994" priority="302" operator="lessThan">
      <formula>0</formula>
    </cfRule>
  </conditionalFormatting>
  <conditionalFormatting sqref="O371:P371">
    <cfRule type="cellIs" dxfId="1993" priority="301" operator="lessThan">
      <formula>0</formula>
    </cfRule>
  </conditionalFormatting>
  <conditionalFormatting sqref="G589">
    <cfRule type="cellIs" dxfId="1992" priority="547" operator="lessThan">
      <formula>0</formula>
    </cfRule>
  </conditionalFormatting>
  <conditionalFormatting sqref="H589">
    <cfRule type="cellIs" dxfId="1991" priority="544" operator="lessThan">
      <formula>0</formula>
    </cfRule>
  </conditionalFormatting>
  <conditionalFormatting sqref="B351:B354">
    <cfRule type="cellIs" dxfId="1990" priority="825" operator="lessThan">
      <formula>0</formula>
    </cfRule>
  </conditionalFormatting>
  <conditionalFormatting sqref="N366">
    <cfRule type="cellIs" dxfId="1989" priority="824" operator="lessThan">
      <formula>0</formula>
    </cfRule>
  </conditionalFormatting>
  <conditionalFormatting sqref="B387:N387">
    <cfRule type="cellIs" dxfId="1988" priority="815" operator="lessThan">
      <formula>0</formula>
    </cfRule>
  </conditionalFormatting>
  <conditionalFormatting sqref="B387:N387">
    <cfRule type="cellIs" dxfId="1987" priority="814" operator="lessThan">
      <formula>0</formula>
    </cfRule>
  </conditionalFormatting>
  <conditionalFormatting sqref="B387:N387">
    <cfRule type="cellIs" dxfId="1986" priority="813" operator="lessThan">
      <formula>0</formula>
    </cfRule>
  </conditionalFormatting>
  <conditionalFormatting sqref="B393:N393">
    <cfRule type="cellIs" dxfId="1985" priority="808" operator="lessThan">
      <formula>0</formula>
    </cfRule>
  </conditionalFormatting>
  <conditionalFormatting sqref="B393:N393">
    <cfRule type="cellIs" dxfId="1984" priority="811" operator="lessThan">
      <formula>0</formula>
    </cfRule>
  </conditionalFormatting>
  <conditionalFormatting sqref="B393:N393">
    <cfRule type="cellIs" dxfId="1983" priority="806" operator="lessThan">
      <formula>0</formula>
    </cfRule>
  </conditionalFormatting>
  <conditionalFormatting sqref="B393:N393">
    <cfRule type="cellIs" dxfId="1982" priority="809" operator="lessThan">
      <formula>0</formula>
    </cfRule>
  </conditionalFormatting>
  <conditionalFormatting sqref="B393:N393">
    <cfRule type="cellIs" dxfId="1981" priority="804" operator="lessThan">
      <formula>0</formula>
    </cfRule>
  </conditionalFormatting>
  <conditionalFormatting sqref="B393:N393">
    <cfRule type="cellIs" dxfId="1980" priority="805" operator="lessThan">
      <formula>0</formula>
    </cfRule>
  </conditionalFormatting>
  <conditionalFormatting sqref="B399:N399">
    <cfRule type="cellIs" dxfId="1979" priority="802" operator="lessThan">
      <formula>0</formula>
    </cfRule>
  </conditionalFormatting>
  <conditionalFormatting sqref="N396">
    <cfRule type="cellIs" dxfId="1978" priority="803" operator="lessThan">
      <formula>0</formula>
    </cfRule>
  </conditionalFormatting>
  <conditionalFormatting sqref="B399:N399">
    <cfRule type="cellIs" dxfId="1977" priority="801" operator="lessThan">
      <formula>0</formula>
    </cfRule>
  </conditionalFormatting>
  <conditionalFormatting sqref="B399:N399">
    <cfRule type="cellIs" dxfId="1976" priority="800" operator="lessThan">
      <formula>0</formula>
    </cfRule>
  </conditionalFormatting>
  <conditionalFormatting sqref="B399:N399">
    <cfRule type="cellIs" dxfId="1975" priority="799" operator="lessThan">
      <formula>0</formula>
    </cfRule>
  </conditionalFormatting>
  <conditionalFormatting sqref="B399:N399">
    <cfRule type="cellIs" dxfId="1974" priority="798" operator="lessThan">
      <formula>0</formula>
    </cfRule>
  </conditionalFormatting>
  <conditionalFormatting sqref="B399:N399">
    <cfRule type="cellIs" dxfId="1973" priority="797" operator="lessThan">
      <formula>0</formula>
    </cfRule>
  </conditionalFormatting>
  <conditionalFormatting sqref="B399:N399">
    <cfRule type="cellIs" dxfId="1972" priority="796" operator="lessThan">
      <formula>0</formula>
    </cfRule>
  </conditionalFormatting>
  <conditionalFormatting sqref="B399:N399">
    <cfRule type="cellIs" dxfId="1971" priority="795" operator="lessThan">
      <formula>0</formula>
    </cfRule>
  </conditionalFormatting>
  <conditionalFormatting sqref="N402">
    <cfRule type="cellIs" dxfId="1970" priority="794" operator="lessThan">
      <formula>0</formula>
    </cfRule>
  </conditionalFormatting>
  <conditionalFormatting sqref="N355">
    <cfRule type="cellIs" dxfId="1969" priority="793" operator="lessThan">
      <formula>0</formula>
    </cfRule>
  </conditionalFormatting>
  <conditionalFormatting sqref="N361">
    <cfRule type="cellIs" dxfId="1968" priority="792" operator="lessThan">
      <formula>0</formula>
    </cfRule>
  </conditionalFormatting>
  <conditionalFormatting sqref="N361">
    <cfRule type="cellIs" dxfId="1967" priority="791" operator="lessThan">
      <formula>0</formula>
    </cfRule>
  </conditionalFormatting>
  <conditionalFormatting sqref="N367">
    <cfRule type="cellIs" dxfId="1966" priority="790" operator="lessThan">
      <formula>0</formula>
    </cfRule>
  </conditionalFormatting>
  <conditionalFormatting sqref="N367">
    <cfRule type="cellIs" dxfId="1965" priority="789" operator="lessThan">
      <formula>0</formula>
    </cfRule>
  </conditionalFormatting>
  <conditionalFormatting sqref="N373">
    <cfRule type="cellIs" dxfId="1964" priority="788" operator="lessThan">
      <formula>0</formula>
    </cfRule>
  </conditionalFormatting>
  <conditionalFormatting sqref="N373">
    <cfRule type="cellIs" dxfId="1963" priority="787" operator="lessThan">
      <formula>0</formula>
    </cfRule>
  </conditionalFormatting>
  <conditionalFormatting sqref="N379">
    <cfRule type="cellIs" dxfId="1962" priority="786" operator="lessThan">
      <formula>0</formula>
    </cfRule>
  </conditionalFormatting>
  <conditionalFormatting sqref="N379">
    <cfRule type="cellIs" dxfId="1961" priority="785" operator="lessThan">
      <formula>0</formula>
    </cfRule>
  </conditionalFormatting>
  <conditionalFormatting sqref="N385">
    <cfRule type="cellIs" dxfId="1960" priority="784" operator="lessThan">
      <formula>0</formula>
    </cfRule>
  </conditionalFormatting>
  <conditionalFormatting sqref="N385">
    <cfRule type="cellIs" dxfId="1959" priority="783" operator="lessThan">
      <formula>0</formula>
    </cfRule>
  </conditionalFormatting>
  <conditionalFormatting sqref="N391">
    <cfRule type="cellIs" dxfId="1958" priority="782" operator="lessThan">
      <formula>0</formula>
    </cfRule>
  </conditionalFormatting>
  <conditionalFormatting sqref="N391">
    <cfRule type="cellIs" dxfId="1957" priority="781" operator="lessThan">
      <formula>0</formula>
    </cfRule>
  </conditionalFormatting>
  <conditionalFormatting sqref="N397">
    <cfRule type="cellIs" dxfId="1956" priority="780" operator="lessThan">
      <formula>0</formula>
    </cfRule>
  </conditionalFormatting>
  <conditionalFormatting sqref="N397">
    <cfRule type="cellIs" dxfId="1955" priority="779" operator="lessThan">
      <formula>0</formula>
    </cfRule>
  </conditionalFormatting>
  <conditionalFormatting sqref="C409:M409">
    <cfRule type="cellIs" dxfId="1954" priority="778" operator="lessThan">
      <formula>0</formula>
    </cfRule>
  </conditionalFormatting>
  <conditionalFormatting sqref="C409:M409">
    <cfRule type="cellIs" dxfId="1953" priority="777" operator="lessThan">
      <formula>0</formula>
    </cfRule>
  </conditionalFormatting>
  <conditionalFormatting sqref="H409">
    <cfRule type="cellIs" dxfId="1952" priority="776" operator="lessThan">
      <formula>0</formula>
    </cfRule>
  </conditionalFormatting>
  <conditionalFormatting sqref="B409">
    <cfRule type="cellIs" dxfId="1951" priority="775" operator="lessThan">
      <formula>0</formula>
    </cfRule>
  </conditionalFormatting>
  <conditionalFormatting sqref="B409">
    <cfRule type="cellIs" dxfId="1950" priority="774" operator="lessThan">
      <formula>0</formula>
    </cfRule>
  </conditionalFormatting>
  <conditionalFormatting sqref="B405:N405">
    <cfRule type="cellIs" dxfId="1949" priority="773" operator="lessThan">
      <formula>0</formula>
    </cfRule>
  </conditionalFormatting>
  <conditionalFormatting sqref="B405:N405">
    <cfRule type="cellIs" dxfId="1948" priority="772" operator="lessThan">
      <formula>0</formula>
    </cfRule>
  </conditionalFormatting>
  <conditionalFormatting sqref="B405:N405">
    <cfRule type="cellIs" dxfId="1947" priority="771" operator="lessThan">
      <formula>0</formula>
    </cfRule>
  </conditionalFormatting>
  <conditionalFormatting sqref="B405:N405">
    <cfRule type="cellIs" dxfId="1946" priority="770" operator="lessThan">
      <formula>0</formula>
    </cfRule>
  </conditionalFormatting>
  <conditionalFormatting sqref="B405:N405">
    <cfRule type="cellIs" dxfId="1945" priority="769" operator="lessThan">
      <formula>0</formula>
    </cfRule>
  </conditionalFormatting>
  <conditionalFormatting sqref="B405:N405">
    <cfRule type="cellIs" dxfId="1944" priority="768" operator="lessThan">
      <formula>0</formula>
    </cfRule>
  </conditionalFormatting>
  <conditionalFormatting sqref="B405:N405">
    <cfRule type="cellIs" dxfId="1943" priority="767" operator="lessThan">
      <formula>0</formula>
    </cfRule>
  </conditionalFormatting>
  <conditionalFormatting sqref="B405:N405">
    <cfRule type="cellIs" dxfId="1942" priority="766" operator="lessThan">
      <formula>0</formula>
    </cfRule>
  </conditionalFormatting>
  <conditionalFormatting sqref="N408">
    <cfRule type="cellIs" dxfId="1941" priority="765" operator="lessThan">
      <formula>0</formula>
    </cfRule>
  </conditionalFormatting>
  <conditionalFormatting sqref="N409">
    <cfRule type="cellIs" dxfId="1940" priority="764" operator="lessThan">
      <formula>0</formula>
    </cfRule>
  </conditionalFormatting>
  <conditionalFormatting sqref="N409">
    <cfRule type="cellIs" dxfId="1939" priority="763" operator="lessThan">
      <formula>0</formula>
    </cfRule>
  </conditionalFormatting>
  <conditionalFormatting sqref="C415:M415">
    <cfRule type="cellIs" dxfId="1938" priority="762" operator="lessThan">
      <formula>0</formula>
    </cfRule>
  </conditionalFormatting>
  <conditionalFormatting sqref="C415:M415">
    <cfRule type="cellIs" dxfId="1937" priority="761" operator="lessThan">
      <formula>0</formula>
    </cfRule>
  </conditionalFormatting>
  <conditionalFormatting sqref="H415">
    <cfRule type="cellIs" dxfId="1936" priority="760" operator="lessThan">
      <formula>0</formula>
    </cfRule>
  </conditionalFormatting>
  <conditionalFormatting sqref="B415">
    <cfRule type="cellIs" dxfId="1935" priority="759" operator="lessThan">
      <formula>0</formula>
    </cfRule>
  </conditionalFormatting>
  <conditionalFormatting sqref="B415">
    <cfRule type="cellIs" dxfId="1934" priority="758" operator="lessThan">
      <formula>0</formula>
    </cfRule>
  </conditionalFormatting>
  <conditionalFormatting sqref="B411:N411">
    <cfRule type="cellIs" dxfId="1933" priority="757" operator="lessThan">
      <formula>0</formula>
    </cfRule>
  </conditionalFormatting>
  <conditionalFormatting sqref="B411:N411">
    <cfRule type="cellIs" dxfId="1932" priority="756" operator="lessThan">
      <formula>0</formula>
    </cfRule>
  </conditionalFormatting>
  <conditionalFormatting sqref="B411:N411">
    <cfRule type="cellIs" dxfId="1931" priority="755" operator="lessThan">
      <formula>0</formula>
    </cfRule>
  </conditionalFormatting>
  <conditionalFormatting sqref="B411:N411">
    <cfRule type="cellIs" dxfId="1930" priority="754" operator="lessThan">
      <formula>0</formula>
    </cfRule>
  </conditionalFormatting>
  <conditionalFormatting sqref="B411:N411">
    <cfRule type="cellIs" dxfId="1929" priority="753" operator="lessThan">
      <formula>0</formula>
    </cfRule>
  </conditionalFormatting>
  <conditionalFormatting sqref="B411:N411">
    <cfRule type="cellIs" dxfId="1928" priority="752" operator="lessThan">
      <formula>0</formula>
    </cfRule>
  </conditionalFormatting>
  <conditionalFormatting sqref="B411:N411">
    <cfRule type="cellIs" dxfId="1927" priority="751" operator="lessThan">
      <formula>0</formula>
    </cfRule>
  </conditionalFormatting>
  <conditionalFormatting sqref="B411:N411">
    <cfRule type="cellIs" dxfId="1926" priority="750" operator="lessThan">
      <formula>0</formula>
    </cfRule>
  </conditionalFormatting>
  <conditionalFormatting sqref="N414">
    <cfRule type="cellIs" dxfId="1925" priority="749" operator="lessThan">
      <formula>0</formula>
    </cfRule>
  </conditionalFormatting>
  <conditionalFormatting sqref="N415">
    <cfRule type="cellIs" dxfId="1924" priority="748" operator="lessThan">
      <formula>0</formula>
    </cfRule>
  </conditionalFormatting>
  <conditionalFormatting sqref="N415">
    <cfRule type="cellIs" dxfId="1923" priority="747" operator="lessThan">
      <formula>0</formula>
    </cfRule>
  </conditionalFormatting>
  <conditionalFormatting sqref="C421:M421">
    <cfRule type="cellIs" dxfId="1922" priority="746" operator="lessThan">
      <formula>0</formula>
    </cfRule>
  </conditionalFormatting>
  <conditionalFormatting sqref="C421:M421">
    <cfRule type="cellIs" dxfId="1921" priority="745" operator="lessThan">
      <formula>0</formula>
    </cfRule>
  </conditionalFormatting>
  <conditionalFormatting sqref="H421">
    <cfRule type="cellIs" dxfId="1920" priority="744" operator="lessThan">
      <formula>0</formula>
    </cfRule>
  </conditionalFormatting>
  <conditionalFormatting sqref="B421">
    <cfRule type="cellIs" dxfId="1919" priority="743" operator="lessThan">
      <formula>0</formula>
    </cfRule>
  </conditionalFormatting>
  <conditionalFormatting sqref="B421">
    <cfRule type="cellIs" dxfId="1918" priority="742" operator="lessThan">
      <formula>0</formula>
    </cfRule>
  </conditionalFormatting>
  <conditionalFormatting sqref="B417:N417">
    <cfRule type="cellIs" dxfId="1917" priority="741" operator="lessThan">
      <formula>0</formula>
    </cfRule>
  </conditionalFormatting>
  <conditionalFormatting sqref="B417:N417">
    <cfRule type="cellIs" dxfId="1916" priority="740" operator="lessThan">
      <formula>0</formula>
    </cfRule>
  </conditionalFormatting>
  <conditionalFormatting sqref="B417:N417">
    <cfRule type="cellIs" dxfId="1915" priority="739" operator="lessThan">
      <formula>0</formula>
    </cfRule>
  </conditionalFormatting>
  <conditionalFormatting sqref="B417:N417">
    <cfRule type="cellIs" dxfId="1914" priority="738" operator="lessThan">
      <formula>0</formula>
    </cfRule>
  </conditionalFormatting>
  <conditionalFormatting sqref="B417:N417">
    <cfRule type="cellIs" dxfId="1913" priority="737" operator="lessThan">
      <formula>0</formula>
    </cfRule>
  </conditionalFormatting>
  <conditionalFormatting sqref="B417:N417">
    <cfRule type="cellIs" dxfId="1912" priority="736" operator="lessThan">
      <formula>0</formula>
    </cfRule>
  </conditionalFormatting>
  <conditionalFormatting sqref="B417:N417">
    <cfRule type="cellIs" dxfId="1911" priority="735" operator="lessThan">
      <formula>0</formula>
    </cfRule>
  </conditionalFormatting>
  <conditionalFormatting sqref="B417:N417">
    <cfRule type="cellIs" dxfId="1910" priority="734" operator="lessThan">
      <formula>0</formula>
    </cfRule>
  </conditionalFormatting>
  <conditionalFormatting sqref="N420">
    <cfRule type="cellIs" dxfId="1909" priority="733" operator="lessThan">
      <formula>0</formula>
    </cfRule>
  </conditionalFormatting>
  <conditionalFormatting sqref="N421">
    <cfRule type="cellIs" dxfId="1908" priority="732" operator="lessThan">
      <formula>0</formula>
    </cfRule>
  </conditionalFormatting>
  <conditionalFormatting sqref="N421">
    <cfRule type="cellIs" dxfId="1907" priority="731" operator="lessThan">
      <formula>0</formula>
    </cfRule>
  </conditionalFormatting>
  <conditionalFormatting sqref="C427:M427">
    <cfRule type="cellIs" dxfId="1906" priority="730" operator="lessThan">
      <formula>0</formula>
    </cfRule>
  </conditionalFormatting>
  <conditionalFormatting sqref="C427:M427">
    <cfRule type="cellIs" dxfId="1905" priority="729" operator="lessThan">
      <formula>0</formula>
    </cfRule>
  </conditionalFormatting>
  <conditionalFormatting sqref="H427">
    <cfRule type="cellIs" dxfId="1904" priority="728" operator="lessThan">
      <formula>0</formula>
    </cfRule>
  </conditionalFormatting>
  <conditionalFormatting sqref="B427">
    <cfRule type="cellIs" dxfId="1903" priority="727" operator="lessThan">
      <formula>0</formula>
    </cfRule>
  </conditionalFormatting>
  <conditionalFormatting sqref="B427">
    <cfRule type="cellIs" dxfId="1902" priority="726" operator="lessThan">
      <formula>0</formula>
    </cfRule>
  </conditionalFormatting>
  <conditionalFormatting sqref="B423:N423">
    <cfRule type="cellIs" dxfId="1901" priority="725" operator="lessThan">
      <formula>0</formula>
    </cfRule>
  </conditionalFormatting>
  <conditionalFormatting sqref="B423:N423">
    <cfRule type="cellIs" dxfId="1900" priority="724" operator="lessThan">
      <formula>0</formula>
    </cfRule>
  </conditionalFormatting>
  <conditionalFormatting sqref="B423:N423">
    <cfRule type="cellIs" dxfId="1899" priority="723" operator="lessThan">
      <formula>0</formula>
    </cfRule>
  </conditionalFormatting>
  <conditionalFormatting sqref="B423:N423">
    <cfRule type="cellIs" dxfId="1898" priority="722" operator="lessThan">
      <formula>0</formula>
    </cfRule>
  </conditionalFormatting>
  <conditionalFormatting sqref="B423:N423">
    <cfRule type="cellIs" dxfId="1897" priority="721" operator="lessThan">
      <formula>0</formula>
    </cfRule>
  </conditionalFormatting>
  <conditionalFormatting sqref="B423:N423">
    <cfRule type="cellIs" dxfId="1896" priority="720" operator="lessThan">
      <formula>0</formula>
    </cfRule>
  </conditionalFormatting>
  <conditionalFormatting sqref="B423:N423">
    <cfRule type="cellIs" dxfId="1895" priority="719" operator="lessThan">
      <formula>0</formula>
    </cfRule>
  </conditionalFormatting>
  <conditionalFormatting sqref="B423:N423">
    <cfRule type="cellIs" dxfId="1894" priority="718" operator="lessThan">
      <formula>0</formula>
    </cfRule>
  </conditionalFormatting>
  <conditionalFormatting sqref="N426">
    <cfRule type="cellIs" dxfId="1893" priority="717" operator="lessThan">
      <formula>0</formula>
    </cfRule>
  </conditionalFormatting>
  <conditionalFormatting sqref="C537:N537">
    <cfRule type="cellIs" dxfId="1892" priority="437" operator="lessThan">
      <formula>0</formula>
    </cfRule>
  </conditionalFormatting>
  <conditionalFormatting sqref="C568:N568">
    <cfRule type="cellIs" dxfId="1891" priority="434" operator="lessThan">
      <formula>0</formula>
    </cfRule>
  </conditionalFormatting>
  <conditionalFormatting sqref="I552:N552">
    <cfRule type="cellIs" dxfId="1890" priority="431" operator="lessThan">
      <formula>0</formula>
    </cfRule>
  </conditionalFormatting>
  <conditionalFormatting sqref="I560:N560">
    <cfRule type="cellIs" dxfId="1889" priority="428" operator="lessThan">
      <formula>0</formula>
    </cfRule>
  </conditionalFormatting>
  <conditionalFormatting sqref="B429:N429">
    <cfRule type="cellIs" dxfId="1888" priority="705" operator="lessThan">
      <formula>0</formula>
    </cfRule>
  </conditionalFormatting>
  <conditionalFormatting sqref="B429:N429">
    <cfRule type="cellIs" dxfId="1887" priority="704" operator="lessThan">
      <formula>0</formula>
    </cfRule>
  </conditionalFormatting>
  <conditionalFormatting sqref="B429:N429">
    <cfRule type="cellIs" dxfId="1886" priority="703" operator="lessThan">
      <formula>0</formula>
    </cfRule>
  </conditionalFormatting>
  <conditionalFormatting sqref="B429:N429">
    <cfRule type="cellIs" dxfId="1885" priority="702" operator="lessThan">
      <formula>0</formula>
    </cfRule>
  </conditionalFormatting>
  <conditionalFormatting sqref="N432">
    <cfRule type="cellIs" dxfId="1884" priority="701" operator="lessThan">
      <formula>0</formula>
    </cfRule>
  </conditionalFormatting>
  <conditionalFormatting sqref="C439:M439">
    <cfRule type="cellIs" dxfId="1883" priority="700" operator="lessThan">
      <formula>0</formula>
    </cfRule>
  </conditionalFormatting>
  <conditionalFormatting sqref="C439:M439">
    <cfRule type="cellIs" dxfId="1882" priority="699" operator="lessThan">
      <formula>0</formula>
    </cfRule>
  </conditionalFormatting>
  <conditionalFormatting sqref="H439">
    <cfRule type="cellIs" dxfId="1881" priority="698" operator="lessThan">
      <formula>0</formula>
    </cfRule>
  </conditionalFormatting>
  <conditionalFormatting sqref="B439">
    <cfRule type="cellIs" dxfId="1880" priority="697" operator="lessThan">
      <formula>0</formula>
    </cfRule>
  </conditionalFormatting>
  <conditionalFormatting sqref="B439">
    <cfRule type="cellIs" dxfId="1879" priority="696" operator="lessThan">
      <formula>0</formula>
    </cfRule>
  </conditionalFormatting>
  <conditionalFormatting sqref="B435:N435">
    <cfRule type="cellIs" dxfId="1878" priority="695" operator="lessThan">
      <formula>0</formula>
    </cfRule>
  </conditionalFormatting>
  <conditionalFormatting sqref="B435:N435">
    <cfRule type="cellIs" dxfId="1877" priority="694" operator="lessThan">
      <formula>0</formula>
    </cfRule>
  </conditionalFormatting>
  <conditionalFormatting sqref="C641:N645">
    <cfRule type="cellIs" dxfId="1876" priority="413" operator="lessThan">
      <formula>0</formula>
    </cfRule>
  </conditionalFormatting>
  <conditionalFormatting sqref="C597:N597">
    <cfRule type="cellIs" dxfId="1875" priority="412" operator="lessThan">
      <formula>0</formula>
    </cfRule>
  </conditionalFormatting>
  <conditionalFormatting sqref="C603:N603">
    <cfRule type="cellIs" dxfId="1874" priority="409" operator="lessThan">
      <formula>0</formula>
    </cfRule>
  </conditionalFormatting>
  <conditionalFormatting sqref="C603:N603">
    <cfRule type="cellIs" dxfId="1873" priority="408" operator="lessThan">
      <formula>0</formula>
    </cfRule>
  </conditionalFormatting>
  <conditionalFormatting sqref="C603:N603">
    <cfRule type="cellIs" dxfId="1872" priority="407" operator="lessThan">
      <formula>0</formula>
    </cfRule>
  </conditionalFormatting>
  <conditionalFormatting sqref="H445">
    <cfRule type="cellIs" dxfId="1871" priority="682" operator="lessThan">
      <formula>0</formula>
    </cfRule>
  </conditionalFormatting>
  <conditionalFormatting sqref="B445">
    <cfRule type="cellIs" dxfId="1870" priority="681" operator="lessThan">
      <formula>0</formula>
    </cfRule>
  </conditionalFormatting>
  <conditionalFormatting sqref="B445">
    <cfRule type="cellIs" dxfId="1869" priority="680" operator="lessThan">
      <formula>0</formula>
    </cfRule>
  </conditionalFormatting>
  <conditionalFormatting sqref="B441:N441">
    <cfRule type="cellIs" dxfId="1868" priority="679" operator="lessThan">
      <formula>0</formula>
    </cfRule>
  </conditionalFormatting>
  <conditionalFormatting sqref="B441:N441">
    <cfRule type="cellIs" dxfId="1867" priority="678" operator="lessThan">
      <formula>0</formula>
    </cfRule>
  </conditionalFormatting>
  <conditionalFormatting sqref="B441:N441">
    <cfRule type="cellIs" dxfId="1866" priority="677" operator="lessThan">
      <formula>0</formula>
    </cfRule>
  </conditionalFormatting>
  <conditionalFormatting sqref="B441:N441">
    <cfRule type="cellIs" dxfId="1865" priority="676" operator="lessThan">
      <formula>0</formula>
    </cfRule>
  </conditionalFormatting>
  <conditionalFormatting sqref="B441:N441">
    <cfRule type="cellIs" dxfId="1864" priority="675" operator="lessThan">
      <formula>0</formula>
    </cfRule>
  </conditionalFormatting>
  <conditionalFormatting sqref="B441:N441">
    <cfRule type="cellIs" dxfId="1863" priority="674" operator="lessThan">
      <formula>0</formula>
    </cfRule>
  </conditionalFormatting>
  <conditionalFormatting sqref="B441:N441">
    <cfRule type="cellIs" dxfId="1862" priority="673" operator="lessThan">
      <formula>0</formula>
    </cfRule>
  </conditionalFormatting>
  <conditionalFormatting sqref="B441:N441">
    <cfRule type="cellIs" dxfId="1861" priority="672" operator="lessThan">
      <formula>0</formula>
    </cfRule>
  </conditionalFormatting>
  <conditionalFormatting sqref="N444">
    <cfRule type="cellIs" dxfId="1860" priority="671" operator="lessThan">
      <formula>0</formula>
    </cfRule>
  </conditionalFormatting>
  <conditionalFormatting sqref="N445">
    <cfRule type="cellIs" dxfId="1859" priority="670" operator="lessThan">
      <formula>0</formula>
    </cfRule>
  </conditionalFormatting>
  <conditionalFormatting sqref="N445">
    <cfRule type="cellIs" dxfId="1858" priority="669" operator="lessThan">
      <formula>0</formula>
    </cfRule>
  </conditionalFormatting>
  <conditionalFormatting sqref="C452:M452">
    <cfRule type="cellIs" dxfId="1857" priority="668" operator="lessThan">
      <formula>0</formula>
    </cfRule>
  </conditionalFormatting>
  <conditionalFormatting sqref="C452:M452">
    <cfRule type="cellIs" dxfId="1856" priority="667" operator="lessThan">
      <formula>0</formula>
    </cfRule>
  </conditionalFormatting>
  <conditionalFormatting sqref="H452">
    <cfRule type="cellIs" dxfId="1855" priority="666" operator="lessThan">
      <formula>0</formula>
    </cfRule>
  </conditionalFormatting>
  <conditionalFormatting sqref="B452">
    <cfRule type="cellIs" dxfId="1854" priority="665" operator="lessThan">
      <formula>0</formula>
    </cfRule>
  </conditionalFormatting>
  <conditionalFormatting sqref="B452">
    <cfRule type="cellIs" dxfId="1853" priority="664" operator="lessThan">
      <formula>0</formula>
    </cfRule>
  </conditionalFormatting>
  <conditionalFormatting sqref="B448:N448">
    <cfRule type="cellIs" dxfId="1852" priority="663" operator="lessThan">
      <formula>0</formula>
    </cfRule>
  </conditionalFormatting>
  <conditionalFormatting sqref="B448:N448">
    <cfRule type="cellIs" dxfId="1851" priority="662" operator="lessThan">
      <formula>0</formula>
    </cfRule>
  </conditionalFormatting>
  <conditionalFormatting sqref="B448:N448">
    <cfRule type="cellIs" dxfId="1850" priority="661" operator="lessThan">
      <formula>0</formula>
    </cfRule>
  </conditionalFormatting>
  <conditionalFormatting sqref="B448:N448">
    <cfRule type="cellIs" dxfId="1849" priority="660" operator="lessThan">
      <formula>0</formula>
    </cfRule>
  </conditionalFormatting>
  <conditionalFormatting sqref="B448:N448">
    <cfRule type="cellIs" dxfId="1848" priority="659" operator="lessThan">
      <formula>0</formula>
    </cfRule>
  </conditionalFormatting>
  <conditionalFormatting sqref="B448:N448">
    <cfRule type="cellIs" dxfId="1847" priority="658" operator="lessThan">
      <formula>0</formula>
    </cfRule>
  </conditionalFormatting>
  <conditionalFormatting sqref="B448:N448">
    <cfRule type="cellIs" dxfId="1846" priority="657" operator="lessThan">
      <formula>0</formula>
    </cfRule>
  </conditionalFormatting>
  <conditionalFormatting sqref="B448:N448">
    <cfRule type="cellIs" dxfId="1845" priority="656" operator="lessThan">
      <formula>0</formula>
    </cfRule>
  </conditionalFormatting>
  <conditionalFormatting sqref="N451">
    <cfRule type="cellIs" dxfId="1844" priority="655" operator="lessThan">
      <formula>0</formula>
    </cfRule>
  </conditionalFormatting>
  <conditionalFormatting sqref="N452">
    <cfRule type="cellIs" dxfId="1843" priority="654" operator="lessThan">
      <formula>0</formula>
    </cfRule>
  </conditionalFormatting>
  <conditionalFormatting sqref="N452">
    <cfRule type="cellIs" dxfId="1842" priority="653" operator="lessThan">
      <formula>0</formula>
    </cfRule>
  </conditionalFormatting>
  <conditionalFormatting sqref="C458:M458">
    <cfRule type="cellIs" dxfId="1841" priority="652" operator="lessThan">
      <formula>0</formula>
    </cfRule>
  </conditionalFormatting>
  <conditionalFormatting sqref="C458:M458">
    <cfRule type="cellIs" dxfId="1840" priority="651" operator="lessThan">
      <formula>0</formula>
    </cfRule>
  </conditionalFormatting>
  <conditionalFormatting sqref="H458">
    <cfRule type="cellIs" dxfId="1839" priority="650" operator="lessThan">
      <formula>0</formula>
    </cfRule>
  </conditionalFormatting>
  <conditionalFormatting sqref="B458">
    <cfRule type="cellIs" dxfId="1838" priority="649" operator="lessThan">
      <formula>0</formula>
    </cfRule>
  </conditionalFormatting>
  <conditionalFormatting sqref="B458">
    <cfRule type="cellIs" dxfId="1837" priority="648" operator="lessThan">
      <formula>0</formula>
    </cfRule>
  </conditionalFormatting>
  <conditionalFormatting sqref="R505">
    <cfRule type="cellIs" dxfId="1836" priority="370" operator="lessThan">
      <formula>0</formula>
    </cfRule>
  </conditionalFormatting>
  <conditionalFormatting sqref="Q505">
    <cfRule type="cellIs" dxfId="1835" priority="369" operator="lessThan">
      <formula>0</formula>
    </cfRule>
  </conditionalFormatting>
  <conditionalFormatting sqref="R513">
    <cfRule type="cellIs" dxfId="1834" priority="367" operator="lessThan">
      <formula>0</formula>
    </cfRule>
  </conditionalFormatting>
  <conditionalFormatting sqref="Q513">
    <cfRule type="cellIs" dxfId="1833" priority="366" operator="lessThan">
      <formula>0</formula>
    </cfRule>
  </conditionalFormatting>
  <conditionalFormatting sqref="R522">
    <cfRule type="cellIs" dxfId="1832" priority="364" operator="lessThan">
      <formula>0</formula>
    </cfRule>
  </conditionalFormatting>
  <conditionalFormatting sqref="Q522">
    <cfRule type="cellIs" dxfId="1831" priority="363" operator="lessThan">
      <formula>0</formula>
    </cfRule>
  </conditionalFormatting>
  <conditionalFormatting sqref="R530">
    <cfRule type="cellIs" dxfId="1830" priority="361" operator="lessThan">
      <formula>0</formula>
    </cfRule>
  </conditionalFormatting>
  <conditionalFormatting sqref="C461:C464">
    <cfRule type="expression" dxfId="1829" priority="635">
      <formula>C461/B461&gt;1</formula>
    </cfRule>
    <cfRule type="expression" dxfId="1828" priority="636">
      <formula>C461/B461&lt;1</formula>
    </cfRule>
  </conditionalFormatting>
  <conditionalFormatting sqref="R538">
    <cfRule type="cellIs" dxfId="1827" priority="358" operator="lessThan">
      <formula>0</formula>
    </cfRule>
  </conditionalFormatting>
  <conditionalFormatting sqref="D461:N464">
    <cfRule type="expression" dxfId="1826" priority="632">
      <formula>D461/C461&gt;1</formula>
    </cfRule>
    <cfRule type="expression" dxfId="1825" priority="633">
      <formula>D461/C461&lt;1</formula>
    </cfRule>
  </conditionalFormatting>
  <conditionalFormatting sqref="R553">
    <cfRule type="cellIs" dxfId="1824" priority="355" operator="lessThan">
      <formula>0</formula>
    </cfRule>
  </conditionalFormatting>
  <conditionalFormatting sqref="B461:B464 B552:N552 B560:N560 B575:N575 B589:N589">
    <cfRule type="expression" dxfId="1823" priority="629">
      <formula>B461/#REF!&gt;1</formula>
    </cfRule>
    <cfRule type="expression" dxfId="1822" priority="630">
      <formula>B461/#REF!&lt;1</formula>
    </cfRule>
  </conditionalFormatting>
  <conditionalFormatting sqref="R561">
    <cfRule type="cellIs" dxfId="1821" priority="352" operator="lessThan">
      <formula>0</formula>
    </cfRule>
  </conditionalFormatting>
  <conditionalFormatting sqref="B512">
    <cfRule type="expression" dxfId="1820" priority="626">
      <formula>B512/#REF!&gt;1</formula>
    </cfRule>
    <cfRule type="expression" dxfId="1819" priority="627">
      <formula>B512/#REF!&lt;1</formula>
    </cfRule>
  </conditionalFormatting>
  <conditionalFormatting sqref="R590">
    <cfRule type="cellIs" dxfId="1818" priority="349" operator="lessThan">
      <formula>0</formula>
    </cfRule>
  </conditionalFormatting>
  <conditionalFormatting sqref="C512">
    <cfRule type="expression" dxfId="1817" priority="623">
      <formula>C512/B512&gt;1</formula>
    </cfRule>
    <cfRule type="expression" dxfId="1816" priority="624">
      <formula>C512/B512&lt;1</formula>
    </cfRule>
  </conditionalFormatting>
  <conditionalFormatting sqref="D512">
    <cfRule type="cellIs" dxfId="1815" priority="622" operator="lessThan">
      <formula>0</formula>
    </cfRule>
  </conditionalFormatting>
  <conditionalFormatting sqref="D512">
    <cfRule type="expression" dxfId="1814" priority="620">
      <formula>D512/C512&gt;1</formula>
    </cfRule>
    <cfRule type="expression" dxfId="1813" priority="621">
      <formula>D512/C512&lt;1</formula>
    </cfRule>
  </conditionalFormatting>
  <conditionalFormatting sqref="E512">
    <cfRule type="cellIs" dxfId="1812" priority="619" operator="lessThan">
      <formula>0</formula>
    </cfRule>
  </conditionalFormatting>
  <conditionalFormatting sqref="E512">
    <cfRule type="expression" dxfId="1811" priority="617">
      <formula>E512/D512&gt;1</formula>
    </cfRule>
    <cfRule type="expression" dxfId="1810" priority="618">
      <formula>E512/D512&lt;1</formula>
    </cfRule>
  </conditionalFormatting>
  <conditionalFormatting sqref="F512">
    <cfRule type="cellIs" dxfId="1809" priority="616" operator="lessThan">
      <formula>0</formula>
    </cfRule>
  </conditionalFormatting>
  <conditionalFormatting sqref="F512">
    <cfRule type="expression" dxfId="1808" priority="614">
      <formula>F512/E512&gt;1</formula>
    </cfRule>
    <cfRule type="expression" dxfId="1807" priority="615">
      <formula>F512/E512&lt;1</formula>
    </cfRule>
  </conditionalFormatting>
  <conditionalFormatting sqref="G512">
    <cfRule type="cellIs" dxfId="1806" priority="613" operator="lessThan">
      <formula>0</formula>
    </cfRule>
  </conditionalFormatting>
  <conditionalFormatting sqref="G512">
    <cfRule type="expression" dxfId="1805" priority="611">
      <formula>G512/F512&gt;1</formula>
    </cfRule>
    <cfRule type="expression" dxfId="1804" priority="612">
      <formula>G512/F512&lt;1</formula>
    </cfRule>
  </conditionalFormatting>
  <conditionalFormatting sqref="H512">
    <cfRule type="cellIs" dxfId="1803" priority="610" operator="lessThan">
      <formula>0</formula>
    </cfRule>
  </conditionalFormatting>
  <conditionalFormatting sqref="H512">
    <cfRule type="expression" dxfId="1802" priority="608">
      <formula>H512/G512&gt;1</formula>
    </cfRule>
    <cfRule type="expression" dxfId="1801" priority="609">
      <formula>H512/G512&lt;1</formula>
    </cfRule>
  </conditionalFormatting>
  <conditionalFormatting sqref="I512:N512">
    <cfRule type="cellIs" dxfId="1800" priority="607" operator="lessThan">
      <formula>0</formula>
    </cfRule>
  </conditionalFormatting>
  <conditionalFormatting sqref="I512:N512">
    <cfRule type="expression" dxfId="1799" priority="605">
      <formula>I512/H512&gt;1</formula>
    </cfRule>
    <cfRule type="expression" dxfId="1798" priority="606">
      <formula>I512/H512&lt;1</formula>
    </cfRule>
  </conditionalFormatting>
  <conditionalFormatting sqref="B552">
    <cfRule type="cellIs" dxfId="1797" priority="604" operator="lessThan">
      <formula>0</formula>
    </cfRule>
  </conditionalFormatting>
  <conditionalFormatting sqref="B552">
    <cfRule type="expression" dxfId="1796" priority="602">
      <formula>B552/#REF!&gt;1</formula>
    </cfRule>
    <cfRule type="expression" dxfId="1795" priority="603">
      <formula>B552/#REF!&lt;1</formula>
    </cfRule>
  </conditionalFormatting>
  <conditionalFormatting sqref="C552">
    <cfRule type="cellIs" dxfId="1794" priority="601" operator="lessThan">
      <formula>0</formula>
    </cfRule>
  </conditionalFormatting>
  <conditionalFormatting sqref="C552">
    <cfRule type="expression" dxfId="1793" priority="599">
      <formula>C552/B552&gt;1</formula>
    </cfRule>
    <cfRule type="expression" dxfId="1792" priority="600">
      <formula>C552/B552&lt;1</formula>
    </cfRule>
  </conditionalFormatting>
  <conditionalFormatting sqref="D552">
    <cfRule type="cellIs" dxfId="1791" priority="598" operator="lessThan">
      <formula>0</formula>
    </cfRule>
  </conditionalFormatting>
  <conditionalFormatting sqref="D552">
    <cfRule type="expression" dxfId="1790" priority="596">
      <formula>D552/C552&gt;1</formula>
    </cfRule>
    <cfRule type="expression" dxfId="1789" priority="597">
      <formula>D552/C552&lt;1</formula>
    </cfRule>
  </conditionalFormatting>
  <conditionalFormatting sqref="E552">
    <cfRule type="cellIs" dxfId="1788" priority="595" operator="lessThan">
      <formula>0</formula>
    </cfRule>
  </conditionalFormatting>
  <conditionalFormatting sqref="E552">
    <cfRule type="expression" dxfId="1787" priority="593">
      <formula>E552/D552&gt;1</formula>
    </cfRule>
    <cfRule type="expression" dxfId="1786" priority="594">
      <formula>E552/D552&lt;1</formula>
    </cfRule>
  </conditionalFormatting>
  <conditionalFormatting sqref="F552">
    <cfRule type="cellIs" dxfId="1785" priority="592" operator="lessThan">
      <formula>0</formula>
    </cfRule>
  </conditionalFormatting>
  <conditionalFormatting sqref="F552">
    <cfRule type="expression" dxfId="1784" priority="590">
      <formula>F552/E552&gt;1</formula>
    </cfRule>
    <cfRule type="expression" dxfId="1783" priority="591">
      <formula>F552/E552&lt;1</formula>
    </cfRule>
  </conditionalFormatting>
  <conditionalFormatting sqref="G552">
    <cfRule type="cellIs" dxfId="1782" priority="589" operator="lessThan">
      <formula>0</formula>
    </cfRule>
  </conditionalFormatting>
  <conditionalFormatting sqref="G552">
    <cfRule type="expression" dxfId="1781" priority="587">
      <formula>G552/F552&gt;1</formula>
    </cfRule>
    <cfRule type="expression" dxfId="1780" priority="588">
      <formula>G552/F552&lt;1</formula>
    </cfRule>
  </conditionalFormatting>
  <conditionalFormatting sqref="H552">
    <cfRule type="cellIs" dxfId="1779" priority="586" operator="lessThan">
      <formula>0</formula>
    </cfRule>
  </conditionalFormatting>
  <conditionalFormatting sqref="H552">
    <cfRule type="expression" dxfId="1778" priority="584">
      <formula>H552/G552&gt;1</formula>
    </cfRule>
    <cfRule type="expression" dxfId="1777" priority="585">
      <formula>H552/G552&lt;1</formula>
    </cfRule>
  </conditionalFormatting>
  <conditionalFormatting sqref="B560">
    <cfRule type="cellIs" dxfId="1776" priority="583" operator="lessThan">
      <formula>0</formula>
    </cfRule>
  </conditionalFormatting>
  <conditionalFormatting sqref="B560">
    <cfRule type="expression" dxfId="1775" priority="581">
      <formula>B560/#REF!&gt;1</formula>
    </cfRule>
    <cfRule type="expression" dxfId="1774" priority="582">
      <formula>B560/#REF!&lt;1</formula>
    </cfRule>
  </conditionalFormatting>
  <conditionalFormatting sqref="C560">
    <cfRule type="cellIs" dxfId="1773" priority="580" operator="lessThan">
      <formula>0</formula>
    </cfRule>
  </conditionalFormatting>
  <conditionalFormatting sqref="C560">
    <cfRule type="expression" dxfId="1772" priority="578">
      <formula>C560/B560&gt;1</formula>
    </cfRule>
    <cfRule type="expression" dxfId="1771" priority="579">
      <formula>C560/B560&lt;1</formula>
    </cfRule>
  </conditionalFormatting>
  <conditionalFormatting sqref="D560">
    <cfRule type="cellIs" dxfId="1770" priority="577" operator="lessThan">
      <formula>0</formula>
    </cfRule>
  </conditionalFormatting>
  <conditionalFormatting sqref="D560">
    <cfRule type="expression" dxfId="1769" priority="575">
      <formula>D560/C560&gt;1</formula>
    </cfRule>
    <cfRule type="expression" dxfId="1768" priority="576">
      <formula>D560/C560&lt;1</formula>
    </cfRule>
  </conditionalFormatting>
  <conditionalFormatting sqref="E560">
    <cfRule type="cellIs" dxfId="1767" priority="574" operator="lessThan">
      <formula>0</formula>
    </cfRule>
  </conditionalFormatting>
  <conditionalFormatting sqref="E560">
    <cfRule type="expression" dxfId="1766" priority="572">
      <formula>E560/D560&gt;1</formula>
    </cfRule>
    <cfRule type="expression" dxfId="1765" priority="573">
      <formula>E560/D560&lt;1</formula>
    </cfRule>
  </conditionalFormatting>
  <conditionalFormatting sqref="F560">
    <cfRule type="cellIs" dxfId="1764" priority="571" operator="lessThan">
      <formula>0</formula>
    </cfRule>
  </conditionalFormatting>
  <conditionalFormatting sqref="F560">
    <cfRule type="expression" dxfId="1763" priority="569">
      <formula>F560/E560&gt;1</formula>
    </cfRule>
    <cfRule type="expression" dxfId="1762" priority="570">
      <formula>F560/E560&lt;1</formula>
    </cfRule>
  </conditionalFormatting>
  <conditionalFormatting sqref="G560">
    <cfRule type="cellIs" dxfId="1761" priority="568" operator="lessThan">
      <formula>0</formula>
    </cfRule>
  </conditionalFormatting>
  <conditionalFormatting sqref="G560">
    <cfRule type="expression" dxfId="1760" priority="566">
      <formula>G560/F560&gt;1</formula>
    </cfRule>
    <cfRule type="expression" dxfId="1759" priority="567">
      <formula>G560/F560&lt;1</formula>
    </cfRule>
  </conditionalFormatting>
  <conditionalFormatting sqref="H560">
    <cfRule type="cellIs" dxfId="1758" priority="565" operator="lessThan">
      <formula>0</formula>
    </cfRule>
  </conditionalFormatting>
  <conditionalFormatting sqref="H560">
    <cfRule type="expression" dxfId="1757" priority="563">
      <formula>H560/G560&gt;1</formula>
    </cfRule>
    <cfRule type="expression" dxfId="1756" priority="564">
      <formula>H560/G560&lt;1</formula>
    </cfRule>
  </conditionalFormatting>
  <conditionalFormatting sqref="P616:P619">
    <cfRule type="cellIs" dxfId="1755" priority="315" operator="lessThan">
      <formula>0</formula>
    </cfRule>
  </conditionalFormatting>
  <conditionalFormatting sqref="B589">
    <cfRule type="expression" dxfId="1754" priority="560">
      <formula>B589/#REF!&gt;1</formula>
    </cfRule>
    <cfRule type="expression" dxfId="1753" priority="561">
      <formula>B589/#REF!&lt;1</formula>
    </cfRule>
  </conditionalFormatting>
  <conditionalFormatting sqref="C589">
    <cfRule type="cellIs" dxfId="1752" priority="559" operator="lessThan">
      <formula>0</formula>
    </cfRule>
  </conditionalFormatting>
  <conditionalFormatting sqref="C589">
    <cfRule type="expression" dxfId="1751" priority="557">
      <formula>C589/B589&gt;1</formula>
    </cfRule>
    <cfRule type="expression" dxfId="1750" priority="558">
      <formula>C589/B589&lt;1</formula>
    </cfRule>
  </conditionalFormatting>
  <conditionalFormatting sqref="P605:P607">
    <cfRule type="cellIs" dxfId="1749" priority="309" operator="lessThan">
      <formula>0</formula>
    </cfRule>
  </conditionalFormatting>
  <conditionalFormatting sqref="D589">
    <cfRule type="expression" dxfId="1748" priority="554">
      <formula>D589/C589&gt;1</formula>
    </cfRule>
    <cfRule type="expression" dxfId="1747" priority="555">
      <formula>D589/C589&lt;1</formula>
    </cfRule>
  </conditionalFormatting>
  <conditionalFormatting sqref="E589">
    <cfRule type="cellIs" dxfId="1746" priority="553" operator="lessThan">
      <formula>0</formula>
    </cfRule>
  </conditionalFormatting>
  <conditionalFormatting sqref="E589">
    <cfRule type="expression" dxfId="1745" priority="551">
      <formula>E589/D589&gt;1</formula>
    </cfRule>
    <cfRule type="expression" dxfId="1744" priority="552">
      <formula>E589/D589&lt;1</formula>
    </cfRule>
  </conditionalFormatting>
  <conditionalFormatting sqref="F589">
    <cfRule type="cellIs" dxfId="1743" priority="550" operator="lessThan">
      <formula>0</formula>
    </cfRule>
  </conditionalFormatting>
  <conditionalFormatting sqref="F589">
    <cfRule type="expression" dxfId="1742" priority="548">
      <formula>F589/E589&gt;1</formula>
    </cfRule>
    <cfRule type="expression" dxfId="1741" priority="549">
      <formula>F589/E589&lt;1</formula>
    </cfRule>
  </conditionalFormatting>
  <conditionalFormatting sqref="O377:P377">
    <cfRule type="cellIs" dxfId="1740" priority="300" operator="lessThan">
      <formula>0</formula>
    </cfRule>
  </conditionalFormatting>
  <conditionalFormatting sqref="G589">
    <cfRule type="expression" dxfId="1739" priority="545">
      <formula>G589/F589&gt;1</formula>
    </cfRule>
    <cfRule type="expression" dxfId="1738" priority="546">
      <formula>G589/F589&lt;1</formula>
    </cfRule>
  </conditionalFormatting>
  <conditionalFormatting sqref="O366:P366">
    <cfRule type="cellIs" dxfId="1737" priority="299" operator="lessThan">
      <formula>0</formula>
    </cfRule>
  </conditionalFormatting>
  <conditionalFormatting sqref="H589">
    <cfRule type="expression" dxfId="1736" priority="542">
      <formula>H589/G589&gt;1</formula>
    </cfRule>
    <cfRule type="expression" dxfId="1735" priority="543">
      <formula>H589/G589&lt;1</formula>
    </cfRule>
  </conditionalFormatting>
  <conditionalFormatting sqref="N596">
    <cfRule type="cellIs" dxfId="1734" priority="541" operator="lessThan">
      <formula>0</formula>
    </cfRule>
  </conditionalFormatting>
  <conditionalFormatting sqref="O387:P387">
    <cfRule type="cellIs" dxfId="1733" priority="294" operator="lessThan">
      <formula>0</formula>
    </cfRule>
  </conditionalFormatting>
  <conditionalFormatting sqref="O387:P387">
    <cfRule type="cellIs" dxfId="1732" priority="295" operator="lessThan">
      <formula>0</formula>
    </cfRule>
  </conditionalFormatting>
  <conditionalFormatting sqref="O387:P387">
    <cfRule type="cellIs" dxfId="1731" priority="292" operator="lessThan">
      <formula>0</formula>
    </cfRule>
  </conditionalFormatting>
  <conditionalFormatting sqref="O387:P387">
    <cfRule type="cellIs" dxfId="1730" priority="293" operator="lessThan">
      <formula>0</formula>
    </cfRule>
  </conditionalFormatting>
  <conditionalFormatting sqref="N600">
    <cfRule type="cellIs" dxfId="1729" priority="540" operator="lessThan">
      <formula>0</formula>
    </cfRule>
  </conditionalFormatting>
  <conditionalFormatting sqref="N600">
    <cfRule type="cellIs" dxfId="1728" priority="539" operator="lessThan">
      <formula>0</formula>
    </cfRule>
  </conditionalFormatting>
  <conditionalFormatting sqref="Q363">
    <cfRule type="cellIs" dxfId="1727" priority="538" operator="lessThan">
      <formula>0</formula>
    </cfRule>
  </conditionalFormatting>
  <conditionalFormatting sqref="Q364:Q365">
    <cfRule type="cellIs" dxfId="1726" priority="537" operator="lessThan">
      <formula>0</formula>
    </cfRule>
  </conditionalFormatting>
  <conditionalFormatting sqref="Q461:Q464">
    <cfRule type="cellIs" dxfId="1725" priority="536" operator="lessThan">
      <formula>0</formula>
    </cfRule>
  </conditionalFormatting>
  <conditionalFormatting sqref="Q361">
    <cfRule type="cellIs" dxfId="1724" priority="535" operator="lessThan">
      <formula>0</formula>
    </cfRule>
  </conditionalFormatting>
  <conditionalFormatting sqref="Q366:Q367">
    <cfRule type="cellIs" dxfId="1723" priority="534" operator="lessThan">
      <formula>0</formula>
    </cfRule>
  </conditionalFormatting>
  <conditionalFormatting sqref="Q369:Q373">
    <cfRule type="cellIs" dxfId="1722" priority="533" operator="lessThan">
      <formula>0</formula>
    </cfRule>
  </conditionalFormatting>
  <conditionalFormatting sqref="Q378:Q379">
    <cfRule type="cellIs" dxfId="1721" priority="532" operator="lessThan">
      <formula>0</formula>
    </cfRule>
  </conditionalFormatting>
  <conditionalFormatting sqref="Q384:Q385">
    <cfRule type="cellIs" dxfId="1720" priority="531" operator="lessThan">
      <formula>0</formula>
    </cfRule>
  </conditionalFormatting>
  <conditionalFormatting sqref="Q390:Q391">
    <cfRule type="cellIs" dxfId="1719" priority="530" operator="lessThan">
      <formula>0</formula>
    </cfRule>
  </conditionalFormatting>
  <conditionalFormatting sqref="Q396:Q397">
    <cfRule type="cellIs" dxfId="1718" priority="529" operator="lessThan">
      <formula>0</formula>
    </cfRule>
  </conditionalFormatting>
  <conditionalFormatting sqref="Q402">
    <cfRule type="cellIs" dxfId="1717" priority="528" operator="lessThan">
      <formula>0</formula>
    </cfRule>
  </conditionalFormatting>
  <conditionalFormatting sqref="Q408:Q409">
    <cfRule type="cellIs" dxfId="1716" priority="527" operator="lessThan">
      <formula>0</formula>
    </cfRule>
  </conditionalFormatting>
  <conditionalFormatting sqref="Q414:Q415">
    <cfRule type="cellIs" dxfId="1715" priority="526" operator="lessThan">
      <formula>0</formula>
    </cfRule>
  </conditionalFormatting>
  <conditionalFormatting sqref="Q420:Q421">
    <cfRule type="cellIs" dxfId="1714" priority="525" operator="lessThan">
      <formula>0</formula>
    </cfRule>
  </conditionalFormatting>
  <conditionalFormatting sqref="Q426:Q427">
    <cfRule type="cellIs" dxfId="1713" priority="524" operator="lessThan">
      <formula>0</formula>
    </cfRule>
  </conditionalFormatting>
  <conditionalFormatting sqref="Q432:Q433">
    <cfRule type="cellIs" dxfId="1712" priority="523" operator="lessThan">
      <formula>0</formula>
    </cfRule>
  </conditionalFormatting>
  <conditionalFormatting sqref="Q438:Q439">
    <cfRule type="cellIs" dxfId="1711" priority="522" operator="lessThan">
      <formula>0</formula>
    </cfRule>
  </conditionalFormatting>
  <conditionalFormatting sqref="Q444:Q445">
    <cfRule type="cellIs" dxfId="1710" priority="521" operator="lessThan">
      <formula>0</formula>
    </cfRule>
  </conditionalFormatting>
  <conditionalFormatting sqref="Q451:Q452">
    <cfRule type="cellIs" dxfId="1709" priority="520" operator="lessThan">
      <formula>0</formula>
    </cfRule>
  </conditionalFormatting>
  <conditionalFormatting sqref="Q457:Q458">
    <cfRule type="cellIs" dxfId="1708" priority="519" operator="lessThan">
      <formula>0</formula>
    </cfRule>
  </conditionalFormatting>
  <conditionalFormatting sqref="Q465">
    <cfRule type="cellIs" dxfId="1707" priority="518" operator="lessThan">
      <formula>0</formula>
    </cfRule>
  </conditionalFormatting>
  <conditionalFormatting sqref="Q472">
    <cfRule type="cellIs" dxfId="1706" priority="517" operator="lessThan">
      <formula>0</formula>
    </cfRule>
  </conditionalFormatting>
  <conditionalFormatting sqref="Q503:Q504">
    <cfRule type="cellIs" dxfId="1705" priority="516" operator="lessThan">
      <formula>0</formula>
    </cfRule>
  </conditionalFormatting>
  <conditionalFormatting sqref="Q511:Q512">
    <cfRule type="cellIs" dxfId="1704" priority="515" operator="lessThan">
      <formula>0</formula>
    </cfRule>
  </conditionalFormatting>
  <conditionalFormatting sqref="Q520:Q521">
    <cfRule type="cellIs" dxfId="1703" priority="514" operator="lessThan">
      <formula>0</formula>
    </cfRule>
  </conditionalFormatting>
  <conditionalFormatting sqref="Q528:Q529">
    <cfRule type="cellIs" dxfId="1702" priority="513" operator="lessThan">
      <formula>0</formula>
    </cfRule>
  </conditionalFormatting>
  <conditionalFormatting sqref="Q544:Q545">
    <cfRule type="cellIs" dxfId="1701" priority="512" operator="lessThan">
      <formula>0</formula>
    </cfRule>
  </conditionalFormatting>
  <conditionalFormatting sqref="Q536:Q537">
    <cfRule type="cellIs" dxfId="1700" priority="511" operator="lessThan">
      <formula>0</formula>
    </cfRule>
  </conditionalFormatting>
  <conditionalFormatting sqref="Q551:Q552">
    <cfRule type="cellIs" dxfId="1699" priority="510" operator="lessThan">
      <formula>0</formula>
    </cfRule>
  </conditionalFormatting>
  <conditionalFormatting sqref="Q559:Q560">
    <cfRule type="cellIs" dxfId="1698" priority="509" operator="lessThan">
      <formula>0</formula>
    </cfRule>
  </conditionalFormatting>
  <conditionalFormatting sqref="Q567:Q568">
    <cfRule type="cellIs" dxfId="1697" priority="508" operator="lessThan">
      <formula>0</formula>
    </cfRule>
  </conditionalFormatting>
  <conditionalFormatting sqref="Q574:Q575">
    <cfRule type="cellIs" dxfId="1696" priority="507" operator="lessThan">
      <formula>0</formula>
    </cfRule>
  </conditionalFormatting>
  <conditionalFormatting sqref="Q581:Q582">
    <cfRule type="cellIs" dxfId="1695" priority="506" operator="lessThan">
      <formula>0</formula>
    </cfRule>
  </conditionalFormatting>
  <conditionalFormatting sqref="Q588:Q589">
    <cfRule type="cellIs" dxfId="1694" priority="505" operator="lessThan">
      <formula>0</formula>
    </cfRule>
  </conditionalFormatting>
  <conditionalFormatting sqref="Q596:Q597">
    <cfRule type="cellIs" dxfId="1693" priority="504" operator="lessThan">
      <formula>0</formula>
    </cfRule>
  </conditionalFormatting>
  <conditionalFormatting sqref="Q603">
    <cfRule type="cellIs" dxfId="1692" priority="503" operator="lessThan">
      <formula>0</formula>
    </cfRule>
  </conditionalFormatting>
  <conditionalFormatting sqref="Q608">
    <cfRule type="cellIs" dxfId="1691" priority="502" operator="lessThan">
      <formula>0</formula>
    </cfRule>
  </conditionalFormatting>
  <conditionalFormatting sqref="O405:P405">
    <cfRule type="cellIs" dxfId="1690" priority="252" operator="lessThan">
      <formula>0</formula>
    </cfRule>
  </conditionalFormatting>
  <conditionalFormatting sqref="Q632:Q634">
    <cfRule type="cellIs" dxfId="1689" priority="501" operator="lessThan">
      <formula>0</formula>
    </cfRule>
  </conditionalFormatting>
  <conditionalFormatting sqref="I710:N710 Q708:R711">
    <cfRule type="cellIs" dxfId="1688" priority="495" operator="lessThan">
      <formula>0</formula>
    </cfRule>
  </conditionalFormatting>
  <conditionalFormatting sqref="Q636:Q637 Q641:Q645">
    <cfRule type="cellIs" dxfId="1687" priority="500" operator="lessThan">
      <formula>0</formula>
    </cfRule>
  </conditionalFormatting>
  <conditionalFormatting sqref="Q648">
    <cfRule type="cellIs" dxfId="1686" priority="499" operator="lessThan">
      <formula>0</formula>
    </cfRule>
  </conditionalFormatting>
  <conditionalFormatting sqref="Q649">
    <cfRule type="cellIs" dxfId="1685" priority="498" operator="lessThan">
      <formula>0</formula>
    </cfRule>
  </conditionalFormatting>
  <conditionalFormatting sqref="Q651">
    <cfRule type="cellIs" dxfId="1684" priority="497" operator="lessThan">
      <formula>0</formula>
    </cfRule>
  </conditionalFormatting>
  <conditionalFormatting sqref="Q652">
    <cfRule type="cellIs" dxfId="1683" priority="496" operator="lessThan">
      <formula>0</formula>
    </cfRule>
  </conditionalFormatting>
  <conditionalFormatting sqref="D654:N654 D651:N651 D648:N649 D632:N634">
    <cfRule type="expression" dxfId="1682" priority="468">
      <formula>D632/C632&gt;1</formula>
    </cfRule>
    <cfRule type="expression" dxfId="1681" priority="469">
      <formula>D632/C632&lt;1</formula>
    </cfRule>
  </conditionalFormatting>
  <conditionalFormatting sqref="C507:C510">
    <cfRule type="cellIs" dxfId="1680" priority="494" operator="lessThan">
      <formula>0</formula>
    </cfRule>
  </conditionalFormatting>
  <conditionalFormatting sqref="C507:C510">
    <cfRule type="expression" dxfId="1679" priority="492">
      <formula>C507/B507&gt;1</formula>
    </cfRule>
    <cfRule type="expression" dxfId="1678" priority="493">
      <formula>C507/B507&lt;1</formula>
    </cfRule>
  </conditionalFormatting>
  <conditionalFormatting sqref="D507:N510">
    <cfRule type="cellIs" dxfId="1677" priority="491" operator="lessThan">
      <formula>0</formula>
    </cfRule>
  </conditionalFormatting>
  <conditionalFormatting sqref="D507:N510">
    <cfRule type="expression" dxfId="1676" priority="489">
      <formula>D507/C507&gt;1</formula>
    </cfRule>
    <cfRule type="expression" dxfId="1675" priority="490">
      <formula>D507/C507&lt;1</formula>
    </cfRule>
  </conditionalFormatting>
  <conditionalFormatting sqref="B507:B510">
    <cfRule type="cellIs" dxfId="1674" priority="488" operator="lessThan">
      <formula>0</formula>
    </cfRule>
  </conditionalFormatting>
  <conditionalFormatting sqref="B507:B510">
    <cfRule type="expression" dxfId="1673" priority="486">
      <formula>B507/#REF!&gt;1</formula>
    </cfRule>
    <cfRule type="expression" dxfId="1672" priority="487">
      <formula>B507/#REF!&lt;1</formula>
    </cfRule>
  </conditionalFormatting>
  <conditionalFormatting sqref="J588:N588 J574:N574 J559:N559 J551:N551">
    <cfRule type="cellIs" dxfId="1671" priority="485" operator="lessThan">
      <formula>0</formula>
    </cfRule>
  </conditionalFormatting>
  <conditionalFormatting sqref="C588:I588 C584:C587 C574:I574 C570:C573 C559:I559 C555:C558 C551:I551 C547:C550">
    <cfRule type="cellIs" dxfId="1670" priority="484" operator="lessThan">
      <formula>0</formula>
    </cfRule>
  </conditionalFormatting>
  <conditionalFormatting sqref="C588:M588 C574:M574 C559:M559 C551:M551">
    <cfRule type="cellIs" dxfId="1669" priority="483" operator="lessThan">
      <formula>0</formula>
    </cfRule>
  </conditionalFormatting>
  <conditionalFormatting sqref="C584:C587 C570:C573 C555:C558 C547:C550">
    <cfRule type="expression" dxfId="1668" priority="481">
      <formula>C547/B547&gt;1</formula>
    </cfRule>
    <cfRule type="expression" dxfId="1667" priority="482">
      <formula>C547/B547&lt;1</formula>
    </cfRule>
  </conditionalFormatting>
  <conditionalFormatting sqref="D584:N587 D570:N573 D555:N558 D547:N550">
    <cfRule type="cellIs" dxfId="1666" priority="480" operator="lessThan">
      <formula>0</formula>
    </cfRule>
  </conditionalFormatting>
  <conditionalFormatting sqref="D584:N587 D570:N573 D555:N558 D547:N550">
    <cfRule type="expression" dxfId="1665" priority="478">
      <formula>D547/C547&gt;1</formula>
    </cfRule>
    <cfRule type="expression" dxfId="1664" priority="479">
      <formula>D547/C547&lt;1</formula>
    </cfRule>
  </conditionalFormatting>
  <conditionalFormatting sqref="C588:N588 C574:N574 C559:N559 C551:N551">
    <cfRule type="cellIs" dxfId="1663" priority="477" operator="lessThan">
      <formula>0</formula>
    </cfRule>
  </conditionalFormatting>
  <conditionalFormatting sqref="C588:N588 C574:N574 C559:N559 C551:N551">
    <cfRule type="expression" dxfId="1662" priority="475">
      <formula>C551/B551&gt;1</formula>
    </cfRule>
    <cfRule type="expression" dxfId="1661" priority="476">
      <formula>C551/B551&lt;1</formula>
    </cfRule>
  </conditionalFormatting>
  <conditionalFormatting sqref="B654 B651 B648:B649 B632:B634 B641:B645">
    <cfRule type="cellIs" dxfId="1660" priority="474" operator="lessThan">
      <formula>0</formula>
    </cfRule>
  </conditionalFormatting>
  <conditionalFormatting sqref="C654 C651 C648:C649 C632:C634">
    <cfRule type="cellIs" dxfId="1659" priority="473" operator="lessThan">
      <formula>0</formula>
    </cfRule>
  </conditionalFormatting>
  <conditionalFormatting sqref="C654 C651 C648:C649 C632:C634">
    <cfRule type="expression" dxfId="1658" priority="471">
      <formula>C632/B632&gt;1</formula>
    </cfRule>
    <cfRule type="expression" dxfId="1657" priority="472">
      <formula>C632/B632&lt;1</formula>
    </cfRule>
  </conditionalFormatting>
  <conditionalFormatting sqref="D654:N654 D651:N651 D648:N649 D632:N634">
    <cfRule type="cellIs" dxfId="1656" priority="470" operator="lessThan">
      <formula>0</formula>
    </cfRule>
  </conditionalFormatting>
  <conditionalFormatting sqref="B504:N504 B537 B568 B597">
    <cfRule type="expression" dxfId="1655" priority="1230">
      <formula>B504/#REF!&gt;1</formula>
    </cfRule>
    <cfRule type="expression" dxfId="1654" priority="1231">
      <formula>B504/#REF!&lt;1</formula>
    </cfRule>
  </conditionalFormatting>
  <conditionalFormatting sqref="C465">
    <cfRule type="cellIs" dxfId="1653" priority="467" operator="lessThan">
      <formula>0</formula>
    </cfRule>
  </conditionalFormatting>
  <conditionalFormatting sqref="C465">
    <cfRule type="expression" dxfId="1652" priority="465">
      <formula>C465/B465&gt;1</formula>
    </cfRule>
    <cfRule type="expression" dxfId="1651" priority="466">
      <formula>C465/B465&lt;1</formula>
    </cfRule>
  </conditionalFormatting>
  <conditionalFormatting sqref="D465:N465">
    <cfRule type="cellIs" dxfId="1650" priority="464" operator="lessThan">
      <formula>0</formula>
    </cfRule>
  </conditionalFormatting>
  <conditionalFormatting sqref="D465:N465">
    <cfRule type="expression" dxfId="1649" priority="462">
      <formula>D465/C465&gt;1</formula>
    </cfRule>
    <cfRule type="expression" dxfId="1648" priority="463">
      <formula>D465/C465&lt;1</formula>
    </cfRule>
  </conditionalFormatting>
  <conditionalFormatting sqref="B465">
    <cfRule type="cellIs" dxfId="1647" priority="461" operator="lessThan">
      <formula>0</formula>
    </cfRule>
  </conditionalFormatting>
  <conditionalFormatting sqref="B465">
    <cfRule type="expression" dxfId="1646" priority="459">
      <formula>B465/#REF!&gt;1</formula>
    </cfRule>
    <cfRule type="expression" dxfId="1645" priority="460">
      <formula>B465/#REF!&lt;1</formula>
    </cfRule>
  </conditionalFormatting>
  <conditionalFormatting sqref="C511">
    <cfRule type="cellIs" dxfId="1644" priority="458" operator="lessThan">
      <formula>0</formula>
    </cfRule>
  </conditionalFormatting>
  <conditionalFormatting sqref="D511:N511">
    <cfRule type="cellIs" dxfId="1643" priority="455" operator="lessThan">
      <formula>0</formula>
    </cfRule>
  </conditionalFormatting>
  <conditionalFormatting sqref="C511">
    <cfRule type="expression" dxfId="1642" priority="456">
      <formula>C511/B511&gt;1</formula>
    </cfRule>
    <cfRule type="expression" dxfId="1641" priority="457">
      <formula>C511/B511&lt;1</formula>
    </cfRule>
  </conditionalFormatting>
  <conditionalFormatting sqref="D511:N511">
    <cfRule type="expression" dxfId="1640" priority="453">
      <formula>D511/C511&gt;1</formula>
    </cfRule>
    <cfRule type="expression" dxfId="1639" priority="454">
      <formula>D511/C511&lt;1</formula>
    </cfRule>
  </conditionalFormatting>
  <conditionalFormatting sqref="B511">
    <cfRule type="cellIs" dxfId="1638" priority="452" operator="lessThan">
      <formula>0</formula>
    </cfRule>
  </conditionalFormatting>
  <conditionalFormatting sqref="B511">
    <cfRule type="expression" dxfId="1637" priority="450">
      <formula>B511/#REF!&gt;1</formula>
    </cfRule>
    <cfRule type="expression" dxfId="1636" priority="451">
      <formula>B511/#REF!&lt;1</formula>
    </cfRule>
  </conditionalFormatting>
  <conditionalFormatting sqref="B529 B521">
    <cfRule type="cellIs" dxfId="1635" priority="449" operator="lessThan">
      <formula>0</formula>
    </cfRule>
  </conditionalFormatting>
  <conditionalFormatting sqref="B529 B521">
    <cfRule type="expression" dxfId="1634" priority="447">
      <formula>B521/#REF!&gt;1</formula>
    </cfRule>
    <cfRule type="expression" dxfId="1633" priority="448">
      <formula>B521/#REF!&lt;1</formula>
    </cfRule>
  </conditionalFormatting>
  <conditionalFormatting sqref="C521">
    <cfRule type="cellIs" dxfId="1632" priority="446" operator="lessThan">
      <formula>0</formula>
    </cfRule>
  </conditionalFormatting>
  <conditionalFormatting sqref="C521 B636:N637 B639:N640">
    <cfRule type="expression" dxfId="1631" priority="444">
      <formula>B521/A521&gt;1</formula>
    </cfRule>
    <cfRule type="expression" dxfId="1630" priority="445">
      <formula>B521/A521&lt;1</formula>
    </cfRule>
  </conditionalFormatting>
  <conditionalFormatting sqref="C603:N603">
    <cfRule type="expression" dxfId="1629" priority="405">
      <formula>C603/B603&gt;1</formula>
    </cfRule>
    <cfRule type="expression" dxfId="1628" priority="406">
      <formula>C603/B603&lt;1</formula>
    </cfRule>
  </conditionalFormatting>
  <conditionalFormatting sqref="I552:N552">
    <cfRule type="expression" dxfId="1627" priority="429">
      <formula>I552/H552&gt;1</formula>
    </cfRule>
    <cfRule type="expression" dxfId="1626" priority="430">
      <formula>I552/H552&lt;1</formula>
    </cfRule>
  </conditionalFormatting>
  <conditionalFormatting sqref="I560:N560">
    <cfRule type="expression" dxfId="1625" priority="426">
      <formula>I560/H560&gt;1</formula>
    </cfRule>
    <cfRule type="expression" dxfId="1624" priority="427">
      <formula>I560/H560&lt;1</formula>
    </cfRule>
  </conditionalFormatting>
  <conditionalFormatting sqref="B575:N575">
    <cfRule type="cellIs" dxfId="1623" priority="425" operator="lessThan">
      <formula>0</formula>
    </cfRule>
  </conditionalFormatting>
  <conditionalFormatting sqref="B575:N575">
    <cfRule type="expression" dxfId="1622" priority="423">
      <formula>B575/A575&gt;1</formula>
    </cfRule>
    <cfRule type="expression" dxfId="1621" priority="424">
      <formula>B575/A575&lt;1</formula>
    </cfRule>
  </conditionalFormatting>
  <conditionalFormatting sqref="B589:N589">
    <cfRule type="cellIs" dxfId="1620" priority="422" operator="lessThan">
      <formula>0</formula>
    </cfRule>
  </conditionalFormatting>
  <conditionalFormatting sqref="B589:N589">
    <cfRule type="expression" dxfId="1619" priority="420">
      <formula>B589/A589&gt;1</formula>
    </cfRule>
    <cfRule type="expression" dxfId="1618" priority="421">
      <formula>B589/A589&lt;1</formula>
    </cfRule>
  </conditionalFormatting>
  <conditionalFormatting sqref="N608">
    <cfRule type="cellIs" dxfId="1617" priority="398" operator="lessThan">
      <formula>0</formula>
    </cfRule>
  </conditionalFormatting>
  <conditionalFormatting sqref="D521:N521">
    <cfRule type="cellIs" dxfId="1616" priority="443" operator="lessThan">
      <formula>0</formula>
    </cfRule>
  </conditionalFormatting>
  <conditionalFormatting sqref="D521:N521">
    <cfRule type="expression" dxfId="1615" priority="441">
      <formula>D521/C521&gt;1</formula>
    </cfRule>
    <cfRule type="expression" dxfId="1614" priority="442">
      <formula>D521/C521&lt;1</formula>
    </cfRule>
  </conditionalFormatting>
  <conditionalFormatting sqref="C529:N529">
    <cfRule type="cellIs" dxfId="1613" priority="440" operator="lessThan">
      <formula>0</formula>
    </cfRule>
  </conditionalFormatting>
  <conditionalFormatting sqref="C529:N529">
    <cfRule type="expression" dxfId="1612" priority="438">
      <formula>C529/B529&gt;1</formula>
    </cfRule>
    <cfRule type="expression" dxfId="1611" priority="439">
      <formula>C529/B529&lt;1</formula>
    </cfRule>
  </conditionalFormatting>
  <conditionalFormatting sqref="C582:N582">
    <cfRule type="expression" dxfId="1610" priority="414">
      <formula>C582/B582&gt;1</formula>
    </cfRule>
    <cfRule type="expression" dxfId="1609" priority="415">
      <formula>C582/B582&lt;1</formula>
    </cfRule>
  </conditionalFormatting>
  <conditionalFormatting sqref="C537:N537">
    <cfRule type="expression" dxfId="1608" priority="435">
      <formula>C537/B537&gt;1</formula>
    </cfRule>
    <cfRule type="expression" dxfId="1607" priority="436">
      <formula>C537/B537&lt;1</formula>
    </cfRule>
  </conditionalFormatting>
  <conditionalFormatting sqref="C568:N568">
    <cfRule type="expression" dxfId="1606" priority="432">
      <formula>C568/B568&gt;1</formula>
    </cfRule>
    <cfRule type="expression" dxfId="1605" priority="433">
      <formula>C568/B568&lt;1</formula>
    </cfRule>
  </conditionalFormatting>
  <conditionalFormatting sqref="C608:M608">
    <cfRule type="expression" dxfId="1604" priority="400">
      <formula>C608/B608&gt;1</formula>
    </cfRule>
    <cfRule type="expression" dxfId="1603" priority="401">
      <formula>C608/B608&lt;1</formula>
    </cfRule>
  </conditionalFormatting>
  <conditionalFormatting sqref="N608">
    <cfRule type="expression" dxfId="1602" priority="395">
      <formula>N608/M608&gt;1</formula>
    </cfRule>
    <cfRule type="expression" dxfId="1601" priority="396">
      <formula>N608/M608&lt;1</formula>
    </cfRule>
  </conditionalFormatting>
  <conditionalFormatting sqref="C608:M608">
    <cfRule type="cellIs" dxfId="1600" priority="404" operator="lessThan">
      <formula>0</formula>
    </cfRule>
  </conditionalFormatting>
  <conditionalFormatting sqref="C608:M608">
    <cfRule type="cellIs" dxfId="1599" priority="403" operator="lessThan">
      <formula>0</formula>
    </cfRule>
  </conditionalFormatting>
  <conditionalFormatting sqref="B582">
    <cfRule type="cellIs" dxfId="1598" priority="417" operator="lessThan">
      <formula>0</formula>
    </cfRule>
  </conditionalFormatting>
  <conditionalFormatting sqref="B582">
    <cfRule type="expression" dxfId="1597" priority="418">
      <formula>B582/#REF!&gt;1</formula>
    </cfRule>
    <cfRule type="expression" dxfId="1596" priority="419">
      <formula>B582/#REF!&lt;1</formula>
    </cfRule>
  </conditionalFormatting>
  <conditionalFormatting sqref="C582:N582">
    <cfRule type="cellIs" dxfId="1595" priority="416" operator="lessThan">
      <formula>0</formula>
    </cfRule>
  </conditionalFormatting>
  <conditionalFormatting sqref="C597:N597">
    <cfRule type="expression" dxfId="1594" priority="410">
      <formula>C597/B597&gt;1</formula>
    </cfRule>
    <cfRule type="expression" dxfId="1593" priority="411">
      <formula>C597/B597&lt;1</formula>
    </cfRule>
  </conditionalFormatting>
  <conditionalFormatting sqref="N608">
    <cfRule type="cellIs" dxfId="1592" priority="399" operator="lessThan">
      <formula>0</formula>
    </cfRule>
  </conditionalFormatting>
  <conditionalFormatting sqref="C608:M608">
    <cfRule type="cellIs" dxfId="1591" priority="402" operator="lessThan">
      <formula>0</formula>
    </cfRule>
  </conditionalFormatting>
  <conditionalFormatting sqref="N608">
    <cfRule type="cellIs" dxfId="1590" priority="397" operator="lessThan">
      <formula>0</formula>
    </cfRule>
  </conditionalFormatting>
  <conditionalFormatting sqref="B676:N679">
    <cfRule type="cellIs" dxfId="1589" priority="394" operator="lessThan">
      <formula>0</formula>
    </cfRule>
  </conditionalFormatting>
  <conditionalFormatting sqref="I678:N678 Q676:R679">
    <cfRule type="cellIs" dxfId="1588" priority="393" operator="lessThan">
      <formula>0</formula>
    </cfRule>
  </conditionalFormatting>
  <conditionalFormatting sqref="B680:N683">
    <cfRule type="cellIs" dxfId="1587" priority="392" operator="lessThan">
      <formula>0</formula>
    </cfRule>
  </conditionalFormatting>
  <conditionalFormatting sqref="I682:N682 Q680:R683">
    <cfRule type="cellIs" dxfId="1586" priority="391" operator="lessThan">
      <formula>0</formula>
    </cfRule>
  </conditionalFormatting>
  <conditionalFormatting sqref="B684:N687">
    <cfRule type="cellIs" dxfId="1585" priority="390" operator="lessThan">
      <formula>0</formula>
    </cfRule>
  </conditionalFormatting>
  <conditionalFormatting sqref="I686:N686 Q684:R687">
    <cfRule type="cellIs" dxfId="1584" priority="389" operator="lessThan">
      <formula>0</formula>
    </cfRule>
  </conditionalFormatting>
  <conditionalFormatting sqref="B688:N691">
    <cfRule type="cellIs" dxfId="1583" priority="388" operator="lessThan">
      <formula>0</formula>
    </cfRule>
  </conditionalFormatting>
  <conditionalFormatting sqref="I690:N690 Q688:R691">
    <cfRule type="cellIs" dxfId="1582" priority="387" operator="lessThan">
      <formula>0</formula>
    </cfRule>
  </conditionalFormatting>
  <conditionalFormatting sqref="B692:N695 O694:P694">
    <cfRule type="cellIs" dxfId="1581" priority="386" operator="lessThan">
      <formula>0</formula>
    </cfRule>
  </conditionalFormatting>
  <conditionalFormatting sqref="Q692:R695 I694:P694">
    <cfRule type="cellIs" dxfId="1580" priority="385" operator="lessThan">
      <formula>0</formula>
    </cfRule>
  </conditionalFormatting>
  <conditionalFormatting sqref="B696:N699">
    <cfRule type="cellIs" dxfId="1579" priority="384" operator="lessThan">
      <formula>0</formula>
    </cfRule>
  </conditionalFormatting>
  <conditionalFormatting sqref="I698:N698 Q696:R699">
    <cfRule type="cellIs" dxfId="1578" priority="383" operator="lessThan">
      <formula>0</formula>
    </cfRule>
  </conditionalFormatting>
  <conditionalFormatting sqref="B700:N703">
    <cfRule type="cellIs" dxfId="1577" priority="382" operator="lessThan">
      <formula>0</formula>
    </cfRule>
  </conditionalFormatting>
  <conditionalFormatting sqref="I702:N702 Q700:R703">
    <cfRule type="cellIs" dxfId="1576" priority="381" operator="lessThan">
      <formula>0</formula>
    </cfRule>
  </conditionalFormatting>
  <conditionalFormatting sqref="B704:N707">
    <cfRule type="cellIs" dxfId="1575" priority="380" operator="lessThan">
      <formula>0</formula>
    </cfRule>
  </conditionalFormatting>
  <conditionalFormatting sqref="I706:N706 Q704:R707">
    <cfRule type="cellIs" dxfId="1574" priority="379" operator="lessThan">
      <formula>0</formula>
    </cfRule>
  </conditionalFormatting>
  <conditionalFormatting sqref="B712:N715">
    <cfRule type="cellIs" dxfId="1573" priority="378" operator="lessThan">
      <formula>0</formula>
    </cfRule>
  </conditionalFormatting>
  <conditionalFormatting sqref="I714:N714 Q712:R715">
    <cfRule type="cellIs" dxfId="1572" priority="377" operator="lessThan">
      <formula>0</formula>
    </cfRule>
  </conditionalFormatting>
  <conditionalFormatting sqref="B716:N719">
    <cfRule type="cellIs" dxfId="1571" priority="376" operator="lessThan">
      <formula>0</formula>
    </cfRule>
  </conditionalFormatting>
  <conditionalFormatting sqref="I718:N718 Q716:R719">
    <cfRule type="cellIs" dxfId="1570" priority="375" operator="lessThan">
      <formula>0</formula>
    </cfRule>
  </conditionalFormatting>
  <conditionalFormatting sqref="Q654">
    <cfRule type="cellIs" dxfId="1569" priority="374" operator="lessThan">
      <formula>0</formula>
    </cfRule>
  </conditionalFormatting>
  <conditionalFormatting sqref="R466">
    <cfRule type="cellIs" dxfId="1568" priority="373" operator="lessThan">
      <formula>0</formula>
    </cfRule>
  </conditionalFormatting>
  <conditionalFormatting sqref="Q466">
    <cfRule type="cellIs" dxfId="1567" priority="372" operator="lessThan">
      <formula>0</formula>
    </cfRule>
  </conditionalFormatting>
  <conditionalFormatting sqref="B466:N466">
    <cfRule type="cellIs" dxfId="1566" priority="371" operator="lessThan">
      <formula>0</formula>
    </cfRule>
  </conditionalFormatting>
  <conditionalFormatting sqref="B505:N505">
    <cfRule type="cellIs" dxfId="1565" priority="368" operator="lessThan">
      <formula>0</formula>
    </cfRule>
  </conditionalFormatting>
  <conditionalFormatting sqref="B513:N513">
    <cfRule type="cellIs" dxfId="1564" priority="365" operator="lessThan">
      <formula>0</formula>
    </cfRule>
  </conditionalFormatting>
  <conditionalFormatting sqref="B522:N522">
    <cfRule type="cellIs" dxfId="1563" priority="362" operator="lessThan">
      <formula>0</formula>
    </cfRule>
  </conditionalFormatting>
  <conditionalFormatting sqref="B530:N530">
    <cfRule type="cellIs" dxfId="1562" priority="359" operator="lessThan">
      <formula>0</formula>
    </cfRule>
  </conditionalFormatting>
  <conditionalFormatting sqref="B538:N538">
    <cfRule type="cellIs" dxfId="1561" priority="356" operator="lessThan">
      <formula>0</formula>
    </cfRule>
  </conditionalFormatting>
  <conditionalFormatting sqref="B553:N553">
    <cfRule type="cellIs" dxfId="1560" priority="353" operator="lessThan">
      <formula>0</formula>
    </cfRule>
  </conditionalFormatting>
  <conditionalFormatting sqref="B561:N561">
    <cfRule type="cellIs" dxfId="1559" priority="350" operator="lessThan">
      <formula>0</formula>
    </cfRule>
  </conditionalFormatting>
  <conditionalFormatting sqref="B590:N590">
    <cfRule type="cellIs" dxfId="1558" priority="347" operator="lessThan">
      <formula>0</formula>
    </cfRule>
  </conditionalFormatting>
  <conditionalFormatting sqref="O608:P608">
    <cfRule type="cellIs" dxfId="1557" priority="88" operator="lessThan">
      <formula>0</formula>
    </cfRule>
  </conditionalFormatting>
  <conditionalFormatting sqref="O608:P608">
    <cfRule type="cellIs" dxfId="1556" priority="89" operator="lessThan">
      <formula>0</formula>
    </cfRule>
  </conditionalFormatting>
  <conditionalFormatting sqref="O603:P603">
    <cfRule type="cellIs" dxfId="1555" priority="92" operator="lessThan">
      <formula>0</formula>
    </cfRule>
  </conditionalFormatting>
  <conditionalFormatting sqref="O603:P603">
    <cfRule type="cellIs" dxfId="1554" priority="93" operator="lessThan">
      <formula>0</formula>
    </cfRule>
  </conditionalFormatting>
  <conditionalFormatting sqref="O603:P603">
    <cfRule type="cellIs" dxfId="1553" priority="94" operator="lessThan">
      <formula>0</formula>
    </cfRule>
  </conditionalFormatting>
  <conditionalFormatting sqref="O608:P608">
    <cfRule type="cellIs" dxfId="1552" priority="87" operator="lessThan">
      <formula>0</formula>
    </cfRule>
  </conditionalFormatting>
  <conditionalFormatting sqref="Q491:R491">
    <cfRule type="cellIs" dxfId="1551" priority="346" operator="lessThan">
      <formula>0</formula>
    </cfRule>
  </conditionalFormatting>
  <conditionalFormatting sqref="R492:R496">
    <cfRule type="cellIs" dxfId="1550" priority="345" operator="lessThan">
      <formula>0</formula>
    </cfRule>
  </conditionalFormatting>
  <conditionalFormatting sqref="Q492:Q495">
    <cfRule type="cellIs" dxfId="1549" priority="344" operator="lessThan">
      <formula>0</formula>
    </cfRule>
  </conditionalFormatting>
  <conditionalFormatting sqref="Q496">
    <cfRule type="cellIs" dxfId="1548" priority="343" operator="lessThan">
      <formula>0</formula>
    </cfRule>
  </conditionalFormatting>
  <conditionalFormatting sqref="Q473:R473 B473">
    <cfRule type="cellIs" dxfId="1547" priority="342" operator="lessThan">
      <formula>0</formula>
    </cfRule>
  </conditionalFormatting>
  <conditionalFormatting sqref="R474:R478">
    <cfRule type="cellIs" dxfId="1546" priority="341" operator="lessThan">
      <formula>0</formula>
    </cfRule>
  </conditionalFormatting>
  <conditionalFormatting sqref="Q474:Q477">
    <cfRule type="cellIs" dxfId="1545" priority="340" operator="lessThan">
      <formula>0</formula>
    </cfRule>
  </conditionalFormatting>
  <conditionalFormatting sqref="Q478">
    <cfRule type="cellIs" dxfId="1544" priority="339" operator="lessThan">
      <formula>0</formula>
    </cfRule>
  </conditionalFormatting>
  <conditionalFormatting sqref="Q479:R479 B479">
    <cfRule type="cellIs" dxfId="1543" priority="338" operator="lessThan">
      <formula>0</formula>
    </cfRule>
  </conditionalFormatting>
  <conditionalFormatting sqref="R480:R484">
    <cfRule type="cellIs" dxfId="1542" priority="337" operator="lessThan">
      <formula>0</formula>
    </cfRule>
  </conditionalFormatting>
  <conditionalFormatting sqref="Q480:Q483">
    <cfRule type="cellIs" dxfId="1541" priority="336" operator="lessThan">
      <formula>0</formula>
    </cfRule>
  </conditionalFormatting>
  <conditionalFormatting sqref="Q484">
    <cfRule type="cellIs" dxfId="1540" priority="335" operator="lessThan">
      <formula>0</formula>
    </cfRule>
  </conditionalFormatting>
  <conditionalFormatting sqref="Q485:R485 B485">
    <cfRule type="cellIs" dxfId="1539" priority="334" operator="lessThan">
      <formula>0</formula>
    </cfRule>
  </conditionalFormatting>
  <conditionalFormatting sqref="R486:R490">
    <cfRule type="cellIs" dxfId="1538" priority="333" operator="lessThan">
      <formula>0</formula>
    </cfRule>
  </conditionalFormatting>
  <conditionalFormatting sqref="Q486:Q489">
    <cfRule type="cellIs" dxfId="1537" priority="332" operator="lessThan">
      <formula>0</formula>
    </cfRule>
  </conditionalFormatting>
  <conditionalFormatting sqref="Q490">
    <cfRule type="cellIs" dxfId="1536" priority="331"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535" priority="328" operator="lessThan">
      <formula>0</formula>
    </cfRule>
  </conditionalFormatting>
  <conditionalFormatting sqref="O348:P348">
    <cfRule type="cellIs" dxfId="1534" priority="327" operator="lessThan">
      <formula>0</formula>
    </cfRule>
  </conditionalFormatting>
  <conditionalFormatting sqref="O348:P348">
    <cfRule type="cellIs" dxfId="1533" priority="326" operator="lessThan">
      <formula>0</formula>
    </cfRule>
  </conditionalFormatting>
  <conditionalFormatting sqref="P351:P354">
    <cfRule type="cellIs" dxfId="1532" priority="325" operator="lessThan">
      <formula>0</formula>
    </cfRule>
  </conditionalFormatting>
  <conditionalFormatting sqref="P363:P364">
    <cfRule type="cellIs" dxfId="1531" priority="324" operator="lessThan">
      <formula>0</formula>
    </cfRule>
  </conditionalFormatting>
  <conditionalFormatting sqref="P369:P370">
    <cfRule type="cellIs" dxfId="1530" priority="323" operator="lessThan">
      <formula>0</formula>
    </cfRule>
  </conditionalFormatting>
  <conditionalFormatting sqref="P375:P376">
    <cfRule type="cellIs" dxfId="1529" priority="322" operator="lessThan">
      <formula>0</formula>
    </cfRule>
  </conditionalFormatting>
  <conditionalFormatting sqref="P381:P383">
    <cfRule type="cellIs" dxfId="1528" priority="321" operator="lessThan">
      <formula>0</formula>
    </cfRule>
  </conditionalFormatting>
  <conditionalFormatting sqref="O355:P355">
    <cfRule type="cellIs" dxfId="1527" priority="320" operator="lessThan">
      <formula>0</formula>
    </cfRule>
  </conditionalFormatting>
  <conditionalFormatting sqref="P593:P595">
    <cfRule type="cellIs" dxfId="1526" priority="318" operator="lessThan">
      <formula>0</formula>
    </cfRule>
  </conditionalFormatting>
  <conditionalFormatting sqref="P593:P595">
    <cfRule type="cellIs" dxfId="1525" priority="319" operator="lessThan">
      <formula>0</formula>
    </cfRule>
  </conditionalFormatting>
  <conditionalFormatting sqref="O601:P602 O599:P599">
    <cfRule type="cellIs" dxfId="1524" priority="317" operator="lessThan">
      <formula>0</formula>
    </cfRule>
  </conditionalFormatting>
  <conditionalFormatting sqref="P621:P624">
    <cfRule type="cellIs" dxfId="1523" priority="312" operator="lessThan">
      <formula>0</formula>
    </cfRule>
  </conditionalFormatting>
  <conditionalFormatting sqref="P621:P624">
    <cfRule type="cellIs" dxfId="1522" priority="313" operator="lessThan">
      <formula>0</formula>
    </cfRule>
  </conditionalFormatting>
  <conditionalFormatting sqref="P626:P629">
    <cfRule type="cellIs" dxfId="1521" priority="311" operator="lessThan">
      <formula>0</formula>
    </cfRule>
  </conditionalFormatting>
  <conditionalFormatting sqref="P611:P614">
    <cfRule type="cellIs" dxfId="1520" priority="306" operator="lessThan">
      <formula>0</formula>
    </cfRule>
  </conditionalFormatting>
  <conditionalFormatting sqref="P611:P614">
    <cfRule type="cellIs" dxfId="1519" priority="307" operator="lessThan">
      <formula>0</formula>
    </cfRule>
  </conditionalFormatting>
  <conditionalFormatting sqref="O650:P650 O663:P663 O655:P661 O642:P645 O652:P653 O672:P675 O708:P711 O665:P670">
    <cfRule type="cellIs" dxfId="1518" priority="305" operator="lessThan">
      <formula>0</formula>
    </cfRule>
  </conditionalFormatting>
  <conditionalFormatting sqref="O674:P674">
    <cfRule type="cellIs" dxfId="1517" priority="304" operator="lessThan">
      <formula>0</formula>
    </cfRule>
  </conditionalFormatting>
  <conditionalFormatting sqref="O647:P647">
    <cfRule type="cellIs" dxfId="1516" priority="303" operator="lessThan">
      <formula>0</formula>
    </cfRule>
  </conditionalFormatting>
  <conditionalFormatting sqref="O393:P393">
    <cfRule type="cellIs" dxfId="1515" priority="282" operator="lessThan">
      <formula>0</formula>
    </cfRule>
  </conditionalFormatting>
  <conditionalFormatting sqref="O390:P390">
    <cfRule type="cellIs" dxfId="1514" priority="287" operator="lessThan">
      <formula>0</formula>
    </cfRule>
  </conditionalFormatting>
  <conditionalFormatting sqref="O393:P393">
    <cfRule type="cellIs" dxfId="1513" priority="285" operator="lessThan">
      <formula>0</formula>
    </cfRule>
  </conditionalFormatting>
  <conditionalFormatting sqref="O378:P378">
    <cfRule type="cellIs" dxfId="1512" priority="297" operator="lessThan">
      <formula>0</formula>
    </cfRule>
  </conditionalFormatting>
  <conditionalFormatting sqref="O372:P372">
    <cfRule type="cellIs" dxfId="1511" priority="298" operator="lessThan">
      <formula>0</formula>
    </cfRule>
  </conditionalFormatting>
  <conditionalFormatting sqref="O384:P384">
    <cfRule type="cellIs" dxfId="1510" priority="296" operator="lessThan">
      <formula>0</formula>
    </cfRule>
  </conditionalFormatting>
  <conditionalFormatting sqref="O387:P387">
    <cfRule type="cellIs" dxfId="1509" priority="291" operator="lessThan">
      <formula>0</formula>
    </cfRule>
  </conditionalFormatting>
  <conditionalFormatting sqref="O387:P387">
    <cfRule type="cellIs" dxfId="1508" priority="290" operator="lessThan">
      <formula>0</formula>
    </cfRule>
  </conditionalFormatting>
  <conditionalFormatting sqref="O387:P387">
    <cfRule type="cellIs" dxfId="1507" priority="289" operator="lessThan">
      <formula>0</formula>
    </cfRule>
  </conditionalFormatting>
  <conditionalFormatting sqref="O387:P387">
    <cfRule type="cellIs" dxfId="1506" priority="288" operator="lessThan">
      <formula>0</formula>
    </cfRule>
  </conditionalFormatting>
  <conditionalFormatting sqref="O393:P393">
    <cfRule type="cellIs" dxfId="1505" priority="283" operator="lessThan">
      <formula>0</formula>
    </cfRule>
  </conditionalFormatting>
  <conditionalFormatting sqref="O393:P393">
    <cfRule type="cellIs" dxfId="1504" priority="286" operator="lessThan">
      <formula>0</formula>
    </cfRule>
  </conditionalFormatting>
  <conditionalFormatting sqref="O393:P393">
    <cfRule type="cellIs" dxfId="1503" priority="281" operator="lessThan">
      <formula>0</formula>
    </cfRule>
  </conditionalFormatting>
  <conditionalFormatting sqref="O393:P393">
    <cfRule type="cellIs" dxfId="1502" priority="284" operator="lessThan">
      <formula>0</formula>
    </cfRule>
  </conditionalFormatting>
  <conditionalFormatting sqref="O393:P393">
    <cfRule type="cellIs" dxfId="1501" priority="279" operator="lessThan">
      <formula>0</formula>
    </cfRule>
  </conditionalFormatting>
  <conditionalFormatting sqref="O393:P393">
    <cfRule type="cellIs" dxfId="1500" priority="280" operator="lessThan">
      <formula>0</formula>
    </cfRule>
  </conditionalFormatting>
  <conditionalFormatting sqref="O399:P399">
    <cfRule type="cellIs" dxfId="1499" priority="277" operator="lessThan">
      <formula>0</formula>
    </cfRule>
  </conditionalFormatting>
  <conditionalFormatting sqref="O396:P396">
    <cfRule type="cellIs" dxfId="1498" priority="278" operator="lessThan">
      <formula>0</formula>
    </cfRule>
  </conditionalFormatting>
  <conditionalFormatting sqref="O399:P399">
    <cfRule type="cellIs" dxfId="1497" priority="276" operator="lessThan">
      <formula>0</formula>
    </cfRule>
  </conditionalFormatting>
  <conditionalFormatting sqref="O399:P399">
    <cfRule type="cellIs" dxfId="1496" priority="275" operator="lessThan">
      <formula>0</formula>
    </cfRule>
  </conditionalFormatting>
  <conditionalFormatting sqref="O399:P399">
    <cfRule type="cellIs" dxfId="1495" priority="274" operator="lessThan">
      <formula>0</formula>
    </cfRule>
  </conditionalFormatting>
  <conditionalFormatting sqref="O399:P399">
    <cfRule type="cellIs" dxfId="1494" priority="273" operator="lessThan">
      <formula>0</formula>
    </cfRule>
  </conditionalFormatting>
  <conditionalFormatting sqref="O399:P399">
    <cfRule type="cellIs" dxfId="1493" priority="272" operator="lessThan">
      <formula>0</formula>
    </cfRule>
  </conditionalFormatting>
  <conditionalFormatting sqref="O399:P399">
    <cfRule type="cellIs" dxfId="1492" priority="271" operator="lessThan">
      <formula>0</formula>
    </cfRule>
  </conditionalFormatting>
  <conditionalFormatting sqref="O399:P399">
    <cfRule type="cellIs" dxfId="1491" priority="270" operator="lessThan">
      <formula>0</formula>
    </cfRule>
  </conditionalFormatting>
  <conditionalFormatting sqref="O402:P402">
    <cfRule type="cellIs" dxfId="1490" priority="269" operator="lessThan">
      <formula>0</formula>
    </cfRule>
  </conditionalFormatting>
  <conditionalFormatting sqref="O355:P355">
    <cfRule type="cellIs" dxfId="1489" priority="268" operator="lessThan">
      <formula>0</formula>
    </cfRule>
  </conditionalFormatting>
  <conditionalFormatting sqref="O361:P361">
    <cfRule type="cellIs" dxfId="1488" priority="267" operator="lessThan">
      <formula>0</formula>
    </cfRule>
  </conditionalFormatting>
  <conditionalFormatting sqref="O361:P361">
    <cfRule type="cellIs" dxfId="1487" priority="266" operator="lessThan">
      <formula>0</formula>
    </cfRule>
  </conditionalFormatting>
  <conditionalFormatting sqref="O367:P367">
    <cfRule type="cellIs" dxfId="1486" priority="265" operator="lessThan">
      <formula>0</formula>
    </cfRule>
  </conditionalFormatting>
  <conditionalFormatting sqref="O367:P367">
    <cfRule type="cellIs" dxfId="1485" priority="264" operator="lessThan">
      <formula>0</formula>
    </cfRule>
  </conditionalFormatting>
  <conditionalFormatting sqref="O373:P373">
    <cfRule type="cellIs" dxfId="1484" priority="263" operator="lessThan">
      <formula>0</formula>
    </cfRule>
  </conditionalFormatting>
  <conditionalFormatting sqref="O373:P373">
    <cfRule type="cellIs" dxfId="1483" priority="262" operator="lessThan">
      <formula>0</formula>
    </cfRule>
  </conditionalFormatting>
  <conditionalFormatting sqref="O379:P379">
    <cfRule type="cellIs" dxfId="1482" priority="261" operator="lessThan">
      <formula>0</formula>
    </cfRule>
  </conditionalFormatting>
  <conditionalFormatting sqref="O379:P379">
    <cfRule type="cellIs" dxfId="1481" priority="260" operator="lessThan">
      <formula>0</formula>
    </cfRule>
  </conditionalFormatting>
  <conditionalFormatting sqref="O385:P385">
    <cfRule type="cellIs" dxfId="1480" priority="259" operator="lessThan">
      <formula>0</formula>
    </cfRule>
  </conditionalFormatting>
  <conditionalFormatting sqref="O385:P385">
    <cfRule type="cellIs" dxfId="1479" priority="258" operator="lessThan">
      <formula>0</formula>
    </cfRule>
  </conditionalFormatting>
  <conditionalFormatting sqref="O391:P391">
    <cfRule type="cellIs" dxfId="1478" priority="257" operator="lessThan">
      <formula>0</formula>
    </cfRule>
  </conditionalFormatting>
  <conditionalFormatting sqref="O391:P391">
    <cfRule type="cellIs" dxfId="1477" priority="256" operator="lessThan">
      <formula>0</formula>
    </cfRule>
  </conditionalFormatting>
  <conditionalFormatting sqref="O397:P397">
    <cfRule type="cellIs" dxfId="1476" priority="255" operator="lessThan">
      <formula>0</formula>
    </cfRule>
  </conditionalFormatting>
  <conditionalFormatting sqref="O397:P397">
    <cfRule type="cellIs" dxfId="1475" priority="254" operator="lessThan">
      <formula>0</formula>
    </cfRule>
  </conditionalFormatting>
  <conditionalFormatting sqref="O405:P405">
    <cfRule type="cellIs" dxfId="1474" priority="253" operator="lessThan">
      <formula>0</formula>
    </cfRule>
  </conditionalFormatting>
  <conditionalFormatting sqref="O405:P405">
    <cfRule type="cellIs" dxfId="1473" priority="251" operator="lessThan">
      <formula>0</formula>
    </cfRule>
  </conditionalFormatting>
  <conditionalFormatting sqref="O405:P405">
    <cfRule type="cellIs" dxfId="1472" priority="250" operator="lessThan">
      <formula>0</formula>
    </cfRule>
  </conditionalFormatting>
  <conditionalFormatting sqref="O405:P405">
    <cfRule type="cellIs" dxfId="1471" priority="249" operator="lessThan">
      <formula>0</formula>
    </cfRule>
  </conditionalFormatting>
  <conditionalFormatting sqref="O405:P405">
    <cfRule type="cellIs" dxfId="1470" priority="248" operator="lessThan">
      <formula>0</formula>
    </cfRule>
  </conditionalFormatting>
  <conditionalFormatting sqref="O405:P405">
    <cfRule type="cellIs" dxfId="1469" priority="247" operator="lessThan">
      <formula>0</formula>
    </cfRule>
  </conditionalFormatting>
  <conditionalFormatting sqref="O405:P405">
    <cfRule type="cellIs" dxfId="1468" priority="246" operator="lessThan">
      <formula>0</formula>
    </cfRule>
  </conditionalFormatting>
  <conditionalFormatting sqref="O408:P408">
    <cfRule type="cellIs" dxfId="1467" priority="245" operator="lessThan">
      <formula>0</formula>
    </cfRule>
  </conditionalFormatting>
  <conditionalFormatting sqref="O409:P409">
    <cfRule type="cellIs" dxfId="1466" priority="244" operator="lessThan">
      <formula>0</formula>
    </cfRule>
  </conditionalFormatting>
  <conditionalFormatting sqref="O409:P409">
    <cfRule type="cellIs" dxfId="1465" priority="243" operator="lessThan">
      <formula>0</formula>
    </cfRule>
  </conditionalFormatting>
  <conditionalFormatting sqref="O411:P411">
    <cfRule type="cellIs" dxfId="1464" priority="242" operator="lessThan">
      <formula>0</formula>
    </cfRule>
  </conditionalFormatting>
  <conditionalFormatting sqref="O411:P411">
    <cfRule type="cellIs" dxfId="1463" priority="241" operator="lessThan">
      <formula>0</formula>
    </cfRule>
  </conditionalFormatting>
  <conditionalFormatting sqref="O411:P411">
    <cfRule type="cellIs" dxfId="1462" priority="240" operator="lessThan">
      <formula>0</formula>
    </cfRule>
  </conditionalFormatting>
  <conditionalFormatting sqref="O411:P411">
    <cfRule type="cellIs" dxfId="1461" priority="239" operator="lessThan">
      <formula>0</formula>
    </cfRule>
  </conditionalFormatting>
  <conditionalFormatting sqref="O411:P411">
    <cfRule type="cellIs" dxfId="1460" priority="238" operator="lessThan">
      <formula>0</formula>
    </cfRule>
  </conditionalFormatting>
  <conditionalFormatting sqref="O411:P411">
    <cfRule type="cellIs" dxfId="1459" priority="237" operator="lessThan">
      <formula>0</formula>
    </cfRule>
  </conditionalFormatting>
  <conditionalFormatting sqref="O411:P411">
    <cfRule type="cellIs" dxfId="1458" priority="236" operator="lessThan">
      <formula>0</formula>
    </cfRule>
  </conditionalFormatting>
  <conditionalFormatting sqref="O411:P411">
    <cfRule type="cellIs" dxfId="1457" priority="235" operator="lessThan">
      <formula>0</formula>
    </cfRule>
  </conditionalFormatting>
  <conditionalFormatting sqref="O414:P414">
    <cfRule type="cellIs" dxfId="1456" priority="234" operator="lessThan">
      <formula>0</formula>
    </cfRule>
  </conditionalFormatting>
  <conditionalFormatting sqref="O415:P415">
    <cfRule type="cellIs" dxfId="1455" priority="233" operator="lessThan">
      <formula>0</formula>
    </cfRule>
  </conditionalFormatting>
  <conditionalFormatting sqref="O415:P415">
    <cfRule type="cellIs" dxfId="1454" priority="232" operator="lessThan">
      <formula>0</formula>
    </cfRule>
  </conditionalFormatting>
  <conditionalFormatting sqref="O417:P417">
    <cfRule type="cellIs" dxfId="1453" priority="231" operator="lessThan">
      <formula>0</formula>
    </cfRule>
  </conditionalFormatting>
  <conditionalFormatting sqref="O417:P417">
    <cfRule type="cellIs" dxfId="1452" priority="230" operator="lessThan">
      <formula>0</formula>
    </cfRule>
  </conditionalFormatting>
  <conditionalFormatting sqref="O417:P417">
    <cfRule type="cellIs" dxfId="1451" priority="229" operator="lessThan">
      <formula>0</formula>
    </cfRule>
  </conditionalFormatting>
  <conditionalFormatting sqref="O417:P417">
    <cfRule type="cellIs" dxfId="1450" priority="228" operator="lessThan">
      <formula>0</formula>
    </cfRule>
  </conditionalFormatting>
  <conditionalFormatting sqref="O417:P417">
    <cfRule type="cellIs" dxfId="1449" priority="227" operator="lessThan">
      <formula>0</formula>
    </cfRule>
  </conditionalFormatting>
  <conditionalFormatting sqref="O417:P417">
    <cfRule type="cellIs" dxfId="1448" priority="226" operator="lessThan">
      <formula>0</formula>
    </cfRule>
  </conditionalFormatting>
  <conditionalFormatting sqref="O417:P417">
    <cfRule type="cellIs" dxfId="1447" priority="225" operator="lessThan">
      <formula>0</formula>
    </cfRule>
  </conditionalFormatting>
  <conditionalFormatting sqref="O417:P417">
    <cfRule type="cellIs" dxfId="1446" priority="224" operator="lessThan">
      <formula>0</formula>
    </cfRule>
  </conditionalFormatting>
  <conditionalFormatting sqref="O420:P420">
    <cfRule type="cellIs" dxfId="1445" priority="223" operator="lessThan">
      <formula>0</formula>
    </cfRule>
  </conditionalFormatting>
  <conditionalFormatting sqref="O421:P421">
    <cfRule type="cellIs" dxfId="1444" priority="222" operator="lessThan">
      <formula>0</formula>
    </cfRule>
  </conditionalFormatting>
  <conditionalFormatting sqref="O421:P421">
    <cfRule type="cellIs" dxfId="1443" priority="221" operator="lessThan">
      <formula>0</formula>
    </cfRule>
  </conditionalFormatting>
  <conditionalFormatting sqref="O423:P423">
    <cfRule type="cellIs" dxfId="1442" priority="220" operator="lessThan">
      <formula>0</formula>
    </cfRule>
  </conditionalFormatting>
  <conditionalFormatting sqref="O423:P423">
    <cfRule type="cellIs" dxfId="1441" priority="219" operator="lessThan">
      <formula>0</formula>
    </cfRule>
  </conditionalFormatting>
  <conditionalFormatting sqref="O423:P423">
    <cfRule type="cellIs" dxfId="1440" priority="218" operator="lessThan">
      <formula>0</formula>
    </cfRule>
  </conditionalFormatting>
  <conditionalFormatting sqref="O423:P423">
    <cfRule type="cellIs" dxfId="1439" priority="217" operator="lessThan">
      <formula>0</formula>
    </cfRule>
  </conditionalFormatting>
  <conditionalFormatting sqref="O423:P423">
    <cfRule type="cellIs" dxfId="1438" priority="216" operator="lessThan">
      <formula>0</formula>
    </cfRule>
  </conditionalFormatting>
  <conditionalFormatting sqref="O423:P423">
    <cfRule type="cellIs" dxfId="1437" priority="215" operator="lessThan">
      <formula>0</formula>
    </cfRule>
  </conditionalFormatting>
  <conditionalFormatting sqref="O423:P423">
    <cfRule type="cellIs" dxfId="1436" priority="214" operator="lessThan">
      <formula>0</formula>
    </cfRule>
  </conditionalFormatting>
  <conditionalFormatting sqref="O423:P423">
    <cfRule type="cellIs" dxfId="1435" priority="213" operator="lessThan">
      <formula>0</formula>
    </cfRule>
  </conditionalFormatting>
  <conditionalFormatting sqref="O426:P426">
    <cfRule type="cellIs" dxfId="1434" priority="212" operator="lessThan">
      <formula>0</formula>
    </cfRule>
  </conditionalFormatting>
  <conditionalFormatting sqref="O427:P427">
    <cfRule type="cellIs" dxfId="1433" priority="211" operator="lessThan">
      <formula>0</formula>
    </cfRule>
  </conditionalFormatting>
  <conditionalFormatting sqref="O427:P427">
    <cfRule type="cellIs" dxfId="1432" priority="210" operator="lessThan">
      <formula>0</formula>
    </cfRule>
  </conditionalFormatting>
  <conditionalFormatting sqref="O429:P429">
    <cfRule type="cellIs" dxfId="1431" priority="209" operator="lessThan">
      <formula>0</formula>
    </cfRule>
  </conditionalFormatting>
  <conditionalFormatting sqref="O429:P429">
    <cfRule type="cellIs" dxfId="1430" priority="208" operator="lessThan">
      <formula>0</formula>
    </cfRule>
  </conditionalFormatting>
  <conditionalFormatting sqref="O429:P429">
    <cfRule type="cellIs" dxfId="1429" priority="207" operator="lessThan">
      <formula>0</formula>
    </cfRule>
  </conditionalFormatting>
  <conditionalFormatting sqref="O429:P429">
    <cfRule type="cellIs" dxfId="1428" priority="206" operator="lessThan">
      <formula>0</formula>
    </cfRule>
  </conditionalFormatting>
  <conditionalFormatting sqref="O429:P429">
    <cfRule type="cellIs" dxfId="1427" priority="205" operator="lessThan">
      <formula>0</formula>
    </cfRule>
  </conditionalFormatting>
  <conditionalFormatting sqref="O429:P429">
    <cfRule type="cellIs" dxfId="1426" priority="204" operator="lessThan">
      <formula>0</formula>
    </cfRule>
  </conditionalFormatting>
  <conditionalFormatting sqref="O429:P429">
    <cfRule type="cellIs" dxfId="1425" priority="203" operator="lessThan">
      <formula>0</formula>
    </cfRule>
  </conditionalFormatting>
  <conditionalFormatting sqref="O429:P429">
    <cfRule type="cellIs" dxfId="1424" priority="202" operator="lessThan">
      <formula>0</formula>
    </cfRule>
  </conditionalFormatting>
  <conditionalFormatting sqref="O432:P432">
    <cfRule type="cellIs" dxfId="1423" priority="201" operator="lessThan">
      <formula>0</formula>
    </cfRule>
  </conditionalFormatting>
  <conditionalFormatting sqref="O435:P435">
    <cfRule type="cellIs" dxfId="1422" priority="200" operator="lessThan">
      <formula>0</formula>
    </cfRule>
  </conditionalFormatting>
  <conditionalFormatting sqref="O435:P435">
    <cfRule type="cellIs" dxfId="1421" priority="199" operator="lessThan">
      <formula>0</formula>
    </cfRule>
  </conditionalFormatting>
  <conditionalFormatting sqref="O435:P435">
    <cfRule type="cellIs" dxfId="1420" priority="198" operator="lessThan">
      <formula>0</formula>
    </cfRule>
  </conditionalFormatting>
  <conditionalFormatting sqref="O435:P435">
    <cfRule type="cellIs" dxfId="1419" priority="197" operator="lessThan">
      <formula>0</formula>
    </cfRule>
  </conditionalFormatting>
  <conditionalFormatting sqref="O435:P435">
    <cfRule type="cellIs" dxfId="1418" priority="196" operator="lessThan">
      <formula>0</formula>
    </cfRule>
  </conditionalFormatting>
  <conditionalFormatting sqref="O435:P435">
    <cfRule type="cellIs" dxfId="1417" priority="195" operator="lessThan">
      <formula>0</formula>
    </cfRule>
  </conditionalFormatting>
  <conditionalFormatting sqref="O435:P435">
    <cfRule type="cellIs" dxfId="1416" priority="194" operator="lessThan">
      <formula>0</formula>
    </cfRule>
  </conditionalFormatting>
  <conditionalFormatting sqref="O435:P435">
    <cfRule type="cellIs" dxfId="1415" priority="193" operator="lessThan">
      <formula>0</formula>
    </cfRule>
  </conditionalFormatting>
  <conditionalFormatting sqref="O438:P438">
    <cfRule type="cellIs" dxfId="1414" priority="192" operator="lessThan">
      <formula>0</formula>
    </cfRule>
  </conditionalFormatting>
  <conditionalFormatting sqref="O439:P439">
    <cfRule type="cellIs" dxfId="1413" priority="191" operator="lessThan">
      <formula>0</formula>
    </cfRule>
  </conditionalFormatting>
  <conditionalFormatting sqref="O439:P439">
    <cfRule type="cellIs" dxfId="1412" priority="190" operator="lessThan">
      <formula>0</formula>
    </cfRule>
  </conditionalFormatting>
  <conditionalFormatting sqref="O441:P441">
    <cfRule type="cellIs" dxfId="1411" priority="189" operator="lessThan">
      <formula>0</formula>
    </cfRule>
  </conditionalFormatting>
  <conditionalFormatting sqref="O441:P441">
    <cfRule type="cellIs" dxfId="1410" priority="188" operator="lessThan">
      <formula>0</formula>
    </cfRule>
  </conditionalFormatting>
  <conditionalFormatting sqref="O441:P441">
    <cfRule type="cellIs" dxfId="1409" priority="187" operator="lessThan">
      <formula>0</formula>
    </cfRule>
  </conditionalFormatting>
  <conditionalFormatting sqref="O441:P441">
    <cfRule type="cellIs" dxfId="1408" priority="186" operator="lessThan">
      <formula>0</formula>
    </cfRule>
  </conditionalFormatting>
  <conditionalFormatting sqref="O441:P441">
    <cfRule type="cellIs" dxfId="1407" priority="185" operator="lessThan">
      <formula>0</formula>
    </cfRule>
  </conditionalFormatting>
  <conditionalFormatting sqref="O441:P441">
    <cfRule type="cellIs" dxfId="1406" priority="184" operator="lessThan">
      <formula>0</formula>
    </cfRule>
  </conditionalFormatting>
  <conditionalFormatting sqref="O441:P441">
    <cfRule type="cellIs" dxfId="1405" priority="183" operator="lessThan">
      <formula>0</formula>
    </cfRule>
  </conditionalFormatting>
  <conditionalFormatting sqref="O441:P441">
    <cfRule type="cellIs" dxfId="1404" priority="182" operator="lessThan">
      <formula>0</formula>
    </cfRule>
  </conditionalFormatting>
  <conditionalFormatting sqref="O444:P444">
    <cfRule type="cellIs" dxfId="1403" priority="181" operator="lessThan">
      <formula>0</formula>
    </cfRule>
  </conditionalFormatting>
  <conditionalFormatting sqref="O445:P445">
    <cfRule type="cellIs" dxfId="1402" priority="180" operator="lessThan">
      <formula>0</formula>
    </cfRule>
  </conditionalFormatting>
  <conditionalFormatting sqref="O445:P445">
    <cfRule type="cellIs" dxfId="1401" priority="179" operator="lessThan">
      <formula>0</formula>
    </cfRule>
  </conditionalFormatting>
  <conditionalFormatting sqref="O448:P448">
    <cfRule type="cellIs" dxfId="1400" priority="178" operator="lessThan">
      <formula>0</formula>
    </cfRule>
  </conditionalFormatting>
  <conditionalFormatting sqref="O448:P448">
    <cfRule type="cellIs" dxfId="1399" priority="177" operator="lessThan">
      <formula>0</formula>
    </cfRule>
  </conditionalFormatting>
  <conditionalFormatting sqref="O448:P448">
    <cfRule type="cellIs" dxfId="1398" priority="176" operator="lessThan">
      <formula>0</formula>
    </cfRule>
  </conditionalFormatting>
  <conditionalFormatting sqref="O448:P448">
    <cfRule type="cellIs" dxfId="1397" priority="175" operator="lessThan">
      <formula>0</formula>
    </cfRule>
  </conditionalFormatting>
  <conditionalFormatting sqref="O448:P448">
    <cfRule type="cellIs" dxfId="1396" priority="174" operator="lessThan">
      <formula>0</formula>
    </cfRule>
  </conditionalFormatting>
  <conditionalFormatting sqref="O448:P448">
    <cfRule type="cellIs" dxfId="1395" priority="173" operator="lessThan">
      <formula>0</formula>
    </cfRule>
  </conditionalFormatting>
  <conditionalFormatting sqref="O448:P448">
    <cfRule type="cellIs" dxfId="1394" priority="172" operator="lessThan">
      <formula>0</formula>
    </cfRule>
  </conditionalFormatting>
  <conditionalFormatting sqref="O448:P448">
    <cfRule type="cellIs" dxfId="1393" priority="171" operator="lessThan">
      <formula>0</formula>
    </cfRule>
  </conditionalFormatting>
  <conditionalFormatting sqref="O451:P451">
    <cfRule type="cellIs" dxfId="1392" priority="170" operator="lessThan">
      <formula>0</formula>
    </cfRule>
  </conditionalFormatting>
  <conditionalFormatting sqref="O452:P452">
    <cfRule type="cellIs" dxfId="1391" priority="169" operator="lessThan">
      <formula>0</formula>
    </cfRule>
  </conditionalFormatting>
  <conditionalFormatting sqref="O452:P452">
    <cfRule type="cellIs" dxfId="1390" priority="168" operator="lessThan">
      <formula>0</formula>
    </cfRule>
  </conditionalFormatting>
  <conditionalFormatting sqref="O454:P454">
    <cfRule type="cellIs" dxfId="1389" priority="167" operator="lessThan">
      <formula>0</formula>
    </cfRule>
  </conditionalFormatting>
  <conditionalFormatting sqref="O454:P454">
    <cfRule type="cellIs" dxfId="1388" priority="166" operator="lessThan">
      <formula>0</formula>
    </cfRule>
  </conditionalFormatting>
  <conditionalFormatting sqref="O454:P454">
    <cfRule type="cellIs" dxfId="1387" priority="165" operator="lessThan">
      <formula>0</formula>
    </cfRule>
  </conditionalFormatting>
  <conditionalFormatting sqref="O454:P454">
    <cfRule type="cellIs" dxfId="1386" priority="164" operator="lessThan">
      <formula>0</formula>
    </cfRule>
  </conditionalFormatting>
  <conditionalFormatting sqref="O454:P454">
    <cfRule type="cellIs" dxfId="1385" priority="163" operator="lessThan">
      <formula>0</formula>
    </cfRule>
  </conditionalFormatting>
  <conditionalFormatting sqref="O454:P454">
    <cfRule type="cellIs" dxfId="1384" priority="162" operator="lessThan">
      <formula>0</formula>
    </cfRule>
  </conditionalFormatting>
  <conditionalFormatting sqref="O454:P454">
    <cfRule type="cellIs" dxfId="1383" priority="161" operator="lessThan">
      <formula>0</formula>
    </cfRule>
  </conditionalFormatting>
  <conditionalFormatting sqref="O454:P454">
    <cfRule type="cellIs" dxfId="1382" priority="160" operator="lessThan">
      <formula>0</formula>
    </cfRule>
  </conditionalFormatting>
  <conditionalFormatting sqref="O457:P457">
    <cfRule type="cellIs" dxfId="1381" priority="159" operator="lessThan">
      <formula>0</formula>
    </cfRule>
  </conditionalFormatting>
  <conditionalFormatting sqref="O458:P458">
    <cfRule type="cellIs" dxfId="1380" priority="158" operator="lessThan">
      <formula>0</formula>
    </cfRule>
  </conditionalFormatting>
  <conditionalFormatting sqref="O458:P458">
    <cfRule type="cellIs" dxfId="1379" priority="157" operator="lessThan">
      <formula>0</formula>
    </cfRule>
  </conditionalFormatting>
  <conditionalFormatting sqref="P461:P464">
    <cfRule type="cellIs" dxfId="1378" priority="156" operator="lessThan">
      <formula>0</formula>
    </cfRule>
  </conditionalFormatting>
  <conditionalFormatting sqref="O461:P464 O651:P651 O648:P649 O632:P634 O570:P574 O555:P559 O547:P551">
    <cfRule type="expression" dxfId="1377" priority="154">
      <formula>O461/M461&gt;1</formula>
    </cfRule>
    <cfRule type="expression" dxfId="1376" priority="155">
      <formula>O461/M461&lt;1</formula>
    </cfRule>
  </conditionalFormatting>
  <conditionalFormatting sqref="O552:P552 O560:P560 O575:P575 O589:P589">
    <cfRule type="expression" dxfId="1375" priority="152">
      <formula>O552/#REF!&gt;1</formula>
    </cfRule>
    <cfRule type="expression" dxfId="1374" priority="153">
      <formula>O552/#REF!&lt;1</formula>
    </cfRule>
  </conditionalFormatting>
  <conditionalFormatting sqref="O512:P512">
    <cfRule type="cellIs" dxfId="1373" priority="151" operator="lessThan">
      <formula>0</formula>
    </cfRule>
  </conditionalFormatting>
  <conditionalFormatting sqref="O512:P512">
    <cfRule type="expression" dxfId="1372" priority="149">
      <formula>O512/M512&gt;1</formula>
    </cfRule>
    <cfRule type="expression" dxfId="1371" priority="150">
      <formula>O512/M512&lt;1</formula>
    </cfRule>
  </conditionalFormatting>
  <conditionalFormatting sqref="O596:P596">
    <cfRule type="cellIs" dxfId="1370" priority="148" operator="lessThan">
      <formula>0</formula>
    </cfRule>
  </conditionalFormatting>
  <conditionalFormatting sqref="O600:P600">
    <cfRule type="cellIs" dxfId="1369" priority="147" operator="lessThan">
      <formula>0</formula>
    </cfRule>
  </conditionalFormatting>
  <conditionalFormatting sqref="O600:P600">
    <cfRule type="cellIs" dxfId="1368" priority="146" operator="lessThan">
      <formula>0</formula>
    </cfRule>
  </conditionalFormatting>
  <conditionalFormatting sqref="O710:P710">
    <cfRule type="cellIs" dxfId="1367" priority="145" operator="lessThan">
      <formula>0</formula>
    </cfRule>
  </conditionalFormatting>
  <conditionalFormatting sqref="O654:P654">
    <cfRule type="expression" dxfId="1366" priority="132">
      <formula>O654/M654&gt;1</formula>
    </cfRule>
    <cfRule type="expression" dxfId="1365" priority="133">
      <formula>O654/M654&lt;1</formula>
    </cfRule>
  </conditionalFormatting>
  <conditionalFormatting sqref="P507:P510">
    <cfRule type="cellIs" dxfId="1364" priority="144" operator="lessThan">
      <formula>0</formula>
    </cfRule>
  </conditionalFormatting>
  <conditionalFormatting sqref="P507:P510">
    <cfRule type="expression" dxfId="1363" priority="142">
      <formula>P507/N507&gt;1</formula>
    </cfRule>
    <cfRule type="expression" dxfId="1362" priority="143">
      <formula>P507/N507&lt;1</formula>
    </cfRule>
  </conditionalFormatting>
  <conditionalFormatting sqref="O588:P588 O574:P574 O559:P559 O551:P551">
    <cfRule type="cellIs" dxfId="1361" priority="141" operator="lessThan">
      <formula>0</formula>
    </cfRule>
  </conditionalFormatting>
  <conditionalFormatting sqref="P584:P587 P570:P573 P555:P558 P547:P550">
    <cfRule type="cellIs" dxfId="1360" priority="140" operator="lessThan">
      <formula>0</formula>
    </cfRule>
  </conditionalFormatting>
  <conditionalFormatting sqref="P584:P587">
    <cfRule type="expression" dxfId="1359" priority="138">
      <formula>P584/N584&gt;1</formula>
    </cfRule>
    <cfRule type="expression" dxfId="1358" priority="139">
      <formula>P584/N584&lt;1</formula>
    </cfRule>
  </conditionalFormatting>
  <conditionalFormatting sqref="O588:P588 O574:P574 O559:P559 O551:P551">
    <cfRule type="cellIs" dxfId="1357" priority="137" operator="lessThan">
      <formula>0</formula>
    </cfRule>
  </conditionalFormatting>
  <conditionalFormatting sqref="O588:P588">
    <cfRule type="expression" dxfId="1356" priority="135">
      <formula>O588/M588&gt;1</formula>
    </cfRule>
    <cfRule type="expression" dxfId="1355" priority="136">
      <formula>O588/M588&lt;1</formula>
    </cfRule>
  </conditionalFormatting>
  <conditionalFormatting sqref="O654:P654 O651:P651 O648:P649 O632:P634">
    <cfRule type="cellIs" dxfId="1354" priority="134" operator="lessThan">
      <formula>0</formula>
    </cfRule>
  </conditionalFormatting>
  <conditionalFormatting sqref="O504:P504">
    <cfRule type="expression" dxfId="1353" priority="329">
      <formula>O504/#REF!&gt;1</formula>
    </cfRule>
    <cfRule type="expression" dxfId="1352" priority="330">
      <formula>O504/#REF!&lt;1</formula>
    </cfRule>
  </conditionalFormatting>
  <conditionalFormatting sqref="O465:P465">
    <cfRule type="cellIs" dxfId="1351" priority="131" operator="lessThan">
      <formula>0</formula>
    </cfRule>
  </conditionalFormatting>
  <conditionalFormatting sqref="O465:P465">
    <cfRule type="expression" dxfId="1350" priority="129">
      <formula>O465/M465&gt;1</formula>
    </cfRule>
    <cfRule type="expression" dxfId="1349" priority="130">
      <formula>O465/M465&lt;1</formula>
    </cfRule>
  </conditionalFormatting>
  <conditionalFormatting sqref="O511:P511">
    <cfRule type="cellIs" dxfId="1348" priority="128" operator="lessThan">
      <formula>0</formula>
    </cfRule>
  </conditionalFormatting>
  <conditionalFormatting sqref="O511:P511">
    <cfRule type="expression" dxfId="1347" priority="126">
      <formula>O511/M511&gt;1</formula>
    </cfRule>
    <cfRule type="expression" dxfId="1346" priority="127">
      <formula>O511/M511&lt;1</formula>
    </cfRule>
  </conditionalFormatting>
  <conditionalFormatting sqref="O568:P568">
    <cfRule type="cellIs" dxfId="1345" priority="116" operator="lessThan">
      <formula>0</formula>
    </cfRule>
  </conditionalFormatting>
  <conditionalFormatting sqref="O603:P603">
    <cfRule type="expression" dxfId="1344" priority="90">
      <formula>O603/M603&gt;1</formula>
    </cfRule>
    <cfRule type="expression" dxfId="1343" priority="91">
      <formula>O603/M603&lt;1</formula>
    </cfRule>
  </conditionalFormatting>
  <conditionalFormatting sqref="O552:P552">
    <cfRule type="cellIs" dxfId="1342" priority="113" operator="lessThan">
      <formula>0</formula>
    </cfRule>
  </conditionalFormatting>
  <conditionalFormatting sqref="O552:P552">
    <cfRule type="expression" dxfId="1341" priority="111">
      <formula>O552/M552&gt;1</formula>
    </cfRule>
    <cfRule type="expression" dxfId="1340" priority="112">
      <formula>O552/M552&lt;1</formula>
    </cfRule>
  </conditionalFormatting>
  <conditionalFormatting sqref="O560:P560">
    <cfRule type="cellIs" dxfId="1339" priority="110" operator="lessThan">
      <formula>0</formula>
    </cfRule>
  </conditionalFormatting>
  <conditionalFormatting sqref="O560:P560">
    <cfRule type="expression" dxfId="1338" priority="108">
      <formula>O560/M560&gt;1</formula>
    </cfRule>
    <cfRule type="expression" dxfId="1337" priority="109">
      <formula>O560/M560&lt;1</formula>
    </cfRule>
  </conditionalFormatting>
  <conditionalFormatting sqref="O575:P575">
    <cfRule type="cellIs" dxfId="1336" priority="107" operator="lessThan">
      <formula>0</formula>
    </cfRule>
  </conditionalFormatting>
  <conditionalFormatting sqref="O575:P575">
    <cfRule type="expression" dxfId="1335" priority="105">
      <formula>O575/M575&gt;1</formula>
    </cfRule>
    <cfRule type="expression" dxfId="1334" priority="106">
      <formula>O575/M575&lt;1</formula>
    </cfRule>
  </conditionalFormatting>
  <conditionalFormatting sqref="O589:P589">
    <cfRule type="cellIs" dxfId="1333" priority="104" operator="lessThan">
      <formula>0</formula>
    </cfRule>
  </conditionalFormatting>
  <conditionalFormatting sqref="O589:P589">
    <cfRule type="expression" dxfId="1332" priority="102">
      <formula>O589/M589&gt;1</formula>
    </cfRule>
    <cfRule type="expression" dxfId="1331" priority="103">
      <formula>O589/M589&lt;1</formula>
    </cfRule>
  </conditionalFormatting>
  <conditionalFormatting sqref="O521:P521">
    <cfRule type="cellIs" dxfId="1330" priority="125" operator="lessThan">
      <formula>0</formula>
    </cfRule>
  </conditionalFormatting>
  <conditionalFormatting sqref="O521:P521 O636:P637 O639:P640">
    <cfRule type="expression" dxfId="1329" priority="123">
      <formula>O521/M521&gt;1</formula>
    </cfRule>
    <cfRule type="expression" dxfId="1328" priority="124">
      <formula>O521/M521&lt;1</formula>
    </cfRule>
  </conditionalFormatting>
  <conditionalFormatting sqref="O529:P529">
    <cfRule type="cellIs" dxfId="1327" priority="122" operator="lessThan">
      <formula>0</formula>
    </cfRule>
  </conditionalFormatting>
  <conditionalFormatting sqref="O529:P529">
    <cfRule type="expression" dxfId="1326" priority="120">
      <formula>O529/M529&gt;1</formula>
    </cfRule>
    <cfRule type="expression" dxfId="1325" priority="121">
      <formula>O529/M529&lt;1</formula>
    </cfRule>
  </conditionalFormatting>
  <conditionalFormatting sqref="O582:P582">
    <cfRule type="expression" dxfId="1324" priority="99">
      <formula>O582/M582&gt;1</formula>
    </cfRule>
    <cfRule type="expression" dxfId="1323" priority="100">
      <formula>O582/M582&lt;1</formula>
    </cfRule>
  </conditionalFormatting>
  <conditionalFormatting sqref="O537:P537">
    <cfRule type="cellIs" dxfId="1322" priority="119" operator="lessThan">
      <formula>0</formula>
    </cfRule>
  </conditionalFormatting>
  <conditionalFormatting sqref="O537:P537">
    <cfRule type="expression" dxfId="1321" priority="117">
      <formula>O537/M537&gt;1</formula>
    </cfRule>
    <cfRule type="expression" dxfId="1320" priority="118">
      <formula>O537/M537&lt;1</formula>
    </cfRule>
  </conditionalFormatting>
  <conditionalFormatting sqref="O641:P645 B636:P637">
    <cfRule type="cellIs" dxfId="1319" priority="98" operator="lessThan">
      <formula>0</formula>
    </cfRule>
  </conditionalFormatting>
  <conditionalFormatting sqref="O568:P568">
    <cfRule type="expression" dxfId="1318" priority="114">
      <formula>O568/M568&gt;1</formula>
    </cfRule>
    <cfRule type="expression" dxfId="1317" priority="115">
      <formula>O568/M568&lt;1</formula>
    </cfRule>
  </conditionalFormatting>
  <conditionalFormatting sqref="O597:P597">
    <cfRule type="cellIs" dxfId="1316" priority="97" operator="lessThan">
      <formula>0</formula>
    </cfRule>
  </conditionalFormatting>
  <conditionalFormatting sqref="O608:P608">
    <cfRule type="expression" dxfId="1315" priority="85">
      <formula>O608/M608&gt;1</formula>
    </cfRule>
    <cfRule type="expression" dxfId="1314" priority="86">
      <formula>O608/M608&lt;1</formula>
    </cfRule>
  </conditionalFormatting>
  <conditionalFormatting sqref="O582:P582">
    <cfRule type="cellIs" dxfId="1313" priority="101" operator="lessThan">
      <formula>0</formula>
    </cfRule>
  </conditionalFormatting>
  <conditionalFormatting sqref="O597:P597">
    <cfRule type="expression" dxfId="1312" priority="95">
      <formula>O597/M597&gt;1</formula>
    </cfRule>
    <cfRule type="expression" dxfId="1311" priority="96">
      <formula>O597/M597&lt;1</formula>
    </cfRule>
  </conditionalFormatting>
  <conditionalFormatting sqref="P676:P679">
    <cfRule type="cellIs" dxfId="1310" priority="84" operator="lessThan">
      <formula>0</formula>
    </cfRule>
  </conditionalFormatting>
  <conditionalFormatting sqref="O678:P678">
    <cfRule type="cellIs" dxfId="1309" priority="83" operator="lessThan">
      <formula>0</formula>
    </cfRule>
  </conditionalFormatting>
  <conditionalFormatting sqref="P680:P683">
    <cfRule type="cellIs" dxfId="1308" priority="82" operator="lessThan">
      <formula>0</formula>
    </cfRule>
  </conditionalFormatting>
  <conditionalFormatting sqref="O682:P682">
    <cfRule type="cellIs" dxfId="1307" priority="81" operator="lessThan">
      <formula>0</formula>
    </cfRule>
  </conditionalFormatting>
  <conditionalFormatting sqref="P684:P687">
    <cfRule type="cellIs" dxfId="1306" priority="80" operator="lessThan">
      <formula>0</formula>
    </cfRule>
  </conditionalFormatting>
  <conditionalFormatting sqref="O686:P686">
    <cfRule type="cellIs" dxfId="1305" priority="79" operator="lessThan">
      <formula>0</formula>
    </cfRule>
  </conditionalFormatting>
  <conditionalFormatting sqref="P688:P691">
    <cfRule type="cellIs" dxfId="1304" priority="78" operator="lessThan">
      <formula>0</formula>
    </cfRule>
  </conditionalFormatting>
  <conditionalFormatting sqref="O690:P690">
    <cfRule type="cellIs" dxfId="1303" priority="77" operator="lessThan">
      <formula>0</formula>
    </cfRule>
  </conditionalFormatting>
  <conditionalFormatting sqref="O692:P693 O695:P695">
    <cfRule type="cellIs" dxfId="1302" priority="76" operator="lessThan">
      <formula>0</formula>
    </cfRule>
  </conditionalFormatting>
  <conditionalFormatting sqref="P696:P699">
    <cfRule type="cellIs" dxfId="1301" priority="75" operator="lessThan">
      <formula>0</formula>
    </cfRule>
  </conditionalFormatting>
  <conditionalFormatting sqref="O698:P698">
    <cfRule type="cellIs" dxfId="1300" priority="74" operator="lessThan">
      <formula>0</formula>
    </cfRule>
  </conditionalFormatting>
  <conditionalFormatting sqref="P700:P703">
    <cfRule type="cellIs" dxfId="1299" priority="73" operator="lessThan">
      <formula>0</formula>
    </cfRule>
  </conditionalFormatting>
  <conditionalFormatting sqref="O702:P702">
    <cfRule type="cellIs" dxfId="1298" priority="72" operator="lessThan">
      <formula>0</formula>
    </cfRule>
  </conditionalFormatting>
  <conditionalFormatting sqref="P704:P707">
    <cfRule type="cellIs" dxfId="1297" priority="71" operator="lessThan">
      <formula>0</formula>
    </cfRule>
  </conditionalFormatting>
  <conditionalFormatting sqref="O706:P706">
    <cfRule type="cellIs" dxfId="1296" priority="70" operator="lessThan">
      <formula>0</formula>
    </cfRule>
  </conditionalFormatting>
  <conditionalFormatting sqref="P712:P715">
    <cfRule type="cellIs" dxfId="1295" priority="69" operator="lessThan">
      <formula>0</formula>
    </cfRule>
  </conditionalFormatting>
  <conditionalFormatting sqref="O714:P714">
    <cfRule type="cellIs" dxfId="1294" priority="68" operator="lessThan">
      <formula>0</formula>
    </cfRule>
  </conditionalFormatting>
  <conditionalFormatting sqref="P716:P719">
    <cfRule type="cellIs" dxfId="1293" priority="67" operator="lessThan">
      <formula>0</formula>
    </cfRule>
  </conditionalFormatting>
  <conditionalFormatting sqref="O718:P718">
    <cfRule type="cellIs" dxfId="1292" priority="66" operator="lessThan">
      <formula>0</formula>
    </cfRule>
  </conditionalFormatting>
  <conditionalFormatting sqref="O466:P466">
    <cfRule type="cellIs" dxfId="1291" priority="65" operator="lessThan">
      <formula>0</formula>
    </cfRule>
  </conditionalFormatting>
  <conditionalFormatting sqref="O505:P505">
    <cfRule type="cellIs" dxfId="1290" priority="64" operator="lessThan">
      <formula>0</formula>
    </cfRule>
  </conditionalFormatting>
  <conditionalFormatting sqref="O513:P513">
    <cfRule type="cellIs" dxfId="1289" priority="63" operator="lessThan">
      <formula>0</formula>
    </cfRule>
  </conditionalFormatting>
  <conditionalFormatting sqref="O522:P522">
    <cfRule type="cellIs" dxfId="1288" priority="62" operator="lessThan">
      <formula>0</formula>
    </cfRule>
  </conditionalFormatting>
  <conditionalFormatting sqref="O530:P530">
    <cfRule type="cellIs" dxfId="1287" priority="61" operator="lessThan">
      <formula>0</formula>
    </cfRule>
  </conditionalFormatting>
  <conditionalFormatting sqref="O538:P538">
    <cfRule type="cellIs" dxfId="1286" priority="60" operator="lessThan">
      <formula>0</formula>
    </cfRule>
  </conditionalFormatting>
  <conditionalFormatting sqref="O553:P553">
    <cfRule type="cellIs" dxfId="1285" priority="59" operator="lessThan">
      <formula>0</formula>
    </cfRule>
  </conditionalFormatting>
  <conditionalFormatting sqref="O561:P561">
    <cfRule type="cellIs" dxfId="1284" priority="58" operator="lessThan">
      <formula>0</formula>
    </cfRule>
  </conditionalFormatting>
  <conditionalFormatting sqref="O590:P590">
    <cfRule type="cellIs" dxfId="1283" priority="57" operator="lessThan">
      <formula>0</formula>
    </cfRule>
  </conditionalFormatting>
  <conditionalFormatting sqref="B720:N723">
    <cfRule type="cellIs" dxfId="1282" priority="56" operator="lessThan">
      <formula>0</formula>
    </cfRule>
  </conditionalFormatting>
  <conditionalFormatting sqref="I722:N722 Q720:R723">
    <cfRule type="cellIs" dxfId="1281" priority="55" operator="lessThan">
      <formula>0</formula>
    </cfRule>
  </conditionalFormatting>
  <conditionalFormatting sqref="P720:P723">
    <cfRule type="cellIs" dxfId="1280" priority="54" operator="lessThan">
      <formula>0</formula>
    </cfRule>
  </conditionalFormatting>
  <conditionalFormatting sqref="O722:P722">
    <cfRule type="cellIs" dxfId="1279" priority="53" operator="lessThan">
      <formula>0</formula>
    </cfRule>
  </conditionalFormatting>
  <conditionalFormatting sqref="Q655:Q658">
    <cfRule type="cellIs" dxfId="1278" priority="52" operator="lessThan">
      <formula>0</formula>
    </cfRule>
  </conditionalFormatting>
  <conditionalFormatting sqref="Q638:R638 R639:R640">
    <cfRule type="cellIs" dxfId="1277" priority="51" operator="lessThan">
      <formula>0</formula>
    </cfRule>
  </conditionalFormatting>
  <conditionalFormatting sqref="B638">
    <cfRule type="cellIs" dxfId="1276" priority="50" operator="lessThan">
      <formula>0</formula>
    </cfRule>
  </conditionalFormatting>
  <conditionalFormatting sqref="Q639:Q640">
    <cfRule type="cellIs" dxfId="1275" priority="49" operator="lessThan">
      <formula>0</formula>
    </cfRule>
  </conditionalFormatting>
  <conditionalFormatting sqref="B639:P640">
    <cfRule type="cellIs" dxfId="1274" priority="46" operator="lessThan">
      <formula>0</formula>
    </cfRule>
  </conditionalFormatting>
  <conditionalFormatting sqref="B491">
    <cfRule type="cellIs" dxfId="1273" priority="45" operator="lessThan">
      <formula>0</formula>
    </cfRule>
  </conditionalFormatting>
  <conditionalFormatting sqref="B492:N496">
    <cfRule type="cellIs" dxfId="1272" priority="44" operator="lessThan">
      <formula>0</formula>
    </cfRule>
  </conditionalFormatting>
  <conditionalFormatting sqref="B492:N496">
    <cfRule type="expression" dxfId="1271" priority="42">
      <formula>B492/A492&gt;1</formula>
    </cfRule>
    <cfRule type="expression" dxfId="1270" priority="43">
      <formula>B492/A492&lt;1</formula>
    </cfRule>
  </conditionalFormatting>
  <conditionalFormatting sqref="P492:P496">
    <cfRule type="cellIs" dxfId="1269" priority="41" operator="lessThan">
      <formula>0</formula>
    </cfRule>
  </conditionalFormatting>
  <conditionalFormatting sqref="P492:P496">
    <cfRule type="expression" dxfId="1268" priority="39">
      <formula>P492/N492&gt;1</formula>
    </cfRule>
    <cfRule type="expression" dxfId="1267" priority="40">
      <formula>P492/N492&lt;1</formula>
    </cfRule>
  </conditionalFormatting>
  <conditionalFormatting sqref="B357:P360">
    <cfRule type="cellIs" dxfId="1266" priority="38" operator="lessThan">
      <formula>0</formula>
    </cfRule>
  </conditionalFormatting>
  <conditionalFormatting sqref="O616:O619">
    <cfRule type="cellIs" dxfId="1265" priority="29" operator="lessThan">
      <formula>0</formula>
    </cfRule>
  </conditionalFormatting>
  <conditionalFormatting sqref="O605:O607">
    <cfRule type="cellIs" dxfId="1264" priority="23" operator="lessThan">
      <formula>0</formula>
    </cfRule>
  </conditionalFormatting>
  <conditionalFormatting sqref="O626:O629">
    <cfRule type="cellIs" dxfId="1263" priority="25" operator="lessThan">
      <formula>0</formula>
    </cfRule>
  </conditionalFormatting>
  <conditionalFormatting sqref="O616:O619">
    <cfRule type="cellIs" dxfId="1262" priority="30" operator="lessThan">
      <formula>0</formula>
    </cfRule>
  </conditionalFormatting>
  <conditionalFormatting sqref="O605:O607">
    <cfRule type="cellIs" dxfId="1261" priority="24" operator="lessThan">
      <formula>0</formula>
    </cfRule>
  </conditionalFormatting>
  <conditionalFormatting sqref="O351:O354">
    <cfRule type="cellIs" dxfId="1260" priority="37" operator="lessThan">
      <formula>0</formula>
    </cfRule>
  </conditionalFormatting>
  <conditionalFormatting sqref="O363:O364">
    <cfRule type="cellIs" dxfId="1259" priority="36" operator="lessThan">
      <formula>0</formula>
    </cfRule>
  </conditionalFormatting>
  <conditionalFormatting sqref="O369:O370">
    <cfRule type="cellIs" dxfId="1258" priority="35" operator="lessThan">
      <formula>0</formula>
    </cfRule>
  </conditionalFormatting>
  <conditionalFormatting sqref="O375:O376">
    <cfRule type="cellIs" dxfId="1257" priority="34" operator="lessThan">
      <formula>0</formula>
    </cfRule>
  </conditionalFormatting>
  <conditionalFormatting sqref="O381:O383">
    <cfRule type="cellIs" dxfId="1256" priority="33" operator="lessThan">
      <formula>0</formula>
    </cfRule>
  </conditionalFormatting>
  <conditionalFormatting sqref="O593:O595">
    <cfRule type="cellIs" dxfId="1255" priority="31" operator="lessThan">
      <formula>0</formula>
    </cfRule>
  </conditionalFormatting>
  <conditionalFormatting sqref="O593:O595">
    <cfRule type="cellIs" dxfId="1254" priority="32" operator="lessThan">
      <formula>0</formula>
    </cfRule>
  </conditionalFormatting>
  <conditionalFormatting sqref="O621:O624">
    <cfRule type="cellIs" dxfId="1253" priority="27" operator="lessThan">
      <formula>0</formula>
    </cfRule>
  </conditionalFormatting>
  <conditionalFormatting sqref="O621:O624">
    <cfRule type="cellIs" dxfId="1252" priority="28" operator="lessThan">
      <formula>0</formula>
    </cfRule>
  </conditionalFormatting>
  <conditionalFormatting sqref="O626:O629">
    <cfRule type="cellIs" dxfId="1251" priority="26" operator="lessThan">
      <formula>0</formula>
    </cfRule>
  </conditionalFormatting>
  <conditionalFormatting sqref="O611:O614">
    <cfRule type="cellIs" dxfId="1250" priority="21" operator="lessThan">
      <formula>0</formula>
    </cfRule>
  </conditionalFormatting>
  <conditionalFormatting sqref="O611:O614">
    <cfRule type="cellIs" dxfId="1249" priority="22" operator="lessThan">
      <formula>0</formula>
    </cfRule>
  </conditionalFormatting>
  <conditionalFormatting sqref="O461:O464">
    <cfRule type="cellIs" dxfId="1248" priority="20" operator="lessThan">
      <formula>0</formula>
    </cfRule>
  </conditionalFormatting>
  <conditionalFormatting sqref="O507:O510">
    <cfRule type="cellIs" dxfId="1247" priority="19" operator="lessThan">
      <formula>0</formula>
    </cfRule>
  </conditionalFormatting>
  <conditionalFormatting sqref="O507:O510">
    <cfRule type="expression" dxfId="1246" priority="17">
      <formula>O507/M507&gt;1</formula>
    </cfRule>
    <cfRule type="expression" dxfId="1245" priority="18">
      <formula>O507/M507&lt;1</formula>
    </cfRule>
  </conditionalFormatting>
  <conditionalFormatting sqref="O584:O587 O570:O573 O555:O558 O547:O550">
    <cfRule type="cellIs" dxfId="1244" priority="16" operator="lessThan">
      <formula>0</formula>
    </cfRule>
  </conditionalFormatting>
  <conditionalFormatting sqref="O584:O587">
    <cfRule type="expression" dxfId="1243" priority="14">
      <formula>O584/M584&gt;1</formula>
    </cfRule>
    <cfRule type="expression" dxfId="1242" priority="15">
      <formula>O584/M584&lt;1</formula>
    </cfRule>
  </conditionalFormatting>
  <conditionalFormatting sqref="O676:O679">
    <cfRule type="cellIs" dxfId="1241" priority="13" operator="lessThan">
      <formula>0</formula>
    </cfRule>
  </conditionalFormatting>
  <conditionalFormatting sqref="O680:O683">
    <cfRule type="cellIs" dxfId="1240" priority="12" operator="lessThan">
      <formula>0</formula>
    </cfRule>
  </conditionalFormatting>
  <conditionalFormatting sqref="O684:O687">
    <cfRule type="cellIs" dxfId="1239" priority="11" operator="lessThan">
      <formula>0</formula>
    </cfRule>
  </conditionalFormatting>
  <conditionalFormatting sqref="O688:O691">
    <cfRule type="cellIs" dxfId="1238" priority="10" operator="lessThan">
      <formula>0</formula>
    </cfRule>
  </conditionalFormatting>
  <conditionalFormatting sqref="O696:O699">
    <cfRule type="cellIs" dxfId="1237" priority="9" operator="lessThan">
      <formula>0</formula>
    </cfRule>
  </conditionalFormatting>
  <conditionalFormatting sqref="O700:O703">
    <cfRule type="cellIs" dxfId="1236" priority="8" operator="lessThan">
      <formula>0</formula>
    </cfRule>
  </conditionalFormatting>
  <conditionalFormatting sqref="O704:O707">
    <cfRule type="cellIs" dxfId="1235" priority="7" operator="lessThan">
      <formula>0</formula>
    </cfRule>
  </conditionalFormatting>
  <conditionalFormatting sqref="O712:O715">
    <cfRule type="cellIs" dxfId="1234" priority="6" operator="lessThan">
      <formula>0</formula>
    </cfRule>
  </conditionalFormatting>
  <conditionalFormatting sqref="O716:O719">
    <cfRule type="cellIs" dxfId="1233" priority="5" operator="lessThan">
      <formula>0</formula>
    </cfRule>
  </conditionalFormatting>
  <conditionalFormatting sqref="O720:O723">
    <cfRule type="cellIs" dxfId="1232" priority="4" operator="lessThan">
      <formula>0</formula>
    </cfRule>
  </conditionalFormatting>
  <conditionalFormatting sqref="O492:O496">
    <cfRule type="cellIs" dxfId="1231" priority="3" operator="lessThan">
      <formula>0</formula>
    </cfRule>
  </conditionalFormatting>
  <conditionalFormatting sqref="O492:O496">
    <cfRule type="expression" dxfId="1230" priority="1">
      <formula>O492/M492&gt;1</formula>
    </cfRule>
    <cfRule type="expression" dxfId="1229" priority="2">
      <formula>O492/M492&lt;1</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3EC49-D6D7-4130-A6DF-C22DBF212000}">
  <sheetPr>
    <tabColor rgb="FFFF0000"/>
    <outlinePr summaryBelow="0" summaryRight="0"/>
  </sheetPr>
  <dimension ref="A1:DO723"/>
  <sheetViews>
    <sheetView tabSelected="1" topLeftCell="H637" zoomScaleNormal="100" workbookViewId="0">
      <selection activeCell="Q360" sqref="Q360"/>
    </sheetView>
  </sheetViews>
  <sheetFormatPr defaultColWidth="12.625" defaultRowHeight="16.5"/>
  <cols>
    <col min="1" max="1" width="83.625" style="79" bestFit="1" customWidth="1"/>
    <col min="2" max="2" width="14.875" style="79" bestFit="1" customWidth="1"/>
    <col min="3" max="16" width="13.875" style="79" bestFit="1"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c r="A1" s="1" t="s">
        <v>0</v>
      </c>
    </row>
    <row r="2" spans="1:73" s="3" customFormat="1">
      <c r="A2" t="s">
        <v>6</v>
      </c>
      <c r="B2" t="s">
        <v>2578</v>
      </c>
      <c r="C2" t="s">
        <v>827</v>
      </c>
      <c r="D2" t="s">
        <v>828</v>
      </c>
      <c r="E2" t="s">
        <v>829</v>
      </c>
      <c r="F2" t="s">
        <v>731</v>
      </c>
      <c r="G2" t="s">
        <v>397</v>
      </c>
      <c r="H2" t="s">
        <v>398</v>
      </c>
      <c r="I2" t="s">
        <v>399</v>
      </c>
      <c r="J2" t="s">
        <v>400</v>
      </c>
      <c r="K2" t="s">
        <v>401</v>
      </c>
      <c r="L2" t="s">
        <v>402</v>
      </c>
      <c r="M2" t="s">
        <v>403</v>
      </c>
      <c r="N2" t="s">
        <v>404</v>
      </c>
      <c r="O2" t="s">
        <v>405</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1010534.47</v>
      </c>
      <c r="C5">
        <v>770441.01</v>
      </c>
      <c r="D5">
        <v>1656882.22</v>
      </c>
      <c r="E5">
        <v>1325286.4099999999</v>
      </c>
      <c r="F5">
        <v>1028640.11</v>
      </c>
      <c r="G5">
        <v>602185.66</v>
      </c>
      <c r="H5">
        <v>872146.45</v>
      </c>
      <c r="I5">
        <v>813731.44</v>
      </c>
      <c r="J5">
        <v>1198310.33</v>
      </c>
      <c r="K5">
        <v>1244926.5</v>
      </c>
      <c r="L5">
        <v>1304048.57</v>
      </c>
      <c r="M5">
        <v>564405.93000000005</v>
      </c>
      <c r="N5">
        <v>851148.05</v>
      </c>
      <c r="O5">
        <v>804328.14</v>
      </c>
      <c r="P5">
        <v>1058960.73</v>
      </c>
      <c r="Q5">
        <v>565164.43000000005</v>
      </c>
      <c r="R5">
        <v>553730.1</v>
      </c>
      <c r="S5">
        <v>408495.27</v>
      </c>
      <c r="T5">
        <v>697448.93</v>
      </c>
      <c r="U5">
        <v>686791.76</v>
      </c>
      <c r="V5">
        <v>681828.9</v>
      </c>
      <c r="W5">
        <v>452948.44</v>
      </c>
      <c r="X5">
        <v>710800.95</v>
      </c>
      <c r="Y5">
        <v>265601.01</v>
      </c>
      <c r="Z5">
        <v>318493.21999999997</v>
      </c>
      <c r="AA5">
        <v>415369.66</v>
      </c>
      <c r="AB5">
        <v>730245.22</v>
      </c>
      <c r="AC5">
        <v>424038</v>
      </c>
      <c r="AD5">
        <v>171698.67</v>
      </c>
      <c r="AE5">
        <v>166624.07</v>
      </c>
      <c r="AF5">
        <v>255227.11</v>
      </c>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314</v>
      </c>
      <c r="B6">
        <v>274389.96999999997</v>
      </c>
      <c r="C6">
        <v>232730.5</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2594</v>
      </c>
      <c r="B7">
        <v>274389.96999999997</v>
      </c>
      <c r="C7">
        <v>232730.5</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315</v>
      </c>
      <c r="B8">
        <v>2920044.16</v>
      </c>
      <c r="C8">
        <v>2707666.82</v>
      </c>
      <c r="D8">
        <v>2707270.47</v>
      </c>
      <c r="E8">
        <v>1538433.63</v>
      </c>
      <c r="F8">
        <v>1224225.8</v>
      </c>
      <c r="G8">
        <v>921914.31</v>
      </c>
      <c r="H8">
        <v>901946.93</v>
      </c>
      <c r="I8">
        <v>1117064.81</v>
      </c>
      <c r="J8">
        <v>931187.98</v>
      </c>
      <c r="K8">
        <v>873621.29</v>
      </c>
      <c r="L8">
        <v>937728.64</v>
      </c>
      <c r="M8">
        <v>880276.38</v>
      </c>
      <c r="N8">
        <v>900532.83</v>
      </c>
      <c r="O8">
        <v>960814.78</v>
      </c>
      <c r="P8">
        <v>928621.72</v>
      </c>
      <c r="Q8">
        <v>748176.28</v>
      </c>
      <c r="R8">
        <v>626292.42000000004</v>
      </c>
      <c r="S8">
        <v>597378.66</v>
      </c>
      <c r="T8">
        <v>693087.43</v>
      </c>
      <c r="U8">
        <v>706929.29</v>
      </c>
      <c r="V8">
        <v>578199.6</v>
      </c>
      <c r="W8">
        <v>442879.49</v>
      </c>
      <c r="X8">
        <v>499122.3</v>
      </c>
      <c r="Y8">
        <v>387041.48</v>
      </c>
      <c r="Z8">
        <v>317504.42</v>
      </c>
      <c r="AA8">
        <v>313193.08</v>
      </c>
      <c r="AB8">
        <v>344419.07</v>
      </c>
      <c r="AC8">
        <v>278768</v>
      </c>
      <c r="AD8">
        <v>246378.44</v>
      </c>
      <c r="AE8">
        <v>169381.6</v>
      </c>
      <c r="AF8">
        <v>186754.73</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453</v>
      </c>
      <c r="B9">
        <v>0</v>
      </c>
      <c r="C9">
        <v>0</v>
      </c>
      <c r="D9">
        <v>0</v>
      </c>
      <c r="E9">
        <v>0</v>
      </c>
      <c r="F9">
        <v>0</v>
      </c>
      <c r="G9">
        <v>0</v>
      </c>
      <c r="H9">
        <v>901946.93</v>
      </c>
      <c r="I9">
        <v>1117064.81</v>
      </c>
      <c r="J9">
        <v>931187.98</v>
      </c>
      <c r="K9">
        <v>873621.29</v>
      </c>
      <c r="L9">
        <v>937728.64</v>
      </c>
      <c r="M9">
        <v>880276.38</v>
      </c>
      <c r="N9">
        <v>900532.83</v>
      </c>
      <c r="O9">
        <v>960814.78</v>
      </c>
      <c r="P9">
        <v>928621.72</v>
      </c>
      <c r="Q9">
        <v>748176.28</v>
      </c>
      <c r="R9">
        <v>626292.42000000004</v>
      </c>
      <c r="S9">
        <v>597378.66</v>
      </c>
      <c r="T9">
        <v>693087.43</v>
      </c>
      <c r="U9">
        <v>706929.29</v>
      </c>
      <c r="V9">
        <v>578199.6</v>
      </c>
      <c r="W9">
        <v>442879.49</v>
      </c>
      <c r="X9">
        <v>499122.3</v>
      </c>
      <c r="Y9">
        <v>387041.48</v>
      </c>
      <c r="Z9">
        <v>317504.42</v>
      </c>
      <c r="AA9">
        <v>313193.08</v>
      </c>
      <c r="AB9">
        <v>344419.07</v>
      </c>
      <c r="AC9">
        <v>278768</v>
      </c>
      <c r="AD9">
        <v>246378.44</v>
      </c>
      <c r="AE9">
        <v>169381.6</v>
      </c>
      <c r="AF9">
        <v>186754.73</v>
      </c>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714</v>
      </c>
      <c r="B10">
        <v>549142.81000000006</v>
      </c>
      <c r="C10">
        <v>497778.88</v>
      </c>
      <c r="D10">
        <v>462458.33</v>
      </c>
      <c r="E10">
        <v>303482.62</v>
      </c>
      <c r="F10">
        <v>176910.31</v>
      </c>
      <c r="G10">
        <v>78412.649999999994</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691</v>
      </c>
      <c r="B11">
        <v>6316.3</v>
      </c>
      <c r="C11">
        <v>756316.3</v>
      </c>
      <c r="D11">
        <v>306316.3</v>
      </c>
      <c r="E11">
        <v>6316.3</v>
      </c>
      <c r="F11">
        <v>6316.3</v>
      </c>
      <c r="G11">
        <v>6316.3</v>
      </c>
      <c r="H11">
        <v>6416.3</v>
      </c>
      <c r="I11">
        <v>0</v>
      </c>
      <c r="J11">
        <v>0</v>
      </c>
      <c r="K11">
        <v>0</v>
      </c>
      <c r="L11">
        <v>50000</v>
      </c>
      <c r="M11">
        <v>90000</v>
      </c>
      <c r="N11">
        <v>0</v>
      </c>
      <c r="O11">
        <v>0</v>
      </c>
      <c r="P11">
        <v>0</v>
      </c>
      <c r="Q11">
        <v>0</v>
      </c>
      <c r="R11">
        <v>0</v>
      </c>
      <c r="S11">
        <v>0</v>
      </c>
      <c r="T11">
        <v>0</v>
      </c>
      <c r="U11">
        <v>0</v>
      </c>
      <c r="V11">
        <v>0</v>
      </c>
      <c r="W11">
        <v>0</v>
      </c>
      <c r="X11">
        <v>0</v>
      </c>
      <c r="Y11">
        <v>0</v>
      </c>
      <c r="Z11">
        <v>0</v>
      </c>
      <c r="AA11">
        <v>0</v>
      </c>
      <c r="AB11">
        <v>0</v>
      </c>
      <c r="AC11">
        <v>0</v>
      </c>
      <c r="AD11">
        <v>0</v>
      </c>
      <c r="AE11">
        <v>0</v>
      </c>
      <c r="AF11">
        <v>0</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480</v>
      </c>
      <c r="B12">
        <v>6316.3</v>
      </c>
      <c r="C12">
        <v>756316.3</v>
      </c>
      <c r="D12">
        <v>306316.3</v>
      </c>
      <c r="E12">
        <v>6316.3</v>
      </c>
      <c r="F12">
        <v>6316.3</v>
      </c>
      <c r="G12">
        <v>6316.3</v>
      </c>
      <c r="H12">
        <v>6416.3</v>
      </c>
      <c r="I12">
        <v>0</v>
      </c>
      <c r="J12">
        <v>0</v>
      </c>
      <c r="K12">
        <v>0</v>
      </c>
      <c r="L12">
        <v>50000</v>
      </c>
      <c r="M12">
        <v>90000</v>
      </c>
      <c r="N12">
        <v>0</v>
      </c>
      <c r="O12">
        <v>0</v>
      </c>
      <c r="P12">
        <v>0</v>
      </c>
      <c r="Q12">
        <v>0</v>
      </c>
      <c r="R12">
        <v>0</v>
      </c>
      <c r="S12">
        <v>0</v>
      </c>
      <c r="T12">
        <v>0</v>
      </c>
      <c r="U12">
        <v>0</v>
      </c>
      <c r="V12">
        <v>0</v>
      </c>
      <c r="W12">
        <v>0</v>
      </c>
      <c r="X12">
        <v>0</v>
      </c>
      <c r="Y12">
        <v>0</v>
      </c>
      <c r="Z12">
        <v>0</v>
      </c>
      <c r="AA12">
        <v>0</v>
      </c>
      <c r="AB12">
        <v>0</v>
      </c>
      <c r="AC12">
        <v>0</v>
      </c>
      <c r="AD12">
        <v>0</v>
      </c>
      <c r="AE12">
        <v>0</v>
      </c>
      <c r="AF12">
        <v>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316</v>
      </c>
      <c r="B13">
        <v>6618663.9199999999</v>
      </c>
      <c r="C13">
        <v>7519106.9900000002</v>
      </c>
      <c r="D13">
        <v>6207899.9000000004</v>
      </c>
      <c r="E13">
        <v>4463659.29</v>
      </c>
      <c r="F13">
        <v>3983158.77</v>
      </c>
      <c r="G13">
        <v>4715351.05</v>
      </c>
      <c r="H13">
        <v>3664401.15</v>
      </c>
      <c r="I13">
        <v>4458949.7699999996</v>
      </c>
      <c r="J13">
        <v>4195444.8499999996</v>
      </c>
      <c r="K13">
        <v>4083578.58</v>
      </c>
      <c r="L13">
        <v>4819464.8899999997</v>
      </c>
      <c r="M13">
        <v>3631142.16</v>
      </c>
      <c r="N13">
        <v>4096829.65</v>
      </c>
      <c r="O13">
        <v>4074703.08</v>
      </c>
      <c r="P13">
        <v>3844395.34</v>
      </c>
      <c r="Q13">
        <v>3216469.94</v>
      </c>
      <c r="R13">
        <v>3648689.76</v>
      </c>
      <c r="S13">
        <v>3752747</v>
      </c>
      <c r="T13">
        <v>4089692.3</v>
      </c>
      <c r="U13">
        <v>2429199.2200000002</v>
      </c>
      <c r="V13">
        <v>2735640.99</v>
      </c>
      <c r="W13">
        <v>2907185.37</v>
      </c>
      <c r="X13">
        <v>2182941.4</v>
      </c>
      <c r="Y13">
        <v>2072535.95</v>
      </c>
      <c r="Z13">
        <v>1877987.61</v>
      </c>
      <c r="AA13">
        <v>2148310.21</v>
      </c>
      <c r="AB13">
        <v>2250165.9</v>
      </c>
      <c r="AC13">
        <v>1650985</v>
      </c>
      <c r="AD13">
        <v>1880769.16</v>
      </c>
      <c r="AE13">
        <v>2095546.11</v>
      </c>
      <c r="AF13">
        <v>2812260.28</v>
      </c>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696</v>
      </c>
      <c r="B14">
        <v>0</v>
      </c>
      <c r="C14">
        <v>0</v>
      </c>
      <c r="D14">
        <v>193691.95</v>
      </c>
      <c r="E14">
        <v>363292.02</v>
      </c>
      <c r="F14">
        <v>689943.94</v>
      </c>
      <c r="G14">
        <v>1005197.81</v>
      </c>
      <c r="H14">
        <v>249229.76</v>
      </c>
      <c r="I14">
        <v>250035.43</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697</v>
      </c>
      <c r="B15">
        <v>0</v>
      </c>
      <c r="C15">
        <v>0</v>
      </c>
      <c r="D15">
        <v>193691.95</v>
      </c>
      <c r="E15">
        <v>363292.02</v>
      </c>
      <c r="F15">
        <v>689943.94</v>
      </c>
      <c r="G15">
        <v>1005197.81</v>
      </c>
      <c r="H15">
        <v>249229.76</v>
      </c>
      <c r="I15">
        <v>250035.43</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698</v>
      </c>
      <c r="B16">
        <v>123792.29</v>
      </c>
      <c r="C16">
        <v>104502.82</v>
      </c>
      <c r="D16">
        <v>78349.429999999993</v>
      </c>
      <c r="E16">
        <v>68911.59</v>
      </c>
      <c r="F16">
        <v>81239.87</v>
      </c>
      <c r="G16">
        <v>89301.59</v>
      </c>
      <c r="H16">
        <v>105807.77</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2580</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12500</v>
      </c>
      <c r="Y17">
        <v>0</v>
      </c>
      <c r="Z17">
        <v>0</v>
      </c>
      <c r="AA17">
        <v>0</v>
      </c>
      <c r="AB17">
        <v>0</v>
      </c>
      <c r="AC17">
        <v>0</v>
      </c>
      <c r="AD17">
        <v>0</v>
      </c>
      <c r="AE17">
        <v>0</v>
      </c>
      <c r="AF17">
        <v>0</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456</v>
      </c>
      <c r="B18">
        <v>110405.07</v>
      </c>
      <c r="C18">
        <v>213053.71</v>
      </c>
      <c r="D18">
        <v>273289.3</v>
      </c>
      <c r="E18">
        <v>55930.9</v>
      </c>
      <c r="F18">
        <v>54262.27</v>
      </c>
      <c r="G18">
        <v>73973.11</v>
      </c>
      <c r="H18">
        <v>60718.26</v>
      </c>
      <c r="I18">
        <v>119333.49</v>
      </c>
      <c r="J18">
        <v>35827.42</v>
      </c>
      <c r="K18">
        <v>29100.3</v>
      </c>
      <c r="L18">
        <v>105537.49</v>
      </c>
      <c r="M18">
        <v>56128.69</v>
      </c>
      <c r="N18">
        <v>66640.73</v>
      </c>
      <c r="O18">
        <v>98015.86</v>
      </c>
      <c r="P18">
        <v>75075.66</v>
      </c>
      <c r="Q18">
        <v>48350.37</v>
      </c>
      <c r="R18">
        <v>44159.839999999997</v>
      </c>
      <c r="S18">
        <v>178203.95</v>
      </c>
      <c r="T18">
        <v>166064.04</v>
      </c>
      <c r="U18">
        <v>60977.35</v>
      </c>
      <c r="V18">
        <v>78495.649999999994</v>
      </c>
      <c r="W18">
        <v>96357.38</v>
      </c>
      <c r="X18">
        <v>58052.02</v>
      </c>
      <c r="Y18">
        <v>52780.86</v>
      </c>
      <c r="Z18">
        <v>41297.22</v>
      </c>
      <c r="AA18">
        <v>53114.879999999997</v>
      </c>
      <c r="AB18">
        <v>72240.03</v>
      </c>
      <c r="AC18">
        <v>47103</v>
      </c>
      <c r="AD18">
        <v>36682.25</v>
      </c>
      <c r="AE18">
        <v>37008.19</v>
      </c>
      <c r="AF18">
        <v>98298.36</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457</v>
      </c>
      <c r="B19">
        <v>110405.07</v>
      </c>
      <c r="C19">
        <v>213053.71</v>
      </c>
      <c r="D19">
        <v>273289.3</v>
      </c>
      <c r="E19">
        <v>55930.9</v>
      </c>
      <c r="F19">
        <v>54262.27</v>
      </c>
      <c r="G19">
        <v>73973.11</v>
      </c>
      <c r="H19">
        <v>60718.26</v>
      </c>
      <c r="I19">
        <v>119333.49</v>
      </c>
      <c r="J19">
        <v>35827.42</v>
      </c>
      <c r="K19">
        <v>29100.3</v>
      </c>
      <c r="L19">
        <v>105537.49</v>
      </c>
      <c r="M19">
        <v>56128.69</v>
      </c>
      <c r="N19">
        <v>66640.73</v>
      </c>
      <c r="O19">
        <v>98015.86</v>
      </c>
      <c r="P19">
        <v>75075.66</v>
      </c>
      <c r="Q19">
        <v>48350.37</v>
      </c>
      <c r="R19">
        <v>44159.839999999997</v>
      </c>
      <c r="S19">
        <v>178203.95</v>
      </c>
      <c r="T19">
        <v>166064.04</v>
      </c>
      <c r="U19">
        <v>60977.35</v>
      </c>
      <c r="V19">
        <v>78495.649999999994</v>
      </c>
      <c r="W19">
        <v>96357.38</v>
      </c>
      <c r="X19">
        <v>58052.02</v>
      </c>
      <c r="Y19">
        <v>52780.86</v>
      </c>
      <c r="Z19">
        <v>41297.22</v>
      </c>
      <c r="AA19">
        <v>0</v>
      </c>
      <c r="AB19">
        <v>72240.03</v>
      </c>
      <c r="AC19">
        <v>47103</v>
      </c>
      <c r="AD19">
        <v>0</v>
      </c>
      <c r="AE19">
        <v>0</v>
      </c>
      <c r="AF19">
        <v>0</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317</v>
      </c>
      <c r="B20">
        <v>11613288.99</v>
      </c>
      <c r="C20">
        <v>12801597.029999999</v>
      </c>
      <c r="D20">
        <v>11886157.9</v>
      </c>
      <c r="E20">
        <v>8125312.7800000003</v>
      </c>
      <c r="F20">
        <v>7244697.3700000001</v>
      </c>
      <c r="G20">
        <v>7492652.4699999997</v>
      </c>
      <c r="H20">
        <v>5860666.6200000001</v>
      </c>
      <c r="I20">
        <v>6759114.9500000002</v>
      </c>
      <c r="J20">
        <v>6360770.5800000001</v>
      </c>
      <c r="K20">
        <v>6231226.6699999999</v>
      </c>
      <c r="L20">
        <v>7216779.5899999999</v>
      </c>
      <c r="M20">
        <v>5221953.1500000004</v>
      </c>
      <c r="N20">
        <v>5915151.2599999998</v>
      </c>
      <c r="O20">
        <v>5937861.8600000003</v>
      </c>
      <c r="P20">
        <v>5907053.4500000002</v>
      </c>
      <c r="Q20">
        <v>4578161.03</v>
      </c>
      <c r="R20">
        <v>4872872.1100000003</v>
      </c>
      <c r="S20">
        <v>4936824.88</v>
      </c>
      <c r="T20">
        <v>5646292.7000000002</v>
      </c>
      <c r="U20">
        <v>3883897.62</v>
      </c>
      <c r="V20">
        <v>4074165.14</v>
      </c>
      <c r="W20">
        <v>3899370.68</v>
      </c>
      <c r="X20">
        <v>3463416.67</v>
      </c>
      <c r="Y20">
        <v>2777959.3</v>
      </c>
      <c r="Z20">
        <v>2555282.4700000002</v>
      </c>
      <c r="AA20">
        <v>2929987.83</v>
      </c>
      <c r="AB20">
        <v>3397070.22</v>
      </c>
      <c r="AC20">
        <v>2400894</v>
      </c>
      <c r="AD20">
        <v>2335528.52</v>
      </c>
      <c r="AE20">
        <v>2468559.9700000002</v>
      </c>
      <c r="AF20">
        <v>3352540.49</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715</v>
      </c>
      <c r="B22">
        <v>0</v>
      </c>
      <c r="C22">
        <v>1414.93</v>
      </c>
      <c r="D22">
        <v>1414.58</v>
      </c>
      <c r="E22">
        <v>1414.23</v>
      </c>
      <c r="F22">
        <v>1413.88</v>
      </c>
      <c r="G22">
        <v>1413.36</v>
      </c>
      <c r="H22">
        <v>2422.7600000000002</v>
      </c>
      <c r="I22">
        <v>7291.06</v>
      </c>
      <c r="J22">
        <v>9466.16</v>
      </c>
      <c r="K22">
        <v>10413.23</v>
      </c>
      <c r="L22">
        <v>0</v>
      </c>
      <c r="M22">
        <v>0</v>
      </c>
      <c r="N22">
        <v>0</v>
      </c>
      <c r="O22">
        <v>0</v>
      </c>
      <c r="P22">
        <v>0</v>
      </c>
      <c r="Q22">
        <v>130</v>
      </c>
      <c r="R22">
        <v>130</v>
      </c>
      <c r="S22">
        <v>130</v>
      </c>
      <c r="T22">
        <v>157380</v>
      </c>
      <c r="U22">
        <v>247506.9</v>
      </c>
      <c r="V22">
        <v>350812.7</v>
      </c>
      <c r="W22">
        <v>368354.12</v>
      </c>
      <c r="X22">
        <v>336600</v>
      </c>
      <c r="Y22">
        <v>319143.5</v>
      </c>
      <c r="Z22">
        <v>275430</v>
      </c>
      <c r="AA22">
        <v>324592.61</v>
      </c>
      <c r="AB22">
        <v>265420</v>
      </c>
      <c r="AC22">
        <v>335657</v>
      </c>
      <c r="AD22">
        <v>330604.01</v>
      </c>
      <c r="AE22">
        <v>338007.21</v>
      </c>
      <c r="AF22">
        <v>372209.44</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459</v>
      </c>
      <c r="B23">
        <v>116257.89</v>
      </c>
      <c r="C23">
        <v>275195.56</v>
      </c>
      <c r="D23">
        <v>237235.29</v>
      </c>
      <c r="E23">
        <v>154098.22</v>
      </c>
      <c r="F23">
        <v>107111.77</v>
      </c>
      <c r="G23">
        <v>0</v>
      </c>
      <c r="H23">
        <v>48147.6</v>
      </c>
      <c r="I23">
        <v>42980.54</v>
      </c>
      <c r="J23">
        <v>55316.82</v>
      </c>
      <c r="K23">
        <v>58936.97</v>
      </c>
      <c r="L23">
        <v>37278.43</v>
      </c>
      <c r="M23">
        <v>17691.71</v>
      </c>
      <c r="N23">
        <v>19106.89</v>
      </c>
      <c r="O23">
        <v>20762.91</v>
      </c>
      <c r="P23">
        <v>21925.79</v>
      </c>
      <c r="Q23">
        <v>3209.68</v>
      </c>
      <c r="R23">
        <v>4159.68</v>
      </c>
      <c r="S23">
        <v>4763.68</v>
      </c>
      <c r="T23">
        <v>4939.28</v>
      </c>
      <c r="U23">
        <v>5039.28</v>
      </c>
      <c r="V23">
        <v>10400</v>
      </c>
      <c r="W23">
        <v>12500</v>
      </c>
      <c r="X23">
        <v>0</v>
      </c>
      <c r="Y23">
        <v>0</v>
      </c>
      <c r="Z23">
        <v>0</v>
      </c>
      <c r="AA23">
        <v>0</v>
      </c>
      <c r="AB23">
        <v>0</v>
      </c>
      <c r="AC23">
        <v>0</v>
      </c>
      <c r="AD23">
        <v>0</v>
      </c>
      <c r="AE23">
        <v>0</v>
      </c>
      <c r="AF23">
        <v>0</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452</v>
      </c>
      <c r="B24">
        <v>0</v>
      </c>
      <c r="C24">
        <v>0</v>
      </c>
      <c r="D24">
        <v>0</v>
      </c>
      <c r="E24">
        <v>0</v>
      </c>
      <c r="F24">
        <v>0</v>
      </c>
      <c r="G24">
        <v>0</v>
      </c>
      <c r="H24">
        <v>48147.6</v>
      </c>
      <c r="I24">
        <v>42980.54</v>
      </c>
      <c r="J24">
        <v>55316.82</v>
      </c>
      <c r="K24">
        <v>58936.97</v>
      </c>
      <c r="L24">
        <v>37278.43</v>
      </c>
      <c r="M24">
        <v>17691.71</v>
      </c>
      <c r="N24">
        <v>19106.89</v>
      </c>
      <c r="O24">
        <v>20762.91</v>
      </c>
      <c r="P24">
        <v>21925.79</v>
      </c>
      <c r="Q24">
        <v>0</v>
      </c>
      <c r="R24">
        <v>0</v>
      </c>
      <c r="S24">
        <v>0</v>
      </c>
      <c r="T24">
        <v>0</v>
      </c>
      <c r="U24">
        <v>0</v>
      </c>
      <c r="V24">
        <v>0</v>
      </c>
      <c r="W24">
        <v>12500</v>
      </c>
      <c r="X24">
        <v>0</v>
      </c>
      <c r="Y24">
        <v>0</v>
      </c>
      <c r="Z24">
        <v>0</v>
      </c>
      <c r="AA24">
        <v>0</v>
      </c>
      <c r="AB24">
        <v>0</v>
      </c>
      <c r="AC24">
        <v>0</v>
      </c>
      <c r="AD24">
        <v>0</v>
      </c>
      <c r="AE24">
        <v>0</v>
      </c>
      <c r="AF24">
        <v>0</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460</v>
      </c>
      <c r="B25">
        <v>116257.89</v>
      </c>
      <c r="C25">
        <v>275195.56</v>
      </c>
      <c r="D25">
        <v>0</v>
      </c>
      <c r="E25">
        <v>0</v>
      </c>
      <c r="F25">
        <v>0</v>
      </c>
      <c r="G25">
        <v>0</v>
      </c>
      <c r="H25">
        <v>0</v>
      </c>
      <c r="I25">
        <v>0</v>
      </c>
      <c r="J25">
        <v>0</v>
      </c>
      <c r="K25">
        <v>0</v>
      </c>
      <c r="L25">
        <v>0</v>
      </c>
      <c r="M25">
        <v>0</v>
      </c>
      <c r="N25">
        <v>0</v>
      </c>
      <c r="O25">
        <v>0</v>
      </c>
      <c r="P25">
        <v>0</v>
      </c>
      <c r="Q25">
        <v>3209.68</v>
      </c>
      <c r="R25">
        <v>4159.68</v>
      </c>
      <c r="S25">
        <v>4763.68</v>
      </c>
      <c r="T25">
        <v>4939.28</v>
      </c>
      <c r="U25">
        <v>5039.28</v>
      </c>
      <c r="V25">
        <v>10400</v>
      </c>
      <c r="W25">
        <v>0</v>
      </c>
      <c r="X25">
        <v>0</v>
      </c>
      <c r="Y25">
        <v>0</v>
      </c>
      <c r="Z25">
        <v>0</v>
      </c>
      <c r="AA25">
        <v>0</v>
      </c>
      <c r="AB25">
        <v>0</v>
      </c>
      <c r="AC25">
        <v>0</v>
      </c>
      <c r="AD25">
        <v>0</v>
      </c>
      <c r="AE25">
        <v>0</v>
      </c>
      <c r="AF25">
        <v>0</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716</v>
      </c>
      <c r="B26">
        <v>78215.28</v>
      </c>
      <c r="C26">
        <v>136059.79999999999</v>
      </c>
      <c r="D26">
        <v>97398.9</v>
      </c>
      <c r="E26">
        <v>107571.77</v>
      </c>
      <c r="F26">
        <v>88008.56</v>
      </c>
      <c r="G26">
        <v>54482.73</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461</v>
      </c>
      <c r="B27">
        <v>1172904.32</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463</v>
      </c>
      <c r="B28">
        <v>1172904.32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464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12500</v>
      </c>
      <c r="Z29">
        <v>12500</v>
      </c>
      <c r="AA29">
        <v>10000</v>
      </c>
      <c r="AB29">
        <v>0</v>
      </c>
      <c r="AC29">
        <v>0</v>
      </c>
      <c r="AD29">
        <v>0</v>
      </c>
      <c r="AE29">
        <v>0</v>
      </c>
      <c r="AF29">
        <v>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465</v>
      </c>
      <c r="B30">
        <v>1493768.99</v>
      </c>
      <c r="C30">
        <v>796472.2</v>
      </c>
      <c r="D30">
        <v>773666.42</v>
      </c>
      <c r="E30">
        <v>743982.59</v>
      </c>
      <c r="F30">
        <v>718066.15</v>
      </c>
      <c r="G30">
        <v>696520.7</v>
      </c>
      <c r="H30">
        <v>675013.83</v>
      </c>
      <c r="I30">
        <v>508677.76</v>
      </c>
      <c r="J30">
        <v>522765.54</v>
      </c>
      <c r="K30">
        <v>562266.94999999995</v>
      </c>
      <c r="L30">
        <v>513183.36</v>
      </c>
      <c r="M30">
        <v>496357.23</v>
      </c>
      <c r="N30">
        <v>486402.48</v>
      </c>
      <c r="O30">
        <v>481916.92</v>
      </c>
      <c r="P30">
        <v>352106.45</v>
      </c>
      <c r="Q30">
        <v>351259.47</v>
      </c>
      <c r="R30">
        <v>349914.95</v>
      </c>
      <c r="S30">
        <v>348738.11</v>
      </c>
      <c r="T30">
        <v>283023.11</v>
      </c>
      <c r="U30">
        <v>276287.90000000002</v>
      </c>
      <c r="V30">
        <v>268206.59999999998</v>
      </c>
      <c r="W30">
        <v>0</v>
      </c>
      <c r="X30">
        <v>0</v>
      </c>
      <c r="Y30">
        <v>0</v>
      </c>
      <c r="Z30">
        <v>0</v>
      </c>
      <c r="AA30">
        <v>0</v>
      </c>
      <c r="AB30">
        <v>0</v>
      </c>
      <c r="AC30">
        <v>0</v>
      </c>
      <c r="AD30">
        <v>0</v>
      </c>
      <c r="AE30">
        <v>0</v>
      </c>
      <c r="AF30">
        <v>0</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466</v>
      </c>
      <c r="B31">
        <v>1493768.99</v>
      </c>
      <c r="C31">
        <v>796472.2</v>
      </c>
      <c r="D31">
        <v>773666.42</v>
      </c>
      <c r="E31">
        <v>743982.59</v>
      </c>
      <c r="F31">
        <v>718066.15</v>
      </c>
      <c r="G31">
        <v>696520.7</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468</v>
      </c>
      <c r="B32">
        <v>0</v>
      </c>
      <c r="C32">
        <v>180000</v>
      </c>
      <c r="D32">
        <v>180000</v>
      </c>
      <c r="E32">
        <v>180000</v>
      </c>
      <c r="F32">
        <v>180000</v>
      </c>
      <c r="G32">
        <v>0</v>
      </c>
      <c r="H32">
        <v>0</v>
      </c>
      <c r="I32">
        <v>0</v>
      </c>
      <c r="J32">
        <v>0</v>
      </c>
      <c r="K32">
        <v>0</v>
      </c>
      <c r="L32">
        <v>0</v>
      </c>
      <c r="M32">
        <v>0</v>
      </c>
      <c r="N32">
        <v>0</v>
      </c>
      <c r="O32">
        <v>0</v>
      </c>
      <c r="P32">
        <v>373181.23</v>
      </c>
      <c r="Q32">
        <v>337341.55</v>
      </c>
      <c r="R32">
        <v>327745.06</v>
      </c>
      <c r="S32">
        <v>315021.7</v>
      </c>
      <c r="T32">
        <v>302578.06</v>
      </c>
      <c r="U32">
        <v>301973.42</v>
      </c>
      <c r="V32">
        <v>297207.21000000002</v>
      </c>
      <c r="W32">
        <v>293939.90000000002</v>
      </c>
      <c r="X32">
        <v>248039.04000000001</v>
      </c>
      <c r="Y32">
        <v>271636.34999999998</v>
      </c>
      <c r="Z32">
        <v>268177.52</v>
      </c>
      <c r="AA32">
        <v>0</v>
      </c>
      <c r="AB32">
        <v>251360.3</v>
      </c>
      <c r="AC32">
        <v>248628</v>
      </c>
      <c r="AD32">
        <v>0</v>
      </c>
      <c r="AE32">
        <v>0</v>
      </c>
      <c r="AF32">
        <v>0</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469</v>
      </c>
      <c r="B33">
        <v>0</v>
      </c>
      <c r="C33">
        <v>0</v>
      </c>
      <c r="D33">
        <v>0</v>
      </c>
      <c r="E33">
        <v>0</v>
      </c>
      <c r="F33">
        <v>0</v>
      </c>
      <c r="G33">
        <v>0</v>
      </c>
      <c r="H33">
        <v>0</v>
      </c>
      <c r="I33">
        <v>0</v>
      </c>
      <c r="J33">
        <v>0</v>
      </c>
      <c r="K33">
        <v>0</v>
      </c>
      <c r="L33">
        <v>0</v>
      </c>
      <c r="M33">
        <v>0</v>
      </c>
      <c r="N33">
        <v>0</v>
      </c>
      <c r="O33">
        <v>0</v>
      </c>
      <c r="P33">
        <v>373181.23</v>
      </c>
      <c r="Q33">
        <v>337341.55</v>
      </c>
      <c r="R33">
        <v>327745.06</v>
      </c>
      <c r="S33">
        <v>315021.7</v>
      </c>
      <c r="T33">
        <v>302578.06</v>
      </c>
      <c r="U33">
        <v>301973.42</v>
      </c>
      <c r="V33">
        <v>297207.21000000002</v>
      </c>
      <c r="W33">
        <v>293939.90000000002</v>
      </c>
      <c r="X33">
        <v>248039.04000000001</v>
      </c>
      <c r="Y33">
        <v>271636.34999999998</v>
      </c>
      <c r="Z33">
        <v>268177.52</v>
      </c>
      <c r="AA33">
        <v>0</v>
      </c>
      <c r="AB33">
        <v>251360.3</v>
      </c>
      <c r="AC33">
        <v>248628</v>
      </c>
      <c r="AD33">
        <v>0</v>
      </c>
      <c r="AE33">
        <v>0</v>
      </c>
      <c r="AF33">
        <v>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2595</v>
      </c>
      <c r="B34">
        <v>0</v>
      </c>
      <c r="C34">
        <v>180000</v>
      </c>
      <c r="D34">
        <v>180000</v>
      </c>
      <c r="E34">
        <v>180000</v>
      </c>
      <c r="F34">
        <v>180000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318</v>
      </c>
      <c r="B35">
        <v>720563.11</v>
      </c>
      <c r="C35">
        <v>684714.98</v>
      </c>
      <c r="D35">
        <v>614919.1</v>
      </c>
      <c r="E35">
        <v>582990.61</v>
      </c>
      <c r="F35">
        <v>541665.53</v>
      </c>
      <c r="G35">
        <v>528535.84</v>
      </c>
      <c r="H35">
        <v>505707.36</v>
      </c>
      <c r="I35">
        <v>473527.03</v>
      </c>
      <c r="J35">
        <v>474457.05</v>
      </c>
      <c r="K35">
        <v>483850.6</v>
      </c>
      <c r="L35">
        <v>644994.44999999995</v>
      </c>
      <c r="M35">
        <v>630398.06000000006</v>
      </c>
      <c r="N35">
        <v>616661.5</v>
      </c>
      <c r="O35">
        <v>636718.03</v>
      </c>
      <c r="P35">
        <v>655971.79</v>
      </c>
      <c r="Q35">
        <v>632500.80000000005</v>
      </c>
      <c r="R35">
        <v>617265.28</v>
      </c>
      <c r="S35">
        <v>632289.86</v>
      </c>
      <c r="T35">
        <v>629843.42000000004</v>
      </c>
      <c r="U35">
        <v>617107.26</v>
      </c>
      <c r="V35">
        <v>619674.55000000005</v>
      </c>
      <c r="W35">
        <v>621556.41</v>
      </c>
      <c r="X35">
        <v>622978.34</v>
      </c>
      <c r="Y35">
        <v>466771.29</v>
      </c>
      <c r="Z35">
        <v>450734.4</v>
      </c>
      <c r="AA35">
        <v>447116.18</v>
      </c>
      <c r="AB35">
        <v>453283.33</v>
      </c>
      <c r="AC35">
        <v>446262</v>
      </c>
      <c r="AD35">
        <v>322641.38</v>
      </c>
      <c r="AE35">
        <v>330077.42</v>
      </c>
      <c r="AF35">
        <v>335055.14</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471</v>
      </c>
      <c r="B36">
        <v>936824.09</v>
      </c>
      <c r="C36">
        <v>1086148.47</v>
      </c>
      <c r="D36">
        <v>1186340.24</v>
      </c>
      <c r="E36">
        <v>1024181.66</v>
      </c>
      <c r="F36">
        <v>1155162.53</v>
      </c>
      <c r="G36">
        <v>1218964.6499999999</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319</v>
      </c>
      <c r="B37">
        <v>185755.79</v>
      </c>
      <c r="C37">
        <v>177566.4</v>
      </c>
      <c r="D37">
        <v>173661.86</v>
      </c>
      <c r="E37">
        <v>165983</v>
      </c>
      <c r="F37">
        <v>163994.88</v>
      </c>
      <c r="G37">
        <v>160068.51999999999</v>
      </c>
      <c r="H37">
        <v>158585.06</v>
      </c>
      <c r="I37">
        <v>141389.72</v>
      </c>
      <c r="J37">
        <v>137207.42000000001</v>
      </c>
      <c r="K37">
        <v>129224.84</v>
      </c>
      <c r="L37">
        <v>128042.93</v>
      </c>
      <c r="M37">
        <v>69342.62</v>
      </c>
      <c r="N37">
        <v>66559.34</v>
      </c>
      <c r="O37">
        <v>65331.62</v>
      </c>
      <c r="P37">
        <v>67082.87</v>
      </c>
      <c r="Q37">
        <v>63072.29</v>
      </c>
      <c r="R37">
        <v>62157.14</v>
      </c>
      <c r="S37">
        <v>64620.77</v>
      </c>
      <c r="T37">
        <v>64004.1</v>
      </c>
      <c r="U37">
        <v>63613.42</v>
      </c>
      <c r="V37">
        <v>64044.88</v>
      </c>
      <c r="W37">
        <v>64582.17</v>
      </c>
      <c r="X37">
        <v>64346.49</v>
      </c>
      <c r="Y37">
        <v>14714.83</v>
      </c>
      <c r="Z37">
        <v>13844.94</v>
      </c>
      <c r="AA37">
        <v>13978.63</v>
      </c>
      <c r="AB37">
        <v>14133.29</v>
      </c>
      <c r="AC37">
        <v>12825</v>
      </c>
      <c r="AD37">
        <v>10418.709999999999</v>
      </c>
      <c r="AE37">
        <v>8716.7099999999991</v>
      </c>
      <c r="AF37">
        <v>8420.82</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472</v>
      </c>
      <c r="B38">
        <v>185755.79</v>
      </c>
      <c r="C38">
        <v>177566.4</v>
      </c>
      <c r="D38">
        <v>173661.86</v>
      </c>
      <c r="E38">
        <v>165983</v>
      </c>
      <c r="F38">
        <v>163994.88</v>
      </c>
      <c r="G38">
        <v>160068.51999999999</v>
      </c>
      <c r="H38">
        <v>158585.06</v>
      </c>
      <c r="I38">
        <v>141389.72</v>
      </c>
      <c r="J38">
        <v>137207.42000000001</v>
      </c>
      <c r="K38">
        <v>129224.84</v>
      </c>
      <c r="L38">
        <v>128042.93</v>
      </c>
      <c r="M38">
        <v>69342.62</v>
      </c>
      <c r="N38">
        <v>66559.34</v>
      </c>
      <c r="O38">
        <v>65331.62</v>
      </c>
      <c r="P38">
        <v>67082.87</v>
      </c>
      <c r="Q38">
        <v>63072.29</v>
      </c>
      <c r="R38">
        <v>62157.14</v>
      </c>
      <c r="S38">
        <v>64620.77</v>
      </c>
      <c r="T38">
        <v>64004.1</v>
      </c>
      <c r="U38">
        <v>63613.42</v>
      </c>
      <c r="V38">
        <v>64044.88</v>
      </c>
      <c r="W38">
        <v>64582.17</v>
      </c>
      <c r="X38">
        <v>64346.49</v>
      </c>
      <c r="Y38">
        <v>14714.83</v>
      </c>
      <c r="Z38">
        <v>13844.94</v>
      </c>
      <c r="AA38">
        <v>13978.63</v>
      </c>
      <c r="AB38">
        <v>14133.29</v>
      </c>
      <c r="AC38">
        <v>12825</v>
      </c>
      <c r="AD38">
        <v>10418.709999999999</v>
      </c>
      <c r="AE38">
        <v>8716.7099999999991</v>
      </c>
      <c r="AF38">
        <v>8420.82</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473</v>
      </c>
      <c r="B39">
        <v>123691.22</v>
      </c>
      <c r="C39">
        <v>123691.22</v>
      </c>
      <c r="D39">
        <v>123691.22</v>
      </c>
      <c r="E39">
        <v>123691.22</v>
      </c>
      <c r="F39">
        <v>123691.22</v>
      </c>
      <c r="G39">
        <v>123691.22</v>
      </c>
      <c r="H39">
        <v>123691.22</v>
      </c>
      <c r="I39">
        <v>130378.74</v>
      </c>
      <c r="J39">
        <v>135383.04000000001</v>
      </c>
      <c r="K39">
        <v>135383.04000000001</v>
      </c>
      <c r="L39">
        <v>122530.33</v>
      </c>
      <c r="M39">
        <v>181716.74</v>
      </c>
      <c r="N39">
        <v>181716.74</v>
      </c>
      <c r="O39">
        <v>181716.74</v>
      </c>
      <c r="P39">
        <v>150322</v>
      </c>
      <c r="Q39">
        <v>50659.34</v>
      </c>
      <c r="R39">
        <v>50659.34</v>
      </c>
      <c r="S39">
        <v>50659.34</v>
      </c>
      <c r="T39">
        <v>50659.34</v>
      </c>
      <c r="U39">
        <v>53371.34</v>
      </c>
      <c r="V39">
        <v>53371.34</v>
      </c>
      <c r="W39">
        <v>53371.34</v>
      </c>
      <c r="X39">
        <v>53371.34</v>
      </c>
      <c r="Y39">
        <v>7121.17</v>
      </c>
      <c r="Z39">
        <v>7121.17</v>
      </c>
      <c r="AA39">
        <v>0</v>
      </c>
      <c r="AB39">
        <v>0</v>
      </c>
      <c r="AC39">
        <v>0</v>
      </c>
      <c r="AD39">
        <v>0</v>
      </c>
      <c r="AE39">
        <v>0</v>
      </c>
      <c r="AF39">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474</v>
      </c>
      <c r="B40">
        <v>204813.21</v>
      </c>
      <c r="C40">
        <v>99014.69</v>
      </c>
      <c r="D40">
        <v>107740.95</v>
      </c>
      <c r="E40">
        <v>83268.009999999995</v>
      </c>
      <c r="F40">
        <v>86979.58</v>
      </c>
      <c r="G40">
        <v>64142.1</v>
      </c>
      <c r="H40">
        <v>70794.94</v>
      </c>
      <c r="I40">
        <v>65528.37</v>
      </c>
      <c r="J40">
        <v>68307.62</v>
      </c>
      <c r="K40">
        <v>61499.3</v>
      </c>
      <c r="L40">
        <v>61549.94</v>
      </c>
      <c r="M40">
        <v>67415.14</v>
      </c>
      <c r="N40">
        <v>69595.06</v>
      </c>
      <c r="O40">
        <v>56409.3</v>
      </c>
      <c r="P40">
        <v>60973.94</v>
      </c>
      <c r="Q40">
        <v>55152.17</v>
      </c>
      <c r="R40">
        <v>48238.16</v>
      </c>
      <c r="S40">
        <v>39323.129999999997</v>
      </c>
      <c r="T40">
        <v>38813.49</v>
      </c>
      <c r="U40">
        <v>41442.43</v>
      </c>
      <c r="V40">
        <v>32950.81</v>
      </c>
      <c r="W40">
        <v>29068.48</v>
      </c>
      <c r="X40">
        <v>37073.08</v>
      </c>
      <c r="Y40">
        <v>30669.17</v>
      </c>
      <c r="Z40">
        <v>24210.15</v>
      </c>
      <c r="AA40">
        <v>22232.39</v>
      </c>
      <c r="AB40">
        <v>20513.61</v>
      </c>
      <c r="AC40">
        <v>16103</v>
      </c>
      <c r="AD40">
        <v>14016.1</v>
      </c>
      <c r="AE40">
        <v>14316.28</v>
      </c>
      <c r="AF40">
        <v>18253.900000000001</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475</v>
      </c>
      <c r="B41">
        <v>608892.42000000004</v>
      </c>
      <c r="C41">
        <v>611020.78</v>
      </c>
      <c r="D41">
        <v>583513.01</v>
      </c>
      <c r="E41">
        <v>573431.77</v>
      </c>
      <c r="F41">
        <v>546361.57999999996</v>
      </c>
      <c r="G41">
        <v>532171.80000000005</v>
      </c>
      <c r="H41">
        <v>1761688.66</v>
      </c>
      <c r="I41">
        <v>1701119.95</v>
      </c>
      <c r="J41">
        <v>1695632.55</v>
      </c>
      <c r="K41">
        <v>1807615.79</v>
      </c>
      <c r="L41">
        <v>435315.05</v>
      </c>
      <c r="M41">
        <v>424423.48</v>
      </c>
      <c r="N41">
        <v>415099.49</v>
      </c>
      <c r="O41">
        <v>395603.44</v>
      </c>
      <c r="P41">
        <v>0</v>
      </c>
      <c r="Q41">
        <v>0</v>
      </c>
      <c r="R41">
        <v>0</v>
      </c>
      <c r="S41">
        <v>0</v>
      </c>
      <c r="T41">
        <v>0</v>
      </c>
      <c r="U41">
        <v>0</v>
      </c>
      <c r="V41">
        <v>0</v>
      </c>
      <c r="W41">
        <v>0</v>
      </c>
      <c r="X41">
        <v>0</v>
      </c>
      <c r="Y41">
        <v>0</v>
      </c>
      <c r="Z41">
        <v>0</v>
      </c>
      <c r="AA41">
        <v>259987.84</v>
      </c>
      <c r="AB41">
        <v>0</v>
      </c>
      <c r="AC41">
        <v>0</v>
      </c>
      <c r="AD41">
        <v>301659.69</v>
      </c>
      <c r="AE41">
        <v>301197.59000000003</v>
      </c>
      <c r="AF41">
        <v>298312.40999999997</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476</v>
      </c>
      <c r="B42">
        <v>608892.42000000004</v>
      </c>
      <c r="C42">
        <v>611020.78</v>
      </c>
      <c r="D42">
        <v>583513.01</v>
      </c>
      <c r="E42">
        <v>573431.77</v>
      </c>
      <c r="F42">
        <v>546361.57999999996</v>
      </c>
      <c r="G42">
        <v>532171.80000000005</v>
      </c>
      <c r="H42">
        <v>1761688.66</v>
      </c>
      <c r="I42">
        <v>1701119.95</v>
      </c>
      <c r="J42">
        <v>1695632.55</v>
      </c>
      <c r="K42">
        <v>1807615.79</v>
      </c>
      <c r="L42">
        <v>435315.05</v>
      </c>
      <c r="M42">
        <v>424423.48</v>
      </c>
      <c r="N42">
        <v>415099.49</v>
      </c>
      <c r="O42">
        <v>395603.44</v>
      </c>
      <c r="P42">
        <v>0</v>
      </c>
      <c r="Q42">
        <v>0</v>
      </c>
      <c r="R42">
        <v>0</v>
      </c>
      <c r="S42">
        <v>0</v>
      </c>
      <c r="T42">
        <v>0</v>
      </c>
      <c r="U42">
        <v>0</v>
      </c>
      <c r="V42">
        <v>0</v>
      </c>
      <c r="W42">
        <v>0</v>
      </c>
      <c r="X42">
        <v>0</v>
      </c>
      <c r="Y42">
        <v>0</v>
      </c>
      <c r="Z42">
        <v>0</v>
      </c>
      <c r="AA42">
        <v>259987.84</v>
      </c>
      <c r="AB42">
        <v>0</v>
      </c>
      <c r="AC42">
        <v>0</v>
      </c>
      <c r="AD42">
        <v>301659.69</v>
      </c>
      <c r="AE42">
        <v>301197.59000000003</v>
      </c>
      <c r="AF42">
        <v>298312.40999999997</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320</v>
      </c>
      <c r="B43">
        <v>5641686.3200000003</v>
      </c>
      <c r="C43">
        <v>4171299.04</v>
      </c>
      <c r="D43">
        <v>4079581.57</v>
      </c>
      <c r="E43">
        <v>3740613.08</v>
      </c>
      <c r="F43">
        <v>3712455.66</v>
      </c>
      <c r="G43">
        <v>3379990.89</v>
      </c>
      <c r="H43">
        <v>3346051.41</v>
      </c>
      <c r="I43">
        <v>3070893.17</v>
      </c>
      <c r="J43">
        <v>3098536.2</v>
      </c>
      <c r="K43">
        <v>3249190.72</v>
      </c>
      <c r="L43">
        <v>1942894.47</v>
      </c>
      <c r="M43">
        <v>1887344.99</v>
      </c>
      <c r="N43">
        <v>1855141.49</v>
      </c>
      <c r="O43">
        <v>1838458.95</v>
      </c>
      <c r="P43">
        <v>1681564.06</v>
      </c>
      <c r="Q43">
        <v>1493325.29</v>
      </c>
      <c r="R43">
        <v>1460269.6</v>
      </c>
      <c r="S43">
        <v>1455546.59</v>
      </c>
      <c r="T43">
        <v>1531240.8</v>
      </c>
      <c r="U43">
        <v>1606341.94</v>
      </c>
      <c r="V43">
        <v>1696668.09</v>
      </c>
      <c r="W43">
        <v>1443372.41</v>
      </c>
      <c r="X43">
        <v>1362408.28</v>
      </c>
      <c r="Y43">
        <v>1122556.32</v>
      </c>
      <c r="Z43">
        <v>1052018.19</v>
      </c>
      <c r="AA43">
        <v>1077907.6599999999</v>
      </c>
      <c r="AB43">
        <v>1004710.53</v>
      </c>
      <c r="AC43">
        <v>1059475</v>
      </c>
      <c r="AD43">
        <v>979339.9</v>
      </c>
      <c r="AE43">
        <v>992315.21</v>
      </c>
      <c r="AF43">
        <v>1032251.7</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321</v>
      </c>
      <c r="B44">
        <v>17254975.309999999</v>
      </c>
      <c r="C44">
        <v>16972896.07</v>
      </c>
      <c r="D44">
        <v>15965739.470000001</v>
      </c>
      <c r="E44">
        <v>11865925.859999999</v>
      </c>
      <c r="F44">
        <v>10957153.029999999</v>
      </c>
      <c r="G44">
        <v>10872643.369999999</v>
      </c>
      <c r="H44">
        <v>9206718.0299999993</v>
      </c>
      <c r="I44">
        <v>9830008.1199999992</v>
      </c>
      <c r="J44">
        <v>9459306.7699999996</v>
      </c>
      <c r="K44">
        <v>9480417.3900000006</v>
      </c>
      <c r="L44">
        <v>9159674.0600000005</v>
      </c>
      <c r="M44">
        <v>7109298.1399999997</v>
      </c>
      <c r="N44">
        <v>7770292.75</v>
      </c>
      <c r="O44">
        <v>7776320.8099999996</v>
      </c>
      <c r="P44">
        <v>7588617.5099999998</v>
      </c>
      <c r="Q44">
        <v>6071486.3200000003</v>
      </c>
      <c r="R44">
        <v>6333141.7000000002</v>
      </c>
      <c r="S44">
        <v>6392371.4699999997</v>
      </c>
      <c r="T44">
        <v>7177533.5099999998</v>
      </c>
      <c r="U44">
        <v>5490239.5700000003</v>
      </c>
      <c r="V44">
        <v>5770833.2300000004</v>
      </c>
      <c r="W44">
        <v>5342743.09</v>
      </c>
      <c r="X44">
        <v>4825824.95</v>
      </c>
      <c r="Y44">
        <v>3900515.62</v>
      </c>
      <c r="Z44">
        <v>3607300.66</v>
      </c>
      <c r="AA44">
        <v>4007895.5</v>
      </c>
      <c r="AB44">
        <v>4401780.76</v>
      </c>
      <c r="AC44">
        <v>3460369</v>
      </c>
      <c r="AD44">
        <v>3314868.42</v>
      </c>
      <c r="AE44">
        <v>3460875.18</v>
      </c>
      <c r="AF44">
        <v>4384792.2</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477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478</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322</v>
      </c>
      <c r="B47">
        <v>5565545.2699999996</v>
      </c>
      <c r="C47">
        <v>5165858.92</v>
      </c>
      <c r="D47">
        <v>3800990.83</v>
      </c>
      <c r="E47">
        <v>3335773.26</v>
      </c>
      <c r="F47">
        <v>2229520.2599999998</v>
      </c>
      <c r="G47">
        <v>1712044.37</v>
      </c>
      <c r="H47">
        <v>1282509.6499999999</v>
      </c>
      <c r="I47">
        <v>2346540.5099999998</v>
      </c>
      <c r="J47">
        <v>1423288.88</v>
      </c>
      <c r="K47">
        <v>1460276.34</v>
      </c>
      <c r="L47">
        <v>2138503.36</v>
      </c>
      <c r="M47">
        <v>2015780.65</v>
      </c>
      <c r="N47">
        <v>2451609.87</v>
      </c>
      <c r="O47">
        <v>2216947.3199999998</v>
      </c>
      <c r="P47">
        <v>1674804.36</v>
      </c>
      <c r="Q47">
        <v>1520272.31</v>
      </c>
      <c r="R47">
        <v>2001593.25</v>
      </c>
      <c r="S47">
        <v>2013908.01</v>
      </c>
      <c r="T47">
        <v>1439823.29</v>
      </c>
      <c r="U47">
        <v>1298127.82</v>
      </c>
      <c r="V47">
        <v>1679773.05</v>
      </c>
      <c r="W47">
        <v>1754993.06</v>
      </c>
      <c r="X47">
        <v>953439.63</v>
      </c>
      <c r="Y47">
        <v>812092.27</v>
      </c>
      <c r="Z47">
        <v>498195.71</v>
      </c>
      <c r="AA47">
        <v>609655.44999999995</v>
      </c>
      <c r="AB47">
        <v>693177.65</v>
      </c>
      <c r="AC47">
        <v>670551</v>
      </c>
      <c r="AD47">
        <v>1332267.3</v>
      </c>
      <c r="AE47">
        <v>1629129.6</v>
      </c>
      <c r="AF47">
        <v>1897719.18</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323</v>
      </c>
      <c r="B48">
        <v>3643898.38</v>
      </c>
      <c r="C48">
        <v>3886936.7</v>
      </c>
      <c r="D48">
        <v>5105791.47</v>
      </c>
      <c r="E48">
        <v>2788311.23</v>
      </c>
      <c r="F48">
        <v>3307006.9</v>
      </c>
      <c r="G48">
        <v>3069738.21</v>
      </c>
      <c r="H48">
        <v>2464340.17</v>
      </c>
      <c r="I48">
        <v>2661659.7400000002</v>
      </c>
      <c r="J48">
        <v>3576768.25</v>
      </c>
      <c r="K48">
        <v>2787392.99</v>
      </c>
      <c r="L48">
        <v>3348583.28</v>
      </c>
      <c r="M48">
        <v>1869503.74</v>
      </c>
      <c r="N48">
        <v>2327348.37</v>
      </c>
      <c r="O48">
        <v>2241453.27</v>
      </c>
      <c r="P48">
        <v>2905665.51</v>
      </c>
      <c r="Q48">
        <v>1858365.46</v>
      </c>
      <c r="R48">
        <v>1702017.86</v>
      </c>
      <c r="S48">
        <v>1507521.8</v>
      </c>
      <c r="T48">
        <v>3067566.48</v>
      </c>
      <c r="U48">
        <v>1751483.24</v>
      </c>
      <c r="V48">
        <v>1706367.84</v>
      </c>
      <c r="W48">
        <v>1298341.67</v>
      </c>
      <c r="X48">
        <v>1708272.18</v>
      </c>
      <c r="Y48">
        <v>1069235.1200000001</v>
      </c>
      <c r="Z48">
        <v>1147346.6499999999</v>
      </c>
      <c r="AA48">
        <v>1357508.02</v>
      </c>
      <c r="AB48">
        <v>1767882.85</v>
      </c>
      <c r="AC48">
        <v>950886</v>
      </c>
      <c r="AD48">
        <v>1206409.1599999999</v>
      </c>
      <c r="AE48">
        <v>1127052.46</v>
      </c>
      <c r="AF48">
        <v>1879076.13</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452</v>
      </c>
      <c r="B49">
        <v>0</v>
      </c>
      <c r="C49">
        <v>0</v>
      </c>
      <c r="D49">
        <v>0</v>
      </c>
      <c r="E49">
        <v>0</v>
      </c>
      <c r="F49">
        <v>0</v>
      </c>
      <c r="G49">
        <v>0</v>
      </c>
      <c r="H49">
        <v>2464340.17</v>
      </c>
      <c r="I49">
        <v>2661659.7400000002</v>
      </c>
      <c r="J49">
        <v>3576768.25</v>
      </c>
      <c r="K49">
        <v>2787392.99</v>
      </c>
      <c r="L49">
        <v>3348583.28</v>
      </c>
      <c r="M49">
        <v>1869503.74</v>
      </c>
      <c r="N49">
        <v>2327348.37</v>
      </c>
      <c r="O49">
        <v>0</v>
      </c>
      <c r="P49">
        <v>0</v>
      </c>
      <c r="Q49">
        <v>0</v>
      </c>
      <c r="R49">
        <v>0</v>
      </c>
      <c r="S49">
        <v>0</v>
      </c>
      <c r="T49">
        <v>0</v>
      </c>
      <c r="U49">
        <v>0</v>
      </c>
      <c r="V49">
        <v>0</v>
      </c>
      <c r="W49">
        <v>0</v>
      </c>
      <c r="X49">
        <v>0</v>
      </c>
      <c r="Y49">
        <v>0</v>
      </c>
      <c r="Z49">
        <v>0</v>
      </c>
      <c r="AA49">
        <v>0</v>
      </c>
      <c r="AB49">
        <v>0</v>
      </c>
      <c r="AC49">
        <v>0</v>
      </c>
      <c r="AD49">
        <v>0</v>
      </c>
      <c r="AE49">
        <v>0</v>
      </c>
      <c r="AF49">
        <v>0</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479</v>
      </c>
      <c r="B50">
        <v>0</v>
      </c>
      <c r="C50">
        <v>0</v>
      </c>
      <c r="D50">
        <v>0</v>
      </c>
      <c r="E50">
        <v>0</v>
      </c>
      <c r="F50">
        <v>0</v>
      </c>
      <c r="G50">
        <v>0</v>
      </c>
      <c r="H50">
        <v>0</v>
      </c>
      <c r="I50">
        <v>0</v>
      </c>
      <c r="J50">
        <v>0</v>
      </c>
      <c r="K50">
        <v>0</v>
      </c>
      <c r="L50">
        <v>0</v>
      </c>
      <c r="M50">
        <v>0</v>
      </c>
      <c r="N50">
        <v>0</v>
      </c>
      <c r="O50">
        <v>2241453.27</v>
      </c>
      <c r="P50">
        <v>2905665.51</v>
      </c>
      <c r="Q50">
        <v>1858365.46</v>
      </c>
      <c r="R50">
        <v>1702017.86</v>
      </c>
      <c r="S50">
        <v>1507521.8</v>
      </c>
      <c r="T50">
        <v>3067566.48</v>
      </c>
      <c r="U50">
        <v>1751483.24</v>
      </c>
      <c r="V50">
        <v>1706367.84</v>
      </c>
      <c r="W50">
        <v>1298341.67</v>
      </c>
      <c r="X50">
        <v>1708272.18</v>
      </c>
      <c r="Y50">
        <v>1069235.1200000001</v>
      </c>
      <c r="Z50">
        <v>1147346.6499999999</v>
      </c>
      <c r="AA50">
        <v>1357508.02</v>
      </c>
      <c r="AB50">
        <v>1767882.85</v>
      </c>
      <c r="AC50">
        <v>950886</v>
      </c>
      <c r="AD50">
        <v>1206409.1599999999</v>
      </c>
      <c r="AE50">
        <v>1127052.46</v>
      </c>
      <c r="AF50">
        <v>1879076.13</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324</v>
      </c>
      <c r="B51">
        <v>0</v>
      </c>
      <c r="C51">
        <v>0</v>
      </c>
      <c r="D51">
        <v>0</v>
      </c>
      <c r="E51">
        <v>0</v>
      </c>
      <c r="F51">
        <v>0</v>
      </c>
      <c r="G51">
        <v>0</v>
      </c>
      <c r="H51">
        <v>0</v>
      </c>
      <c r="I51">
        <v>0</v>
      </c>
      <c r="J51">
        <v>2040</v>
      </c>
      <c r="K51">
        <v>4080</v>
      </c>
      <c r="L51">
        <v>0</v>
      </c>
      <c r="M51">
        <v>0</v>
      </c>
      <c r="N51">
        <v>0</v>
      </c>
      <c r="O51">
        <v>0</v>
      </c>
      <c r="P51">
        <v>0</v>
      </c>
      <c r="Q51">
        <v>490</v>
      </c>
      <c r="R51">
        <v>490</v>
      </c>
      <c r="S51">
        <v>490</v>
      </c>
      <c r="T51">
        <v>490</v>
      </c>
      <c r="U51">
        <v>980</v>
      </c>
      <c r="V51">
        <v>980</v>
      </c>
      <c r="W51">
        <v>1960</v>
      </c>
      <c r="X51">
        <v>1960</v>
      </c>
      <c r="Y51">
        <v>1960</v>
      </c>
      <c r="Z51">
        <v>1960</v>
      </c>
      <c r="AA51">
        <v>0</v>
      </c>
      <c r="AB51">
        <v>0</v>
      </c>
      <c r="AC51">
        <v>10000</v>
      </c>
      <c r="AD51">
        <v>10000</v>
      </c>
      <c r="AE51">
        <v>10000</v>
      </c>
      <c r="AF51">
        <v>3000</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480</v>
      </c>
      <c r="B52">
        <v>0</v>
      </c>
      <c r="C52">
        <v>0</v>
      </c>
      <c r="D52">
        <v>0</v>
      </c>
      <c r="E52">
        <v>0</v>
      </c>
      <c r="F52">
        <v>0</v>
      </c>
      <c r="G52">
        <v>0</v>
      </c>
      <c r="H52">
        <v>0</v>
      </c>
      <c r="I52">
        <v>0</v>
      </c>
      <c r="J52">
        <v>2040</v>
      </c>
      <c r="K52">
        <v>4080</v>
      </c>
      <c r="L52">
        <v>0</v>
      </c>
      <c r="M52">
        <v>0</v>
      </c>
      <c r="N52">
        <v>0</v>
      </c>
      <c r="O52">
        <v>0</v>
      </c>
      <c r="P52">
        <v>0</v>
      </c>
      <c r="Q52">
        <v>490</v>
      </c>
      <c r="R52">
        <v>490</v>
      </c>
      <c r="S52">
        <v>490</v>
      </c>
      <c r="T52">
        <v>490</v>
      </c>
      <c r="U52">
        <v>980</v>
      </c>
      <c r="V52">
        <v>980</v>
      </c>
      <c r="W52">
        <v>1960</v>
      </c>
      <c r="X52">
        <v>1960</v>
      </c>
      <c r="Y52">
        <v>1960</v>
      </c>
      <c r="Z52">
        <v>1960</v>
      </c>
      <c r="AA52">
        <v>0</v>
      </c>
      <c r="AB52">
        <v>0</v>
      </c>
      <c r="AC52">
        <v>10000</v>
      </c>
      <c r="AD52">
        <v>10000</v>
      </c>
      <c r="AE52">
        <v>10000</v>
      </c>
      <c r="AF52">
        <v>3000</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325</v>
      </c>
      <c r="B53">
        <v>0</v>
      </c>
      <c r="C53">
        <v>0</v>
      </c>
      <c r="D53">
        <v>0</v>
      </c>
      <c r="E53">
        <v>0</v>
      </c>
      <c r="F53">
        <v>0</v>
      </c>
      <c r="G53">
        <v>0</v>
      </c>
      <c r="H53">
        <v>0</v>
      </c>
      <c r="I53">
        <v>0</v>
      </c>
      <c r="J53">
        <v>0</v>
      </c>
      <c r="K53">
        <v>0</v>
      </c>
      <c r="L53">
        <v>0</v>
      </c>
      <c r="M53">
        <v>0</v>
      </c>
      <c r="N53">
        <v>0</v>
      </c>
      <c r="O53">
        <v>7692.53</v>
      </c>
      <c r="P53">
        <v>0</v>
      </c>
      <c r="Q53">
        <v>0</v>
      </c>
      <c r="R53">
        <v>90000</v>
      </c>
      <c r="S53">
        <v>90000</v>
      </c>
      <c r="T53">
        <v>223206.6</v>
      </c>
      <c r="U53">
        <v>90000</v>
      </c>
      <c r="V53">
        <v>104340</v>
      </c>
      <c r="W53">
        <v>14340</v>
      </c>
      <c r="X53">
        <v>14340</v>
      </c>
      <c r="Y53">
        <v>14340</v>
      </c>
      <c r="Z53">
        <v>14340</v>
      </c>
      <c r="AA53">
        <v>14340</v>
      </c>
      <c r="AB53">
        <v>14340</v>
      </c>
      <c r="AC53">
        <v>14340</v>
      </c>
      <c r="AD53">
        <v>0</v>
      </c>
      <c r="AE53">
        <v>0</v>
      </c>
      <c r="AF53">
        <v>0</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481</v>
      </c>
      <c r="B54">
        <v>0</v>
      </c>
      <c r="C54">
        <v>0</v>
      </c>
      <c r="D54">
        <v>0</v>
      </c>
      <c r="E54">
        <v>0</v>
      </c>
      <c r="F54">
        <v>0</v>
      </c>
      <c r="G54">
        <v>0</v>
      </c>
      <c r="H54">
        <v>0</v>
      </c>
      <c r="I54">
        <v>0</v>
      </c>
      <c r="J54">
        <v>0</v>
      </c>
      <c r="K54">
        <v>0</v>
      </c>
      <c r="L54">
        <v>0</v>
      </c>
      <c r="M54">
        <v>0</v>
      </c>
      <c r="N54">
        <v>0</v>
      </c>
      <c r="O54">
        <v>7692.53</v>
      </c>
      <c r="P54">
        <v>0</v>
      </c>
      <c r="Q54">
        <v>0</v>
      </c>
      <c r="R54">
        <v>90000</v>
      </c>
      <c r="S54">
        <v>90000</v>
      </c>
      <c r="T54">
        <v>223206.6</v>
      </c>
      <c r="U54">
        <v>90000</v>
      </c>
      <c r="V54">
        <v>104340</v>
      </c>
      <c r="W54">
        <v>14340</v>
      </c>
      <c r="X54">
        <v>14340</v>
      </c>
      <c r="Y54">
        <v>14340</v>
      </c>
      <c r="Z54">
        <v>14340</v>
      </c>
      <c r="AA54">
        <v>14340</v>
      </c>
      <c r="AB54">
        <v>14340</v>
      </c>
      <c r="AC54">
        <v>14340</v>
      </c>
      <c r="AD54">
        <v>0</v>
      </c>
      <c r="AE54">
        <v>0</v>
      </c>
      <c r="AF54">
        <v>0</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487</v>
      </c>
      <c r="B55">
        <v>440864.65</v>
      </c>
      <c r="C55">
        <v>493459.1</v>
      </c>
      <c r="D55">
        <v>524664.1</v>
      </c>
      <c r="E55">
        <v>448079.34</v>
      </c>
      <c r="F55">
        <v>494272.31</v>
      </c>
      <c r="G55">
        <v>498049.74</v>
      </c>
      <c r="H55">
        <v>498115.53</v>
      </c>
      <c r="I55">
        <v>522742.04</v>
      </c>
      <c r="J55">
        <v>461194.69</v>
      </c>
      <c r="K55">
        <v>493000.33</v>
      </c>
      <c r="L55">
        <v>7904.27</v>
      </c>
      <c r="M55">
        <v>8475.4</v>
      </c>
      <c r="N55">
        <v>7803.19</v>
      </c>
      <c r="O55">
        <v>0</v>
      </c>
      <c r="P55">
        <v>6741.73</v>
      </c>
      <c r="Q55">
        <v>5993.95</v>
      </c>
      <c r="R55">
        <v>5467.86</v>
      </c>
      <c r="S55">
        <v>4882.08</v>
      </c>
      <c r="T55">
        <v>2535.94</v>
      </c>
      <c r="U55">
        <v>1304.01</v>
      </c>
      <c r="V55">
        <v>0</v>
      </c>
      <c r="W55">
        <v>0</v>
      </c>
      <c r="X55">
        <v>16.309999999999999</v>
      </c>
      <c r="Y55">
        <v>57.73</v>
      </c>
      <c r="Z55">
        <v>132.59</v>
      </c>
      <c r="AA55">
        <v>206.31</v>
      </c>
      <c r="AB55">
        <v>262.62</v>
      </c>
      <c r="AC55">
        <v>293</v>
      </c>
      <c r="AD55">
        <v>365.37</v>
      </c>
      <c r="AE55">
        <v>588.46</v>
      </c>
      <c r="AF55">
        <v>846.8</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488</v>
      </c>
      <c r="B56">
        <v>283707.23</v>
      </c>
      <c r="C56">
        <v>445888.76</v>
      </c>
      <c r="D56">
        <v>288683.03999999998</v>
      </c>
      <c r="E56">
        <v>78501.17</v>
      </c>
      <c r="F56">
        <v>203008.3</v>
      </c>
      <c r="G56">
        <v>261332.88</v>
      </c>
      <c r="H56">
        <v>166547.44</v>
      </c>
      <c r="I56">
        <v>63107.02</v>
      </c>
      <c r="J56">
        <v>115700.53</v>
      </c>
      <c r="K56">
        <v>152236.41</v>
      </c>
      <c r="L56">
        <v>113824.89</v>
      </c>
      <c r="M56">
        <v>43963.43</v>
      </c>
      <c r="N56">
        <v>95988.32</v>
      </c>
      <c r="O56">
        <v>136747.64000000001</v>
      </c>
      <c r="P56">
        <v>90653.759999999995</v>
      </c>
      <c r="Q56">
        <v>50714.38</v>
      </c>
      <c r="R56">
        <v>58525.69</v>
      </c>
      <c r="S56">
        <v>95109.17</v>
      </c>
      <c r="T56">
        <v>70549.98</v>
      </c>
      <c r="U56">
        <v>33451</v>
      </c>
      <c r="V56">
        <v>32054.880000000001</v>
      </c>
      <c r="W56">
        <v>61204.18</v>
      </c>
      <c r="X56">
        <v>53687.21</v>
      </c>
      <c r="Y56">
        <v>25532.76</v>
      </c>
      <c r="Z56">
        <v>35053.03</v>
      </c>
      <c r="AA56">
        <v>56958.39</v>
      </c>
      <c r="AB56">
        <v>37034.949999999997</v>
      </c>
      <c r="AC56">
        <v>17146</v>
      </c>
      <c r="AD56">
        <v>37625.1</v>
      </c>
      <c r="AE56">
        <v>32099.85</v>
      </c>
      <c r="AF56">
        <v>13971.59</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489</v>
      </c>
      <c r="B57">
        <v>1394419.9</v>
      </c>
      <c r="C57">
        <v>25290.5</v>
      </c>
      <c r="D57">
        <v>30905.91</v>
      </c>
      <c r="E57">
        <v>23980.29</v>
      </c>
      <c r="F57">
        <v>56415.68</v>
      </c>
      <c r="G57">
        <v>26602.54</v>
      </c>
      <c r="H57">
        <v>18380.71</v>
      </c>
      <c r="I57">
        <v>105929.81</v>
      </c>
      <c r="J57">
        <v>74024.47</v>
      </c>
      <c r="K57">
        <v>42364.1</v>
      </c>
      <c r="L57">
        <v>20425.87</v>
      </c>
      <c r="M57">
        <v>32487.01</v>
      </c>
      <c r="N57">
        <v>41101.35</v>
      </c>
      <c r="O57">
        <v>34935.07</v>
      </c>
      <c r="P57">
        <v>30802.22</v>
      </c>
      <c r="Q57">
        <v>44040.88</v>
      </c>
      <c r="R57">
        <v>34488.699999999997</v>
      </c>
      <c r="S57">
        <v>27323.87</v>
      </c>
      <c r="T57">
        <v>22910.83</v>
      </c>
      <c r="U57">
        <v>24547.4</v>
      </c>
      <c r="V57">
        <v>59236.63</v>
      </c>
      <c r="W57">
        <v>27146.240000000002</v>
      </c>
      <c r="X57">
        <v>25806.52</v>
      </c>
      <c r="Y57">
        <v>23445.33</v>
      </c>
      <c r="Z57">
        <v>36306.230000000003</v>
      </c>
      <c r="AA57">
        <v>21452.81</v>
      </c>
      <c r="AB57">
        <v>21188.55</v>
      </c>
      <c r="AC57">
        <v>35507</v>
      </c>
      <c r="AD57">
        <v>28114.95</v>
      </c>
      <c r="AE57">
        <v>22810.16</v>
      </c>
      <c r="AF57">
        <v>21740.5</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326</v>
      </c>
      <c r="B58">
        <v>11328435.43</v>
      </c>
      <c r="C58">
        <v>10017433.98</v>
      </c>
      <c r="D58">
        <v>9751035.3399999999</v>
      </c>
      <c r="E58">
        <v>6674645.29</v>
      </c>
      <c r="F58">
        <v>6290223.4400000004</v>
      </c>
      <c r="G58">
        <v>5567767.7400000002</v>
      </c>
      <c r="H58">
        <v>4429893.5</v>
      </c>
      <c r="I58">
        <v>5699979.1200000001</v>
      </c>
      <c r="J58">
        <v>5653016.8300000001</v>
      </c>
      <c r="K58">
        <v>4939350.17</v>
      </c>
      <c r="L58">
        <v>5629241.6699999999</v>
      </c>
      <c r="M58">
        <v>3970210.22</v>
      </c>
      <c r="N58">
        <v>4923851.0999999996</v>
      </c>
      <c r="O58">
        <v>4637775.83</v>
      </c>
      <c r="P58">
        <v>4708667.59</v>
      </c>
      <c r="Q58">
        <v>3479876.98</v>
      </c>
      <c r="R58">
        <v>3892583.35</v>
      </c>
      <c r="S58">
        <v>3739234.92</v>
      </c>
      <c r="T58">
        <v>4827083.1100000003</v>
      </c>
      <c r="U58">
        <v>3199893.47</v>
      </c>
      <c r="V58">
        <v>3582752.41</v>
      </c>
      <c r="W58">
        <v>3157985.15</v>
      </c>
      <c r="X58">
        <v>2757521.85</v>
      </c>
      <c r="Y58">
        <v>1946663.2</v>
      </c>
      <c r="Z58">
        <v>1733334.21</v>
      </c>
      <c r="AA58">
        <v>2060120.97</v>
      </c>
      <c r="AB58">
        <v>2533886.61</v>
      </c>
      <c r="AC58">
        <v>1698723</v>
      </c>
      <c r="AD58">
        <v>2614781.88</v>
      </c>
      <c r="AE58">
        <v>2821680.52</v>
      </c>
      <c r="AF58">
        <v>3816354.2</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490</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327</v>
      </c>
      <c r="B60">
        <v>0</v>
      </c>
      <c r="C60">
        <v>0</v>
      </c>
      <c r="D60">
        <v>0</v>
      </c>
      <c r="E60">
        <v>0</v>
      </c>
      <c r="F60">
        <v>0</v>
      </c>
      <c r="G60">
        <v>0</v>
      </c>
      <c r="H60">
        <v>0</v>
      </c>
      <c r="I60">
        <v>0</v>
      </c>
      <c r="J60">
        <v>0</v>
      </c>
      <c r="K60">
        <v>0</v>
      </c>
      <c r="L60">
        <v>0</v>
      </c>
      <c r="M60">
        <v>0</v>
      </c>
      <c r="N60">
        <v>0</v>
      </c>
      <c r="O60">
        <v>0</v>
      </c>
      <c r="P60">
        <v>0</v>
      </c>
      <c r="Q60">
        <v>0</v>
      </c>
      <c r="R60">
        <v>88206.6</v>
      </c>
      <c r="S60">
        <v>110706.6</v>
      </c>
      <c r="T60">
        <v>0</v>
      </c>
      <c r="U60">
        <v>155706.6</v>
      </c>
      <c r="V60">
        <v>210308.65</v>
      </c>
      <c r="W60">
        <v>35687.050000000003</v>
      </c>
      <c r="X60">
        <v>39272.050000000003</v>
      </c>
      <c r="Y60">
        <v>42857.05</v>
      </c>
      <c r="Z60">
        <v>46442.05</v>
      </c>
      <c r="AA60">
        <v>50027.05</v>
      </c>
      <c r="AB60">
        <v>53612.05</v>
      </c>
      <c r="AC60">
        <v>57197</v>
      </c>
      <c r="AD60">
        <v>0</v>
      </c>
      <c r="AE60">
        <v>0</v>
      </c>
      <c r="AF60">
        <v>0</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481</v>
      </c>
      <c r="B61">
        <v>0</v>
      </c>
      <c r="C61">
        <v>0</v>
      </c>
      <c r="D61">
        <v>0</v>
      </c>
      <c r="E61">
        <v>0</v>
      </c>
      <c r="F61">
        <v>0</v>
      </c>
      <c r="G61">
        <v>0</v>
      </c>
      <c r="H61">
        <v>0</v>
      </c>
      <c r="I61">
        <v>0</v>
      </c>
      <c r="J61">
        <v>0</v>
      </c>
      <c r="K61">
        <v>0</v>
      </c>
      <c r="L61">
        <v>0</v>
      </c>
      <c r="M61">
        <v>0</v>
      </c>
      <c r="N61">
        <v>0</v>
      </c>
      <c r="O61">
        <v>0</v>
      </c>
      <c r="P61">
        <v>0</v>
      </c>
      <c r="Q61">
        <v>0</v>
      </c>
      <c r="R61">
        <v>88206.6</v>
      </c>
      <c r="S61">
        <v>110706.6</v>
      </c>
      <c r="T61">
        <v>0</v>
      </c>
      <c r="U61">
        <v>155706.6</v>
      </c>
      <c r="V61">
        <v>210308.65</v>
      </c>
      <c r="W61">
        <v>35687.050000000003</v>
      </c>
      <c r="X61">
        <v>39272.050000000003</v>
      </c>
      <c r="Y61">
        <v>42857.05</v>
      </c>
      <c r="Z61">
        <v>46442.05</v>
      </c>
      <c r="AA61">
        <v>50027.05</v>
      </c>
      <c r="AB61">
        <v>53612.05</v>
      </c>
      <c r="AC61">
        <v>57197</v>
      </c>
      <c r="AD61">
        <v>0</v>
      </c>
      <c r="AE61">
        <v>0</v>
      </c>
      <c r="AF61">
        <v>0</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492</v>
      </c>
      <c r="B62">
        <v>502796.35</v>
      </c>
      <c r="C62">
        <v>621011.69999999995</v>
      </c>
      <c r="D62">
        <v>677402.91</v>
      </c>
      <c r="E62">
        <v>568832.89</v>
      </c>
      <c r="F62">
        <v>630525.4</v>
      </c>
      <c r="G62">
        <v>672729.24</v>
      </c>
      <c r="H62">
        <v>707633.38</v>
      </c>
      <c r="I62">
        <v>646032.22</v>
      </c>
      <c r="J62">
        <v>706773.28</v>
      </c>
      <c r="K62">
        <v>743847.64</v>
      </c>
      <c r="L62">
        <v>5227.1899999999996</v>
      </c>
      <c r="M62">
        <v>6786.01</v>
      </c>
      <c r="N62">
        <v>7083.35</v>
      </c>
      <c r="O62">
        <v>9076.18</v>
      </c>
      <c r="P62">
        <v>9078.73</v>
      </c>
      <c r="Q62">
        <v>9262.8700000000008</v>
      </c>
      <c r="R62">
        <v>9740.07</v>
      </c>
      <c r="S62">
        <v>10061.56</v>
      </c>
      <c r="T62">
        <v>6897.45</v>
      </c>
      <c r="U62">
        <v>2714.96</v>
      </c>
      <c r="V62">
        <v>0</v>
      </c>
      <c r="W62">
        <v>0</v>
      </c>
      <c r="X62">
        <v>0</v>
      </c>
      <c r="Y62">
        <v>0</v>
      </c>
      <c r="Z62">
        <v>0</v>
      </c>
      <c r="AA62">
        <v>0</v>
      </c>
      <c r="AB62">
        <v>16.29</v>
      </c>
      <c r="AC62">
        <v>58</v>
      </c>
      <c r="AD62">
        <v>132.56</v>
      </c>
      <c r="AE62">
        <v>206.29</v>
      </c>
      <c r="AF62">
        <v>278.88</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703</v>
      </c>
      <c r="B63">
        <v>25024</v>
      </c>
      <c r="C63">
        <v>24608</v>
      </c>
      <c r="D63">
        <v>23648</v>
      </c>
      <c r="E63">
        <v>23488</v>
      </c>
      <c r="F63">
        <v>23136</v>
      </c>
      <c r="G63">
        <v>22496</v>
      </c>
      <c r="H63">
        <v>22176</v>
      </c>
      <c r="I63">
        <v>19488</v>
      </c>
      <c r="J63">
        <v>19424</v>
      </c>
      <c r="K63">
        <v>19008</v>
      </c>
      <c r="L63">
        <v>19136</v>
      </c>
      <c r="M63">
        <v>20276.34</v>
      </c>
      <c r="N63">
        <v>19636.34</v>
      </c>
      <c r="O63">
        <v>19220.34</v>
      </c>
      <c r="P63">
        <v>15860.34</v>
      </c>
      <c r="Q63">
        <v>12800</v>
      </c>
      <c r="R63">
        <v>12032</v>
      </c>
      <c r="S63">
        <v>12080</v>
      </c>
      <c r="T63">
        <v>900</v>
      </c>
      <c r="U63">
        <v>900</v>
      </c>
      <c r="V63">
        <v>900</v>
      </c>
      <c r="W63">
        <v>900</v>
      </c>
      <c r="X63">
        <v>900</v>
      </c>
      <c r="Y63">
        <v>900</v>
      </c>
      <c r="Z63">
        <v>900</v>
      </c>
      <c r="AA63">
        <v>0</v>
      </c>
      <c r="AB63">
        <v>900</v>
      </c>
      <c r="AC63">
        <v>0</v>
      </c>
      <c r="AD63">
        <v>0</v>
      </c>
      <c r="AE63">
        <v>0</v>
      </c>
      <c r="AF63">
        <v>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495</v>
      </c>
      <c r="B64">
        <v>109016.82</v>
      </c>
      <c r="C64">
        <v>105077.45</v>
      </c>
      <c r="D64">
        <v>102722.32</v>
      </c>
      <c r="E64">
        <v>99647.03</v>
      </c>
      <c r="F64">
        <v>95886.22</v>
      </c>
      <c r="G64">
        <v>92226.94</v>
      </c>
      <c r="H64">
        <v>88602.559999999998</v>
      </c>
      <c r="I64">
        <v>77881.460000000006</v>
      </c>
      <c r="J64">
        <v>77938.52</v>
      </c>
      <c r="K64">
        <v>75298.95</v>
      </c>
      <c r="L64">
        <v>63896.34</v>
      </c>
      <c r="M64">
        <v>50808.25</v>
      </c>
      <c r="N64">
        <v>48425.35</v>
      </c>
      <c r="O64">
        <v>35037.300000000003</v>
      </c>
      <c r="P64">
        <v>33785.78</v>
      </c>
      <c r="Q64">
        <v>29479.7</v>
      </c>
      <c r="R64">
        <v>27828.58</v>
      </c>
      <c r="S64">
        <v>26175.919999999998</v>
      </c>
      <c r="T64">
        <v>27431.09</v>
      </c>
      <c r="U64">
        <v>29072.84</v>
      </c>
      <c r="V64">
        <v>26682.94</v>
      </c>
      <c r="W64">
        <v>24438.26</v>
      </c>
      <c r="X64">
        <v>22163.25</v>
      </c>
      <c r="Y64">
        <v>17789.189999999999</v>
      </c>
      <c r="Z64">
        <v>16997.86</v>
      </c>
      <c r="AA64">
        <v>16206.53</v>
      </c>
      <c r="AB64">
        <v>15415.2</v>
      </c>
      <c r="AC64">
        <v>14688</v>
      </c>
      <c r="AD64">
        <v>13961.77</v>
      </c>
      <c r="AE64">
        <v>13235.06</v>
      </c>
      <c r="AF64">
        <v>12508.34</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497</v>
      </c>
      <c r="B65">
        <v>121452.81</v>
      </c>
      <c r="C65">
        <v>119000.65</v>
      </c>
      <c r="D65">
        <v>110180.55</v>
      </c>
      <c r="E65">
        <v>93745.66</v>
      </c>
      <c r="F65">
        <v>87790.8</v>
      </c>
      <c r="G65">
        <v>82963.55</v>
      </c>
      <c r="H65">
        <v>87584.03</v>
      </c>
      <c r="I65">
        <v>82450.429999999993</v>
      </c>
      <c r="J65">
        <v>67310.05</v>
      </c>
      <c r="K65">
        <v>62540.02</v>
      </c>
      <c r="L65">
        <v>66016.05</v>
      </c>
      <c r="M65">
        <v>58100.37</v>
      </c>
      <c r="N65">
        <v>54654.36</v>
      </c>
      <c r="O65">
        <v>49433.55</v>
      </c>
      <c r="P65">
        <v>44693.53</v>
      </c>
      <c r="Q65">
        <v>30944.37</v>
      </c>
      <c r="R65">
        <v>29144.81</v>
      </c>
      <c r="S65">
        <v>19483.810000000001</v>
      </c>
      <c r="T65">
        <v>17306.41</v>
      </c>
      <c r="U65">
        <v>16019.75</v>
      </c>
      <c r="V65">
        <v>15310.98</v>
      </c>
      <c r="W65">
        <v>14966.91</v>
      </c>
      <c r="X65">
        <v>16721.82</v>
      </c>
      <c r="Y65">
        <v>18777.84</v>
      </c>
      <c r="Z65">
        <v>25650.68</v>
      </c>
      <c r="AA65">
        <v>28604.39</v>
      </c>
      <c r="AB65">
        <v>33704.39</v>
      </c>
      <c r="AC65">
        <v>33704</v>
      </c>
      <c r="AD65">
        <v>31704.39</v>
      </c>
      <c r="AE65">
        <v>31704.39</v>
      </c>
      <c r="AF65">
        <v>31704.39</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328</v>
      </c>
      <c r="B66">
        <v>758289.97</v>
      </c>
      <c r="C66">
        <v>869697.79</v>
      </c>
      <c r="D66">
        <v>913953.77</v>
      </c>
      <c r="E66">
        <v>785713.58</v>
      </c>
      <c r="F66">
        <v>837338.42</v>
      </c>
      <c r="G66">
        <v>870415.73</v>
      </c>
      <c r="H66">
        <v>905995.96</v>
      </c>
      <c r="I66">
        <v>825852.1</v>
      </c>
      <c r="J66">
        <v>871445.85</v>
      </c>
      <c r="K66">
        <v>900694.62</v>
      </c>
      <c r="L66">
        <v>154275.57999999999</v>
      </c>
      <c r="M66">
        <v>135970.96</v>
      </c>
      <c r="N66">
        <v>129799.39</v>
      </c>
      <c r="O66">
        <v>112767.36</v>
      </c>
      <c r="P66">
        <v>103418.37</v>
      </c>
      <c r="Q66">
        <v>82486.94</v>
      </c>
      <c r="R66">
        <v>166952.07</v>
      </c>
      <c r="S66">
        <v>178507.89</v>
      </c>
      <c r="T66">
        <v>52534.95</v>
      </c>
      <c r="U66">
        <v>204414.15</v>
      </c>
      <c r="V66">
        <v>253202.56</v>
      </c>
      <c r="W66">
        <v>75992.22</v>
      </c>
      <c r="X66">
        <v>79057.11</v>
      </c>
      <c r="Y66">
        <v>80324.08</v>
      </c>
      <c r="Z66">
        <v>89990.59</v>
      </c>
      <c r="AA66">
        <v>94837.97</v>
      </c>
      <c r="AB66">
        <v>103647.92</v>
      </c>
      <c r="AC66">
        <v>105647</v>
      </c>
      <c r="AD66">
        <v>45798.720000000001</v>
      </c>
      <c r="AE66">
        <v>45145.73</v>
      </c>
      <c r="AF66">
        <v>44491.61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329</v>
      </c>
      <c r="B67">
        <v>12086725.4</v>
      </c>
      <c r="C67">
        <v>10887131.77</v>
      </c>
      <c r="D67">
        <v>10664989.119999999</v>
      </c>
      <c r="E67">
        <v>7460358.8700000001</v>
      </c>
      <c r="F67">
        <v>7127561.8600000003</v>
      </c>
      <c r="G67">
        <v>6438183.4699999997</v>
      </c>
      <c r="H67">
        <v>5335889.46</v>
      </c>
      <c r="I67">
        <v>6525831.2300000004</v>
      </c>
      <c r="J67">
        <v>6524462.6799999997</v>
      </c>
      <c r="K67">
        <v>5840044.79</v>
      </c>
      <c r="L67">
        <v>5783517.25</v>
      </c>
      <c r="M67">
        <v>4106181.18</v>
      </c>
      <c r="N67">
        <v>5053650.5</v>
      </c>
      <c r="O67">
        <v>4750543.18</v>
      </c>
      <c r="P67">
        <v>4812085.95</v>
      </c>
      <c r="Q67">
        <v>3562363.92</v>
      </c>
      <c r="R67">
        <v>4059535.42</v>
      </c>
      <c r="S67">
        <v>3917742.81</v>
      </c>
      <c r="T67">
        <v>4879618.0599999996</v>
      </c>
      <c r="U67">
        <v>3404307.62</v>
      </c>
      <c r="V67">
        <v>3835954.97</v>
      </c>
      <c r="W67">
        <v>3233977.37</v>
      </c>
      <c r="X67">
        <v>2836578.96</v>
      </c>
      <c r="Y67">
        <v>2026987.28</v>
      </c>
      <c r="Z67">
        <v>1823324.8</v>
      </c>
      <c r="AA67">
        <v>2154958.94</v>
      </c>
      <c r="AB67">
        <v>2637534.54</v>
      </c>
      <c r="AC67">
        <v>1804370</v>
      </c>
      <c r="AD67">
        <v>2660580.6</v>
      </c>
      <c r="AE67">
        <v>2866826.25</v>
      </c>
      <c r="AF67">
        <v>3860845.8</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498</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499</v>
      </c>
      <c r="B69">
        <v>600000</v>
      </c>
      <c r="C69">
        <v>300000</v>
      </c>
      <c r="D69">
        <v>300000</v>
      </c>
      <c r="E69">
        <v>300000</v>
      </c>
      <c r="F69">
        <v>300000</v>
      </c>
      <c r="G69">
        <v>300000</v>
      </c>
      <c r="H69">
        <v>300000</v>
      </c>
      <c r="I69">
        <v>300000</v>
      </c>
      <c r="J69">
        <v>300000</v>
      </c>
      <c r="K69">
        <v>300000</v>
      </c>
      <c r="L69">
        <v>300000</v>
      </c>
      <c r="M69">
        <v>300000</v>
      </c>
      <c r="N69">
        <v>300000</v>
      </c>
      <c r="O69">
        <v>300000</v>
      </c>
      <c r="P69">
        <v>300000</v>
      </c>
      <c r="Q69">
        <v>300000</v>
      </c>
      <c r="R69">
        <v>300000</v>
      </c>
      <c r="S69">
        <v>300000</v>
      </c>
      <c r="T69">
        <v>300000</v>
      </c>
      <c r="U69">
        <v>300000</v>
      </c>
      <c r="V69">
        <v>300000</v>
      </c>
      <c r="W69">
        <v>300000</v>
      </c>
      <c r="X69">
        <v>300000</v>
      </c>
      <c r="Y69">
        <v>300000</v>
      </c>
      <c r="Z69">
        <v>300000</v>
      </c>
      <c r="AA69">
        <v>300000</v>
      </c>
      <c r="AB69">
        <v>300000</v>
      </c>
      <c r="AC69">
        <v>300000</v>
      </c>
      <c r="AD69">
        <v>300000</v>
      </c>
      <c r="AE69">
        <v>300000</v>
      </c>
      <c r="AF69">
        <v>300000</v>
      </c>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500</v>
      </c>
      <c r="B70">
        <v>600000</v>
      </c>
      <c r="C70">
        <v>300000</v>
      </c>
      <c r="D70">
        <v>300000</v>
      </c>
      <c r="E70">
        <v>300000</v>
      </c>
      <c r="F70">
        <v>300000</v>
      </c>
      <c r="G70">
        <v>300000</v>
      </c>
      <c r="H70">
        <v>300000</v>
      </c>
      <c r="I70">
        <v>300000</v>
      </c>
      <c r="J70">
        <v>300000</v>
      </c>
      <c r="K70">
        <v>300000</v>
      </c>
      <c r="L70">
        <v>300000</v>
      </c>
      <c r="M70">
        <v>300000</v>
      </c>
      <c r="N70">
        <v>300000</v>
      </c>
      <c r="O70">
        <v>300000</v>
      </c>
      <c r="P70">
        <v>300000</v>
      </c>
      <c r="Q70">
        <v>300000</v>
      </c>
      <c r="R70">
        <v>300000</v>
      </c>
      <c r="S70">
        <v>300000</v>
      </c>
      <c r="T70">
        <v>300000</v>
      </c>
      <c r="U70">
        <v>300000</v>
      </c>
      <c r="V70">
        <v>300000</v>
      </c>
      <c r="W70">
        <v>300000</v>
      </c>
      <c r="X70">
        <v>300000</v>
      </c>
      <c r="Y70">
        <v>300000</v>
      </c>
      <c r="Z70">
        <v>300000</v>
      </c>
      <c r="AA70">
        <v>300000</v>
      </c>
      <c r="AB70">
        <v>300000</v>
      </c>
      <c r="AC70">
        <v>300000</v>
      </c>
      <c r="AD70">
        <v>300000</v>
      </c>
      <c r="AE70">
        <v>300000</v>
      </c>
      <c r="AF70">
        <v>300000</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501</v>
      </c>
      <c r="B71">
        <v>599999.56999999995</v>
      </c>
      <c r="C71">
        <v>300000</v>
      </c>
      <c r="D71">
        <v>300000</v>
      </c>
      <c r="E71">
        <v>300000</v>
      </c>
      <c r="F71">
        <v>300000</v>
      </c>
      <c r="G71">
        <v>300000</v>
      </c>
      <c r="H71">
        <v>300000</v>
      </c>
      <c r="I71">
        <v>300000</v>
      </c>
      <c r="J71">
        <v>300000</v>
      </c>
      <c r="K71">
        <v>300000</v>
      </c>
      <c r="L71">
        <v>300000</v>
      </c>
      <c r="M71">
        <v>300000</v>
      </c>
      <c r="N71">
        <v>300000</v>
      </c>
      <c r="O71">
        <v>300000</v>
      </c>
      <c r="P71">
        <v>300000</v>
      </c>
      <c r="Q71">
        <v>300000</v>
      </c>
      <c r="R71">
        <v>300000</v>
      </c>
      <c r="S71">
        <v>300000</v>
      </c>
      <c r="T71">
        <v>300000</v>
      </c>
      <c r="U71">
        <v>300000</v>
      </c>
      <c r="V71">
        <v>300000</v>
      </c>
      <c r="W71">
        <v>300000</v>
      </c>
      <c r="X71">
        <v>300000</v>
      </c>
      <c r="Y71">
        <v>300000</v>
      </c>
      <c r="Z71">
        <v>300000</v>
      </c>
      <c r="AA71">
        <v>300000</v>
      </c>
      <c r="AB71">
        <v>300000</v>
      </c>
      <c r="AC71">
        <v>300000</v>
      </c>
      <c r="AD71">
        <v>225000</v>
      </c>
      <c r="AE71">
        <v>225000</v>
      </c>
      <c r="AF71">
        <v>225000</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502</v>
      </c>
      <c r="B72">
        <v>599999.56999999995</v>
      </c>
      <c r="C72">
        <v>300000</v>
      </c>
      <c r="D72">
        <v>300000</v>
      </c>
      <c r="E72">
        <v>300000</v>
      </c>
      <c r="F72">
        <v>300000</v>
      </c>
      <c r="G72">
        <v>300000</v>
      </c>
      <c r="H72">
        <v>300000</v>
      </c>
      <c r="I72">
        <v>300000</v>
      </c>
      <c r="J72">
        <v>300000</v>
      </c>
      <c r="K72">
        <v>300000</v>
      </c>
      <c r="L72">
        <v>300000</v>
      </c>
      <c r="M72">
        <v>300000</v>
      </c>
      <c r="N72">
        <v>300000</v>
      </c>
      <c r="O72">
        <v>300000</v>
      </c>
      <c r="P72">
        <v>300000</v>
      </c>
      <c r="Q72">
        <v>300000</v>
      </c>
      <c r="R72">
        <v>300000</v>
      </c>
      <c r="S72">
        <v>300000</v>
      </c>
      <c r="T72">
        <v>300000</v>
      </c>
      <c r="U72">
        <v>300000</v>
      </c>
      <c r="V72">
        <v>300000</v>
      </c>
      <c r="W72">
        <v>300000</v>
      </c>
      <c r="X72">
        <v>300000</v>
      </c>
      <c r="Y72">
        <v>300000</v>
      </c>
      <c r="Z72">
        <v>300000</v>
      </c>
      <c r="AA72">
        <v>300000</v>
      </c>
      <c r="AB72">
        <v>300000</v>
      </c>
      <c r="AC72">
        <v>300000</v>
      </c>
      <c r="AD72">
        <v>225000</v>
      </c>
      <c r="AE72">
        <v>225000</v>
      </c>
      <c r="AF72">
        <v>225000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503</v>
      </c>
      <c r="B73">
        <v>898760.69</v>
      </c>
      <c r="C73">
        <v>898760.69</v>
      </c>
      <c r="D73">
        <v>898760.69</v>
      </c>
      <c r="E73">
        <v>898760.69</v>
      </c>
      <c r="F73">
        <v>898760.69</v>
      </c>
      <c r="G73">
        <v>898760.69</v>
      </c>
      <c r="H73">
        <v>898760.69</v>
      </c>
      <c r="I73">
        <v>898760.69</v>
      </c>
      <c r="J73">
        <v>898760.69</v>
      </c>
      <c r="K73">
        <v>898760.69</v>
      </c>
      <c r="L73">
        <v>898760.69</v>
      </c>
      <c r="M73">
        <v>898760.69</v>
      </c>
      <c r="N73">
        <v>898760.69</v>
      </c>
      <c r="O73">
        <v>898760.69</v>
      </c>
      <c r="P73">
        <v>898760.69</v>
      </c>
      <c r="Q73">
        <v>898760.69</v>
      </c>
      <c r="R73">
        <v>898760.69</v>
      </c>
      <c r="S73">
        <v>898760.69</v>
      </c>
      <c r="T73">
        <v>898760.69</v>
      </c>
      <c r="U73">
        <v>898760.69</v>
      </c>
      <c r="V73">
        <v>898760.69</v>
      </c>
      <c r="W73">
        <v>898760.69</v>
      </c>
      <c r="X73">
        <v>898760.69</v>
      </c>
      <c r="Y73">
        <v>898760.69</v>
      </c>
      <c r="Z73">
        <v>898760.69</v>
      </c>
      <c r="AA73">
        <v>898760.69</v>
      </c>
      <c r="AB73">
        <v>898760.69</v>
      </c>
      <c r="AC73">
        <v>898761</v>
      </c>
      <c r="AD73">
        <v>0</v>
      </c>
      <c r="AE73">
        <v>0</v>
      </c>
      <c r="AF73">
        <v>0</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504</v>
      </c>
      <c r="B74">
        <v>898760.69</v>
      </c>
      <c r="C74">
        <v>898760.69</v>
      </c>
      <c r="D74">
        <v>898760.69</v>
      </c>
      <c r="E74">
        <v>898760.69</v>
      </c>
      <c r="F74">
        <v>898760.69</v>
      </c>
      <c r="G74">
        <v>898760.69</v>
      </c>
      <c r="H74">
        <v>898760.69</v>
      </c>
      <c r="I74">
        <v>898760.69</v>
      </c>
      <c r="J74">
        <v>898760.69</v>
      </c>
      <c r="K74">
        <v>898760.69</v>
      </c>
      <c r="L74">
        <v>898760.69</v>
      </c>
      <c r="M74">
        <v>898760.69</v>
      </c>
      <c r="N74">
        <v>898760.69</v>
      </c>
      <c r="O74">
        <v>898760.69</v>
      </c>
      <c r="P74">
        <v>898760.69</v>
      </c>
      <c r="Q74">
        <v>898760.69</v>
      </c>
      <c r="R74">
        <v>898760.69</v>
      </c>
      <c r="S74">
        <v>898760.69</v>
      </c>
      <c r="T74">
        <v>898760.69</v>
      </c>
      <c r="U74">
        <v>898760.69</v>
      </c>
      <c r="V74">
        <v>898760.69</v>
      </c>
      <c r="W74">
        <v>898760.69</v>
      </c>
      <c r="X74">
        <v>898760.69</v>
      </c>
      <c r="Y74">
        <v>898760.69</v>
      </c>
      <c r="Z74">
        <v>898760.69</v>
      </c>
      <c r="AA74">
        <v>898760.69</v>
      </c>
      <c r="AB74">
        <v>898760.69</v>
      </c>
      <c r="AC74">
        <v>898761</v>
      </c>
      <c r="AD74">
        <v>0</v>
      </c>
      <c r="AE74">
        <v>0</v>
      </c>
      <c r="AF74">
        <v>0</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506</v>
      </c>
      <c r="B75">
        <v>4002935.27</v>
      </c>
      <c r="C75">
        <v>4882907.41</v>
      </c>
      <c r="D75">
        <v>4099677.85</v>
      </c>
      <c r="E75">
        <v>3191498.19</v>
      </c>
      <c r="F75">
        <v>2620991.19</v>
      </c>
      <c r="G75">
        <v>3233941.33</v>
      </c>
      <c r="H75">
        <v>2668332.87</v>
      </c>
      <c r="I75">
        <v>2120979.08</v>
      </c>
      <c r="J75">
        <v>1748691.48</v>
      </c>
      <c r="K75">
        <v>2434181.08</v>
      </c>
      <c r="L75">
        <v>2175030.52</v>
      </c>
      <c r="M75">
        <v>1799832.5</v>
      </c>
      <c r="N75">
        <v>1512844.16</v>
      </c>
      <c r="O75">
        <v>1822167.74</v>
      </c>
      <c r="P75">
        <v>1572050.7</v>
      </c>
      <c r="Q75">
        <v>1307447.6399999999</v>
      </c>
      <c r="R75">
        <v>1071988.72</v>
      </c>
      <c r="S75">
        <v>1275811.51</v>
      </c>
      <c r="T75">
        <v>1098667.1000000001</v>
      </c>
      <c r="U75">
        <v>886340.72</v>
      </c>
      <c r="V75">
        <v>735718.12</v>
      </c>
      <c r="W75">
        <v>909494.35</v>
      </c>
      <c r="X75">
        <v>789898.97</v>
      </c>
      <c r="Y75">
        <v>645781.88</v>
      </c>
      <c r="Z75">
        <v>555029.78</v>
      </c>
      <c r="AA75">
        <v>654176.09</v>
      </c>
      <c r="AB75">
        <v>565485.72</v>
      </c>
      <c r="AC75">
        <v>460117</v>
      </c>
      <c r="AD75">
        <v>429820.15999999997</v>
      </c>
      <c r="AE75">
        <v>368027.62</v>
      </c>
      <c r="AF75">
        <v>297024.69</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507</v>
      </c>
      <c r="B76">
        <v>30000</v>
      </c>
      <c r="C76">
        <v>30000</v>
      </c>
      <c r="D76">
        <v>30000</v>
      </c>
      <c r="E76">
        <v>30000</v>
      </c>
      <c r="F76">
        <v>30000</v>
      </c>
      <c r="G76">
        <v>30000</v>
      </c>
      <c r="H76">
        <v>30000</v>
      </c>
      <c r="I76">
        <v>30000</v>
      </c>
      <c r="J76">
        <v>30000</v>
      </c>
      <c r="K76">
        <v>30000</v>
      </c>
      <c r="L76">
        <v>30000</v>
      </c>
      <c r="M76">
        <v>30000</v>
      </c>
      <c r="N76">
        <v>30000</v>
      </c>
      <c r="O76">
        <v>30000</v>
      </c>
      <c r="P76">
        <v>30000</v>
      </c>
      <c r="Q76">
        <v>30000</v>
      </c>
      <c r="R76">
        <v>30000</v>
      </c>
      <c r="S76">
        <v>30000</v>
      </c>
      <c r="T76">
        <v>30000</v>
      </c>
      <c r="U76">
        <v>30000</v>
      </c>
      <c r="V76">
        <v>30000</v>
      </c>
      <c r="W76">
        <v>30000</v>
      </c>
      <c r="X76">
        <v>30000</v>
      </c>
      <c r="Y76">
        <v>30000</v>
      </c>
      <c r="Z76">
        <v>30000</v>
      </c>
      <c r="AA76">
        <v>30000</v>
      </c>
      <c r="AB76">
        <v>30000</v>
      </c>
      <c r="AC76">
        <v>30000</v>
      </c>
      <c r="AD76">
        <v>30000</v>
      </c>
      <c r="AE76">
        <v>30000</v>
      </c>
      <c r="AF76">
        <v>30000</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508</v>
      </c>
      <c r="B77">
        <v>30000</v>
      </c>
      <c r="C77">
        <v>30000</v>
      </c>
      <c r="D77">
        <v>30000</v>
      </c>
      <c r="E77">
        <v>30000</v>
      </c>
      <c r="F77">
        <v>30000</v>
      </c>
      <c r="G77">
        <v>30000</v>
      </c>
      <c r="H77">
        <v>30000</v>
      </c>
      <c r="I77">
        <v>30000</v>
      </c>
      <c r="J77">
        <v>30000</v>
      </c>
      <c r="K77">
        <v>30000</v>
      </c>
      <c r="L77">
        <v>30000</v>
      </c>
      <c r="M77">
        <v>30000</v>
      </c>
      <c r="N77">
        <v>30000</v>
      </c>
      <c r="O77">
        <v>30000</v>
      </c>
      <c r="P77">
        <v>30000</v>
      </c>
      <c r="Q77">
        <v>30000</v>
      </c>
      <c r="R77">
        <v>30000</v>
      </c>
      <c r="S77">
        <v>30000</v>
      </c>
      <c r="T77">
        <v>30000</v>
      </c>
      <c r="U77">
        <v>30000</v>
      </c>
      <c r="V77">
        <v>30000</v>
      </c>
      <c r="W77">
        <v>30000</v>
      </c>
      <c r="X77">
        <v>30000</v>
      </c>
      <c r="Y77">
        <v>30000</v>
      </c>
      <c r="Z77">
        <v>30000</v>
      </c>
      <c r="AA77">
        <v>30000</v>
      </c>
      <c r="AB77">
        <v>30000</v>
      </c>
      <c r="AC77">
        <v>30000</v>
      </c>
      <c r="AD77">
        <v>30000</v>
      </c>
      <c r="AE77">
        <v>30000</v>
      </c>
      <c r="AF77">
        <v>30000</v>
      </c>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330</v>
      </c>
      <c r="B78">
        <v>3972935.27</v>
      </c>
      <c r="C78">
        <v>4852907.41</v>
      </c>
      <c r="D78">
        <v>4069677.85</v>
      </c>
      <c r="E78">
        <v>3161498.19</v>
      </c>
      <c r="F78">
        <v>2590991.19</v>
      </c>
      <c r="G78">
        <v>3203941.33</v>
      </c>
      <c r="H78">
        <v>2638332.87</v>
      </c>
      <c r="I78">
        <v>2090979.08</v>
      </c>
      <c r="J78">
        <v>1718691.48</v>
      </c>
      <c r="K78">
        <v>2404181.08</v>
      </c>
      <c r="L78">
        <v>2145030.52</v>
      </c>
      <c r="M78">
        <v>1769832.5</v>
      </c>
      <c r="N78">
        <v>1482844.1599999999</v>
      </c>
      <c r="O78">
        <v>1792167.74</v>
      </c>
      <c r="P78">
        <v>1542050.7</v>
      </c>
      <c r="Q78">
        <v>1277447.6399999999</v>
      </c>
      <c r="R78">
        <v>1041988.72</v>
      </c>
      <c r="S78">
        <v>1245811.51</v>
      </c>
      <c r="T78">
        <v>1068667.1000000001</v>
      </c>
      <c r="U78">
        <v>856340.72</v>
      </c>
      <c r="V78">
        <v>705718.12</v>
      </c>
      <c r="W78">
        <v>879494.35</v>
      </c>
      <c r="X78">
        <v>759898.97</v>
      </c>
      <c r="Y78">
        <v>615781.88</v>
      </c>
      <c r="Z78">
        <v>525029.78</v>
      </c>
      <c r="AA78">
        <v>624176.09</v>
      </c>
      <c r="AB78">
        <v>535485.72</v>
      </c>
      <c r="AC78">
        <v>430117</v>
      </c>
      <c r="AD78">
        <v>399820.16</v>
      </c>
      <c r="AE78">
        <v>338027.62</v>
      </c>
      <c r="AF78">
        <v>267024.69</v>
      </c>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509</v>
      </c>
      <c r="B79">
        <v>-348103.17</v>
      </c>
      <c r="C79">
        <v>-10627.9</v>
      </c>
      <c r="D79">
        <v>-13576.05</v>
      </c>
      <c r="E79">
        <v>-14720.37</v>
      </c>
      <c r="F79">
        <v>-17937.25</v>
      </c>
      <c r="G79">
        <v>-16405.349999999999</v>
      </c>
      <c r="H79">
        <v>-14799.78</v>
      </c>
      <c r="I79">
        <v>-16243.77</v>
      </c>
      <c r="J79">
        <v>-17534.849999999999</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515</v>
      </c>
      <c r="B80">
        <v>-348103.17</v>
      </c>
      <c r="C80">
        <v>-10627.9</v>
      </c>
      <c r="D80">
        <v>-13576.05</v>
      </c>
      <c r="E80">
        <v>-14720.37</v>
      </c>
      <c r="F80">
        <v>-17937.25</v>
      </c>
      <c r="G80">
        <v>-16405.349999999999</v>
      </c>
      <c r="H80">
        <v>-14799.78</v>
      </c>
      <c r="I80">
        <v>-16243.77</v>
      </c>
      <c r="J80">
        <v>-17534.849999999999</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331</v>
      </c>
      <c r="B81">
        <v>5153592.3499999996</v>
      </c>
      <c r="C81">
        <v>6071040.1900000004</v>
      </c>
      <c r="D81">
        <v>5284862.49</v>
      </c>
      <c r="E81">
        <v>4375538.5</v>
      </c>
      <c r="F81">
        <v>3801814.63</v>
      </c>
      <c r="G81">
        <v>4416296.67</v>
      </c>
      <c r="H81">
        <v>3852293.78</v>
      </c>
      <c r="I81">
        <v>3303496</v>
      </c>
      <c r="J81">
        <v>2929917.31</v>
      </c>
      <c r="K81">
        <v>3632941.77</v>
      </c>
      <c r="L81">
        <v>3373791.21</v>
      </c>
      <c r="M81">
        <v>2998593.19</v>
      </c>
      <c r="N81">
        <v>2711604.84</v>
      </c>
      <c r="O81">
        <v>3020928.43</v>
      </c>
      <c r="P81">
        <v>2770811.39</v>
      </c>
      <c r="Q81">
        <v>2506208.33</v>
      </c>
      <c r="R81">
        <v>2270749.41</v>
      </c>
      <c r="S81">
        <v>2474572.19</v>
      </c>
      <c r="T81">
        <v>2297427.79</v>
      </c>
      <c r="U81">
        <v>2085101.4</v>
      </c>
      <c r="V81">
        <v>1934478.81</v>
      </c>
      <c r="W81">
        <v>2108255.0299999998</v>
      </c>
      <c r="X81">
        <v>1988659.65</v>
      </c>
      <c r="Y81">
        <v>1844542.57</v>
      </c>
      <c r="Z81">
        <v>1753790.46</v>
      </c>
      <c r="AA81">
        <v>1852936.77</v>
      </c>
      <c r="AB81">
        <v>1764246.4</v>
      </c>
      <c r="AC81">
        <v>1658878</v>
      </c>
      <c r="AD81">
        <v>654820.16</v>
      </c>
      <c r="AE81">
        <v>593027.62</v>
      </c>
      <c r="AF81">
        <v>522024.69</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516</v>
      </c>
      <c r="B82">
        <v>14657.56</v>
      </c>
      <c r="C82">
        <v>14724.11</v>
      </c>
      <c r="D82">
        <v>15887.87</v>
      </c>
      <c r="E82">
        <v>30028.49</v>
      </c>
      <c r="F82">
        <v>27776.54</v>
      </c>
      <c r="G82">
        <v>18163.240000000002</v>
      </c>
      <c r="H82">
        <v>18534.79</v>
      </c>
      <c r="I82">
        <v>680.9</v>
      </c>
      <c r="J82">
        <v>4926.79</v>
      </c>
      <c r="K82">
        <v>7430.84</v>
      </c>
      <c r="L82">
        <v>2365.61</v>
      </c>
      <c r="M82">
        <v>4523.78</v>
      </c>
      <c r="N82">
        <v>5037.41</v>
      </c>
      <c r="O82">
        <v>4849.2</v>
      </c>
      <c r="P82">
        <v>5720.17</v>
      </c>
      <c r="Q82">
        <v>2914.08</v>
      </c>
      <c r="R82">
        <v>2856.88</v>
      </c>
      <c r="S82">
        <v>56.47</v>
      </c>
      <c r="T82">
        <v>487.66</v>
      </c>
      <c r="U82">
        <v>830.54</v>
      </c>
      <c r="V82">
        <v>399.46</v>
      </c>
      <c r="W82">
        <v>510.69</v>
      </c>
      <c r="X82">
        <v>586.34</v>
      </c>
      <c r="Y82">
        <v>28985.77</v>
      </c>
      <c r="Z82">
        <v>30185.39</v>
      </c>
      <c r="AA82">
        <v>-0.22</v>
      </c>
      <c r="AB82">
        <v>-0.18</v>
      </c>
      <c r="AC82">
        <v>-2879</v>
      </c>
      <c r="AD82">
        <v>-532.35</v>
      </c>
      <c r="AE82">
        <v>1021.31</v>
      </c>
      <c r="AF82">
        <v>1921.7</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517</v>
      </c>
      <c r="B83">
        <v>5168249.91</v>
      </c>
      <c r="C83">
        <v>6085764.2999999998</v>
      </c>
      <c r="D83">
        <v>5300750.3600000003</v>
      </c>
      <c r="E83">
        <v>4405566.99</v>
      </c>
      <c r="F83">
        <v>3829591.17</v>
      </c>
      <c r="G83">
        <v>4434459.9000000004</v>
      </c>
      <c r="H83">
        <v>3870828.57</v>
      </c>
      <c r="I83">
        <v>3304176.89</v>
      </c>
      <c r="J83">
        <v>2934844.1</v>
      </c>
      <c r="K83">
        <v>3640372.6</v>
      </c>
      <c r="L83">
        <v>3376156.81</v>
      </c>
      <c r="M83">
        <v>3003116.96</v>
      </c>
      <c r="N83">
        <v>2716642.25</v>
      </c>
      <c r="O83">
        <v>3025777.63</v>
      </c>
      <c r="P83">
        <v>2776531.56</v>
      </c>
      <c r="Q83">
        <v>2509122.41</v>
      </c>
      <c r="R83">
        <v>2273606.2799999998</v>
      </c>
      <c r="S83">
        <v>2474628.66</v>
      </c>
      <c r="T83">
        <v>2297915.4500000002</v>
      </c>
      <c r="U83">
        <v>2085931.94</v>
      </c>
      <c r="V83">
        <v>1934878.27</v>
      </c>
      <c r="W83">
        <v>2108765.7200000002</v>
      </c>
      <c r="X83">
        <v>1989245.99</v>
      </c>
      <c r="Y83">
        <v>1873528.34</v>
      </c>
      <c r="Z83">
        <v>1783975.85</v>
      </c>
      <c r="AA83">
        <v>1852936.55</v>
      </c>
      <c r="AB83">
        <v>1764246.22</v>
      </c>
      <c r="AC83">
        <v>1655999</v>
      </c>
      <c r="AD83">
        <v>654287.81999999995</v>
      </c>
      <c r="AE83">
        <v>594048.93000000005</v>
      </c>
      <c r="AF83">
        <v>523946.39</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518</v>
      </c>
      <c r="B84">
        <v>17254975.309999999</v>
      </c>
      <c r="C84">
        <v>16972896.07</v>
      </c>
      <c r="D84">
        <v>15965739.470000001</v>
      </c>
      <c r="E84">
        <v>11865925.859999999</v>
      </c>
      <c r="F84">
        <v>10957153.029999999</v>
      </c>
      <c r="G84">
        <v>10872643.369999999</v>
      </c>
      <c r="H84">
        <v>9206718.0299999993</v>
      </c>
      <c r="I84">
        <v>9830008.1199999992</v>
      </c>
      <c r="J84">
        <v>9459306.7699999996</v>
      </c>
      <c r="K84">
        <v>9480417.3900000006</v>
      </c>
      <c r="L84">
        <v>9159674.0600000005</v>
      </c>
      <c r="M84">
        <v>7109298.1399999997</v>
      </c>
      <c r="N84">
        <v>7770292.75</v>
      </c>
      <c r="O84">
        <v>7776320.8099999996</v>
      </c>
      <c r="P84">
        <v>7588617.5099999998</v>
      </c>
      <c r="Q84">
        <v>6071486.3300000001</v>
      </c>
      <c r="R84">
        <v>6333141.7000000002</v>
      </c>
      <c r="S84">
        <v>6392371.4699999997</v>
      </c>
      <c r="T84">
        <v>7177533.5099999998</v>
      </c>
      <c r="U84">
        <v>5490239.5599999996</v>
      </c>
      <c r="V84">
        <v>5770833.2400000002</v>
      </c>
      <c r="W84">
        <v>5342743.09</v>
      </c>
      <c r="X84">
        <v>4825824.95</v>
      </c>
      <c r="Y84">
        <v>3900515.62</v>
      </c>
      <c r="Z84">
        <v>3607300.65</v>
      </c>
      <c r="AA84">
        <v>4007895.5</v>
      </c>
      <c r="AB84">
        <v>4401780.76</v>
      </c>
      <c r="AC84">
        <v>3460369</v>
      </c>
      <c r="AD84">
        <v>3314868.42</v>
      </c>
      <c r="AE84">
        <v>3460875.18</v>
      </c>
      <c r="AF84">
        <v>4384792.2</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634</v>
      </c>
      <c r="B85" t="s">
        <v>2588</v>
      </c>
      <c r="C85" t="s">
        <v>832</v>
      </c>
      <c r="D85" t="s">
        <v>833</v>
      </c>
      <c r="E85" t="s">
        <v>834</v>
      </c>
      <c r="F85" t="s">
        <v>732</v>
      </c>
      <c r="G85" t="s">
        <v>635</v>
      </c>
      <c r="H85" t="s">
        <v>636</v>
      </c>
      <c r="I85" t="s">
        <v>637</v>
      </c>
      <c r="J85" t="s">
        <v>638</v>
      </c>
      <c r="K85" t="s">
        <v>639</v>
      </c>
      <c r="L85" t="s">
        <v>640</v>
      </c>
      <c r="M85" t="s">
        <v>641</v>
      </c>
      <c r="N85" t="s">
        <v>642</v>
      </c>
      <c r="O85" t="s">
        <v>643</v>
      </c>
      <c r="P85" t="s">
        <v>644</v>
      </c>
      <c r="Q85" t="s">
        <v>645</v>
      </c>
      <c r="R85" t="s">
        <v>646</v>
      </c>
      <c r="S85" t="s">
        <v>647</v>
      </c>
      <c r="T85" t="s">
        <v>648</v>
      </c>
      <c r="U85" t="s">
        <v>649</v>
      </c>
      <c r="V85" t="s">
        <v>650</v>
      </c>
      <c r="W85" t="s">
        <v>651</v>
      </c>
      <c r="X85" t="s">
        <v>652</v>
      </c>
      <c r="Y85" t="s">
        <v>653</v>
      </c>
      <c r="Z85" t="s">
        <v>654</v>
      </c>
      <c r="AA85" t="s">
        <v>655</v>
      </c>
      <c r="AB85" t="s">
        <v>656</v>
      </c>
      <c r="AC85" t="s">
        <v>657</v>
      </c>
      <c r="AD85" t="s">
        <v>658</v>
      </c>
      <c r="AE85" t="s">
        <v>659</v>
      </c>
      <c r="AF85" t="s">
        <v>660</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688</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835</v>
      </c>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690</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5565545.2699999996</v>
      </c>
      <c r="C119" s="131">
        <f t="shared" ref="C119:BL119" si="0">IFERROR(INDEX(C$3:C$117,MATCH($A$119,$A$3:$A$117,0),1),0)</f>
        <v>5165858.92</v>
      </c>
      <c r="D119" s="131">
        <f t="shared" si="0"/>
        <v>3800990.83</v>
      </c>
      <c r="E119" s="131">
        <f t="shared" si="0"/>
        <v>3335773.26</v>
      </c>
      <c r="F119" s="131">
        <f t="shared" si="0"/>
        <v>2229520.2599999998</v>
      </c>
      <c r="G119" s="131">
        <f t="shared" si="0"/>
        <v>1712044.37</v>
      </c>
      <c r="H119" s="131">
        <f t="shared" si="0"/>
        <v>1282509.6499999999</v>
      </c>
      <c r="I119" s="131">
        <f t="shared" si="0"/>
        <v>2346540.5099999998</v>
      </c>
      <c r="J119" s="131">
        <f t="shared" si="0"/>
        <v>1423288.88</v>
      </c>
      <c r="K119" s="131">
        <f t="shared" si="0"/>
        <v>1460276.34</v>
      </c>
      <c r="L119" s="131">
        <f t="shared" si="0"/>
        <v>2138503.36</v>
      </c>
      <c r="M119" s="131">
        <f t="shared" si="0"/>
        <v>2015780.65</v>
      </c>
      <c r="N119" s="131">
        <f t="shared" si="0"/>
        <v>2451609.87</v>
      </c>
      <c r="O119" s="131">
        <f t="shared" si="0"/>
        <v>2216947.3199999998</v>
      </c>
      <c r="P119" s="131">
        <f t="shared" si="0"/>
        <v>1674804.36</v>
      </c>
      <c r="Q119" s="131">
        <f t="shared" si="0"/>
        <v>1520272.31</v>
      </c>
      <c r="R119" s="131">
        <f t="shared" si="0"/>
        <v>2001593.25</v>
      </c>
      <c r="S119" s="131">
        <f t="shared" si="0"/>
        <v>2013908.01</v>
      </c>
      <c r="T119" s="131">
        <f t="shared" si="0"/>
        <v>1439823.29</v>
      </c>
      <c r="U119" s="131">
        <f t="shared" si="0"/>
        <v>1298127.82</v>
      </c>
      <c r="V119" s="131">
        <f t="shared" si="0"/>
        <v>1679773.05</v>
      </c>
      <c r="W119" s="131">
        <f t="shared" si="0"/>
        <v>1754993.06</v>
      </c>
      <c r="X119" s="131">
        <f t="shared" si="0"/>
        <v>953439.63</v>
      </c>
      <c r="Y119" s="131">
        <f t="shared" si="0"/>
        <v>812092.27</v>
      </c>
      <c r="Z119" s="131">
        <f t="shared" si="0"/>
        <v>498195.71</v>
      </c>
      <c r="AA119" s="131">
        <f t="shared" si="0"/>
        <v>609655.44999999995</v>
      </c>
      <c r="AB119" s="131">
        <f t="shared" si="0"/>
        <v>693177.65</v>
      </c>
      <c r="AC119" s="131">
        <f t="shared" si="0"/>
        <v>670551</v>
      </c>
      <c r="AD119" s="131">
        <f t="shared" si="0"/>
        <v>1332267.3</v>
      </c>
      <c r="AE119" s="131">
        <f t="shared" si="0"/>
        <v>1629129.6</v>
      </c>
      <c r="AF119" s="131">
        <f t="shared" si="0"/>
        <v>1897719.18</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2040</v>
      </c>
      <c r="K120" s="131">
        <f t="shared" si="1"/>
        <v>4080</v>
      </c>
      <c r="L120" s="131">
        <f t="shared" si="1"/>
        <v>0</v>
      </c>
      <c r="M120" s="131">
        <f t="shared" si="1"/>
        <v>0</v>
      </c>
      <c r="N120" s="131">
        <f t="shared" si="1"/>
        <v>0</v>
      </c>
      <c r="O120" s="131">
        <f t="shared" si="1"/>
        <v>0</v>
      </c>
      <c r="P120" s="131">
        <f t="shared" si="1"/>
        <v>0</v>
      </c>
      <c r="Q120" s="131">
        <f t="shared" si="1"/>
        <v>490</v>
      </c>
      <c r="R120" s="131">
        <f t="shared" si="1"/>
        <v>490</v>
      </c>
      <c r="S120" s="131">
        <f t="shared" si="1"/>
        <v>490</v>
      </c>
      <c r="T120" s="131">
        <f t="shared" si="1"/>
        <v>490</v>
      </c>
      <c r="U120" s="131">
        <f t="shared" si="1"/>
        <v>980</v>
      </c>
      <c r="V120" s="131">
        <f t="shared" si="1"/>
        <v>980</v>
      </c>
      <c r="W120" s="131">
        <f t="shared" si="1"/>
        <v>1960</v>
      </c>
      <c r="X120" s="131">
        <f t="shared" si="1"/>
        <v>1960</v>
      </c>
      <c r="Y120" s="131">
        <f t="shared" si="1"/>
        <v>1960</v>
      </c>
      <c r="Z120" s="131">
        <f t="shared" si="1"/>
        <v>1960</v>
      </c>
      <c r="AA120" s="131">
        <f t="shared" si="1"/>
        <v>0</v>
      </c>
      <c r="AB120" s="131">
        <f t="shared" si="1"/>
        <v>0</v>
      </c>
      <c r="AC120" s="131">
        <f t="shared" si="1"/>
        <v>10000</v>
      </c>
      <c r="AD120" s="131">
        <f t="shared" si="1"/>
        <v>10000</v>
      </c>
      <c r="AE120" s="131">
        <f t="shared" si="1"/>
        <v>10000</v>
      </c>
      <c r="AF120" s="131">
        <f t="shared" si="1"/>
        <v>3000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7692.53</v>
      </c>
      <c r="P121" s="131">
        <f t="shared" si="2"/>
        <v>0</v>
      </c>
      <c r="Q121" s="131">
        <f t="shared" si="2"/>
        <v>0</v>
      </c>
      <c r="R121" s="131">
        <f t="shared" si="2"/>
        <v>90000</v>
      </c>
      <c r="S121" s="131">
        <f t="shared" si="2"/>
        <v>90000</v>
      </c>
      <c r="T121" s="131">
        <f t="shared" si="2"/>
        <v>223206.6</v>
      </c>
      <c r="U121" s="131">
        <f t="shared" si="2"/>
        <v>90000</v>
      </c>
      <c r="V121" s="131">
        <f t="shared" si="2"/>
        <v>104340</v>
      </c>
      <c r="W121" s="131">
        <f t="shared" si="2"/>
        <v>14340</v>
      </c>
      <c r="X121" s="131">
        <f t="shared" si="2"/>
        <v>14340</v>
      </c>
      <c r="Y121" s="131">
        <f t="shared" si="2"/>
        <v>14340</v>
      </c>
      <c r="Z121" s="131">
        <f t="shared" si="2"/>
        <v>14340</v>
      </c>
      <c r="AA121" s="131">
        <f t="shared" si="2"/>
        <v>14340</v>
      </c>
      <c r="AB121" s="131">
        <f t="shared" si="2"/>
        <v>14340</v>
      </c>
      <c r="AC121" s="131">
        <f t="shared" si="2"/>
        <v>14340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88206.6</v>
      </c>
      <c r="S122" s="131">
        <f>IFERROR(INDEX(S$3:S$117,MATCH($A$122,$A3:$A$117,0),1),0)</f>
        <v>110706.6</v>
      </c>
      <c r="T122" s="131">
        <f>IFERROR(INDEX(T$3:T$117,MATCH($A$122,$A3:$A$117,0),1),0)</f>
        <v>0</v>
      </c>
      <c r="U122" s="131">
        <f>IFERROR(INDEX(U$3:U$117,MATCH($A$122,$A3:$A$117,0),1),0)</f>
        <v>155706.6</v>
      </c>
      <c r="V122" s="131">
        <f>IFERROR(INDEX(V$3:V$117,MATCH($A$122,$A3:$A$117,0),1),0)</f>
        <v>210308.65</v>
      </c>
      <c r="W122" s="131">
        <f>IFERROR(INDEX(W$3:W$117,MATCH($A$122,$A3:$A$117,0),1),0)</f>
        <v>35687.050000000003</v>
      </c>
      <c r="X122" s="131">
        <f>IFERROR(INDEX(X$3:X$117,MATCH($A$122,$A3:$A$117,0),1),0)</f>
        <v>39272.050000000003</v>
      </c>
      <c r="Y122" s="131">
        <f>IFERROR(INDEX(Y$3:Y$117,MATCH($A$122,$A3:$A$117,0),1),0)</f>
        <v>42857.05</v>
      </c>
      <c r="Z122" s="131">
        <f>IFERROR(INDEX(Z$3:Z$117,MATCH($A$122,$A3:$A$117,0),1),0)</f>
        <v>46442.05</v>
      </c>
      <c r="AA122" s="131">
        <f>IFERROR(INDEX(AA$3:AA$117,MATCH($A$122,$A3:$A$117,0),1),0)</f>
        <v>50027.05</v>
      </c>
      <c r="AB122" s="131">
        <f>IFERROR(INDEX(AB$3:AB$117,MATCH($A$122,$A3:$A$117,0),1),0)</f>
        <v>53612.05</v>
      </c>
      <c r="AC122" s="131">
        <f>IFERROR(INDEX(AC$3:AC$117,MATCH($A$122,$A3:$A$117,0),1),0)</f>
        <v>57197</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5565545.2699999996</v>
      </c>
      <c r="C123" s="80">
        <f t="shared" ref="C123:BC123" si="3">C119+C120+C121</f>
        <v>5165858.92</v>
      </c>
      <c r="D123" s="80">
        <f t="shared" si="3"/>
        <v>3800990.83</v>
      </c>
      <c r="E123" s="80">
        <f t="shared" si="3"/>
        <v>3335773.26</v>
      </c>
      <c r="F123" s="80">
        <f t="shared" si="3"/>
        <v>2229520.2599999998</v>
      </c>
      <c r="G123" s="80">
        <f t="shared" si="3"/>
        <v>1712044.37</v>
      </c>
      <c r="H123" s="80">
        <f t="shared" si="3"/>
        <v>1282509.6499999999</v>
      </c>
      <c r="I123" s="80">
        <f t="shared" si="3"/>
        <v>2346540.5099999998</v>
      </c>
      <c r="J123" s="80">
        <f t="shared" si="3"/>
        <v>1425328.88</v>
      </c>
      <c r="K123" s="80">
        <f t="shared" si="3"/>
        <v>1464356.34</v>
      </c>
      <c r="L123" s="80">
        <f t="shared" si="3"/>
        <v>2138503.36</v>
      </c>
      <c r="M123" s="80">
        <f t="shared" si="3"/>
        <v>2015780.65</v>
      </c>
      <c r="N123" s="80">
        <f t="shared" si="3"/>
        <v>2451609.87</v>
      </c>
      <c r="O123" s="80">
        <f t="shared" ref="O123" si="4">O119+O120+O121</f>
        <v>2224639.8499999996</v>
      </c>
      <c r="P123" s="80">
        <f t="shared" si="3"/>
        <v>1674804.36</v>
      </c>
      <c r="Q123" s="80">
        <f t="shared" si="3"/>
        <v>1520762.31</v>
      </c>
      <c r="R123" s="80">
        <f t="shared" si="3"/>
        <v>2092083.25</v>
      </c>
      <c r="S123" s="80">
        <f t="shared" si="3"/>
        <v>2104398.0099999998</v>
      </c>
      <c r="T123" s="80">
        <f t="shared" si="3"/>
        <v>1663519.8900000001</v>
      </c>
      <c r="U123" s="80">
        <f t="shared" si="3"/>
        <v>1389107.82</v>
      </c>
      <c r="V123" s="80">
        <f t="shared" si="3"/>
        <v>1785093.05</v>
      </c>
      <c r="W123" s="80">
        <f t="shared" si="3"/>
        <v>1771293.06</v>
      </c>
      <c r="X123" s="80">
        <f t="shared" si="3"/>
        <v>969739.63</v>
      </c>
      <c r="Y123" s="80">
        <f t="shared" si="3"/>
        <v>828392.27</v>
      </c>
      <c r="Z123" s="80">
        <f t="shared" si="3"/>
        <v>514495.71</v>
      </c>
      <c r="AA123" s="80">
        <f t="shared" si="3"/>
        <v>623995.44999999995</v>
      </c>
      <c r="AB123" s="80">
        <f t="shared" si="3"/>
        <v>707517.65</v>
      </c>
      <c r="AC123" s="80">
        <f t="shared" si="3"/>
        <v>694891</v>
      </c>
      <c r="AD123" s="80">
        <f t="shared" si="3"/>
        <v>1342267.3</v>
      </c>
      <c r="AE123" s="80">
        <f t="shared" si="3"/>
        <v>1639129.6</v>
      </c>
      <c r="AF123" s="80">
        <f t="shared" si="3"/>
        <v>1900719.18</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ref="O124" si="7">O122</f>
        <v>0</v>
      </c>
      <c r="P124" s="80">
        <f t="shared" si="6"/>
        <v>0</v>
      </c>
      <c r="Q124" s="80">
        <f t="shared" si="6"/>
        <v>0</v>
      </c>
      <c r="R124" s="80">
        <f t="shared" si="6"/>
        <v>88206.6</v>
      </c>
      <c r="S124" s="80">
        <f t="shared" si="6"/>
        <v>110706.6</v>
      </c>
      <c r="T124" s="80">
        <f t="shared" si="6"/>
        <v>0</v>
      </c>
      <c r="U124" s="80">
        <f t="shared" si="6"/>
        <v>155706.6</v>
      </c>
      <c r="V124" s="80">
        <f t="shared" si="6"/>
        <v>210308.65</v>
      </c>
      <c r="W124" s="80">
        <f t="shared" si="6"/>
        <v>35687.050000000003</v>
      </c>
      <c r="X124" s="80">
        <f t="shared" si="6"/>
        <v>39272.050000000003</v>
      </c>
      <c r="Y124" s="80">
        <f t="shared" si="6"/>
        <v>42857.05</v>
      </c>
      <c r="Z124" s="80">
        <f t="shared" si="6"/>
        <v>46442.05</v>
      </c>
      <c r="AA124" s="80">
        <f t="shared" si="6"/>
        <v>50027.05</v>
      </c>
      <c r="AB124" s="80">
        <f t="shared" si="6"/>
        <v>53612.05</v>
      </c>
      <c r="AC124" s="80">
        <f t="shared" si="6"/>
        <v>57197</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5565545.2699999996</v>
      </c>
      <c r="C125" s="82">
        <f t="shared" ref="C125:BL125" si="8">SUM(C123:C124)</f>
        <v>5165858.92</v>
      </c>
      <c r="D125" s="82">
        <f t="shared" si="8"/>
        <v>3800990.83</v>
      </c>
      <c r="E125" s="82">
        <f t="shared" si="8"/>
        <v>3335773.26</v>
      </c>
      <c r="F125" s="82">
        <f t="shared" si="8"/>
        <v>2229520.2599999998</v>
      </c>
      <c r="G125" s="82">
        <f t="shared" si="8"/>
        <v>1712044.37</v>
      </c>
      <c r="H125" s="82">
        <f t="shared" si="8"/>
        <v>1282509.6499999999</v>
      </c>
      <c r="I125" s="82">
        <f t="shared" si="8"/>
        <v>2346540.5099999998</v>
      </c>
      <c r="J125" s="82">
        <f t="shared" si="8"/>
        <v>1425328.88</v>
      </c>
      <c r="K125" s="82">
        <f t="shared" si="8"/>
        <v>1464356.34</v>
      </c>
      <c r="L125" s="82">
        <f t="shared" si="8"/>
        <v>2138503.36</v>
      </c>
      <c r="M125" s="82">
        <f t="shared" si="8"/>
        <v>2015780.65</v>
      </c>
      <c r="N125" s="82">
        <f t="shared" si="8"/>
        <v>2451609.87</v>
      </c>
      <c r="O125" s="82">
        <f t="shared" ref="O125" si="9">SUM(O123:O124)</f>
        <v>2224639.8499999996</v>
      </c>
      <c r="P125" s="82">
        <f t="shared" si="8"/>
        <v>1674804.36</v>
      </c>
      <c r="Q125" s="82">
        <f t="shared" si="8"/>
        <v>1520762.31</v>
      </c>
      <c r="R125" s="82">
        <f t="shared" si="8"/>
        <v>2180289.85</v>
      </c>
      <c r="S125" s="82">
        <f t="shared" si="8"/>
        <v>2215104.61</v>
      </c>
      <c r="T125" s="82">
        <f t="shared" si="8"/>
        <v>1663519.8900000001</v>
      </c>
      <c r="U125" s="82">
        <f t="shared" si="8"/>
        <v>1544814.4200000002</v>
      </c>
      <c r="V125" s="82">
        <f t="shared" si="8"/>
        <v>1995401.7</v>
      </c>
      <c r="W125" s="82">
        <f t="shared" si="8"/>
        <v>1806980.11</v>
      </c>
      <c r="X125" s="82">
        <f t="shared" si="8"/>
        <v>1009011.68</v>
      </c>
      <c r="Y125" s="82">
        <f t="shared" si="8"/>
        <v>871249.32000000007</v>
      </c>
      <c r="Z125" s="82">
        <f t="shared" si="8"/>
        <v>560937.76</v>
      </c>
      <c r="AA125" s="82">
        <f t="shared" si="8"/>
        <v>674022.5</v>
      </c>
      <c r="AB125" s="82">
        <f t="shared" si="8"/>
        <v>761129.70000000007</v>
      </c>
      <c r="AC125" s="82">
        <f t="shared" si="8"/>
        <v>752088</v>
      </c>
      <c r="AD125" s="82">
        <f t="shared" si="8"/>
        <v>1342267.3</v>
      </c>
      <c r="AE125" s="82">
        <f t="shared" si="8"/>
        <v>1639129.6</v>
      </c>
      <c r="AF125" s="82">
        <f t="shared" si="8"/>
        <v>1900719.18</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2578</v>
      </c>
      <c r="C128" t="s">
        <v>827</v>
      </c>
      <c r="D128" t="s">
        <v>836</v>
      </c>
      <c r="E128" t="s">
        <v>829</v>
      </c>
      <c r="F128" t="s">
        <v>731</v>
      </c>
      <c r="G128" t="s">
        <v>397</v>
      </c>
      <c r="H128" t="s">
        <v>519</v>
      </c>
      <c r="I128" t="s">
        <v>399</v>
      </c>
      <c r="J128" t="s">
        <v>400</v>
      </c>
      <c r="K128" t="s">
        <v>401</v>
      </c>
      <c r="L128" t="s">
        <v>520</v>
      </c>
      <c r="M128" t="s">
        <v>403</v>
      </c>
      <c r="N128" t="s">
        <v>404</v>
      </c>
      <c r="O128" t="s">
        <v>405</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14420223.1</v>
      </c>
      <c r="C131">
        <v>14645719.35</v>
      </c>
      <c r="D131">
        <v>17558475.16</v>
      </c>
      <c r="E131">
        <v>10069312.83</v>
      </c>
      <c r="F131">
        <v>11535333.050000001</v>
      </c>
      <c r="G131">
        <v>11963321.9</v>
      </c>
      <c r="H131">
        <v>12444011.460000001</v>
      </c>
      <c r="I131">
        <v>8974016.4700000007</v>
      </c>
      <c r="J131">
        <v>7744842.54</v>
      </c>
      <c r="K131">
        <v>8143237.04</v>
      </c>
      <c r="L131">
        <v>10366785.83</v>
      </c>
      <c r="M131">
        <v>7617233.25</v>
      </c>
      <c r="N131">
        <v>7751360.0800000001</v>
      </c>
      <c r="O131">
        <v>7618383.4699999997</v>
      </c>
      <c r="P131">
        <v>8078022.04</v>
      </c>
      <c r="Q131">
        <v>6657063.8700000001</v>
      </c>
      <c r="R131">
        <v>6741474.1500000004</v>
      </c>
      <c r="S131">
        <v>6433574.7300000004</v>
      </c>
      <c r="T131">
        <v>7151126.2000000002</v>
      </c>
      <c r="U131">
        <v>5513984.5099999998</v>
      </c>
      <c r="V131">
        <v>4966989.67</v>
      </c>
      <c r="W131">
        <v>4899061.03</v>
      </c>
      <c r="X131">
        <v>5362430.5999999996</v>
      </c>
      <c r="Y131">
        <v>3920904.32</v>
      </c>
      <c r="Z131">
        <v>3873489.99</v>
      </c>
      <c r="AA131">
        <v>3979439.39</v>
      </c>
      <c r="AB131">
        <v>4369569.95</v>
      </c>
      <c r="AC131">
        <v>3323356</v>
      </c>
      <c r="AD131">
        <v>3318812.33</v>
      </c>
      <c r="AE131">
        <v>3954022.15</v>
      </c>
      <c r="AF131">
        <v>3520026.87</v>
      </c>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534</v>
      </c>
      <c r="B132">
        <v>14420223.1</v>
      </c>
      <c r="C132">
        <v>14645719.35</v>
      </c>
      <c r="D132">
        <v>17558475.16</v>
      </c>
      <c r="E132">
        <v>10069312.83</v>
      </c>
      <c r="F132">
        <v>11535333.050000001</v>
      </c>
      <c r="G132">
        <v>11963321.9</v>
      </c>
      <c r="H132">
        <v>12444011.460000001</v>
      </c>
      <c r="I132">
        <v>8974016.4700000007</v>
      </c>
      <c r="J132">
        <v>7744842.54</v>
      </c>
      <c r="K132">
        <v>8143237.04</v>
      </c>
      <c r="L132">
        <v>10366785.83</v>
      </c>
      <c r="M132">
        <v>7617233.25</v>
      </c>
      <c r="N132">
        <v>7751360.0800000001</v>
      </c>
      <c r="O132">
        <v>7618383.4699999997</v>
      </c>
      <c r="P132">
        <v>8078022.04</v>
      </c>
      <c r="Q132">
        <v>6657063.8700000001</v>
      </c>
      <c r="R132">
        <v>6741474.1500000004</v>
      </c>
      <c r="S132">
        <v>6433574.7300000004</v>
      </c>
      <c r="T132">
        <v>7151126.2000000002</v>
      </c>
      <c r="U132">
        <v>5513984.5099999998</v>
      </c>
      <c r="V132">
        <v>4966989.67</v>
      </c>
      <c r="W132">
        <v>4899061.03</v>
      </c>
      <c r="X132">
        <v>5362430.5999999996</v>
      </c>
      <c r="Y132">
        <v>3920904.32</v>
      </c>
      <c r="Z132">
        <v>3873489.99</v>
      </c>
      <c r="AA132">
        <v>3979439.39</v>
      </c>
      <c r="AB132">
        <v>4369569.95</v>
      </c>
      <c r="AC132">
        <v>3323356</v>
      </c>
      <c r="AD132">
        <v>3318812.33</v>
      </c>
      <c r="AE132">
        <v>3954022.15</v>
      </c>
      <c r="AF132">
        <v>3520026.87</v>
      </c>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350</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1402</v>
      </c>
      <c r="AD133">
        <v>1264.51</v>
      </c>
      <c r="AE133">
        <v>904.73</v>
      </c>
      <c r="AF133">
        <v>850.04</v>
      </c>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351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1402</v>
      </c>
      <c r="AD134">
        <v>1264.51</v>
      </c>
      <c r="AE134">
        <v>904.73</v>
      </c>
      <c r="AF134">
        <v>850.04</v>
      </c>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312</v>
      </c>
      <c r="B135">
        <v>25167.93</v>
      </c>
      <c r="C135">
        <v>36634.160000000003</v>
      </c>
      <c r="D135">
        <v>15235.5</v>
      </c>
      <c r="E135">
        <v>6476.11</v>
      </c>
      <c r="F135">
        <v>3964.12</v>
      </c>
      <c r="G135">
        <v>2542.06</v>
      </c>
      <c r="H135">
        <v>11586.91</v>
      </c>
      <c r="I135">
        <v>9872.24</v>
      </c>
      <c r="J135">
        <v>22070.9</v>
      </c>
      <c r="K135">
        <v>3261.08</v>
      </c>
      <c r="L135">
        <v>4691.76</v>
      </c>
      <c r="M135">
        <v>8028.12</v>
      </c>
      <c r="N135">
        <v>13500.17</v>
      </c>
      <c r="O135">
        <v>10210.17</v>
      </c>
      <c r="P135">
        <v>13695.17</v>
      </c>
      <c r="Q135">
        <v>7932.84</v>
      </c>
      <c r="R135">
        <v>13474.43</v>
      </c>
      <c r="S135">
        <v>17882.21</v>
      </c>
      <c r="T135">
        <v>12054.78</v>
      </c>
      <c r="U135">
        <v>5963.46</v>
      </c>
      <c r="V135">
        <v>5273.81</v>
      </c>
      <c r="W135">
        <v>12070.37</v>
      </c>
      <c r="X135">
        <v>23627</v>
      </c>
      <c r="Y135">
        <v>20484.89</v>
      </c>
      <c r="Z135">
        <v>22945.33</v>
      </c>
      <c r="AA135">
        <v>4895.1400000000003</v>
      </c>
      <c r="AB135">
        <v>13152.25</v>
      </c>
      <c r="AC135">
        <v>3478</v>
      </c>
      <c r="AD135">
        <v>5501.47</v>
      </c>
      <c r="AE135">
        <v>3838.37</v>
      </c>
      <c r="AF135">
        <v>4737.8500000000004</v>
      </c>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352</v>
      </c>
      <c r="B136">
        <v>14445391.029999999</v>
      </c>
      <c r="C136">
        <v>14682353.51</v>
      </c>
      <c r="D136">
        <v>17573710.66</v>
      </c>
      <c r="E136">
        <v>10075788.939999999</v>
      </c>
      <c r="F136">
        <v>11539297.17</v>
      </c>
      <c r="G136">
        <v>11965863.970000001</v>
      </c>
      <c r="H136">
        <v>12455598.380000001</v>
      </c>
      <c r="I136">
        <v>8983888.7100000009</v>
      </c>
      <c r="J136">
        <v>7766913.4500000002</v>
      </c>
      <c r="K136">
        <v>8146498.1200000001</v>
      </c>
      <c r="L136">
        <v>10371477.59</v>
      </c>
      <c r="M136">
        <v>7625261.3700000001</v>
      </c>
      <c r="N136">
        <v>7764860.25</v>
      </c>
      <c r="O136">
        <v>7628593.6399999997</v>
      </c>
      <c r="P136">
        <v>8091717.2000000002</v>
      </c>
      <c r="Q136">
        <v>6664996.7000000002</v>
      </c>
      <c r="R136">
        <v>6754948.5800000001</v>
      </c>
      <c r="S136">
        <v>6451456.9400000004</v>
      </c>
      <c r="T136">
        <v>7163180.9900000002</v>
      </c>
      <c r="U136">
        <v>5519947.96</v>
      </c>
      <c r="V136">
        <v>4972263.4800000004</v>
      </c>
      <c r="W136">
        <v>4911131.4000000004</v>
      </c>
      <c r="X136">
        <v>5386057.5899999999</v>
      </c>
      <c r="Y136">
        <v>3941389.21</v>
      </c>
      <c r="Z136">
        <v>3896435.31</v>
      </c>
      <c r="AA136">
        <v>3984334.53</v>
      </c>
      <c r="AB136">
        <v>4379151.2</v>
      </c>
      <c r="AC136">
        <v>3328236</v>
      </c>
      <c r="AD136">
        <v>3325578.31</v>
      </c>
      <c r="AE136">
        <v>3958765.25</v>
      </c>
      <c r="AF136">
        <v>3525614.76</v>
      </c>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536</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353</v>
      </c>
      <c r="B138">
        <v>12516520.68</v>
      </c>
      <c r="C138">
        <v>12643672.16</v>
      </c>
      <c r="D138">
        <v>15326442.99</v>
      </c>
      <c r="E138">
        <v>8563360.1500000004</v>
      </c>
      <c r="F138">
        <v>9985634.4900000002</v>
      </c>
      <c r="G138">
        <v>10405065.630000001</v>
      </c>
      <c r="H138">
        <v>10943791.109999999</v>
      </c>
      <c r="I138">
        <v>7832782.2999999998</v>
      </c>
      <c r="J138">
        <v>6799138.1699999999</v>
      </c>
      <c r="K138">
        <v>7020186</v>
      </c>
      <c r="L138">
        <v>9088268.2300000004</v>
      </c>
      <c r="M138">
        <v>6550016.1200000001</v>
      </c>
      <c r="N138">
        <v>6686740.5999999996</v>
      </c>
      <c r="O138">
        <v>6621197.9199999999</v>
      </c>
      <c r="P138">
        <v>7059717.3099999996</v>
      </c>
      <c r="Q138">
        <v>5728799.0899999999</v>
      </c>
      <c r="R138">
        <v>5851135.79</v>
      </c>
      <c r="S138">
        <v>5646996.0300000003</v>
      </c>
      <c r="T138">
        <v>6249886.7400000002</v>
      </c>
      <c r="U138">
        <v>4753715.41</v>
      </c>
      <c r="V138">
        <v>4250300.29</v>
      </c>
      <c r="W138">
        <v>4234282.45</v>
      </c>
      <c r="X138">
        <v>4611086.8499999996</v>
      </c>
      <c r="Y138">
        <v>3377914.41</v>
      </c>
      <c r="Z138">
        <v>3335727.06</v>
      </c>
      <c r="AA138">
        <v>3444976.25</v>
      </c>
      <c r="AB138">
        <v>3822161.93</v>
      </c>
      <c r="AC138">
        <v>2915251</v>
      </c>
      <c r="AD138">
        <v>2886623.39</v>
      </c>
      <c r="AE138">
        <v>3451012.53</v>
      </c>
      <c r="AF138">
        <v>3099846.76</v>
      </c>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706</v>
      </c>
      <c r="B139">
        <v>12516520.68</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354</v>
      </c>
      <c r="B140">
        <v>1153215.53</v>
      </c>
      <c r="C140">
        <v>1048117.98</v>
      </c>
      <c r="D140">
        <v>1149016.96</v>
      </c>
      <c r="E140">
        <v>851859.5</v>
      </c>
      <c r="F140">
        <v>875427.12</v>
      </c>
      <c r="G140">
        <v>885176.08</v>
      </c>
      <c r="H140">
        <v>843063.5</v>
      </c>
      <c r="I140">
        <v>714691.28</v>
      </c>
      <c r="J140">
        <v>623166.39</v>
      </c>
      <c r="K140">
        <v>805142.33</v>
      </c>
      <c r="L140">
        <v>810172.48</v>
      </c>
      <c r="M140">
        <v>718302.89</v>
      </c>
      <c r="N140">
        <v>708127.91</v>
      </c>
      <c r="O140">
        <v>688255.16</v>
      </c>
      <c r="P140">
        <v>698692.27</v>
      </c>
      <c r="Q140">
        <v>635563.04</v>
      </c>
      <c r="R140">
        <v>628085.37</v>
      </c>
      <c r="S140">
        <v>589186.28</v>
      </c>
      <c r="T140">
        <v>644627.31000000006</v>
      </c>
      <c r="U140">
        <v>578721.39</v>
      </c>
      <c r="V140">
        <v>553583.28</v>
      </c>
      <c r="W140">
        <v>521152.23</v>
      </c>
      <c r="X140">
        <v>591918.30000000005</v>
      </c>
      <c r="Y140">
        <v>443953.93</v>
      </c>
      <c r="Z140">
        <v>456585.9</v>
      </c>
      <c r="AA140">
        <v>422940.39</v>
      </c>
      <c r="AB140">
        <v>427092.35</v>
      </c>
      <c r="AC140">
        <v>360554</v>
      </c>
      <c r="AD140">
        <v>346359.87</v>
      </c>
      <c r="AE140">
        <v>399511.14</v>
      </c>
      <c r="AF140">
        <v>349068.88</v>
      </c>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355</v>
      </c>
      <c r="B141">
        <v>919853.23</v>
      </c>
      <c r="C141">
        <v>841153.56</v>
      </c>
      <c r="D141">
        <v>853398.73</v>
      </c>
      <c r="E141">
        <v>666859.06000000006</v>
      </c>
      <c r="F141">
        <v>710362.7</v>
      </c>
      <c r="G141">
        <v>682914.32</v>
      </c>
      <c r="H141">
        <v>670598.31999999995</v>
      </c>
      <c r="I141">
        <v>570058.47</v>
      </c>
      <c r="J141">
        <v>488125.03</v>
      </c>
      <c r="K141">
        <v>618800.84</v>
      </c>
      <c r="L141">
        <v>650730.88</v>
      </c>
      <c r="M141">
        <v>593529.61</v>
      </c>
      <c r="N141">
        <v>572201.12</v>
      </c>
      <c r="O141">
        <v>564622.68999999994</v>
      </c>
      <c r="P141">
        <v>584945.61</v>
      </c>
      <c r="Q141">
        <v>518790.02</v>
      </c>
      <c r="R141">
        <v>514834.71</v>
      </c>
      <c r="S141">
        <v>485464.57</v>
      </c>
      <c r="T141">
        <v>518649.55</v>
      </c>
      <c r="U141">
        <v>475177.32</v>
      </c>
      <c r="V141">
        <v>429410.94</v>
      </c>
      <c r="W141">
        <v>403606.6</v>
      </c>
      <c r="X141">
        <v>537270.51</v>
      </c>
      <c r="Y141">
        <v>291718.49</v>
      </c>
      <c r="Z141">
        <v>344557.59</v>
      </c>
      <c r="AA141">
        <v>331260.44</v>
      </c>
      <c r="AB141">
        <v>343852.22</v>
      </c>
      <c r="AC141">
        <v>262829</v>
      </c>
      <c r="AD141">
        <v>264418.90999999997</v>
      </c>
      <c r="AE141">
        <v>315779.3</v>
      </c>
      <c r="AF141">
        <v>266386.75</v>
      </c>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356</v>
      </c>
      <c r="B142">
        <v>233362.3</v>
      </c>
      <c r="C142">
        <v>206964.42</v>
      </c>
      <c r="D142">
        <v>295618.23</v>
      </c>
      <c r="E142">
        <v>185000.44</v>
      </c>
      <c r="F142">
        <v>165064.41</v>
      </c>
      <c r="G142">
        <v>202261.77</v>
      </c>
      <c r="H142">
        <v>172465.18</v>
      </c>
      <c r="I142">
        <v>144632.81</v>
      </c>
      <c r="J142">
        <v>135041.35999999999</v>
      </c>
      <c r="K142">
        <v>186341.49</v>
      </c>
      <c r="L142">
        <v>159441.60000000001</v>
      </c>
      <c r="M142">
        <v>124773.28</v>
      </c>
      <c r="N142">
        <v>135926.79</v>
      </c>
      <c r="O142">
        <v>123632.47</v>
      </c>
      <c r="P142">
        <v>113746.66</v>
      </c>
      <c r="Q142">
        <v>116773.02</v>
      </c>
      <c r="R142">
        <v>113250.66</v>
      </c>
      <c r="S142">
        <v>103721.71</v>
      </c>
      <c r="T142">
        <v>125977.76</v>
      </c>
      <c r="U142">
        <v>103544.07</v>
      </c>
      <c r="V142">
        <v>124172.34</v>
      </c>
      <c r="W142">
        <v>117545.63</v>
      </c>
      <c r="X142">
        <v>54647.79</v>
      </c>
      <c r="Y142">
        <v>152235.44</v>
      </c>
      <c r="Z142">
        <v>112028.31</v>
      </c>
      <c r="AA142">
        <v>91679.95</v>
      </c>
      <c r="AB142">
        <v>83240.13</v>
      </c>
      <c r="AC142">
        <v>97725</v>
      </c>
      <c r="AD142">
        <v>81940.960000000006</v>
      </c>
      <c r="AE142">
        <v>83731.839999999997</v>
      </c>
      <c r="AF142">
        <v>82682.12</v>
      </c>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707</v>
      </c>
      <c r="B143">
        <v>-734.73</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537</v>
      </c>
      <c r="B144">
        <v>13669001.48</v>
      </c>
      <c r="C144">
        <v>13691790.140000001</v>
      </c>
      <c r="D144">
        <v>16475459.949999999</v>
      </c>
      <c r="E144">
        <v>9415219.6400000006</v>
      </c>
      <c r="F144">
        <v>10861061.609999999</v>
      </c>
      <c r="G144">
        <v>11290241.710000001</v>
      </c>
      <c r="H144">
        <v>11786854.609999999</v>
      </c>
      <c r="I144">
        <v>8547473.5800000001</v>
      </c>
      <c r="J144">
        <v>7422304.5499999998</v>
      </c>
      <c r="K144">
        <v>7825328.3200000003</v>
      </c>
      <c r="L144">
        <v>9898440.7100000009</v>
      </c>
      <c r="M144">
        <v>7268319.0099999998</v>
      </c>
      <c r="N144">
        <v>7394868.5</v>
      </c>
      <c r="O144">
        <v>7309453.0800000001</v>
      </c>
      <c r="P144">
        <v>7758409.5800000001</v>
      </c>
      <c r="Q144">
        <v>6364362.1299999999</v>
      </c>
      <c r="R144">
        <v>6479221.1600000001</v>
      </c>
      <c r="S144">
        <v>6236182.3099999996</v>
      </c>
      <c r="T144">
        <v>6894514.0700000003</v>
      </c>
      <c r="U144">
        <v>5332436.8</v>
      </c>
      <c r="V144">
        <v>4803883.57</v>
      </c>
      <c r="W144">
        <v>4755434.68</v>
      </c>
      <c r="X144">
        <v>5203005.1399999997</v>
      </c>
      <c r="Y144">
        <v>3821868.33</v>
      </c>
      <c r="Z144">
        <v>3792312.96</v>
      </c>
      <c r="AA144">
        <v>3867916.64</v>
      </c>
      <c r="AB144">
        <v>4249254.28</v>
      </c>
      <c r="AC144">
        <v>3275805</v>
      </c>
      <c r="AD144">
        <v>3232983.25</v>
      </c>
      <c r="AE144">
        <v>3850523.66</v>
      </c>
      <c r="AF144">
        <v>3448915.64</v>
      </c>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358</v>
      </c>
      <c r="B145">
        <v>0</v>
      </c>
      <c r="C145">
        <v>0</v>
      </c>
      <c r="D145">
        <v>27586.73</v>
      </c>
      <c r="E145">
        <v>22699.56</v>
      </c>
      <c r="F145">
        <v>23077.34</v>
      </c>
      <c r="G145">
        <v>23112.44</v>
      </c>
      <c r="H145">
        <v>20458.63</v>
      </c>
      <c r="I145">
        <v>24629.25</v>
      </c>
      <c r="J145">
        <v>6833.54</v>
      </c>
      <c r="K145">
        <v>49083.59</v>
      </c>
      <c r="L145">
        <v>16826.13</v>
      </c>
      <c r="M145">
        <v>9954.75</v>
      </c>
      <c r="N145">
        <v>4485.5600000000004</v>
      </c>
      <c r="O145">
        <v>7310.27</v>
      </c>
      <c r="P145">
        <v>846.98</v>
      </c>
      <c r="Q145">
        <v>1344.52</v>
      </c>
      <c r="R145">
        <v>1176.8399999999999</v>
      </c>
      <c r="S145">
        <v>8084.98</v>
      </c>
      <c r="T145">
        <v>6735.21</v>
      </c>
      <c r="U145">
        <v>8081.3</v>
      </c>
      <c r="V145">
        <v>0</v>
      </c>
      <c r="W145">
        <v>0</v>
      </c>
      <c r="X145">
        <v>0</v>
      </c>
      <c r="Y145">
        <v>0</v>
      </c>
      <c r="Z145">
        <v>0</v>
      </c>
      <c r="AA145">
        <v>0</v>
      </c>
      <c r="AB145">
        <v>0</v>
      </c>
      <c r="AC145">
        <v>0</v>
      </c>
      <c r="AD145">
        <v>0</v>
      </c>
      <c r="AE145">
        <v>0</v>
      </c>
      <c r="AF145">
        <v>0</v>
      </c>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359</v>
      </c>
      <c r="B146">
        <v>0</v>
      </c>
      <c r="C146">
        <v>0</v>
      </c>
      <c r="D146">
        <v>7954.13</v>
      </c>
      <c r="E146">
        <v>10322.64</v>
      </c>
      <c r="F146">
        <v>-255.3</v>
      </c>
      <c r="G146">
        <v>3904.49</v>
      </c>
      <c r="H146">
        <v>3682.15</v>
      </c>
      <c r="I146">
        <v>-751.66</v>
      </c>
      <c r="J146">
        <v>1355.05</v>
      </c>
      <c r="K146">
        <v>12.52</v>
      </c>
      <c r="L146">
        <v>4.53</v>
      </c>
      <c r="M146">
        <v>168.18</v>
      </c>
      <c r="N146">
        <v>-193.29</v>
      </c>
      <c r="O146">
        <v>-683.79</v>
      </c>
      <c r="P146">
        <v>-1297.8800000000001</v>
      </c>
      <c r="Q146">
        <v>2257.64</v>
      </c>
      <c r="R146">
        <v>156.4</v>
      </c>
      <c r="S146">
        <v>6550.9</v>
      </c>
      <c r="T146">
        <v>3103.81</v>
      </c>
      <c r="U146">
        <v>1256.48</v>
      </c>
      <c r="V146">
        <v>721.67</v>
      </c>
      <c r="W146">
        <v>2137.91</v>
      </c>
      <c r="X146">
        <v>599.5</v>
      </c>
      <c r="Y146">
        <v>543.19000000000005</v>
      </c>
      <c r="Z146">
        <v>805.09</v>
      </c>
      <c r="AA146">
        <v>1431.95</v>
      </c>
      <c r="AB146">
        <v>562.99</v>
      </c>
      <c r="AC146">
        <v>-2417</v>
      </c>
      <c r="AD146">
        <v>-1537.74</v>
      </c>
      <c r="AE146">
        <v>344.35</v>
      </c>
      <c r="AF146">
        <v>0</v>
      </c>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538</v>
      </c>
      <c r="B147">
        <v>0</v>
      </c>
      <c r="C147">
        <v>0</v>
      </c>
      <c r="D147">
        <v>7954.13</v>
      </c>
      <c r="E147">
        <v>10322.64</v>
      </c>
      <c r="F147">
        <v>-255.3</v>
      </c>
      <c r="G147">
        <v>3904.49</v>
      </c>
      <c r="H147">
        <v>3682.15</v>
      </c>
      <c r="I147">
        <v>-751.66</v>
      </c>
      <c r="J147">
        <v>1355.05</v>
      </c>
      <c r="K147">
        <v>12.52</v>
      </c>
      <c r="L147">
        <v>4.53</v>
      </c>
      <c r="M147">
        <v>168.18</v>
      </c>
      <c r="N147">
        <v>-193.29</v>
      </c>
      <c r="O147">
        <v>-683.79</v>
      </c>
      <c r="P147">
        <v>-1297.8800000000001</v>
      </c>
      <c r="Q147">
        <v>2257.64</v>
      </c>
      <c r="R147">
        <v>156.4</v>
      </c>
      <c r="S147">
        <v>6550.9</v>
      </c>
      <c r="T147">
        <v>3103.81</v>
      </c>
      <c r="U147">
        <v>1256.48</v>
      </c>
      <c r="V147">
        <v>721.67</v>
      </c>
      <c r="W147">
        <v>2137.91</v>
      </c>
      <c r="X147">
        <v>599.5</v>
      </c>
      <c r="Y147">
        <v>543.19000000000005</v>
      </c>
      <c r="Z147">
        <v>805.09</v>
      </c>
      <c r="AA147">
        <v>1431.95</v>
      </c>
      <c r="AB147">
        <v>562.99</v>
      </c>
      <c r="AC147">
        <v>-2417</v>
      </c>
      <c r="AD147">
        <v>-1537.74</v>
      </c>
      <c r="AE147">
        <v>344.35</v>
      </c>
      <c r="AF147">
        <v>0</v>
      </c>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540</v>
      </c>
      <c r="B148">
        <v>776389.54</v>
      </c>
      <c r="C148">
        <v>990563.37</v>
      </c>
      <c r="D148">
        <v>1133791.56</v>
      </c>
      <c r="E148">
        <v>693591.5</v>
      </c>
      <c r="F148">
        <v>701057.61</v>
      </c>
      <c r="G148">
        <v>702639.19</v>
      </c>
      <c r="H148">
        <v>692884.54</v>
      </c>
      <c r="I148">
        <v>460292.72</v>
      </c>
      <c r="J148">
        <v>352797.48</v>
      </c>
      <c r="K148">
        <v>370265.91</v>
      </c>
      <c r="L148">
        <v>489867.54</v>
      </c>
      <c r="M148">
        <v>367065.29</v>
      </c>
      <c r="N148">
        <v>374284.03</v>
      </c>
      <c r="O148">
        <v>325767.03999999998</v>
      </c>
      <c r="P148">
        <v>332856.71999999997</v>
      </c>
      <c r="Q148">
        <v>304236.74</v>
      </c>
      <c r="R148">
        <v>277060.65000000002</v>
      </c>
      <c r="S148">
        <v>229910.51</v>
      </c>
      <c r="T148">
        <v>278505.94</v>
      </c>
      <c r="U148">
        <v>196848.95</v>
      </c>
      <c r="V148">
        <v>169101.58</v>
      </c>
      <c r="W148">
        <v>157834.64000000001</v>
      </c>
      <c r="X148">
        <v>183651.96</v>
      </c>
      <c r="Y148">
        <v>120064.06</v>
      </c>
      <c r="Z148">
        <v>104927.44</v>
      </c>
      <c r="AA148">
        <v>117849.84</v>
      </c>
      <c r="AB148">
        <v>130459.91</v>
      </c>
      <c r="AC148">
        <v>50014</v>
      </c>
      <c r="AD148">
        <v>91057.32</v>
      </c>
      <c r="AE148">
        <v>108585.94</v>
      </c>
      <c r="AF148">
        <v>76699.12</v>
      </c>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360</v>
      </c>
      <c r="B149">
        <v>24106.82</v>
      </c>
      <c r="C149">
        <v>18144.400000000001</v>
      </c>
      <c r="D149">
        <v>12857.4</v>
      </c>
      <c r="E149">
        <v>13678.82</v>
      </c>
      <c r="F149">
        <v>12100.89</v>
      </c>
      <c r="G149">
        <v>9248.14</v>
      </c>
      <c r="H149">
        <v>10051.82</v>
      </c>
      <c r="I149">
        <v>12116.22</v>
      </c>
      <c r="J149">
        <v>13396.79</v>
      </c>
      <c r="K149">
        <v>17582.27</v>
      </c>
      <c r="L149">
        <v>10623.79</v>
      </c>
      <c r="M149">
        <v>13455.9</v>
      </c>
      <c r="N149">
        <v>15278.45</v>
      </c>
      <c r="O149">
        <v>13092.63</v>
      </c>
      <c r="P149">
        <v>7990.18</v>
      </c>
      <c r="Q149">
        <v>9877.07</v>
      </c>
      <c r="R149">
        <v>13704.75</v>
      </c>
      <c r="S149">
        <v>14275.32</v>
      </c>
      <c r="T149">
        <v>11180.1</v>
      </c>
      <c r="U149">
        <v>11398.65</v>
      </c>
      <c r="V149">
        <v>11910.32</v>
      </c>
      <c r="W149">
        <v>9525.5400000000009</v>
      </c>
      <c r="X149">
        <v>6725.03</v>
      </c>
      <c r="Y149">
        <v>4966.4399999999996</v>
      </c>
      <c r="Z149">
        <v>4814.22</v>
      </c>
      <c r="AA149">
        <v>4849.79</v>
      </c>
      <c r="AB149">
        <v>4919.7</v>
      </c>
      <c r="AC149">
        <v>8213</v>
      </c>
      <c r="AD149">
        <v>13309.51</v>
      </c>
      <c r="AE149">
        <v>16417.52</v>
      </c>
      <c r="AF149">
        <v>9608.49</v>
      </c>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361</v>
      </c>
      <c r="B150">
        <v>132323.57</v>
      </c>
      <c r="C150">
        <v>190353.17</v>
      </c>
      <c r="D150">
        <v>215895.83</v>
      </c>
      <c r="E150">
        <v>107153.75</v>
      </c>
      <c r="F150">
        <v>103507.14</v>
      </c>
      <c r="G150">
        <v>128154.14</v>
      </c>
      <c r="H150">
        <v>115937.75</v>
      </c>
      <c r="I150">
        <v>78562.66</v>
      </c>
      <c r="J150">
        <v>67394.34</v>
      </c>
      <c r="K150">
        <v>66342.77</v>
      </c>
      <c r="L150">
        <v>93519.11</v>
      </c>
      <c r="M150">
        <v>67134.69</v>
      </c>
      <c r="N150">
        <v>64651.96</v>
      </c>
      <c r="O150">
        <v>63428.34</v>
      </c>
      <c r="P150">
        <v>57516.36</v>
      </c>
      <c r="Q150">
        <v>58843.54</v>
      </c>
      <c r="R150">
        <v>47639.99</v>
      </c>
      <c r="S150">
        <v>41158.44</v>
      </c>
      <c r="T150">
        <v>55342.35</v>
      </c>
      <c r="U150">
        <v>34396.620000000003</v>
      </c>
      <c r="V150">
        <v>31078.71</v>
      </c>
      <c r="W150">
        <v>28789.38</v>
      </c>
      <c r="X150">
        <v>30883.74</v>
      </c>
      <c r="Y150">
        <v>25545.15</v>
      </c>
      <c r="Z150">
        <v>19318.59</v>
      </c>
      <c r="AA150">
        <v>24309.72</v>
      </c>
      <c r="AB150">
        <v>21367.43</v>
      </c>
      <c r="AC150">
        <v>13850</v>
      </c>
      <c r="AD150">
        <v>17508.919999999998</v>
      </c>
      <c r="AE150">
        <v>22065.88</v>
      </c>
      <c r="AF150">
        <v>15379.85</v>
      </c>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541</v>
      </c>
      <c r="B151">
        <v>619959.15</v>
      </c>
      <c r="C151">
        <v>782065.8</v>
      </c>
      <c r="D151">
        <v>905038.33</v>
      </c>
      <c r="E151">
        <v>572758.93999999994</v>
      </c>
      <c r="F151">
        <v>585449.57999999996</v>
      </c>
      <c r="G151">
        <v>565236.91</v>
      </c>
      <c r="H151">
        <v>566894.97</v>
      </c>
      <c r="I151">
        <v>369613.85</v>
      </c>
      <c r="J151">
        <v>272006.34999999998</v>
      </c>
      <c r="K151">
        <v>286340.88</v>
      </c>
      <c r="L151">
        <v>385724.64</v>
      </c>
      <c r="M151">
        <v>286474.71000000002</v>
      </c>
      <c r="N151">
        <v>294353.62</v>
      </c>
      <c r="O151">
        <v>249246.07</v>
      </c>
      <c r="P151">
        <v>267350.18</v>
      </c>
      <c r="Q151">
        <v>235516.13</v>
      </c>
      <c r="R151">
        <v>215715.91</v>
      </c>
      <c r="S151">
        <v>174476.75</v>
      </c>
      <c r="T151">
        <v>211983.49</v>
      </c>
      <c r="U151">
        <v>151053.68</v>
      </c>
      <c r="V151">
        <v>126112.55</v>
      </c>
      <c r="W151">
        <v>119519.72</v>
      </c>
      <c r="X151">
        <v>146043.19</v>
      </c>
      <c r="Y151">
        <v>89552.47</v>
      </c>
      <c r="Z151">
        <v>80794.63</v>
      </c>
      <c r="AA151">
        <v>88690.33</v>
      </c>
      <c r="AB151">
        <v>104172.78</v>
      </c>
      <c r="AC151">
        <v>27951</v>
      </c>
      <c r="AD151">
        <v>60238.89</v>
      </c>
      <c r="AE151">
        <v>70102.539999999994</v>
      </c>
      <c r="AF151">
        <v>51710.78</v>
      </c>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542</v>
      </c>
      <c r="B152">
        <v>619959.15</v>
      </c>
      <c r="C152">
        <v>782065.8</v>
      </c>
      <c r="D152">
        <v>905038.33</v>
      </c>
      <c r="E152">
        <v>572758.93999999994</v>
      </c>
      <c r="F152">
        <v>585449.57999999996</v>
      </c>
      <c r="G152">
        <v>565236.91</v>
      </c>
      <c r="H152">
        <v>566894.97</v>
      </c>
      <c r="I152">
        <v>369613.85</v>
      </c>
      <c r="J152">
        <v>272006.34999999998</v>
      </c>
      <c r="K152">
        <v>286340.88</v>
      </c>
      <c r="L152">
        <v>385724.64</v>
      </c>
      <c r="M152">
        <v>286474.71000000002</v>
      </c>
      <c r="N152">
        <v>294353.62</v>
      </c>
      <c r="O152">
        <v>249246.07</v>
      </c>
      <c r="P152">
        <v>267350.18</v>
      </c>
      <c r="Q152">
        <v>235516.12</v>
      </c>
      <c r="R152">
        <v>215715.91</v>
      </c>
      <c r="S152">
        <v>174476.75</v>
      </c>
      <c r="T152">
        <v>211983.5</v>
      </c>
      <c r="U152">
        <v>151053.68</v>
      </c>
      <c r="V152">
        <v>126112.55</v>
      </c>
      <c r="W152">
        <v>119519.72</v>
      </c>
      <c r="X152">
        <v>146043.18</v>
      </c>
      <c r="Y152">
        <v>89552.48</v>
      </c>
      <c r="Z152">
        <v>80794.63</v>
      </c>
      <c r="AA152">
        <v>88690.33</v>
      </c>
      <c r="AB152">
        <v>104172.78</v>
      </c>
      <c r="AC152">
        <v>27951</v>
      </c>
      <c r="AD152">
        <v>60238.89</v>
      </c>
      <c r="AE152">
        <v>70102.539999999994</v>
      </c>
      <c r="AF152">
        <v>51710.78</v>
      </c>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543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544</v>
      </c>
      <c r="B154">
        <v>619959.15</v>
      </c>
      <c r="C154">
        <v>782065.8</v>
      </c>
      <c r="D154">
        <v>905038.33</v>
      </c>
      <c r="E154">
        <v>572758.93999999994</v>
      </c>
      <c r="F154">
        <v>585449.57999999996</v>
      </c>
      <c r="G154">
        <v>565236.91</v>
      </c>
      <c r="H154">
        <v>566894.97</v>
      </c>
      <c r="I154">
        <v>369613.85</v>
      </c>
      <c r="J154">
        <v>272006.34999999998</v>
      </c>
      <c r="K154">
        <v>286340.88</v>
      </c>
      <c r="L154">
        <v>385724.64</v>
      </c>
      <c r="M154">
        <v>286474.71000000002</v>
      </c>
      <c r="N154">
        <v>294353.62</v>
      </c>
      <c r="O154">
        <v>249246.07</v>
      </c>
      <c r="P154">
        <v>267350.18</v>
      </c>
      <c r="Q154">
        <v>235516.12</v>
      </c>
      <c r="R154">
        <v>215715.91</v>
      </c>
      <c r="S154">
        <v>174476.75</v>
      </c>
      <c r="T154">
        <v>211983.5</v>
      </c>
      <c r="U154">
        <v>151053.68</v>
      </c>
      <c r="V154">
        <v>126112.55</v>
      </c>
      <c r="W154">
        <v>119519.72</v>
      </c>
      <c r="X154">
        <v>146043.18</v>
      </c>
      <c r="Y154">
        <v>89552.48</v>
      </c>
      <c r="Z154">
        <v>80794.63</v>
      </c>
      <c r="AA154">
        <v>88690.33</v>
      </c>
      <c r="AB154">
        <v>104172.78</v>
      </c>
      <c r="AC154">
        <v>27951</v>
      </c>
      <c r="AD154">
        <v>60238.89</v>
      </c>
      <c r="AE154">
        <v>70102.539999999994</v>
      </c>
      <c r="AF154">
        <v>51710.78</v>
      </c>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545</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548</v>
      </c>
      <c r="B156">
        <v>4467.59</v>
      </c>
      <c r="C156">
        <v>0</v>
      </c>
      <c r="D156">
        <v>2097.11</v>
      </c>
      <c r="E156">
        <v>3216.88</v>
      </c>
      <c r="F156">
        <v>-1531.9</v>
      </c>
      <c r="G156">
        <v>-1605.58</v>
      </c>
      <c r="H156">
        <v>603.37</v>
      </c>
      <c r="I156">
        <v>1291.0899999999999</v>
      </c>
      <c r="J156">
        <v>-17534.849999999999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549</v>
      </c>
      <c r="B157">
        <v>0</v>
      </c>
      <c r="C157">
        <v>0</v>
      </c>
      <c r="D157">
        <v>0</v>
      </c>
      <c r="E157">
        <v>0</v>
      </c>
      <c r="F157">
        <v>0</v>
      </c>
      <c r="G157">
        <v>0</v>
      </c>
      <c r="H157">
        <v>487.95</v>
      </c>
      <c r="I157">
        <v>0</v>
      </c>
      <c r="J157">
        <v>0</v>
      </c>
      <c r="K157">
        <v>0</v>
      </c>
      <c r="L157">
        <v>2498.65</v>
      </c>
      <c r="M157">
        <v>0</v>
      </c>
      <c r="N157">
        <v>871.8</v>
      </c>
      <c r="O157">
        <v>0</v>
      </c>
      <c r="P157">
        <v>-14.7</v>
      </c>
      <c r="Q157">
        <v>0</v>
      </c>
      <c r="R157">
        <v>0</v>
      </c>
      <c r="S157">
        <v>-559.12</v>
      </c>
      <c r="T157">
        <v>0</v>
      </c>
      <c r="U157">
        <v>0</v>
      </c>
      <c r="V157">
        <v>0</v>
      </c>
      <c r="W157">
        <v>0</v>
      </c>
      <c r="X157">
        <v>133.26</v>
      </c>
      <c r="Y157">
        <v>0</v>
      </c>
      <c r="Z157">
        <v>0</v>
      </c>
      <c r="AA157">
        <v>0</v>
      </c>
      <c r="AB157">
        <v>0</v>
      </c>
      <c r="AC157">
        <v>0</v>
      </c>
      <c r="AD157">
        <v>0</v>
      </c>
      <c r="AE157">
        <v>0</v>
      </c>
      <c r="AF157">
        <v>0</v>
      </c>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551</v>
      </c>
      <c r="B159">
        <v>-341942.85</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837</v>
      </c>
      <c r="B160">
        <v>0</v>
      </c>
      <c r="C160">
        <v>2948.15</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552</v>
      </c>
      <c r="B161">
        <v>0</v>
      </c>
      <c r="C161">
        <v>0</v>
      </c>
      <c r="D161">
        <v>0</v>
      </c>
      <c r="E161">
        <v>0</v>
      </c>
      <c r="F161">
        <v>0</v>
      </c>
      <c r="G161">
        <v>0</v>
      </c>
      <c r="H161">
        <v>-2439.73</v>
      </c>
      <c r="I161">
        <v>0</v>
      </c>
      <c r="J161">
        <v>0</v>
      </c>
      <c r="K161">
        <v>0</v>
      </c>
      <c r="L161">
        <v>-12493.26</v>
      </c>
      <c r="M161">
        <v>0</v>
      </c>
      <c r="N161">
        <v>-4359</v>
      </c>
      <c r="O161">
        <v>0</v>
      </c>
      <c r="P161">
        <v>73.53</v>
      </c>
      <c r="Q161">
        <v>0</v>
      </c>
      <c r="R161">
        <v>0</v>
      </c>
      <c r="S161">
        <v>2795.58</v>
      </c>
      <c r="T161">
        <v>0</v>
      </c>
      <c r="U161">
        <v>0</v>
      </c>
      <c r="V161">
        <v>0</v>
      </c>
      <c r="W161">
        <v>0</v>
      </c>
      <c r="X161">
        <v>-666.3</v>
      </c>
      <c r="Y161">
        <v>0</v>
      </c>
      <c r="Z161">
        <v>0</v>
      </c>
      <c r="AA161">
        <v>0</v>
      </c>
      <c r="AB161">
        <v>0</v>
      </c>
      <c r="AC161">
        <v>0</v>
      </c>
      <c r="AD161">
        <v>0</v>
      </c>
      <c r="AE161">
        <v>0</v>
      </c>
      <c r="AF161">
        <v>-824.99</v>
      </c>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553</v>
      </c>
      <c r="B162">
        <v>-337475.27</v>
      </c>
      <c r="C162">
        <v>2948.15</v>
      </c>
      <c r="D162">
        <v>2097.11</v>
      </c>
      <c r="E162">
        <v>3216.88</v>
      </c>
      <c r="F162">
        <v>-1531.9</v>
      </c>
      <c r="G162">
        <v>-1605.58</v>
      </c>
      <c r="H162">
        <v>-7203.77</v>
      </c>
      <c r="I162">
        <v>1291.0899999999999</v>
      </c>
      <c r="J162">
        <v>-17534.849999999999</v>
      </c>
      <c r="K162">
        <v>0</v>
      </c>
      <c r="L162">
        <v>-9994.61</v>
      </c>
      <c r="M162">
        <v>0</v>
      </c>
      <c r="N162">
        <v>-3487.2</v>
      </c>
      <c r="O162">
        <v>0</v>
      </c>
      <c r="P162">
        <v>58.83</v>
      </c>
      <c r="Q162">
        <v>0</v>
      </c>
      <c r="R162">
        <v>0</v>
      </c>
      <c r="S162">
        <v>2236.46</v>
      </c>
      <c r="T162">
        <v>0</v>
      </c>
      <c r="U162">
        <v>0</v>
      </c>
      <c r="V162">
        <v>0</v>
      </c>
      <c r="W162">
        <v>0</v>
      </c>
      <c r="X162">
        <v>-533.04</v>
      </c>
      <c r="Y162">
        <v>0</v>
      </c>
      <c r="Z162">
        <v>0</v>
      </c>
      <c r="AA162">
        <v>0</v>
      </c>
      <c r="AB162">
        <v>0</v>
      </c>
      <c r="AC162">
        <v>0</v>
      </c>
      <c r="AD162">
        <v>0</v>
      </c>
      <c r="AE162">
        <v>0</v>
      </c>
      <c r="AF162">
        <v>-824.99</v>
      </c>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554</v>
      </c>
      <c r="B163">
        <v>282483.88</v>
      </c>
      <c r="C163">
        <v>785013.94</v>
      </c>
      <c r="D163">
        <v>907135.44</v>
      </c>
      <c r="E163">
        <v>575975.81999999995</v>
      </c>
      <c r="F163">
        <v>583917.68999999994</v>
      </c>
      <c r="G163">
        <v>563631.32999999996</v>
      </c>
      <c r="H163">
        <v>559691.19999999995</v>
      </c>
      <c r="I163">
        <v>370904.94</v>
      </c>
      <c r="J163">
        <v>254471.5</v>
      </c>
      <c r="K163">
        <v>286340.88</v>
      </c>
      <c r="L163">
        <v>375730.04</v>
      </c>
      <c r="M163">
        <v>286474.71000000002</v>
      </c>
      <c r="N163">
        <v>290866.42</v>
      </c>
      <c r="O163">
        <v>249246.07</v>
      </c>
      <c r="P163">
        <v>267409</v>
      </c>
      <c r="Q163">
        <v>235516.12</v>
      </c>
      <c r="R163">
        <v>215715.91</v>
      </c>
      <c r="S163">
        <v>176713.21</v>
      </c>
      <c r="T163">
        <v>211983.5</v>
      </c>
      <c r="U163">
        <v>151053.68</v>
      </c>
      <c r="V163">
        <v>126112.55</v>
      </c>
      <c r="W163">
        <v>119519.72</v>
      </c>
      <c r="X163">
        <v>143911.01999999999</v>
      </c>
      <c r="Y163">
        <v>89552.48</v>
      </c>
      <c r="Z163">
        <v>80794.63</v>
      </c>
      <c r="AA163">
        <v>88690.33</v>
      </c>
      <c r="AB163">
        <v>104172.78</v>
      </c>
      <c r="AC163">
        <v>27951</v>
      </c>
      <c r="AD163">
        <v>60238.89</v>
      </c>
      <c r="AE163">
        <v>70102.539999999994</v>
      </c>
      <c r="AF163">
        <v>50885.79</v>
      </c>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555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730</v>
      </c>
      <c r="B165">
        <v>620025.69999999995</v>
      </c>
      <c r="C165">
        <v>783229.56</v>
      </c>
      <c r="D165">
        <v>907226.88</v>
      </c>
      <c r="E165">
        <v>570506.99</v>
      </c>
      <c r="F165">
        <v>587049.86</v>
      </c>
      <c r="G165">
        <v>565608.46</v>
      </c>
      <c r="H165">
        <v>556001.56000000006</v>
      </c>
      <c r="I165">
        <v>372287.6</v>
      </c>
      <c r="J165">
        <v>274510.40000000002</v>
      </c>
      <c r="K165">
        <v>287882.11</v>
      </c>
      <c r="L165">
        <v>385054.83</v>
      </c>
      <c r="M165">
        <v>286988.34000000003</v>
      </c>
      <c r="N165">
        <v>294162.93</v>
      </c>
      <c r="O165">
        <v>250117.04</v>
      </c>
      <c r="P165">
        <v>264492.96999999997</v>
      </c>
      <c r="Q165">
        <v>235458.92</v>
      </c>
      <c r="R165">
        <v>216177.22</v>
      </c>
      <c r="S165">
        <v>174933.58</v>
      </c>
      <c r="T165">
        <v>212326.38</v>
      </c>
      <c r="U165">
        <v>150622.59</v>
      </c>
      <c r="V165">
        <v>126223.78</v>
      </c>
      <c r="W165">
        <v>119595.38</v>
      </c>
      <c r="X165">
        <v>146249.25</v>
      </c>
      <c r="Y165">
        <v>90752.11</v>
      </c>
      <c r="Z165">
        <v>80853.69</v>
      </c>
      <c r="AA165">
        <v>88690.37</v>
      </c>
      <c r="AB165">
        <v>105369.02</v>
      </c>
      <c r="AC165">
        <v>30297</v>
      </c>
      <c r="AD165">
        <v>61792.54</v>
      </c>
      <c r="AE165">
        <v>71002.929999999993</v>
      </c>
      <c r="AF165">
        <v>52430.46</v>
      </c>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733</v>
      </c>
      <c r="B166">
        <v>-66.55</v>
      </c>
      <c r="C166">
        <v>-1163.76</v>
      </c>
      <c r="D166">
        <v>-2188.5500000000002</v>
      </c>
      <c r="E166">
        <v>2251.9499999999998</v>
      </c>
      <c r="F166">
        <v>-1600.28</v>
      </c>
      <c r="G166">
        <v>-371.55</v>
      </c>
      <c r="H166">
        <v>10893.41</v>
      </c>
      <c r="I166">
        <v>-2673.75</v>
      </c>
      <c r="J166">
        <v>-2504.0500000000002</v>
      </c>
      <c r="K166">
        <v>-1541.23</v>
      </c>
      <c r="L166">
        <v>669.81</v>
      </c>
      <c r="M166">
        <v>-513.63</v>
      </c>
      <c r="N166">
        <v>190.7</v>
      </c>
      <c r="O166">
        <v>-870.97</v>
      </c>
      <c r="P166">
        <v>2857.21</v>
      </c>
      <c r="Q166">
        <v>57.2</v>
      </c>
      <c r="R166">
        <v>-461.31</v>
      </c>
      <c r="S166">
        <v>-456.83</v>
      </c>
      <c r="T166">
        <v>-342.88</v>
      </c>
      <c r="U166">
        <v>431.09</v>
      </c>
      <c r="V166">
        <v>-111.23</v>
      </c>
      <c r="W166">
        <v>-75.650000000000006</v>
      </c>
      <c r="X166">
        <v>-206.07</v>
      </c>
      <c r="Y166">
        <v>-1199.6199999999999</v>
      </c>
      <c r="Z166">
        <v>-59.06</v>
      </c>
      <c r="AA166">
        <v>-0.04</v>
      </c>
      <c r="AB166">
        <v>-1196.25</v>
      </c>
      <c r="AC166">
        <v>-2346</v>
      </c>
      <c r="AD166">
        <v>-1553.66</v>
      </c>
      <c r="AE166">
        <v>-900.39</v>
      </c>
      <c r="AF166">
        <v>-719.67</v>
      </c>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556</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734</v>
      </c>
      <c r="B168">
        <v>282550.43</v>
      </c>
      <c r="C168">
        <v>786177.71</v>
      </c>
      <c r="D168">
        <v>909323.98</v>
      </c>
      <c r="E168">
        <v>573723.87</v>
      </c>
      <c r="F168">
        <v>585517.96</v>
      </c>
      <c r="G168">
        <v>564002.89</v>
      </c>
      <c r="H168">
        <v>548797.79</v>
      </c>
      <c r="I168">
        <v>373578.69</v>
      </c>
      <c r="J168">
        <v>256975.54</v>
      </c>
      <c r="K168">
        <v>287882.11</v>
      </c>
      <c r="L168">
        <v>375198.02</v>
      </c>
      <c r="M168">
        <v>286988.34000000003</v>
      </c>
      <c r="N168">
        <v>290676.40999999997</v>
      </c>
      <c r="O168">
        <v>250117.04</v>
      </c>
      <c r="P168">
        <v>264603.06</v>
      </c>
      <c r="Q168">
        <v>235458.92</v>
      </c>
      <c r="R168">
        <v>216177.22</v>
      </c>
      <c r="S168">
        <v>177144.41</v>
      </c>
      <c r="T168">
        <v>212326.38</v>
      </c>
      <c r="U168">
        <v>150622.59</v>
      </c>
      <c r="V168">
        <v>126223.78</v>
      </c>
      <c r="W168">
        <v>119595.38</v>
      </c>
      <c r="X168">
        <v>144117.07999999999</v>
      </c>
      <c r="Y168">
        <v>90752.11</v>
      </c>
      <c r="Z168">
        <v>80853.69</v>
      </c>
      <c r="AA168">
        <v>88690.37</v>
      </c>
      <c r="AB168">
        <v>105369.02</v>
      </c>
      <c r="AC168">
        <v>30297</v>
      </c>
      <c r="AD168">
        <v>61792.54</v>
      </c>
      <c r="AE168">
        <v>71002.929999999993</v>
      </c>
      <c r="AF168">
        <v>51605.46</v>
      </c>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735</v>
      </c>
      <c r="B169">
        <v>-66.55</v>
      </c>
      <c r="C169">
        <v>-1163.76</v>
      </c>
      <c r="D169">
        <v>-2188.5500000000002</v>
      </c>
      <c r="E169">
        <v>2251.9499999999998</v>
      </c>
      <c r="F169">
        <v>-1600.28</v>
      </c>
      <c r="G169">
        <v>-371.55</v>
      </c>
      <c r="H169">
        <v>10893.41</v>
      </c>
      <c r="I169">
        <v>-2673.75</v>
      </c>
      <c r="J169">
        <v>-2504.0500000000002</v>
      </c>
      <c r="K169">
        <v>-1541.23</v>
      </c>
      <c r="L169">
        <v>532.02</v>
      </c>
      <c r="M169">
        <v>-513.63</v>
      </c>
      <c r="N169">
        <v>190.01</v>
      </c>
      <c r="O169">
        <v>-870.97</v>
      </c>
      <c r="P169">
        <v>2805.94</v>
      </c>
      <c r="Q169">
        <v>57.2</v>
      </c>
      <c r="R169">
        <v>-461.31</v>
      </c>
      <c r="S169">
        <v>-431.19</v>
      </c>
      <c r="T169">
        <v>-342.88</v>
      </c>
      <c r="U169">
        <v>431.09</v>
      </c>
      <c r="V169">
        <v>-111.23</v>
      </c>
      <c r="W169">
        <v>-75.650000000000006</v>
      </c>
      <c r="X169">
        <v>-206.06</v>
      </c>
      <c r="Y169">
        <v>-1199.6199999999999</v>
      </c>
      <c r="Z169">
        <v>-59.06</v>
      </c>
      <c r="AA169">
        <v>-0.04</v>
      </c>
      <c r="AB169">
        <v>-1196.25</v>
      </c>
      <c r="AC169">
        <v>-2346</v>
      </c>
      <c r="AD169">
        <v>-1553.66</v>
      </c>
      <c r="AE169">
        <v>-900.39</v>
      </c>
      <c r="AF169">
        <v>-719.67</v>
      </c>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557</v>
      </c>
      <c r="B170">
        <v>0.25834000000000001</v>
      </c>
      <c r="C170">
        <v>0.32634999999999997</v>
      </c>
      <c r="D170">
        <v>0.75571999999999995</v>
      </c>
      <c r="E170">
        <v>0.47998000000000002</v>
      </c>
      <c r="F170">
        <v>0.48659999999999998</v>
      </c>
      <c r="G170">
        <v>0.47133999999999998</v>
      </c>
      <c r="H170">
        <v>0.46333000000000002</v>
      </c>
      <c r="I170">
        <v>0.31024000000000002</v>
      </c>
      <c r="J170">
        <v>0.22875999999999999</v>
      </c>
      <c r="K170">
        <v>0.23862</v>
      </c>
      <c r="L170">
        <v>0.32478000000000001</v>
      </c>
      <c r="M170">
        <v>0.23916000000000001</v>
      </c>
      <c r="N170">
        <v>0.24514</v>
      </c>
      <c r="O170">
        <v>0.20868999999999999</v>
      </c>
      <c r="P170">
        <v>0.21926000000000001</v>
      </c>
      <c r="Q170">
        <v>0.19622000000000001</v>
      </c>
      <c r="R170">
        <v>0.18</v>
      </c>
      <c r="S170">
        <v>0.15</v>
      </c>
      <c r="T170">
        <v>0.17943000000000001</v>
      </c>
      <c r="U170">
        <v>0.12551999999999999</v>
      </c>
      <c r="V170">
        <v>0.10519000000000001</v>
      </c>
      <c r="W170">
        <v>9.6159999999999995E-2</v>
      </c>
      <c r="X170">
        <v>0.12</v>
      </c>
      <c r="Y170">
        <v>0.08</v>
      </c>
      <c r="Z170">
        <v>7.0000000000000007E-2</v>
      </c>
      <c r="AA170">
        <v>7.0000000000000007E-2</v>
      </c>
      <c r="AB170">
        <v>0.09</v>
      </c>
      <c r="AC170">
        <v>0.03</v>
      </c>
      <c r="AD170">
        <v>7.0000000000000007E-2</v>
      </c>
      <c r="AE170">
        <v>0.08</v>
      </c>
      <c r="AF170">
        <v>5.7500000000000002E-2</v>
      </c>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558</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7.0000000000000007E-2</v>
      </c>
      <c r="AB171">
        <v>0</v>
      </c>
      <c r="AC171">
        <v>0</v>
      </c>
      <c r="AD171">
        <v>0</v>
      </c>
      <c r="AE171">
        <v>0</v>
      </c>
      <c r="AF171">
        <v>0</v>
      </c>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634</v>
      </c>
      <c r="B172" t="s">
        <v>2588</v>
      </c>
      <c r="C172" t="s">
        <v>832</v>
      </c>
      <c r="D172" t="s">
        <v>833</v>
      </c>
      <c r="E172" t="s">
        <v>834</v>
      </c>
      <c r="F172" t="s">
        <v>732</v>
      </c>
      <c r="G172" t="s">
        <v>635</v>
      </c>
      <c r="H172" t="s">
        <v>636</v>
      </c>
      <c r="I172" t="s">
        <v>637</v>
      </c>
      <c r="J172" t="s">
        <v>638</v>
      </c>
      <c r="K172" t="s">
        <v>639</v>
      </c>
      <c r="L172" t="s">
        <v>640</v>
      </c>
      <c r="M172" t="s">
        <v>641</v>
      </c>
      <c r="N172" t="s">
        <v>642</v>
      </c>
      <c r="O172" t="s">
        <v>643</v>
      </c>
      <c r="P172" t="s">
        <v>644</v>
      </c>
      <c r="Q172" t="s">
        <v>645</v>
      </c>
      <c r="R172" t="s">
        <v>646</v>
      </c>
      <c r="S172" t="s">
        <v>647</v>
      </c>
      <c r="T172" t="s">
        <v>648</v>
      </c>
      <c r="U172" t="s">
        <v>649</v>
      </c>
      <c r="V172" t="s">
        <v>650</v>
      </c>
      <c r="W172" t="s">
        <v>651</v>
      </c>
      <c r="X172" t="s">
        <v>652</v>
      </c>
      <c r="Y172" t="s">
        <v>653</v>
      </c>
      <c r="Z172" t="s">
        <v>654</v>
      </c>
      <c r="AA172" t="s">
        <v>655</v>
      </c>
      <c r="AB172" t="s">
        <v>656</v>
      </c>
      <c r="AC172" t="s">
        <v>657</v>
      </c>
      <c r="AD172" t="s">
        <v>658</v>
      </c>
      <c r="AE172" t="s">
        <v>659</v>
      </c>
      <c r="AF172" t="s">
        <v>660</v>
      </c>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688</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835</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t="s">
        <v>690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ref="O215" si="12">O213</f>
        <v>0</v>
      </c>
      <c r="P215" s="80">
        <f t="shared" si="11"/>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2596</v>
      </c>
      <c r="C219" t="s">
        <v>2597</v>
      </c>
      <c r="D219" t="s">
        <v>2598</v>
      </c>
      <c r="E219" t="s">
        <v>2599</v>
      </c>
      <c r="F219" t="s">
        <v>2600</v>
      </c>
      <c r="G219" t="s">
        <v>2601</v>
      </c>
      <c r="H219" t="s">
        <v>2602</v>
      </c>
      <c r="I219" t="s">
        <v>2603</v>
      </c>
      <c r="J219" t="s">
        <v>2604</v>
      </c>
      <c r="K219" t="s">
        <v>2605</v>
      </c>
      <c r="L219" t="s">
        <v>2606</v>
      </c>
      <c r="M219" t="s">
        <v>2607</v>
      </c>
      <c r="N219" t="s">
        <v>2608</v>
      </c>
      <c r="O219" t="s">
        <v>2609</v>
      </c>
      <c r="P219" t="s">
        <v>2610</v>
      </c>
      <c r="Q219" t="s">
        <v>2611</v>
      </c>
      <c r="R219" t="s">
        <v>2612</v>
      </c>
      <c r="S219" t="s">
        <v>2613</v>
      </c>
      <c r="T219" t="s">
        <v>2614</v>
      </c>
      <c r="U219" t="s">
        <v>2615</v>
      </c>
      <c r="V219" t="s">
        <v>2616</v>
      </c>
      <c r="W219" t="s">
        <v>2617</v>
      </c>
      <c r="X219" t="s">
        <v>2618</v>
      </c>
      <c r="Y219" t="s">
        <v>2619</v>
      </c>
      <c r="Z219" t="s">
        <v>2620</v>
      </c>
      <c r="AA219" t="s">
        <v>2621</v>
      </c>
      <c r="AB219" t="s">
        <v>2622</v>
      </c>
      <c r="AC219" t="s">
        <v>2623</v>
      </c>
      <c r="AD219" t="s">
        <v>2624</v>
      </c>
      <c r="AE219" t="s">
        <v>2625</v>
      </c>
      <c r="AF219" t="s">
        <v>2626</v>
      </c>
      <c r="AG219"/>
      <c r="AH219"/>
      <c r="AI219"/>
      <c r="AJ219"/>
      <c r="AK219"/>
      <c r="AL219"/>
      <c r="AM219"/>
      <c r="AN219"/>
      <c r="AO219"/>
      <c r="AP219"/>
      <c r="AQ219"/>
      <c r="AR219"/>
      <c r="AS219"/>
      <c r="AT219"/>
      <c r="AU219"/>
      <c r="AV219"/>
      <c r="AW219"/>
      <c r="AX219"/>
      <c r="AY219"/>
      <c r="AZ219"/>
      <c r="BA219"/>
      <c r="BB219"/>
      <c r="BC219"/>
      <c r="BD219"/>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709</v>
      </c>
      <c r="B221">
        <v>1766952.91</v>
      </c>
      <c r="C221">
        <v>990563.37</v>
      </c>
      <c r="D221">
        <v>3183194.61</v>
      </c>
      <c r="E221">
        <v>2062260.45</v>
      </c>
      <c r="F221">
        <v>1382347.77</v>
      </c>
      <c r="G221">
        <v>693391.05</v>
      </c>
      <c r="H221">
        <v>1823093.56</v>
      </c>
      <c r="I221">
        <v>1140260.8400000001</v>
      </c>
      <c r="J221">
        <v>692084.34</v>
      </c>
      <c r="K221">
        <v>352683.65</v>
      </c>
      <c r="L221">
        <v>1504533.15</v>
      </c>
      <c r="M221">
        <v>1025289.4</v>
      </c>
      <c r="N221">
        <v>671680</v>
      </c>
      <c r="O221">
        <v>312674.42</v>
      </c>
      <c r="P221">
        <v>1098217.3</v>
      </c>
      <c r="Q221">
        <v>773350.76</v>
      </c>
      <c r="R221">
        <v>478991.1</v>
      </c>
      <c r="S221">
        <v>215635.19</v>
      </c>
      <c r="T221">
        <v>758276.5</v>
      </c>
      <c r="U221">
        <v>490950.65</v>
      </c>
      <c r="V221">
        <v>305500.36</v>
      </c>
      <c r="W221">
        <v>148309.1</v>
      </c>
      <c r="X221">
        <v>505137.82</v>
      </c>
      <c r="Y221">
        <v>328210.90000000002</v>
      </c>
      <c r="Z221">
        <v>213113.27</v>
      </c>
      <c r="AA221">
        <v>113000.05</v>
      </c>
      <c r="AB221">
        <v>337257.21</v>
      </c>
      <c r="AC221">
        <v>249657</v>
      </c>
      <c r="AD221">
        <v>169916.22</v>
      </c>
      <c r="AE221">
        <v>92168.42</v>
      </c>
      <c r="AF221">
        <v>268362.51</v>
      </c>
      <c r="AG221"/>
      <c r="AH221"/>
      <c r="AI221"/>
      <c r="AJ221"/>
      <c r="AK221"/>
      <c r="AL221"/>
      <c r="AM221"/>
      <c r="AN221"/>
      <c r="AO221"/>
      <c r="AP221"/>
      <c r="AQ221"/>
      <c r="AR221"/>
      <c r="AS221"/>
      <c r="AT221"/>
      <c r="AU221"/>
      <c r="AV221"/>
      <c r="AW221"/>
      <c r="AX221"/>
      <c r="AY221"/>
      <c r="AZ221"/>
      <c r="BA221"/>
      <c r="BB221"/>
      <c r="BC221"/>
      <c r="BD221"/>
    </row>
    <row r="222" spans="1:119">
      <c r="A222" t="s">
        <v>362</v>
      </c>
      <c r="B222">
        <v>400461.05</v>
      </c>
      <c r="C222">
        <v>202794.09</v>
      </c>
      <c r="D222">
        <v>787475.84</v>
      </c>
      <c r="E222">
        <v>583130.74</v>
      </c>
      <c r="F222">
        <v>386559.74</v>
      </c>
      <c r="G222">
        <v>191985.88</v>
      </c>
      <c r="H222">
        <v>630028.36</v>
      </c>
      <c r="I222">
        <v>498049.88</v>
      </c>
      <c r="J222">
        <v>313050.56</v>
      </c>
      <c r="K222">
        <v>186403.8</v>
      </c>
      <c r="L222">
        <v>199909.17</v>
      </c>
      <c r="M222">
        <v>145162.1</v>
      </c>
      <c r="N222">
        <v>95909.9</v>
      </c>
      <c r="O222">
        <v>47703.57</v>
      </c>
      <c r="P222">
        <v>177058.22</v>
      </c>
      <c r="Q222">
        <v>128975.67999999999</v>
      </c>
      <c r="R222">
        <v>83865.710000000006</v>
      </c>
      <c r="S222">
        <v>42061.41</v>
      </c>
      <c r="T222">
        <v>168198.05</v>
      </c>
      <c r="U222">
        <v>125107.5</v>
      </c>
      <c r="V222">
        <v>82188.37</v>
      </c>
      <c r="W222">
        <v>40164.230000000003</v>
      </c>
      <c r="X222">
        <v>153627.19</v>
      </c>
      <c r="Y222">
        <v>114012.85</v>
      </c>
      <c r="Z222">
        <v>76189.19</v>
      </c>
      <c r="AA222">
        <v>38115.49</v>
      </c>
      <c r="AB222">
        <v>142715.26</v>
      </c>
      <c r="AC222">
        <v>104785</v>
      </c>
      <c r="AD222">
        <v>68915.88</v>
      </c>
      <c r="AE222">
        <v>34198.629999999997</v>
      </c>
      <c r="AF222">
        <v>125184.47</v>
      </c>
      <c r="AG222"/>
      <c r="AH222"/>
      <c r="AI222"/>
      <c r="AJ222"/>
      <c r="AK222"/>
      <c r="AL222"/>
      <c r="AM222"/>
      <c r="AN222"/>
      <c r="AO222"/>
      <c r="AP222"/>
      <c r="AQ222"/>
      <c r="AR222"/>
      <c r="AS222"/>
      <c r="AT222"/>
      <c r="AU222"/>
      <c r="AV222"/>
      <c r="AW222"/>
      <c r="AX222"/>
      <c r="AY222"/>
      <c r="AZ222"/>
      <c r="BA222"/>
      <c r="BB222"/>
      <c r="BC222"/>
      <c r="BD222"/>
    </row>
    <row r="223" spans="1:119">
      <c r="A223" t="s">
        <v>561</v>
      </c>
      <c r="B223">
        <v>392447.73</v>
      </c>
      <c r="C223">
        <v>199403.93</v>
      </c>
      <c r="D223">
        <v>775307.82</v>
      </c>
      <c r="E223">
        <v>574268.6</v>
      </c>
      <c r="F223">
        <v>380895.16</v>
      </c>
      <c r="G223">
        <v>189277.07</v>
      </c>
      <c r="H223">
        <v>619650.66</v>
      </c>
      <c r="I223">
        <v>491376.94</v>
      </c>
      <c r="J223">
        <v>308822.15999999997</v>
      </c>
      <c r="K223">
        <v>184329.4</v>
      </c>
      <c r="L223">
        <v>170522.41</v>
      </c>
      <c r="M223">
        <v>125659.14</v>
      </c>
      <c r="N223">
        <v>82850.48</v>
      </c>
      <c r="O223">
        <v>40824.720000000001</v>
      </c>
      <c r="P223">
        <v>149869.60999999999</v>
      </c>
      <c r="Q223">
        <v>110040.13</v>
      </c>
      <c r="R223">
        <v>71700.710000000006</v>
      </c>
      <c r="S223">
        <v>35267.230000000003</v>
      </c>
      <c r="T223">
        <v>140907.39000000001</v>
      </c>
      <c r="U223">
        <v>104532.01</v>
      </c>
      <c r="V223">
        <v>68393.009999999995</v>
      </c>
      <c r="W223">
        <v>33201.22</v>
      </c>
      <c r="X223">
        <v>133484.07999999999</v>
      </c>
      <c r="Y223">
        <v>99712.960000000006</v>
      </c>
      <c r="Z223">
        <v>66571.22</v>
      </c>
      <c r="AA223">
        <v>33230.629999999997</v>
      </c>
      <c r="AB223">
        <v>128245.17</v>
      </c>
      <c r="AC223">
        <v>95219</v>
      </c>
      <c r="AD223">
        <v>62857.5</v>
      </c>
      <c r="AE223">
        <v>30871.47</v>
      </c>
      <c r="AF223">
        <v>115748.13</v>
      </c>
      <c r="AG223"/>
      <c r="AH223"/>
      <c r="AI223"/>
      <c r="AJ223"/>
      <c r="AK223"/>
      <c r="AL223"/>
      <c r="AM223"/>
      <c r="AN223"/>
      <c r="AO223"/>
      <c r="AP223"/>
      <c r="AQ223"/>
      <c r="AR223"/>
      <c r="AS223"/>
      <c r="AT223"/>
      <c r="AU223"/>
      <c r="AV223"/>
      <c r="AW223"/>
      <c r="AX223"/>
      <c r="AY223"/>
      <c r="AZ223"/>
      <c r="BA223"/>
      <c r="BB223"/>
      <c r="BC223"/>
      <c r="BD223"/>
    </row>
    <row r="224" spans="1:119">
      <c r="A224" t="s">
        <v>562</v>
      </c>
      <c r="B224">
        <v>8013.32</v>
      </c>
      <c r="C224">
        <v>3390.16</v>
      </c>
      <c r="D224">
        <v>12168.02</v>
      </c>
      <c r="E224">
        <v>8862.14</v>
      </c>
      <c r="F224">
        <v>5664.57</v>
      </c>
      <c r="G224">
        <v>2708.8</v>
      </c>
      <c r="H224">
        <v>10377.700000000001</v>
      </c>
      <c r="I224">
        <v>6672.94</v>
      </c>
      <c r="J224">
        <v>4228.3999999999996</v>
      </c>
      <c r="K224">
        <v>2074.39</v>
      </c>
      <c r="L224">
        <v>29386.76</v>
      </c>
      <c r="M224">
        <v>19502.96</v>
      </c>
      <c r="N224">
        <v>13059.42</v>
      </c>
      <c r="O224">
        <v>6878.85</v>
      </c>
      <c r="P224">
        <v>27188.61</v>
      </c>
      <c r="Q224">
        <v>18935.55</v>
      </c>
      <c r="R224">
        <v>12165.01</v>
      </c>
      <c r="S224">
        <v>6794.18</v>
      </c>
      <c r="T224">
        <v>27290.66</v>
      </c>
      <c r="U224">
        <v>20575.490000000002</v>
      </c>
      <c r="V224">
        <v>13795.36</v>
      </c>
      <c r="W224">
        <v>6963.01</v>
      </c>
      <c r="X224">
        <v>20143.11</v>
      </c>
      <c r="Y224">
        <v>14299.89</v>
      </c>
      <c r="Z224">
        <v>9617.9699999999993</v>
      </c>
      <c r="AA224">
        <v>4884.8599999999997</v>
      </c>
      <c r="AB224">
        <v>14470.09</v>
      </c>
      <c r="AC224">
        <v>9566</v>
      </c>
      <c r="AD224">
        <v>6058.38</v>
      </c>
      <c r="AE224">
        <v>3327.16</v>
      </c>
      <c r="AF224">
        <v>9436.34</v>
      </c>
      <c r="AG224"/>
      <c r="AH224"/>
      <c r="AI224"/>
      <c r="AJ224"/>
      <c r="AK224"/>
      <c r="AL224"/>
      <c r="AM224"/>
      <c r="AN224"/>
      <c r="AO224"/>
      <c r="AP224"/>
      <c r="AQ224"/>
      <c r="AR224"/>
      <c r="AS224"/>
      <c r="AT224"/>
      <c r="AU224"/>
      <c r="AV224"/>
      <c r="AW224"/>
      <c r="AX224"/>
      <c r="AY224"/>
      <c r="AZ224"/>
      <c r="BA224"/>
      <c r="BB224"/>
      <c r="BC224"/>
      <c r="BD224"/>
    </row>
    <row r="225" spans="1:56">
      <c r="A225" t="s">
        <v>363</v>
      </c>
      <c r="B225">
        <v>8961.76</v>
      </c>
      <c r="C225">
        <v>9656.7199999999993</v>
      </c>
      <c r="D225">
        <v>65705.81</v>
      </c>
      <c r="E225">
        <v>1419.55</v>
      </c>
      <c r="F225">
        <v>-820.57</v>
      </c>
      <c r="G225">
        <v>91.53</v>
      </c>
      <c r="H225">
        <v>2959.68</v>
      </c>
      <c r="I225">
        <v>2959.68</v>
      </c>
      <c r="J225">
        <v>2959.68</v>
      </c>
      <c r="K225">
        <v>2959.68</v>
      </c>
      <c r="L225">
        <v>3704.89</v>
      </c>
      <c r="M225">
        <v>3351.29</v>
      </c>
      <c r="N225">
        <v>2069.9</v>
      </c>
      <c r="O225">
        <v>758.21</v>
      </c>
      <c r="P225">
        <v>748.21</v>
      </c>
      <c r="Q225">
        <v>6537.71</v>
      </c>
      <c r="R225">
        <v>1541.11</v>
      </c>
      <c r="S225">
        <v>-250.61</v>
      </c>
      <c r="T225">
        <v>2177.41</v>
      </c>
      <c r="U225">
        <v>1450.42</v>
      </c>
      <c r="V225">
        <v>2127.66</v>
      </c>
      <c r="W225">
        <v>-70.260000000000005</v>
      </c>
      <c r="X225">
        <v>1460.14</v>
      </c>
      <c r="Y225">
        <v>1526.1</v>
      </c>
      <c r="Z225">
        <v>739.36</v>
      </c>
      <c r="AA225">
        <v>-333.39</v>
      </c>
      <c r="AB225">
        <v>3311.79</v>
      </c>
      <c r="AC225">
        <v>-859</v>
      </c>
      <c r="AD225">
        <v>77.52</v>
      </c>
      <c r="AE225">
        <v>-421.5</v>
      </c>
      <c r="AF225">
        <v>-8897.83</v>
      </c>
      <c r="AG225"/>
      <c r="AH225"/>
      <c r="AI225"/>
      <c r="AJ225"/>
      <c r="AK225"/>
      <c r="AL225"/>
      <c r="AM225"/>
      <c r="AN225"/>
      <c r="AO225"/>
      <c r="AP225"/>
      <c r="AQ225"/>
      <c r="AR225"/>
      <c r="AS225"/>
      <c r="AT225"/>
      <c r="AU225"/>
      <c r="AV225"/>
      <c r="AW225"/>
      <c r="AX225"/>
      <c r="AY225"/>
      <c r="AZ225"/>
      <c r="BA225"/>
      <c r="BB225"/>
      <c r="BC225"/>
      <c r="BD225"/>
    </row>
    <row r="226" spans="1:56">
      <c r="A226" t="s">
        <v>563</v>
      </c>
      <c r="B226">
        <v>41387.980000000003</v>
      </c>
      <c r="C226">
        <v>-10903.01</v>
      </c>
      <c r="D226">
        <v>11667</v>
      </c>
      <c r="E226">
        <v>-15343.15</v>
      </c>
      <c r="F226">
        <v>21051.83</v>
      </c>
      <c r="G226">
        <v>2911.29</v>
      </c>
      <c r="H226" t="s">
        <v>2627</v>
      </c>
      <c r="I226" t="s">
        <v>2627</v>
      </c>
      <c r="J226" t="s">
        <v>2627</v>
      </c>
      <c r="K226" t="s">
        <v>2627</v>
      </c>
      <c r="L226" t="s">
        <v>2627</v>
      </c>
      <c r="M226" t="s">
        <v>2627</v>
      </c>
      <c r="N226" t="s">
        <v>2627</v>
      </c>
      <c r="O226" t="s">
        <v>2627</v>
      </c>
      <c r="P226" t="s">
        <v>2627</v>
      </c>
      <c r="Q226" t="s">
        <v>2627</v>
      </c>
      <c r="R226" t="s">
        <v>2627</v>
      </c>
      <c r="S226" t="s">
        <v>2627</v>
      </c>
      <c r="T226" t="s">
        <v>2627</v>
      </c>
      <c r="U226" t="s">
        <v>2627</v>
      </c>
      <c r="V226" t="s">
        <v>2627</v>
      </c>
      <c r="W226" t="s">
        <v>2627</v>
      </c>
      <c r="X226" t="s">
        <v>2627</v>
      </c>
      <c r="Y226" t="s">
        <v>2627</v>
      </c>
      <c r="Z226" t="s">
        <v>2627</v>
      </c>
      <c r="AA226" t="s">
        <v>2627</v>
      </c>
      <c r="AB226" t="s">
        <v>2627</v>
      </c>
      <c r="AC226" t="s">
        <v>2627</v>
      </c>
      <c r="AD226">
        <v>-9545.9500000000007</v>
      </c>
      <c r="AE226" t="s">
        <v>2627</v>
      </c>
      <c r="AF226" t="s">
        <v>2627</v>
      </c>
      <c r="AG226"/>
      <c r="AH226"/>
      <c r="AI226"/>
      <c r="AJ226"/>
      <c r="AK226"/>
      <c r="AL226"/>
      <c r="AM226"/>
      <c r="AN226"/>
      <c r="AO226"/>
      <c r="AP226"/>
      <c r="AQ226"/>
      <c r="AR226"/>
      <c r="AS226"/>
      <c r="AT226"/>
      <c r="AU226"/>
      <c r="AV226"/>
      <c r="AW226"/>
      <c r="AX226"/>
      <c r="AY226"/>
      <c r="AZ226"/>
      <c r="BA226"/>
      <c r="BB226"/>
      <c r="BC226"/>
      <c r="BD226"/>
    </row>
    <row r="227" spans="1:56">
      <c r="A227" t="s">
        <v>564</v>
      </c>
      <c r="B227">
        <v>-22037.86</v>
      </c>
      <c r="C227">
        <v>-19857.63</v>
      </c>
      <c r="D227">
        <v>-96476.08</v>
      </c>
      <c r="E227">
        <v>-68889.350000000006</v>
      </c>
      <c r="F227">
        <v>-46189.79</v>
      </c>
      <c r="G227">
        <v>-23112.44</v>
      </c>
      <c r="H227">
        <v>-63912.4</v>
      </c>
      <c r="I227">
        <v>-80546.38</v>
      </c>
      <c r="J227">
        <v>-55917.13</v>
      </c>
      <c r="K227">
        <v>-49083.59</v>
      </c>
      <c r="L227">
        <v>-38576.699999999997</v>
      </c>
      <c r="M227">
        <v>-21750.58</v>
      </c>
      <c r="N227">
        <v>-11795.82</v>
      </c>
      <c r="O227">
        <v>-7310.27</v>
      </c>
      <c r="P227">
        <v>-11453.32</v>
      </c>
      <c r="Q227">
        <v>-10606.34</v>
      </c>
      <c r="R227">
        <v>-9261.82</v>
      </c>
      <c r="S227">
        <v>-8084.98</v>
      </c>
      <c r="T227">
        <v>-14816.51</v>
      </c>
      <c r="U227">
        <v>-8081.3</v>
      </c>
      <c r="V227" t="s">
        <v>2627</v>
      </c>
      <c r="W227" t="s">
        <v>2627</v>
      </c>
      <c r="X227" t="s">
        <v>2627</v>
      </c>
      <c r="Y227" t="s">
        <v>2627</v>
      </c>
      <c r="Z227" t="s">
        <v>2627</v>
      </c>
      <c r="AA227" t="s">
        <v>2627</v>
      </c>
      <c r="AB227" t="s">
        <v>2627</v>
      </c>
      <c r="AC227" t="s">
        <v>2627</v>
      </c>
      <c r="AD227" t="s">
        <v>2627</v>
      </c>
      <c r="AE227" t="s">
        <v>2627</v>
      </c>
      <c r="AF227" t="s">
        <v>2627</v>
      </c>
      <c r="AG227"/>
      <c r="AH227"/>
      <c r="AI227"/>
      <c r="AJ227"/>
      <c r="AK227"/>
      <c r="AL227"/>
      <c r="AM227"/>
      <c r="AN227"/>
      <c r="AO227"/>
      <c r="AP227"/>
      <c r="AQ227"/>
      <c r="AR227"/>
      <c r="AS227"/>
      <c r="AT227"/>
      <c r="AU227"/>
      <c r="AV227"/>
      <c r="AW227"/>
      <c r="AX227"/>
      <c r="AY227"/>
      <c r="AZ227"/>
      <c r="BA227"/>
      <c r="BB227"/>
      <c r="BC227"/>
      <c r="BD227"/>
    </row>
    <row r="228" spans="1:56">
      <c r="A228" t="s">
        <v>565</v>
      </c>
      <c r="B228" t="s">
        <v>2627</v>
      </c>
      <c r="C228" t="s">
        <v>2627</v>
      </c>
      <c r="D228" t="s">
        <v>2627</v>
      </c>
      <c r="E228" t="s">
        <v>2627</v>
      </c>
      <c r="F228" t="s">
        <v>2627</v>
      </c>
      <c r="G228" t="s">
        <v>2627</v>
      </c>
      <c r="H228" t="s">
        <v>2627</v>
      </c>
      <c r="I228" t="s">
        <v>2627</v>
      </c>
      <c r="J228" t="s">
        <v>2627</v>
      </c>
      <c r="K228" t="s">
        <v>2627</v>
      </c>
      <c r="L228" t="s">
        <v>2627</v>
      </c>
      <c r="M228" t="s">
        <v>2627</v>
      </c>
      <c r="N228" t="s">
        <v>2627</v>
      </c>
      <c r="O228" t="s">
        <v>2627</v>
      </c>
      <c r="P228" t="s">
        <v>2627</v>
      </c>
      <c r="Q228" t="s">
        <v>2627</v>
      </c>
      <c r="R228" t="s">
        <v>2627</v>
      </c>
      <c r="S228" t="s">
        <v>2627</v>
      </c>
      <c r="T228" t="s">
        <v>2627</v>
      </c>
      <c r="U228" t="s">
        <v>2627</v>
      </c>
      <c r="V228" t="s">
        <v>2627</v>
      </c>
      <c r="W228" t="s">
        <v>2627</v>
      </c>
      <c r="X228" t="s">
        <v>2627</v>
      </c>
      <c r="Y228" t="s">
        <v>2627</v>
      </c>
      <c r="Z228" t="s">
        <v>2627</v>
      </c>
      <c r="AA228" t="s">
        <v>2627</v>
      </c>
      <c r="AB228">
        <v>1857.71</v>
      </c>
      <c r="AC228">
        <v>-580</v>
      </c>
      <c r="AD228">
        <v>46.38</v>
      </c>
      <c r="AE228">
        <v>84.84</v>
      </c>
      <c r="AF228">
        <v>-228.58</v>
      </c>
      <c r="AG228"/>
      <c r="AH228"/>
      <c r="AI228"/>
      <c r="AJ228"/>
      <c r="AK228"/>
      <c r="AL228"/>
      <c r="AM228"/>
      <c r="AN228"/>
      <c r="AO228"/>
      <c r="AP228"/>
      <c r="AQ228"/>
      <c r="AR228"/>
      <c r="AS228"/>
      <c r="AT228"/>
      <c r="AU228"/>
      <c r="AV228"/>
      <c r="AW228"/>
      <c r="AX228"/>
      <c r="AY228"/>
      <c r="AZ228"/>
      <c r="BA228"/>
      <c r="BB228"/>
      <c r="BC228"/>
      <c r="BD228"/>
    </row>
    <row r="229" spans="1:56">
      <c r="A229" t="s">
        <v>566</v>
      </c>
      <c r="B229" t="s">
        <v>2627</v>
      </c>
      <c r="C229" t="s">
        <v>2627</v>
      </c>
      <c r="D229">
        <v>163.62</v>
      </c>
      <c r="E229" t="s">
        <v>2627</v>
      </c>
      <c r="F229" t="s">
        <v>2627</v>
      </c>
      <c r="G229" t="s">
        <v>2627</v>
      </c>
      <c r="H229">
        <v>1076.51</v>
      </c>
      <c r="I229">
        <v>1076.51</v>
      </c>
      <c r="J229" t="s">
        <v>2627</v>
      </c>
      <c r="K229" t="s">
        <v>2627</v>
      </c>
      <c r="L229" t="s">
        <v>2627</v>
      </c>
      <c r="M229" t="s">
        <v>2627</v>
      </c>
      <c r="N229" t="s">
        <v>2627</v>
      </c>
      <c r="O229" t="s">
        <v>2627</v>
      </c>
      <c r="P229">
        <v>1413.37</v>
      </c>
      <c r="Q229">
        <v>1413.37</v>
      </c>
      <c r="R229">
        <v>1413.37</v>
      </c>
      <c r="S229">
        <v>1413.37</v>
      </c>
      <c r="T229" t="s">
        <v>2627</v>
      </c>
      <c r="U229" t="s">
        <v>2627</v>
      </c>
      <c r="V229" t="s">
        <v>2627</v>
      </c>
      <c r="W229" t="s">
        <v>2627</v>
      </c>
      <c r="X229" t="s">
        <v>2627</v>
      </c>
      <c r="Y229" t="s">
        <v>2627</v>
      </c>
      <c r="Z229" t="s">
        <v>2627</v>
      </c>
      <c r="AA229" t="s">
        <v>2627</v>
      </c>
      <c r="AB229" t="s">
        <v>2627</v>
      </c>
      <c r="AC229" t="s">
        <v>2627</v>
      </c>
      <c r="AD229" t="s">
        <v>2627</v>
      </c>
      <c r="AE229" t="s">
        <v>2627</v>
      </c>
      <c r="AF229" t="s">
        <v>2627</v>
      </c>
      <c r="AG229"/>
      <c r="AH229"/>
      <c r="AI229"/>
      <c r="AJ229"/>
      <c r="AK229"/>
      <c r="AL229"/>
      <c r="AM229"/>
      <c r="AN229"/>
      <c r="AO229"/>
      <c r="AP229"/>
      <c r="AQ229"/>
      <c r="AR229"/>
      <c r="AS229"/>
      <c r="AT229"/>
      <c r="AU229"/>
      <c r="AV229"/>
      <c r="AW229"/>
      <c r="AX229"/>
      <c r="AY229"/>
      <c r="AZ229"/>
      <c r="BA229"/>
      <c r="BB229"/>
      <c r="BC229"/>
      <c r="BD229"/>
    </row>
    <row r="230" spans="1:56">
      <c r="A230" t="s">
        <v>2590</v>
      </c>
      <c r="B230" t="s">
        <v>2627</v>
      </c>
      <c r="C230" t="s">
        <v>2627</v>
      </c>
      <c r="D230" t="s">
        <v>2627</v>
      </c>
      <c r="E230" t="s">
        <v>2627</v>
      </c>
      <c r="F230">
        <v>-1773.32</v>
      </c>
      <c r="G230">
        <v>-610.79</v>
      </c>
      <c r="H230" t="s">
        <v>2627</v>
      </c>
      <c r="I230" t="s">
        <v>2627</v>
      </c>
      <c r="J230" t="s">
        <v>2627</v>
      </c>
      <c r="K230" t="s">
        <v>2627</v>
      </c>
      <c r="L230">
        <v>-250.5</v>
      </c>
      <c r="M230" t="s">
        <v>2627</v>
      </c>
      <c r="N230" t="s">
        <v>2627</v>
      </c>
      <c r="O230" t="s">
        <v>2627</v>
      </c>
      <c r="P230" t="s">
        <v>2627</v>
      </c>
      <c r="Q230" t="s">
        <v>2627</v>
      </c>
      <c r="R230" t="s">
        <v>2627</v>
      </c>
      <c r="S230" t="s">
        <v>2627</v>
      </c>
      <c r="T230" t="s">
        <v>2627</v>
      </c>
      <c r="U230" t="s">
        <v>2627</v>
      </c>
      <c r="V230" t="s">
        <v>2627</v>
      </c>
      <c r="W230" t="s">
        <v>2627</v>
      </c>
      <c r="X230" t="s">
        <v>2627</v>
      </c>
      <c r="Y230" t="s">
        <v>2627</v>
      </c>
      <c r="Z230" t="s">
        <v>2627</v>
      </c>
      <c r="AA230" t="s">
        <v>2627</v>
      </c>
      <c r="AB230" t="s">
        <v>2627</v>
      </c>
      <c r="AC230" t="s">
        <v>2627</v>
      </c>
      <c r="AD230" t="s">
        <v>2627</v>
      </c>
      <c r="AE230" t="s">
        <v>2627</v>
      </c>
      <c r="AF230" t="s">
        <v>2627</v>
      </c>
      <c r="AG230"/>
      <c r="AH230"/>
      <c r="AI230"/>
      <c r="AJ230"/>
      <c r="AK230"/>
      <c r="AL230"/>
      <c r="AM230"/>
      <c r="AN230"/>
      <c r="AO230"/>
      <c r="AP230"/>
      <c r="AQ230"/>
      <c r="AR230"/>
      <c r="AS230"/>
      <c r="AT230"/>
      <c r="AU230"/>
      <c r="AV230"/>
      <c r="AW230"/>
      <c r="AX230"/>
      <c r="AY230"/>
      <c r="AZ230"/>
      <c r="BA230"/>
      <c r="BB230"/>
      <c r="BC230"/>
      <c r="BD230"/>
    </row>
    <row r="231" spans="1:56">
      <c r="A231" t="s">
        <v>721</v>
      </c>
      <c r="B231" t="s">
        <v>2627</v>
      </c>
      <c r="C231">
        <v>-1040</v>
      </c>
      <c r="D231">
        <v>-4336.6499999999996</v>
      </c>
      <c r="E231">
        <v>-2832.09</v>
      </c>
      <c r="F231" t="s">
        <v>2627</v>
      </c>
      <c r="G231" t="s">
        <v>2627</v>
      </c>
      <c r="H231" t="s">
        <v>2627</v>
      </c>
      <c r="I231" t="s">
        <v>2627</v>
      </c>
      <c r="J231" t="s">
        <v>2627</v>
      </c>
      <c r="K231" t="s">
        <v>2627</v>
      </c>
      <c r="L231" t="s">
        <v>2627</v>
      </c>
      <c r="M231" t="s">
        <v>2627</v>
      </c>
      <c r="N231" t="s">
        <v>2627</v>
      </c>
      <c r="O231" t="s">
        <v>2627</v>
      </c>
      <c r="P231" t="s">
        <v>2627</v>
      </c>
      <c r="Q231" t="s">
        <v>2627</v>
      </c>
      <c r="R231" t="s">
        <v>2627</v>
      </c>
      <c r="S231" t="s">
        <v>2627</v>
      </c>
      <c r="T231" t="s">
        <v>2627</v>
      </c>
      <c r="U231" t="s">
        <v>2627</v>
      </c>
      <c r="V231" t="s">
        <v>2627</v>
      </c>
      <c r="W231" t="s">
        <v>2627</v>
      </c>
      <c r="X231" t="s">
        <v>2627</v>
      </c>
      <c r="Y231" t="s">
        <v>2627</v>
      </c>
      <c r="Z231" t="s">
        <v>2627</v>
      </c>
      <c r="AA231" t="s">
        <v>2627</v>
      </c>
      <c r="AB231" t="s">
        <v>2627</v>
      </c>
      <c r="AC231" t="s">
        <v>2627</v>
      </c>
      <c r="AD231" t="s">
        <v>2627</v>
      </c>
      <c r="AE231" t="s">
        <v>2627</v>
      </c>
      <c r="AF231" t="s">
        <v>2627</v>
      </c>
      <c r="AG231"/>
      <c r="AH231"/>
      <c r="AI231"/>
      <c r="AJ231"/>
      <c r="AK231"/>
      <c r="AL231"/>
      <c r="AM231"/>
      <c r="AN231"/>
      <c r="AO231"/>
      <c r="AP231"/>
      <c r="AQ231"/>
      <c r="AR231"/>
      <c r="AS231"/>
      <c r="AT231"/>
      <c r="AU231"/>
      <c r="AV231"/>
      <c r="AW231"/>
      <c r="AX231"/>
      <c r="AY231"/>
      <c r="AZ231"/>
      <c r="BA231"/>
      <c r="BB231"/>
      <c r="BC231"/>
      <c r="BD231"/>
    </row>
    <row r="232" spans="1:56">
      <c r="A232" t="s">
        <v>2628</v>
      </c>
      <c r="B232" t="s">
        <v>2627</v>
      </c>
      <c r="C232" t="s">
        <v>2627</v>
      </c>
      <c r="D232" t="s">
        <v>2627</v>
      </c>
      <c r="E232" t="s">
        <v>2627</v>
      </c>
      <c r="F232" t="s">
        <v>2627</v>
      </c>
      <c r="G232" t="s">
        <v>2627</v>
      </c>
      <c r="H232">
        <v>-1229.76</v>
      </c>
      <c r="I232">
        <v>-28.6</v>
      </c>
      <c r="J232" t="s">
        <v>2627</v>
      </c>
      <c r="K232" t="s">
        <v>2627</v>
      </c>
      <c r="L232" t="s">
        <v>2627</v>
      </c>
      <c r="M232" t="s">
        <v>2627</v>
      </c>
      <c r="N232" t="s">
        <v>2627</v>
      </c>
      <c r="O232" t="s">
        <v>2627</v>
      </c>
      <c r="P232" t="s">
        <v>2627</v>
      </c>
      <c r="Q232" t="s">
        <v>2627</v>
      </c>
      <c r="R232" t="s">
        <v>2627</v>
      </c>
      <c r="S232" t="s">
        <v>2627</v>
      </c>
      <c r="T232" t="s">
        <v>2627</v>
      </c>
      <c r="U232" t="s">
        <v>2627</v>
      </c>
      <c r="V232" t="s">
        <v>2627</v>
      </c>
      <c r="W232" t="s">
        <v>2627</v>
      </c>
      <c r="X232" t="s">
        <v>2627</v>
      </c>
      <c r="Y232" t="s">
        <v>2627</v>
      </c>
      <c r="Z232" t="s">
        <v>2627</v>
      </c>
      <c r="AA232" t="s">
        <v>2627</v>
      </c>
      <c r="AB232" t="s">
        <v>2627</v>
      </c>
      <c r="AC232" t="s">
        <v>2627</v>
      </c>
      <c r="AD232" t="s">
        <v>2627</v>
      </c>
      <c r="AE232" t="s">
        <v>2627</v>
      </c>
      <c r="AF232" t="s">
        <v>2627</v>
      </c>
      <c r="AG232"/>
      <c r="AH232"/>
      <c r="AI232"/>
      <c r="AJ232"/>
      <c r="AK232"/>
      <c r="AL232"/>
      <c r="AM232"/>
      <c r="AN232"/>
      <c r="AO232"/>
      <c r="AP232"/>
      <c r="AQ232"/>
      <c r="AR232"/>
      <c r="AS232"/>
      <c r="AT232"/>
      <c r="AU232"/>
      <c r="AV232"/>
      <c r="AW232"/>
      <c r="AX232"/>
      <c r="AY232"/>
      <c r="AZ232"/>
      <c r="BA232"/>
      <c r="BB232"/>
      <c r="BC232"/>
      <c r="BD232"/>
    </row>
    <row r="233" spans="1:56">
      <c r="A233" t="s">
        <v>567</v>
      </c>
      <c r="B233" t="s">
        <v>2627</v>
      </c>
      <c r="C233" t="s">
        <v>2627</v>
      </c>
      <c r="D233">
        <v>-126.03</v>
      </c>
      <c r="E233">
        <v>-97.51</v>
      </c>
      <c r="F233">
        <v>-47.15</v>
      </c>
      <c r="G233">
        <v>-263.55</v>
      </c>
      <c r="H233" t="s">
        <v>2627</v>
      </c>
      <c r="I233" t="s">
        <v>2627</v>
      </c>
      <c r="J233" t="s">
        <v>2627</v>
      </c>
      <c r="K233" t="s">
        <v>2627</v>
      </c>
      <c r="L233" t="s">
        <v>2627</v>
      </c>
      <c r="M233" t="s">
        <v>2627</v>
      </c>
      <c r="N233" t="s">
        <v>2627</v>
      </c>
      <c r="O233" t="s">
        <v>2627</v>
      </c>
      <c r="P233" t="s">
        <v>2627</v>
      </c>
      <c r="Q233" t="s">
        <v>2627</v>
      </c>
      <c r="R233" t="s">
        <v>2627</v>
      </c>
      <c r="S233" t="s">
        <v>2627</v>
      </c>
      <c r="T233" t="s">
        <v>2627</v>
      </c>
      <c r="U233" t="s">
        <v>2627</v>
      </c>
      <c r="V233" t="s">
        <v>2627</v>
      </c>
      <c r="W233" t="s">
        <v>2627</v>
      </c>
      <c r="X233" t="s">
        <v>2627</v>
      </c>
      <c r="Y233" t="s">
        <v>2627</v>
      </c>
      <c r="Z233" t="s">
        <v>2627</v>
      </c>
      <c r="AA233" t="s">
        <v>2627</v>
      </c>
      <c r="AB233" t="s">
        <v>2627</v>
      </c>
      <c r="AC233" t="s">
        <v>2627</v>
      </c>
      <c r="AD233" t="s">
        <v>2627</v>
      </c>
      <c r="AE233" t="s">
        <v>2627</v>
      </c>
      <c r="AF233" t="s">
        <v>2627</v>
      </c>
      <c r="AG233"/>
      <c r="AH233"/>
      <c r="AI233"/>
      <c r="AJ233"/>
      <c r="AK233"/>
      <c r="AL233"/>
      <c r="AM233"/>
      <c r="AN233"/>
      <c r="AO233"/>
      <c r="AP233"/>
      <c r="AQ233"/>
      <c r="AR233"/>
      <c r="AS233"/>
      <c r="AT233"/>
      <c r="AU233"/>
      <c r="AV233"/>
      <c r="AW233"/>
      <c r="AX233"/>
      <c r="AY233"/>
      <c r="AZ233"/>
      <c r="BA233"/>
      <c r="BB233"/>
      <c r="BC233"/>
      <c r="BD233"/>
    </row>
    <row r="234" spans="1:56">
      <c r="A234" t="s">
        <v>568</v>
      </c>
      <c r="B234">
        <v>6002.87</v>
      </c>
      <c r="C234">
        <v>1538.75</v>
      </c>
      <c r="D234">
        <v>4377.41</v>
      </c>
      <c r="E234">
        <v>12174.29</v>
      </c>
      <c r="F234">
        <v>4917.6099999999997</v>
      </c>
      <c r="G234">
        <v>3697.5</v>
      </c>
      <c r="H234">
        <v>9667.7199999999993</v>
      </c>
      <c r="I234">
        <v>5034.3900000000003</v>
      </c>
      <c r="J234">
        <v>4439.47</v>
      </c>
      <c r="K234">
        <v>4270.8500000000004</v>
      </c>
      <c r="L234">
        <v>10020</v>
      </c>
      <c r="M234">
        <v>6374.98</v>
      </c>
      <c r="N234">
        <v>5915.43</v>
      </c>
      <c r="O234">
        <v>2607.25</v>
      </c>
      <c r="P234">
        <v>959.84</v>
      </c>
      <c r="Q234">
        <v>98.85</v>
      </c>
      <c r="R234">
        <v>133.13</v>
      </c>
      <c r="S234">
        <v>1045.31</v>
      </c>
      <c r="T234">
        <v>9045.2999999999993</v>
      </c>
      <c r="U234">
        <v>6124.47</v>
      </c>
      <c r="V234">
        <v>4960.49</v>
      </c>
      <c r="W234">
        <v>2794.98</v>
      </c>
      <c r="X234">
        <v>10248.26</v>
      </c>
      <c r="Y234">
        <v>9460.2800000000007</v>
      </c>
      <c r="Z234">
        <v>5782.82</v>
      </c>
      <c r="AA234">
        <v>2021.15</v>
      </c>
      <c r="AB234">
        <v>12277.11</v>
      </c>
      <c r="AC234">
        <v>10752</v>
      </c>
      <c r="AD234">
        <v>8066.62</v>
      </c>
      <c r="AE234">
        <v>1471.93</v>
      </c>
      <c r="AF234">
        <v>8058.11</v>
      </c>
      <c r="AG234"/>
      <c r="AH234"/>
      <c r="AI234"/>
      <c r="AJ234"/>
      <c r="AK234"/>
      <c r="AL234"/>
      <c r="AM234"/>
      <c r="AN234"/>
      <c r="AO234"/>
      <c r="AP234"/>
      <c r="AQ234"/>
      <c r="AR234"/>
      <c r="AS234"/>
      <c r="AT234"/>
      <c r="AU234"/>
      <c r="AV234"/>
      <c r="AW234"/>
      <c r="AX234"/>
      <c r="AY234"/>
      <c r="AZ234"/>
      <c r="BA234"/>
      <c r="BB234"/>
      <c r="BC234"/>
      <c r="BD234"/>
    </row>
    <row r="235" spans="1:56">
      <c r="A235" t="s">
        <v>569</v>
      </c>
      <c r="B235">
        <v>242.97</v>
      </c>
      <c r="C235">
        <v>319.74</v>
      </c>
      <c r="D235">
        <v>-899.03</v>
      </c>
      <c r="E235">
        <v>-146.18</v>
      </c>
      <c r="F235">
        <v>11.03</v>
      </c>
      <c r="G235">
        <v>177.93</v>
      </c>
      <c r="H235">
        <v>3733.23</v>
      </c>
      <c r="I235">
        <v>4065.77</v>
      </c>
      <c r="J235">
        <v>3932.85</v>
      </c>
      <c r="K235">
        <v>3456.84</v>
      </c>
      <c r="L235">
        <v>-1195.25</v>
      </c>
      <c r="M235">
        <v>91.9</v>
      </c>
      <c r="N235">
        <v>81.209999999999994</v>
      </c>
      <c r="O235" t="s">
        <v>2627</v>
      </c>
      <c r="P235">
        <v>-3397.26</v>
      </c>
      <c r="Q235">
        <v>-1853.88</v>
      </c>
      <c r="R235">
        <v>-1631.29</v>
      </c>
      <c r="S235" t="s">
        <v>2627</v>
      </c>
      <c r="T235">
        <v>-907.8</v>
      </c>
      <c r="U235">
        <v>-909.07</v>
      </c>
      <c r="V235">
        <v>-922.46</v>
      </c>
      <c r="W235">
        <v>-692.7</v>
      </c>
      <c r="X235">
        <v>-213.16</v>
      </c>
      <c r="Y235">
        <v>2.4500000000000002</v>
      </c>
      <c r="Z235">
        <v>2.4500000000000002</v>
      </c>
      <c r="AA235" t="s">
        <v>2627</v>
      </c>
      <c r="AB235">
        <v>-2159.67</v>
      </c>
      <c r="AC235">
        <v>545</v>
      </c>
      <c r="AD235">
        <v>83.57</v>
      </c>
      <c r="AE235">
        <v>1471.93</v>
      </c>
      <c r="AF235">
        <v>371.51</v>
      </c>
      <c r="AG235"/>
      <c r="AH235"/>
      <c r="AI235"/>
      <c r="AJ235"/>
      <c r="AK235"/>
      <c r="AL235"/>
      <c r="AM235"/>
      <c r="AN235"/>
      <c r="AO235"/>
      <c r="AP235"/>
      <c r="AQ235"/>
      <c r="AR235"/>
      <c r="AS235"/>
      <c r="AT235"/>
      <c r="AU235"/>
      <c r="AV235"/>
      <c r="AW235"/>
      <c r="AX235"/>
      <c r="AY235"/>
      <c r="AZ235"/>
      <c r="BA235"/>
      <c r="BB235"/>
      <c r="BC235"/>
      <c r="BD235"/>
    </row>
    <row r="236" spans="1:56">
      <c r="A236" t="s">
        <v>570</v>
      </c>
      <c r="B236">
        <v>5759.9</v>
      </c>
      <c r="C236">
        <v>1219.01</v>
      </c>
      <c r="D236">
        <v>5276.44</v>
      </c>
      <c r="E236">
        <v>12320.48</v>
      </c>
      <c r="F236">
        <v>4906.58</v>
      </c>
      <c r="G236">
        <v>3519.58</v>
      </c>
      <c r="H236">
        <v>5934.49</v>
      </c>
      <c r="I236">
        <v>968.62</v>
      </c>
      <c r="J236">
        <v>506.63</v>
      </c>
      <c r="K236">
        <v>814.01</v>
      </c>
      <c r="L236">
        <v>11215.25</v>
      </c>
      <c r="M236">
        <v>6283.09</v>
      </c>
      <c r="N236">
        <v>5834.22</v>
      </c>
      <c r="O236">
        <v>2607.25</v>
      </c>
      <c r="P236">
        <v>4357.1000000000004</v>
      </c>
      <c r="Q236">
        <v>1952.73</v>
      </c>
      <c r="R236">
        <v>1764.41</v>
      </c>
      <c r="S236">
        <v>1045.31</v>
      </c>
      <c r="T236">
        <v>9953.1</v>
      </c>
      <c r="U236">
        <v>7033.54</v>
      </c>
      <c r="V236">
        <v>5882.95</v>
      </c>
      <c r="W236">
        <v>3487.68</v>
      </c>
      <c r="X236">
        <v>10461.42</v>
      </c>
      <c r="Y236">
        <v>9457.83</v>
      </c>
      <c r="Z236">
        <v>5780.37</v>
      </c>
      <c r="AA236">
        <v>2021.15</v>
      </c>
      <c r="AB236">
        <v>14436.78</v>
      </c>
      <c r="AC236">
        <v>10207</v>
      </c>
      <c r="AD236">
        <v>7983.05</v>
      </c>
      <c r="AE236" t="s">
        <v>2627</v>
      </c>
      <c r="AF236">
        <v>7686.6</v>
      </c>
      <c r="AG236"/>
      <c r="AH236"/>
      <c r="AI236"/>
      <c r="AJ236"/>
      <c r="AK236"/>
      <c r="AL236"/>
      <c r="AM236"/>
      <c r="AN236"/>
      <c r="AO236"/>
      <c r="AP236"/>
      <c r="AQ236"/>
      <c r="AR236"/>
      <c r="AS236"/>
      <c r="AT236"/>
      <c r="AU236"/>
      <c r="AV236"/>
      <c r="AW236"/>
      <c r="AX236"/>
      <c r="AY236"/>
      <c r="AZ236"/>
      <c r="BA236"/>
      <c r="BB236"/>
      <c r="BC236"/>
      <c r="BD236"/>
    </row>
    <row r="237" spans="1:56">
      <c r="A237" t="s">
        <v>571</v>
      </c>
      <c r="B237">
        <v>-27962.73</v>
      </c>
      <c r="C237" t="s">
        <v>2627</v>
      </c>
      <c r="D237" t="s">
        <v>2627</v>
      </c>
      <c r="E237" t="s">
        <v>2627</v>
      </c>
      <c r="F237" t="s">
        <v>2627</v>
      </c>
      <c r="G237" t="s">
        <v>2627</v>
      </c>
      <c r="H237">
        <v>1045.8599999999999</v>
      </c>
      <c r="I237">
        <v>924.48</v>
      </c>
      <c r="J237">
        <v>303.66000000000003</v>
      </c>
      <c r="K237">
        <v>-172.02</v>
      </c>
      <c r="L237">
        <v>2577</v>
      </c>
      <c r="M237">
        <v>578.83000000000004</v>
      </c>
      <c r="N237">
        <v>-169.53</v>
      </c>
      <c r="O237">
        <v>-360.07</v>
      </c>
      <c r="P237">
        <v>-1071.25</v>
      </c>
      <c r="Q237">
        <v>701.31</v>
      </c>
      <c r="R237">
        <v>969.08</v>
      </c>
      <c r="S237">
        <v>-218.46</v>
      </c>
      <c r="T237">
        <v>-138.54</v>
      </c>
      <c r="U237">
        <v>-18.25</v>
      </c>
      <c r="V237" t="s">
        <v>2627</v>
      </c>
      <c r="W237" t="s">
        <v>2627</v>
      </c>
      <c r="X237">
        <v>38.340000000000003</v>
      </c>
      <c r="Y237">
        <v>38.340000000000003</v>
      </c>
      <c r="Z237" t="s">
        <v>2627</v>
      </c>
      <c r="AA237" t="s">
        <v>2627</v>
      </c>
      <c r="AB237" t="s">
        <v>2627</v>
      </c>
      <c r="AC237" t="s">
        <v>2627</v>
      </c>
      <c r="AD237" t="s">
        <v>2627</v>
      </c>
      <c r="AE237" t="s">
        <v>2627</v>
      </c>
      <c r="AF237" t="s">
        <v>2627</v>
      </c>
      <c r="AG237"/>
      <c r="AH237"/>
      <c r="AI237"/>
      <c r="AJ237"/>
      <c r="AK237"/>
      <c r="AL237"/>
      <c r="AM237"/>
      <c r="AN237"/>
      <c r="AO237"/>
      <c r="AP237"/>
      <c r="AQ237"/>
      <c r="AR237"/>
      <c r="AS237"/>
      <c r="AT237"/>
      <c r="AU237"/>
      <c r="AV237"/>
      <c r="AW237"/>
      <c r="AX237"/>
      <c r="AY237"/>
      <c r="AZ237"/>
      <c r="BA237"/>
      <c r="BB237"/>
      <c r="BC237"/>
      <c r="BD237"/>
    </row>
    <row r="238" spans="1:56">
      <c r="A238" t="s">
        <v>572</v>
      </c>
      <c r="B238">
        <v>-27962.73</v>
      </c>
      <c r="C238" t="s">
        <v>2627</v>
      </c>
      <c r="D238" t="s">
        <v>2627</v>
      </c>
      <c r="E238" t="s">
        <v>2627</v>
      </c>
      <c r="F238" t="s">
        <v>2627</v>
      </c>
      <c r="G238" t="s">
        <v>2627</v>
      </c>
      <c r="H238" t="s">
        <v>2627</v>
      </c>
      <c r="I238">
        <v>-6.84</v>
      </c>
      <c r="J238" t="s">
        <v>2627</v>
      </c>
      <c r="K238">
        <v>-424.97</v>
      </c>
      <c r="L238" t="s">
        <v>2627</v>
      </c>
      <c r="M238" t="s">
        <v>2627</v>
      </c>
      <c r="N238">
        <v>-748.36</v>
      </c>
      <c r="O238">
        <v>-360.07</v>
      </c>
      <c r="P238">
        <v>-1080.27</v>
      </c>
      <c r="Q238">
        <v>-781.46</v>
      </c>
      <c r="R238">
        <v>-513.69000000000005</v>
      </c>
      <c r="S238">
        <v>-249.64</v>
      </c>
      <c r="T238">
        <v>-140.68</v>
      </c>
      <c r="U238">
        <v>-20.39</v>
      </c>
      <c r="V238" t="s">
        <v>2627</v>
      </c>
      <c r="W238" t="s">
        <v>2627</v>
      </c>
      <c r="X238" t="s">
        <v>2627</v>
      </c>
      <c r="Y238" t="s">
        <v>2627</v>
      </c>
      <c r="Z238" t="s">
        <v>2627</v>
      </c>
      <c r="AA238" t="s">
        <v>2627</v>
      </c>
      <c r="AB238" t="s">
        <v>2627</v>
      </c>
      <c r="AC238" t="s">
        <v>2627</v>
      </c>
      <c r="AD238" t="s">
        <v>2627</v>
      </c>
      <c r="AE238" t="s">
        <v>2627</v>
      </c>
      <c r="AF238" t="s">
        <v>2627</v>
      </c>
      <c r="AG238"/>
      <c r="AH238"/>
      <c r="AI238"/>
      <c r="AJ238"/>
      <c r="AK238"/>
      <c r="AL238"/>
      <c r="AM238"/>
      <c r="AN238"/>
      <c r="AO238"/>
      <c r="AP238"/>
      <c r="AQ238"/>
      <c r="AR238"/>
      <c r="AS238"/>
      <c r="AT238"/>
      <c r="AU238"/>
      <c r="AV238"/>
      <c r="AW238"/>
      <c r="AX238"/>
      <c r="AY238"/>
      <c r="AZ238"/>
      <c r="BA238"/>
      <c r="BB238"/>
      <c r="BC238"/>
      <c r="BD238"/>
    </row>
    <row r="239" spans="1:56">
      <c r="A239" t="s">
        <v>710</v>
      </c>
      <c r="B239" t="s">
        <v>2627</v>
      </c>
      <c r="C239" t="s">
        <v>2627</v>
      </c>
      <c r="D239" t="s">
        <v>2627</v>
      </c>
      <c r="E239" t="s">
        <v>2627</v>
      </c>
      <c r="F239" t="s">
        <v>2627</v>
      </c>
      <c r="G239" t="s">
        <v>2627</v>
      </c>
      <c r="H239">
        <v>1045.8599999999999</v>
      </c>
      <c r="I239">
        <v>931.32</v>
      </c>
      <c r="J239">
        <v>303.66000000000003</v>
      </c>
      <c r="K239">
        <v>252.96</v>
      </c>
      <c r="L239">
        <v>2577</v>
      </c>
      <c r="M239">
        <v>578.83000000000004</v>
      </c>
      <c r="N239">
        <v>578.83000000000004</v>
      </c>
      <c r="O239" t="s">
        <v>2627</v>
      </c>
      <c r="P239">
        <v>9.02</v>
      </c>
      <c r="Q239">
        <v>1482.77</v>
      </c>
      <c r="R239">
        <v>1482.77</v>
      </c>
      <c r="S239">
        <v>31.18</v>
      </c>
      <c r="T239">
        <v>2.14</v>
      </c>
      <c r="U239">
        <v>2.14</v>
      </c>
      <c r="V239" t="s">
        <v>2627</v>
      </c>
      <c r="W239" t="s">
        <v>2627</v>
      </c>
      <c r="X239">
        <v>38.340000000000003</v>
      </c>
      <c r="Y239">
        <v>38.340000000000003</v>
      </c>
      <c r="Z239" t="s">
        <v>2627</v>
      </c>
      <c r="AA239" t="s">
        <v>2627</v>
      </c>
      <c r="AB239" t="s">
        <v>2627</v>
      </c>
      <c r="AC239" t="s">
        <v>2627</v>
      </c>
      <c r="AD239" t="s">
        <v>2627</v>
      </c>
      <c r="AE239" t="s">
        <v>2627</v>
      </c>
      <c r="AF239" t="s">
        <v>2627</v>
      </c>
      <c r="AG239"/>
      <c r="AH239"/>
      <c r="AI239"/>
      <c r="AJ239"/>
      <c r="AK239"/>
      <c r="AL239"/>
      <c r="AM239"/>
      <c r="AN239"/>
      <c r="AO239"/>
      <c r="AP239"/>
      <c r="AQ239"/>
      <c r="AR239"/>
      <c r="AS239"/>
      <c r="AT239"/>
      <c r="AU239"/>
      <c r="AV239"/>
      <c r="AW239"/>
      <c r="AX239"/>
      <c r="AY239"/>
      <c r="AZ239"/>
      <c r="BA239"/>
      <c r="BB239"/>
      <c r="BC239"/>
      <c r="BD239"/>
    </row>
    <row r="240" spans="1:56">
      <c r="A240" t="s">
        <v>573</v>
      </c>
      <c r="B240">
        <v>-8899.49</v>
      </c>
      <c r="C240">
        <v>-8899.49</v>
      </c>
      <c r="D240">
        <v>2724.54</v>
      </c>
      <c r="E240">
        <v>-1053.32</v>
      </c>
      <c r="F240" t="s">
        <v>2627</v>
      </c>
      <c r="G240">
        <v>-592.05999999999995</v>
      </c>
      <c r="H240">
        <v>8772.83</v>
      </c>
      <c r="I240">
        <v>8410.33</v>
      </c>
      <c r="J240">
        <v>8061.27</v>
      </c>
      <c r="K240">
        <v>5244.4</v>
      </c>
      <c r="L240">
        <v>7231.73</v>
      </c>
      <c r="M240">
        <v>304.88</v>
      </c>
      <c r="N240">
        <v>304.88</v>
      </c>
      <c r="O240">
        <v>-85.81</v>
      </c>
      <c r="P240">
        <v>3702.77</v>
      </c>
      <c r="Q240">
        <v>2848.67</v>
      </c>
      <c r="R240">
        <v>2848.67</v>
      </c>
      <c r="S240">
        <v>-662.98</v>
      </c>
      <c r="T240">
        <v>8000.79</v>
      </c>
      <c r="U240" t="s">
        <v>2627</v>
      </c>
      <c r="V240" t="s">
        <v>2627</v>
      </c>
      <c r="W240" t="s">
        <v>2627</v>
      </c>
      <c r="X240">
        <v>7942.4</v>
      </c>
      <c r="Y240" t="s">
        <v>2627</v>
      </c>
      <c r="Z240" t="s">
        <v>2627</v>
      </c>
      <c r="AA240" t="s">
        <v>2627</v>
      </c>
      <c r="AB240" t="s">
        <v>2627</v>
      </c>
      <c r="AC240">
        <v>1253</v>
      </c>
      <c r="AD240" t="s">
        <v>2627</v>
      </c>
      <c r="AE240" t="s">
        <v>2627</v>
      </c>
      <c r="AF240" t="s">
        <v>2627</v>
      </c>
      <c r="AG240"/>
      <c r="AH240"/>
      <c r="AI240"/>
      <c r="AJ240"/>
      <c r="AK240"/>
      <c r="AL240"/>
      <c r="AM240"/>
      <c r="AN240"/>
      <c r="AO240"/>
      <c r="AP240"/>
      <c r="AQ240"/>
      <c r="AR240"/>
      <c r="AS240"/>
      <c r="AT240"/>
      <c r="AU240"/>
      <c r="AV240"/>
      <c r="AW240"/>
      <c r="AX240"/>
      <c r="AY240"/>
      <c r="AZ240"/>
      <c r="BA240"/>
      <c r="BB240"/>
      <c r="BC240"/>
      <c r="BD240"/>
    </row>
    <row r="241" spans="1:56">
      <c r="A241" t="s">
        <v>575</v>
      </c>
      <c r="B241">
        <v>-1972.62</v>
      </c>
      <c r="C241" t="s">
        <v>2627</v>
      </c>
      <c r="D241" t="s">
        <v>2627</v>
      </c>
      <c r="E241" t="s">
        <v>2627</v>
      </c>
      <c r="F241" t="s">
        <v>2627</v>
      </c>
      <c r="G241" t="s">
        <v>2627</v>
      </c>
      <c r="H241">
        <v>2964.22</v>
      </c>
      <c r="I241" t="s">
        <v>2627</v>
      </c>
      <c r="J241" t="s">
        <v>2627</v>
      </c>
      <c r="K241" t="s">
        <v>2627</v>
      </c>
      <c r="L241" t="s">
        <v>2627</v>
      </c>
      <c r="M241" t="s">
        <v>2627</v>
      </c>
      <c r="N241" t="s">
        <v>2627</v>
      </c>
      <c r="O241" t="s">
        <v>2627</v>
      </c>
      <c r="P241" t="s">
        <v>2627</v>
      </c>
      <c r="Q241" t="s">
        <v>2627</v>
      </c>
      <c r="R241" t="s">
        <v>2627</v>
      </c>
      <c r="S241" t="s">
        <v>2627</v>
      </c>
      <c r="T241">
        <v>2712</v>
      </c>
      <c r="U241" t="s">
        <v>2627</v>
      </c>
      <c r="V241" t="s">
        <v>2627</v>
      </c>
      <c r="W241" t="s">
        <v>2627</v>
      </c>
      <c r="X241" t="s">
        <v>2627</v>
      </c>
      <c r="Y241" t="s">
        <v>2627</v>
      </c>
      <c r="Z241" t="s">
        <v>2627</v>
      </c>
      <c r="AA241" t="s">
        <v>2627</v>
      </c>
      <c r="AB241" t="s">
        <v>2627</v>
      </c>
      <c r="AC241" t="s">
        <v>2627</v>
      </c>
      <c r="AD241" t="s">
        <v>2627</v>
      </c>
      <c r="AE241" t="s">
        <v>2627</v>
      </c>
      <c r="AF241" t="s">
        <v>2627</v>
      </c>
      <c r="AG241"/>
      <c r="AH241"/>
      <c r="AI241"/>
      <c r="AJ241"/>
      <c r="AK241"/>
      <c r="AL241"/>
      <c r="AM241"/>
      <c r="AN241"/>
      <c r="AO241"/>
      <c r="AP241"/>
      <c r="AQ241"/>
      <c r="AR241"/>
      <c r="AS241"/>
      <c r="AT241"/>
      <c r="AU241"/>
      <c r="AV241"/>
      <c r="AW241"/>
      <c r="AX241"/>
      <c r="AY241"/>
      <c r="AZ241"/>
      <c r="BA241"/>
      <c r="BB241"/>
      <c r="BC241"/>
      <c r="BD241"/>
    </row>
    <row r="242" spans="1:56">
      <c r="A242" t="s">
        <v>576</v>
      </c>
      <c r="B242">
        <v>-10653.37</v>
      </c>
      <c r="C242">
        <v>-4341.24</v>
      </c>
      <c r="D242">
        <v>-5312.3</v>
      </c>
      <c r="E242">
        <v>-3022.35</v>
      </c>
      <c r="F242">
        <v>-2154.54</v>
      </c>
      <c r="G242">
        <v>-1007.29</v>
      </c>
      <c r="H242" t="s">
        <v>2627</v>
      </c>
      <c r="I242" t="s">
        <v>2627</v>
      </c>
      <c r="J242" t="s">
        <v>2627</v>
      </c>
      <c r="K242" t="s">
        <v>2627</v>
      </c>
      <c r="L242" t="s">
        <v>2627</v>
      </c>
      <c r="M242" t="s">
        <v>2627</v>
      </c>
      <c r="N242" t="s">
        <v>2627</v>
      </c>
      <c r="O242" t="s">
        <v>2627</v>
      </c>
      <c r="P242" t="s">
        <v>2627</v>
      </c>
      <c r="Q242" t="s">
        <v>2627</v>
      </c>
      <c r="R242" t="s">
        <v>2627</v>
      </c>
      <c r="S242" t="s">
        <v>2627</v>
      </c>
      <c r="T242" t="s">
        <v>2627</v>
      </c>
      <c r="U242" t="s">
        <v>2627</v>
      </c>
      <c r="V242" t="s">
        <v>2627</v>
      </c>
      <c r="W242" t="s">
        <v>2627</v>
      </c>
      <c r="X242" t="s">
        <v>2627</v>
      </c>
      <c r="Y242" t="s">
        <v>2627</v>
      </c>
      <c r="Z242" t="s">
        <v>2627</v>
      </c>
      <c r="AA242" t="s">
        <v>2627</v>
      </c>
      <c r="AB242" t="s">
        <v>2627</v>
      </c>
      <c r="AC242" t="s">
        <v>2627</v>
      </c>
      <c r="AD242" t="s">
        <v>2627</v>
      </c>
      <c r="AE242" t="s">
        <v>2627</v>
      </c>
      <c r="AF242" t="s">
        <v>2627</v>
      </c>
      <c r="AG242"/>
      <c r="AH242"/>
      <c r="AI242"/>
      <c r="AJ242"/>
      <c r="AK242"/>
      <c r="AL242"/>
      <c r="AM242"/>
      <c r="AN242"/>
      <c r="AO242"/>
      <c r="AP242"/>
      <c r="AQ242"/>
      <c r="AR242"/>
      <c r="AS242"/>
      <c r="AT242"/>
      <c r="AU242"/>
      <c r="AV242"/>
      <c r="AW242"/>
      <c r="AX242"/>
      <c r="AY242"/>
      <c r="AZ242"/>
      <c r="BA242"/>
      <c r="BB242"/>
      <c r="BC242"/>
      <c r="BD242"/>
    </row>
    <row r="243" spans="1:56">
      <c r="A243" t="s">
        <v>351</v>
      </c>
      <c r="B243">
        <v>-10653.37</v>
      </c>
      <c r="C243">
        <v>-4341.24</v>
      </c>
      <c r="D243">
        <v>-5312.3</v>
      </c>
      <c r="E243">
        <v>-3022.35</v>
      </c>
      <c r="F243">
        <v>-2154.54</v>
      </c>
      <c r="G243">
        <v>-1007.29</v>
      </c>
      <c r="H243" t="s">
        <v>2627</v>
      </c>
      <c r="I243" t="s">
        <v>2627</v>
      </c>
      <c r="J243" t="s">
        <v>2627</v>
      </c>
      <c r="K243" t="s">
        <v>2627</v>
      </c>
      <c r="L243" t="s">
        <v>2627</v>
      </c>
      <c r="M243" t="s">
        <v>2627</v>
      </c>
      <c r="N243" t="s">
        <v>2627</v>
      </c>
      <c r="O243" t="s">
        <v>2627</v>
      </c>
      <c r="P243" t="s">
        <v>2627</v>
      </c>
      <c r="Q243" t="s">
        <v>2627</v>
      </c>
      <c r="R243" t="s">
        <v>2627</v>
      </c>
      <c r="S243" t="s">
        <v>2627</v>
      </c>
      <c r="T243" t="s">
        <v>2627</v>
      </c>
      <c r="U243" t="s">
        <v>2627</v>
      </c>
      <c r="V243" t="s">
        <v>2627</v>
      </c>
      <c r="W243" t="s">
        <v>2627</v>
      </c>
      <c r="X243" t="s">
        <v>2627</v>
      </c>
      <c r="Y243" t="s">
        <v>2627</v>
      </c>
      <c r="Z243" t="s">
        <v>2627</v>
      </c>
      <c r="AA243" t="s">
        <v>2627</v>
      </c>
      <c r="AB243" t="s">
        <v>2627</v>
      </c>
      <c r="AC243" t="s">
        <v>2627</v>
      </c>
      <c r="AD243" t="s">
        <v>2627</v>
      </c>
      <c r="AE243" t="s">
        <v>2627</v>
      </c>
      <c r="AF243" t="s">
        <v>2627</v>
      </c>
      <c r="AG243"/>
      <c r="AH243"/>
      <c r="AI243"/>
      <c r="AJ243"/>
      <c r="AK243"/>
      <c r="AL243"/>
      <c r="AM243"/>
      <c r="AN243"/>
      <c r="AO243"/>
      <c r="AP243"/>
      <c r="AQ243"/>
      <c r="AR243"/>
      <c r="AS243"/>
      <c r="AT243"/>
      <c r="AU243"/>
      <c r="AV243"/>
      <c r="AW243"/>
      <c r="AX243"/>
      <c r="AY243"/>
      <c r="AZ243"/>
      <c r="BA243"/>
      <c r="BB243"/>
      <c r="BC243"/>
      <c r="BD243"/>
    </row>
    <row r="244" spans="1:56">
      <c r="A244" t="s">
        <v>360</v>
      </c>
      <c r="B244" t="s">
        <v>2627</v>
      </c>
      <c r="C244" t="s">
        <v>2627</v>
      </c>
      <c r="D244">
        <v>47885.24</v>
      </c>
      <c r="E244">
        <v>35027.839999999997</v>
      </c>
      <c r="F244">
        <v>21349.02</v>
      </c>
      <c r="G244">
        <v>9248.14</v>
      </c>
      <c r="H244">
        <v>53147.1</v>
      </c>
      <c r="I244">
        <v>43095.28</v>
      </c>
      <c r="J244">
        <v>30979.06</v>
      </c>
      <c r="K244">
        <v>17582.27</v>
      </c>
      <c r="L244">
        <v>52450.76</v>
      </c>
      <c r="M244">
        <v>41826.97</v>
      </c>
      <c r="N244">
        <v>28371.07</v>
      </c>
      <c r="O244">
        <v>13092.63</v>
      </c>
      <c r="P244">
        <v>45847.32</v>
      </c>
      <c r="Q244">
        <v>37857.14</v>
      </c>
      <c r="R244">
        <v>27980.07</v>
      </c>
      <c r="S244">
        <v>14275.32</v>
      </c>
      <c r="T244">
        <v>44014.61</v>
      </c>
      <c r="U244">
        <v>32834.51</v>
      </c>
      <c r="V244">
        <v>21435.86</v>
      </c>
      <c r="W244">
        <v>9525.5400000000009</v>
      </c>
      <c r="X244">
        <v>21355.47</v>
      </c>
      <c r="Y244">
        <v>14630.44</v>
      </c>
      <c r="Z244">
        <v>9664.01</v>
      </c>
      <c r="AA244">
        <v>4849.79</v>
      </c>
      <c r="AB244">
        <v>42859.7</v>
      </c>
      <c r="AC244" t="s">
        <v>2627</v>
      </c>
      <c r="AD244">
        <v>29727.03</v>
      </c>
      <c r="AE244">
        <v>16417.52</v>
      </c>
      <c r="AF244">
        <v>38433.97</v>
      </c>
      <c r="AG244"/>
      <c r="AH244"/>
      <c r="AI244"/>
      <c r="AJ244"/>
      <c r="AK244"/>
      <c r="AL244"/>
      <c r="AM244"/>
      <c r="AN244"/>
      <c r="AO244"/>
      <c r="AP244"/>
      <c r="AQ244"/>
      <c r="AR244"/>
      <c r="AS244"/>
      <c r="AT244"/>
      <c r="AU244"/>
      <c r="AV244"/>
      <c r="AW244"/>
      <c r="AX244"/>
      <c r="AY244"/>
      <c r="AZ244"/>
      <c r="BA244"/>
      <c r="BB244"/>
      <c r="BC244"/>
      <c r="BD244"/>
    </row>
    <row r="245" spans="1:56">
      <c r="A245" t="s">
        <v>577</v>
      </c>
      <c r="B245">
        <v>6294.5</v>
      </c>
      <c r="C245">
        <v>2355.13</v>
      </c>
      <c r="D245">
        <v>14119.76</v>
      </c>
      <c r="E245">
        <v>11044.48</v>
      </c>
      <c r="F245">
        <v>7283.67</v>
      </c>
      <c r="G245">
        <v>3624.38</v>
      </c>
      <c r="H245" t="s">
        <v>2627</v>
      </c>
      <c r="I245" t="s">
        <v>2627</v>
      </c>
      <c r="J245" t="s">
        <v>2627</v>
      </c>
      <c r="K245" t="s">
        <v>2627</v>
      </c>
      <c r="L245" t="s">
        <v>2627</v>
      </c>
      <c r="M245" t="s">
        <v>2627</v>
      </c>
      <c r="N245" t="s">
        <v>2627</v>
      </c>
      <c r="O245" t="s">
        <v>2627</v>
      </c>
      <c r="P245" t="s">
        <v>2627</v>
      </c>
      <c r="Q245" t="s">
        <v>2627</v>
      </c>
      <c r="R245" t="s">
        <v>2627</v>
      </c>
      <c r="S245" t="s">
        <v>2627</v>
      </c>
      <c r="T245" t="s">
        <v>2627</v>
      </c>
      <c r="U245" t="s">
        <v>2627</v>
      </c>
      <c r="V245" t="s">
        <v>2627</v>
      </c>
      <c r="W245" t="s">
        <v>2627</v>
      </c>
      <c r="X245" t="s">
        <v>2627</v>
      </c>
      <c r="Y245" t="s">
        <v>2627</v>
      </c>
      <c r="Z245" t="s">
        <v>2627</v>
      </c>
      <c r="AA245" t="s">
        <v>2627</v>
      </c>
      <c r="AB245" t="s">
        <v>2627</v>
      </c>
      <c r="AC245" t="s">
        <v>2627</v>
      </c>
      <c r="AD245" t="s">
        <v>2627</v>
      </c>
      <c r="AE245" t="s">
        <v>2627</v>
      </c>
      <c r="AF245" t="s">
        <v>2627</v>
      </c>
      <c r="AG245"/>
      <c r="AH245"/>
      <c r="AI245"/>
      <c r="AJ245"/>
      <c r="AK245"/>
      <c r="AL245"/>
      <c r="AM245"/>
      <c r="AN245"/>
      <c r="AO245"/>
      <c r="AP245"/>
      <c r="AQ245"/>
      <c r="AR245"/>
      <c r="AS245"/>
      <c r="AT245"/>
      <c r="AU245"/>
      <c r="AV245"/>
      <c r="AW245"/>
      <c r="AX245"/>
      <c r="AY245"/>
      <c r="AZ245"/>
      <c r="BA245"/>
      <c r="BB245"/>
      <c r="BC245"/>
      <c r="BD245"/>
    </row>
    <row r="246" spans="1:56">
      <c r="A246" t="s">
        <v>578</v>
      </c>
      <c r="B246">
        <v>-15437.25</v>
      </c>
      <c r="C246">
        <v>-8226.01</v>
      </c>
      <c r="D246">
        <v>-144963.74</v>
      </c>
      <c r="E246">
        <v>-111163.28</v>
      </c>
      <c r="F246">
        <v>-54490.64</v>
      </c>
      <c r="G246">
        <v>-27874.48</v>
      </c>
      <c r="H246">
        <v>-48742.720000000001</v>
      </c>
      <c r="I246">
        <v>22550.19</v>
      </c>
      <c r="J246">
        <v>23817.97</v>
      </c>
      <c r="K246">
        <v>28895.06</v>
      </c>
      <c r="L246">
        <v>13044.25</v>
      </c>
      <c r="M246">
        <v>34528.68</v>
      </c>
      <c r="N246">
        <v>40456.080000000002</v>
      </c>
      <c r="O246">
        <v>15690.44</v>
      </c>
      <c r="P246">
        <v>71907.14</v>
      </c>
      <c r="Q246">
        <v>68002.09</v>
      </c>
      <c r="R246">
        <v>55883.01</v>
      </c>
      <c r="S246">
        <v>44505.440000000002</v>
      </c>
      <c r="T246">
        <v>2943.71</v>
      </c>
      <c r="U246">
        <v>29499.08</v>
      </c>
      <c r="V246">
        <v>-2888.4</v>
      </c>
      <c r="W246">
        <v>-8240.49</v>
      </c>
      <c r="X246">
        <v>15014.4</v>
      </c>
      <c r="Y246">
        <v>29237.78</v>
      </c>
      <c r="Z246">
        <v>6725.1</v>
      </c>
      <c r="AA246">
        <v>11367.9</v>
      </c>
      <c r="AB246">
        <v>-953.37</v>
      </c>
      <c r="AC246">
        <v>-1811</v>
      </c>
      <c r="AD246">
        <v>-715.81</v>
      </c>
      <c r="AE246">
        <v>-7330.22</v>
      </c>
      <c r="AF246">
        <v>-50326.09</v>
      </c>
      <c r="AG246"/>
      <c r="AH246"/>
      <c r="AI246"/>
      <c r="AJ246"/>
      <c r="AK246"/>
      <c r="AL246"/>
      <c r="AM246"/>
      <c r="AN246"/>
      <c r="AO246"/>
      <c r="AP246"/>
      <c r="AQ246"/>
      <c r="AR246"/>
      <c r="AS246"/>
      <c r="AT246"/>
      <c r="AU246"/>
      <c r="AV246"/>
      <c r="AW246"/>
      <c r="AX246"/>
      <c r="AY246"/>
      <c r="AZ246"/>
      <c r="BA246"/>
      <c r="BB246"/>
      <c r="BC246"/>
      <c r="BD246"/>
    </row>
    <row r="247" spans="1:56">
      <c r="A247" t="s">
        <v>579</v>
      </c>
      <c r="B247">
        <v>2143097.75</v>
      </c>
      <c r="C247">
        <v>1153640.69</v>
      </c>
      <c r="D247">
        <v>3866099.03</v>
      </c>
      <c r="E247">
        <v>2502656.31</v>
      </c>
      <c r="F247">
        <v>1718033.62</v>
      </c>
      <c r="G247">
        <v>851489.17</v>
      </c>
      <c r="H247">
        <v>2418870.9500000002</v>
      </c>
      <c r="I247">
        <v>1641786.6</v>
      </c>
      <c r="J247">
        <v>1019778.88</v>
      </c>
      <c r="K247">
        <v>548784.09</v>
      </c>
      <c r="L247">
        <v>1754643.73</v>
      </c>
      <c r="M247">
        <v>1235666.54</v>
      </c>
      <c r="N247">
        <v>832741.89</v>
      </c>
      <c r="O247">
        <v>384770.36</v>
      </c>
      <c r="P247">
        <v>1387329.61</v>
      </c>
      <c r="Q247">
        <v>1009179.24</v>
      </c>
      <c r="R247">
        <v>644363.43000000005</v>
      </c>
      <c r="S247">
        <v>309719</v>
      </c>
      <c r="T247">
        <v>980413.33</v>
      </c>
      <c r="U247">
        <v>677867.09</v>
      </c>
      <c r="V247">
        <v>413324.34</v>
      </c>
      <c r="W247">
        <v>192483.1</v>
      </c>
      <c r="X247">
        <v>714824.02</v>
      </c>
      <c r="Y247">
        <v>497116.67</v>
      </c>
      <c r="Z247">
        <v>312213.74</v>
      </c>
      <c r="AA247">
        <v>169020.99</v>
      </c>
      <c r="AB247">
        <v>539325.42000000004</v>
      </c>
      <c r="AC247">
        <v>363197</v>
      </c>
      <c r="AD247">
        <v>266487.90000000002</v>
      </c>
      <c r="AE247">
        <v>136589.62</v>
      </c>
      <c r="AF247">
        <v>380586.56</v>
      </c>
      <c r="AG247"/>
      <c r="AH247"/>
      <c r="AI247"/>
      <c r="AJ247"/>
      <c r="AK247"/>
      <c r="AL247"/>
      <c r="AM247"/>
      <c r="AN247"/>
      <c r="AO247"/>
      <c r="AP247"/>
      <c r="AQ247"/>
      <c r="AR247"/>
      <c r="AS247"/>
      <c r="AT247"/>
      <c r="AU247"/>
      <c r="AV247"/>
      <c r="AW247"/>
      <c r="AX247"/>
      <c r="AY247"/>
      <c r="AZ247"/>
      <c r="BA247"/>
      <c r="BB247"/>
      <c r="BC247"/>
      <c r="BD247"/>
    </row>
    <row r="248" spans="1:56">
      <c r="A248" t="s">
        <v>580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581</v>
      </c>
      <c r="B249">
        <v>-146436.25</v>
      </c>
      <c r="C249">
        <v>-62729.59</v>
      </c>
      <c r="D249">
        <v>-2076318.05</v>
      </c>
      <c r="E249">
        <v>-829735.77</v>
      </c>
      <c r="F249">
        <v>-466357.1</v>
      </c>
      <c r="G249">
        <v>-57451.040000000001</v>
      </c>
      <c r="H249">
        <v>185725.12</v>
      </c>
      <c r="I249">
        <v>27973.94</v>
      </c>
      <c r="J249">
        <v>162827.70000000001</v>
      </c>
      <c r="K249">
        <v>217095.57</v>
      </c>
      <c r="L249">
        <v>-59186.61</v>
      </c>
      <c r="M249">
        <v>18317.169999999998</v>
      </c>
      <c r="N249">
        <v>-2565.0700000000002</v>
      </c>
      <c r="O249">
        <v>-63140.39</v>
      </c>
      <c r="P249">
        <v>-243356.46</v>
      </c>
      <c r="Q249">
        <v>-61684.52</v>
      </c>
      <c r="R249">
        <v>65195.94</v>
      </c>
      <c r="S249">
        <v>95901.42</v>
      </c>
      <c r="T249">
        <v>-196084.59</v>
      </c>
      <c r="U249">
        <v>-208955.65</v>
      </c>
      <c r="V249">
        <v>-80540.960000000006</v>
      </c>
      <c r="W249">
        <v>56313.06</v>
      </c>
      <c r="X249">
        <v>-156159.26999999999</v>
      </c>
      <c r="Y249">
        <v>-43686.57</v>
      </c>
      <c r="Z249">
        <v>26637.23</v>
      </c>
      <c r="AA249">
        <v>31559.38</v>
      </c>
      <c r="AB249">
        <v>-168324.55</v>
      </c>
      <c r="AC249">
        <v>-98503</v>
      </c>
      <c r="AD249">
        <v>-59701.22</v>
      </c>
      <c r="AE249">
        <v>17794.64</v>
      </c>
      <c r="AF249">
        <v>9849.7199999999993</v>
      </c>
      <c r="AG249"/>
      <c r="AH249"/>
      <c r="AI249"/>
      <c r="AJ249"/>
      <c r="AK249"/>
      <c r="AL249"/>
      <c r="AM249"/>
      <c r="AN249"/>
      <c r="AO249"/>
      <c r="AP249"/>
      <c r="AQ249"/>
      <c r="AR249"/>
      <c r="AS249"/>
      <c r="AT249"/>
      <c r="AU249"/>
      <c r="AV249"/>
      <c r="AW249"/>
      <c r="AX249"/>
      <c r="AY249"/>
      <c r="AZ249"/>
      <c r="BA249"/>
      <c r="BB249"/>
      <c r="BC249"/>
      <c r="BD249"/>
    </row>
    <row r="250" spans="1:56">
      <c r="A250" t="s">
        <v>724</v>
      </c>
      <c r="B250">
        <v>-67500.87</v>
      </c>
      <c r="C250">
        <v>-85670.21</v>
      </c>
      <c r="D250">
        <v>-512099.72</v>
      </c>
      <c r="E250">
        <v>-325263.2</v>
      </c>
      <c r="F250">
        <v>-179127.67</v>
      </c>
      <c r="G250">
        <v>-47104.17</v>
      </c>
      <c r="H250" t="s">
        <v>2627</v>
      </c>
      <c r="I250" t="s">
        <v>2627</v>
      </c>
      <c r="J250" t="s">
        <v>2627</v>
      </c>
      <c r="K250" t="s">
        <v>2627</v>
      </c>
      <c r="L250" t="s">
        <v>2627</v>
      </c>
      <c r="M250" t="s">
        <v>2627</v>
      </c>
      <c r="N250" t="s">
        <v>2627</v>
      </c>
      <c r="O250" t="s">
        <v>2627</v>
      </c>
      <c r="P250" t="s">
        <v>2627</v>
      </c>
      <c r="Q250" t="s">
        <v>2627</v>
      </c>
      <c r="R250" t="s">
        <v>2627</v>
      </c>
      <c r="S250" t="s">
        <v>2627</v>
      </c>
      <c r="T250" t="s">
        <v>2627</v>
      </c>
      <c r="U250" t="s">
        <v>2627</v>
      </c>
      <c r="V250" t="s">
        <v>2627</v>
      </c>
      <c r="W250" t="s">
        <v>2627</v>
      </c>
      <c r="X250" t="s">
        <v>2627</v>
      </c>
      <c r="Y250" t="s">
        <v>2627</v>
      </c>
      <c r="Z250" t="s">
        <v>2627</v>
      </c>
      <c r="AA250" t="s">
        <v>2627</v>
      </c>
      <c r="AB250" t="s">
        <v>2627</v>
      </c>
      <c r="AC250" t="s">
        <v>2627</v>
      </c>
      <c r="AD250" t="s">
        <v>2627</v>
      </c>
      <c r="AE250" t="s">
        <v>2627</v>
      </c>
      <c r="AF250" t="s">
        <v>2627</v>
      </c>
      <c r="AG250"/>
      <c r="AH250"/>
      <c r="AI250"/>
      <c r="AJ250"/>
      <c r="AK250"/>
      <c r="AL250"/>
      <c r="AM250"/>
      <c r="AN250"/>
      <c r="AO250"/>
      <c r="AP250"/>
      <c r="AQ250"/>
      <c r="AR250"/>
      <c r="AS250"/>
      <c r="AT250"/>
      <c r="AU250"/>
      <c r="AV250"/>
      <c r="AW250"/>
      <c r="AX250"/>
      <c r="AY250"/>
      <c r="AZ250"/>
      <c r="BA250"/>
      <c r="BB250"/>
      <c r="BC250"/>
      <c r="BD250"/>
    </row>
    <row r="251" spans="1:56">
      <c r="A251" t="s">
        <v>582</v>
      </c>
      <c r="B251">
        <v>-452151.99</v>
      </c>
      <c r="C251">
        <v>-1300304.08</v>
      </c>
      <c r="D251">
        <v>-2555165.7400000002</v>
      </c>
      <c r="E251">
        <v>-783914.99</v>
      </c>
      <c r="F251">
        <v>-339809.44</v>
      </c>
      <c r="G251">
        <v>-1053861.19</v>
      </c>
      <c r="H251">
        <v>1161574.3999999999</v>
      </c>
      <c r="I251">
        <v>335113.87</v>
      </c>
      <c r="J251">
        <v>596567.84</v>
      </c>
      <c r="K251">
        <v>705771.46</v>
      </c>
      <c r="L251">
        <v>-993504.04</v>
      </c>
      <c r="M251">
        <v>176695.67999999999</v>
      </c>
      <c r="N251">
        <v>-290662.71000000002</v>
      </c>
      <c r="O251">
        <v>-250034.33</v>
      </c>
      <c r="P251">
        <v>179274.18</v>
      </c>
      <c r="Q251">
        <v>802588.96</v>
      </c>
      <c r="R251">
        <v>381144.93</v>
      </c>
      <c r="S251">
        <v>290536.08</v>
      </c>
      <c r="T251">
        <v>-1917451.24</v>
      </c>
      <c r="U251">
        <v>-267316.99</v>
      </c>
      <c r="V251">
        <v>-548193.86</v>
      </c>
      <c r="W251">
        <v>-714565.84</v>
      </c>
      <c r="X251">
        <v>51571.47</v>
      </c>
      <c r="Y251">
        <v>147899.15</v>
      </c>
      <c r="Z251">
        <v>364802.73</v>
      </c>
      <c r="AA251">
        <v>90339.23</v>
      </c>
      <c r="AB251">
        <v>560276.53</v>
      </c>
      <c r="AC251">
        <v>1161694</v>
      </c>
      <c r="AD251">
        <v>941037.08</v>
      </c>
      <c r="AE251">
        <v>723533.5</v>
      </c>
      <c r="AF251">
        <v>-1187668.1299999999</v>
      </c>
      <c r="AG251"/>
      <c r="AH251"/>
      <c r="AI251"/>
      <c r="AJ251"/>
      <c r="AK251"/>
      <c r="AL251"/>
      <c r="AM251"/>
      <c r="AN251"/>
      <c r="AO251"/>
      <c r="AP251"/>
      <c r="AQ251"/>
      <c r="AR251"/>
      <c r="AS251"/>
      <c r="AT251"/>
      <c r="AU251"/>
      <c r="AV251"/>
      <c r="AW251"/>
      <c r="AX251"/>
      <c r="AY251"/>
      <c r="AZ251"/>
      <c r="BA251"/>
      <c r="BB251"/>
      <c r="BC251"/>
      <c r="BD251"/>
    </row>
    <row r="252" spans="1:56">
      <c r="A252" t="s">
        <v>583</v>
      </c>
      <c r="B252">
        <v>137504.82</v>
      </c>
      <c r="C252">
        <v>35880.5</v>
      </c>
      <c r="D252">
        <v>-321831.43</v>
      </c>
      <c r="E252">
        <v>-39961.839999999997</v>
      </c>
      <c r="F252">
        <v>-15802.16</v>
      </c>
      <c r="G252">
        <v>-30991.15</v>
      </c>
      <c r="H252">
        <v>-134016.15</v>
      </c>
      <c r="I252">
        <v>-59321.22</v>
      </c>
      <c r="J252">
        <v>38357.800000000003</v>
      </c>
      <c r="K252">
        <v>45624.42</v>
      </c>
      <c r="L252">
        <v>-92536.320000000007</v>
      </c>
      <c r="M252">
        <v>-31113.94</v>
      </c>
      <c r="N252">
        <v>-32383.79</v>
      </c>
      <c r="O252">
        <v>-44030.55</v>
      </c>
      <c r="P252">
        <v>33392.44</v>
      </c>
      <c r="Q252">
        <v>79565.350000000006</v>
      </c>
      <c r="R252">
        <v>90993.85</v>
      </c>
      <c r="S252">
        <v>-23600.34</v>
      </c>
      <c r="T252">
        <v>-159632.82</v>
      </c>
      <c r="U252">
        <v>-52634.16</v>
      </c>
      <c r="V252">
        <v>-68832.850000000006</v>
      </c>
      <c r="W252">
        <v>-84803.21</v>
      </c>
      <c r="X252">
        <v>26523.65</v>
      </c>
      <c r="Y252">
        <v>-1015.67</v>
      </c>
      <c r="Z252">
        <v>14287.88</v>
      </c>
      <c r="AA252">
        <v>10466</v>
      </c>
      <c r="AB252">
        <v>44161.919999999998</v>
      </c>
      <c r="AC252">
        <v>72629</v>
      </c>
      <c r="AD252">
        <v>52427.55</v>
      </c>
      <c r="AE252">
        <v>55331.94</v>
      </c>
      <c r="AF252">
        <v>-98984.82</v>
      </c>
      <c r="AG252"/>
      <c r="AH252"/>
      <c r="AI252"/>
      <c r="AJ252"/>
      <c r="AK252"/>
      <c r="AL252"/>
      <c r="AM252"/>
      <c r="AN252"/>
      <c r="AO252"/>
      <c r="AP252"/>
      <c r="AQ252"/>
      <c r="AR252"/>
      <c r="AS252"/>
      <c r="AT252"/>
      <c r="AU252"/>
      <c r="AV252"/>
      <c r="AW252"/>
      <c r="AX252"/>
      <c r="AY252"/>
      <c r="AZ252"/>
      <c r="BA252"/>
      <c r="BB252"/>
      <c r="BC252"/>
      <c r="BD252"/>
    </row>
    <row r="253" spans="1:56">
      <c r="A253" t="s">
        <v>584</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585</v>
      </c>
      <c r="B254">
        <v>-1476943.3</v>
      </c>
      <c r="C254">
        <v>-1225862.6000000001</v>
      </c>
      <c r="D254">
        <v>2634447.4500000002</v>
      </c>
      <c r="E254">
        <v>320938.59000000003</v>
      </c>
      <c r="F254">
        <v>843039.84</v>
      </c>
      <c r="G254">
        <v>606472.57999999996</v>
      </c>
      <c r="H254">
        <v>-995944.02</v>
      </c>
      <c r="I254">
        <v>-796483.39</v>
      </c>
      <c r="J254">
        <v>170835.44</v>
      </c>
      <c r="K254">
        <v>-673829.57</v>
      </c>
      <c r="L254">
        <v>436408.98</v>
      </c>
      <c r="M254">
        <v>-1035765.96</v>
      </c>
      <c r="N254">
        <v>-576025.62</v>
      </c>
      <c r="O254">
        <v>-662880.25</v>
      </c>
      <c r="P254">
        <v>-143463.13</v>
      </c>
      <c r="Q254">
        <v>-1194870.95</v>
      </c>
      <c r="R254">
        <v>-1352959.63</v>
      </c>
      <c r="S254">
        <v>-1552788.81</v>
      </c>
      <c r="T254">
        <v>1483419.97</v>
      </c>
      <c r="U254">
        <v>162664.26</v>
      </c>
      <c r="V254">
        <v>94460.85</v>
      </c>
      <c r="W254">
        <v>-326321.44</v>
      </c>
      <c r="X254">
        <v>-192217.85</v>
      </c>
      <c r="Y254">
        <v>-693508.35</v>
      </c>
      <c r="Z254">
        <v>-616019.06999999995</v>
      </c>
      <c r="AA254">
        <v>-407048.74</v>
      </c>
      <c r="AB254">
        <v>-114448.71</v>
      </c>
      <c r="AC254">
        <v>-927496</v>
      </c>
      <c r="AD254">
        <v>-687680.44</v>
      </c>
      <c r="AE254">
        <v>-765469.68</v>
      </c>
      <c r="AF254">
        <v>587865.88</v>
      </c>
      <c r="AG254"/>
      <c r="AH254"/>
      <c r="AI254"/>
      <c r="AJ254"/>
      <c r="AK254"/>
      <c r="AL254"/>
      <c r="AM254"/>
      <c r="AN254"/>
      <c r="AO254"/>
      <c r="AP254"/>
      <c r="AQ254"/>
      <c r="AR254"/>
      <c r="AS254"/>
      <c r="AT254"/>
      <c r="AU254"/>
      <c r="AV254"/>
      <c r="AW254"/>
      <c r="AX254"/>
      <c r="AY254"/>
      <c r="AZ254"/>
      <c r="BA254"/>
      <c r="BB254"/>
      <c r="BC254"/>
      <c r="BD254"/>
    </row>
    <row r="255" spans="1:56">
      <c r="A255" t="s">
        <v>838</v>
      </c>
      <c r="B255" t="s">
        <v>2627</v>
      </c>
      <c r="C255" t="s">
        <v>2627</v>
      </c>
      <c r="D255" t="s">
        <v>2627</v>
      </c>
      <c r="E255" t="s">
        <v>2627</v>
      </c>
      <c r="F255" t="s">
        <v>2627</v>
      </c>
      <c r="G255">
        <v>-384</v>
      </c>
      <c r="H255" t="s">
        <v>2627</v>
      </c>
      <c r="I255" t="s">
        <v>2627</v>
      </c>
      <c r="J255" t="s">
        <v>2627</v>
      </c>
      <c r="K255" t="s">
        <v>2627</v>
      </c>
      <c r="L255" t="s">
        <v>2627</v>
      </c>
      <c r="M255" t="s">
        <v>2627</v>
      </c>
      <c r="N255" t="s">
        <v>2627</v>
      </c>
      <c r="O255" t="s">
        <v>2627</v>
      </c>
      <c r="P255" t="s">
        <v>2627</v>
      </c>
      <c r="Q255" t="s">
        <v>2627</v>
      </c>
      <c r="R255" t="s">
        <v>2627</v>
      </c>
      <c r="S255" t="s">
        <v>2627</v>
      </c>
      <c r="T255" t="s">
        <v>2627</v>
      </c>
      <c r="U255" t="s">
        <v>2627</v>
      </c>
      <c r="V255" t="s">
        <v>2627</v>
      </c>
      <c r="W255" t="s">
        <v>2627</v>
      </c>
      <c r="X255" t="s">
        <v>2627</v>
      </c>
      <c r="Y255" t="s">
        <v>2627</v>
      </c>
      <c r="Z255" t="s">
        <v>2627</v>
      </c>
      <c r="AA255" t="s">
        <v>2627</v>
      </c>
      <c r="AB255" t="s">
        <v>2627</v>
      </c>
      <c r="AC255" t="s">
        <v>2627</v>
      </c>
      <c r="AD255" t="s">
        <v>2627</v>
      </c>
      <c r="AE255" t="s">
        <v>2627</v>
      </c>
      <c r="AF255" t="s">
        <v>2627</v>
      </c>
      <c r="AG255"/>
      <c r="AH255"/>
      <c r="AI255"/>
      <c r="AJ255"/>
      <c r="AK255"/>
      <c r="AL255"/>
      <c r="AM255"/>
      <c r="AN255"/>
      <c r="AO255"/>
      <c r="AP255"/>
      <c r="AQ255"/>
      <c r="AR255"/>
      <c r="AS255"/>
      <c r="AT255"/>
      <c r="AU255"/>
      <c r="AV255"/>
      <c r="AW255"/>
      <c r="AX255"/>
      <c r="AY255"/>
      <c r="AZ255"/>
      <c r="BA255"/>
      <c r="BB255"/>
      <c r="BC255"/>
      <c r="BD255"/>
    </row>
    <row r="256" spans="1:56">
      <c r="A256" t="s">
        <v>587</v>
      </c>
      <c r="B256">
        <v>15527.17</v>
      </c>
      <c r="C256">
        <v>3269.6</v>
      </c>
      <c r="D256">
        <v>35761.050000000003</v>
      </c>
      <c r="E256">
        <v>12274.38</v>
      </c>
      <c r="F256">
        <v>38597.699999999997</v>
      </c>
      <c r="G256">
        <v>3790.41</v>
      </c>
      <c r="H256">
        <v>18049.22</v>
      </c>
      <c r="I256">
        <v>100160.02</v>
      </c>
      <c r="J256">
        <v>52565.24</v>
      </c>
      <c r="K256">
        <v>15709.86</v>
      </c>
      <c r="L256">
        <v>11423.62</v>
      </c>
      <c r="M256">
        <v>15144.1</v>
      </c>
      <c r="N256">
        <v>20327.63</v>
      </c>
      <c r="O256">
        <v>8552.24</v>
      </c>
      <c r="P256">
        <v>29890.04</v>
      </c>
      <c r="Q256">
        <v>33603.64</v>
      </c>
      <c r="R256">
        <v>22248.34</v>
      </c>
      <c r="S256">
        <v>5415.8</v>
      </c>
      <c r="T256">
        <v>-3613.87</v>
      </c>
      <c r="U256">
        <v>-2674.77</v>
      </c>
      <c r="V256">
        <v>32019.27</v>
      </c>
      <c r="W256">
        <v>-415.19</v>
      </c>
      <c r="X256">
        <v>-12223.85</v>
      </c>
      <c r="Y256">
        <v>-12731.59</v>
      </c>
      <c r="Z256">
        <v>7002.16</v>
      </c>
      <c r="AA256">
        <v>-5735.74</v>
      </c>
      <c r="AB256">
        <v>1522.65</v>
      </c>
      <c r="AC256">
        <v>15766</v>
      </c>
      <c r="AD256">
        <v>6374.45</v>
      </c>
      <c r="AE256">
        <v>1069.67</v>
      </c>
      <c r="AF256">
        <v>-57118.43</v>
      </c>
      <c r="AG256"/>
      <c r="AH256"/>
      <c r="AI256"/>
      <c r="AJ256"/>
      <c r="AK256"/>
      <c r="AL256"/>
      <c r="AM256"/>
      <c r="AN256"/>
      <c r="AO256"/>
      <c r="AP256"/>
      <c r="AQ256"/>
      <c r="AR256"/>
      <c r="AS256"/>
      <c r="AT256"/>
      <c r="AU256"/>
      <c r="AV256"/>
      <c r="AW256"/>
      <c r="AX256"/>
      <c r="AY256"/>
      <c r="AZ256"/>
      <c r="BA256"/>
      <c r="BB256"/>
      <c r="BC256"/>
      <c r="BD256"/>
    </row>
    <row r="257" spans="1:56">
      <c r="A257" t="s">
        <v>588</v>
      </c>
      <c r="B257">
        <v>153097.32999999999</v>
      </c>
      <c r="C257">
        <v>-1481775.71</v>
      </c>
      <c r="D257">
        <v>1070892.5900000001</v>
      </c>
      <c r="E257">
        <v>856993.48</v>
      </c>
      <c r="F257">
        <v>1598574.79</v>
      </c>
      <c r="G257">
        <v>271960.59999999998</v>
      </c>
      <c r="H257">
        <v>2654259.5099999998</v>
      </c>
      <c r="I257">
        <v>1249229.82</v>
      </c>
      <c r="J257">
        <v>2040932.9</v>
      </c>
      <c r="K257">
        <v>859155.82</v>
      </c>
      <c r="L257">
        <v>1057249.3600000001</v>
      </c>
      <c r="M257">
        <v>378943.59</v>
      </c>
      <c r="N257">
        <v>-48567.67</v>
      </c>
      <c r="O257">
        <v>-626762.93000000005</v>
      </c>
      <c r="P257">
        <v>1243066.67</v>
      </c>
      <c r="Q257">
        <v>668381.72</v>
      </c>
      <c r="R257">
        <v>-149013.15</v>
      </c>
      <c r="S257">
        <v>-874816.86</v>
      </c>
      <c r="T257">
        <v>187050.78</v>
      </c>
      <c r="U257">
        <v>308949.78999999998</v>
      </c>
      <c r="V257">
        <v>-157763.22</v>
      </c>
      <c r="W257">
        <v>-877309.52</v>
      </c>
      <c r="X257">
        <v>432318.17</v>
      </c>
      <c r="Y257">
        <v>-105926.35</v>
      </c>
      <c r="Z257">
        <v>108924.66</v>
      </c>
      <c r="AA257">
        <v>-111398.88</v>
      </c>
      <c r="AB257">
        <v>862513.26</v>
      </c>
      <c r="AC257">
        <v>587287</v>
      </c>
      <c r="AD257">
        <v>518945.3</v>
      </c>
      <c r="AE257">
        <v>168849.68</v>
      </c>
      <c r="AF257">
        <v>-365469.22</v>
      </c>
      <c r="AG257"/>
      <c r="AH257"/>
      <c r="AI257"/>
      <c r="AJ257"/>
      <c r="AK257"/>
      <c r="AL257"/>
      <c r="AM257"/>
      <c r="AN257"/>
      <c r="AO257"/>
      <c r="AP257"/>
      <c r="AQ257"/>
      <c r="AR257"/>
      <c r="AS257"/>
      <c r="AT257"/>
      <c r="AU257"/>
      <c r="AV257"/>
      <c r="AW257"/>
      <c r="AX257"/>
      <c r="AY257"/>
      <c r="AZ257"/>
      <c r="BA257"/>
      <c r="BB257"/>
      <c r="BC257"/>
      <c r="BD257"/>
    </row>
    <row r="258" spans="1:56">
      <c r="A258" t="s">
        <v>627</v>
      </c>
      <c r="B258">
        <v>-32003.18</v>
      </c>
      <c r="C258">
        <v>-16053.88</v>
      </c>
      <c r="D258">
        <v>-45848.03</v>
      </c>
      <c r="E258">
        <v>-32709.26</v>
      </c>
      <c r="F258">
        <v>-20070.21</v>
      </c>
      <c r="G258">
        <v>-8445.1200000000008</v>
      </c>
      <c r="H258">
        <v>-55366.01</v>
      </c>
      <c r="I258">
        <v>-44834.36</v>
      </c>
      <c r="J258">
        <v>-34663.300000000003</v>
      </c>
      <c r="K258">
        <v>-18350.919999999998</v>
      </c>
      <c r="L258">
        <v>-51309.74</v>
      </c>
      <c r="M258">
        <v>-39605.199999999997</v>
      </c>
      <c r="N258">
        <v>-26621.96</v>
      </c>
      <c r="O258">
        <v>-11961.67</v>
      </c>
      <c r="P258">
        <v>-42440.31</v>
      </c>
      <c r="Q258">
        <v>-36854.82</v>
      </c>
      <c r="R258">
        <v>-26435.29</v>
      </c>
      <c r="S258">
        <v>-13530.94</v>
      </c>
      <c r="T258">
        <v>-47039.54</v>
      </c>
      <c r="U258">
        <v>-32063.919999999998</v>
      </c>
      <c r="V258">
        <v>-20824.73</v>
      </c>
      <c r="W258">
        <v>-7895.26</v>
      </c>
      <c r="X258">
        <v>-21506.74</v>
      </c>
      <c r="Y258">
        <v>-14416.11</v>
      </c>
      <c r="Z258">
        <v>-9276.94</v>
      </c>
      <c r="AA258">
        <v>-4201.5200000000004</v>
      </c>
      <c r="AB258">
        <v>-44165.05</v>
      </c>
      <c r="AC258">
        <v>-38263</v>
      </c>
      <c r="AD258">
        <v>-29133.94</v>
      </c>
      <c r="AE258">
        <v>-15951.54</v>
      </c>
      <c r="AF258">
        <v>-37764.1</v>
      </c>
      <c r="AG258"/>
      <c r="AH258"/>
      <c r="AI258"/>
      <c r="AJ258"/>
      <c r="AK258"/>
      <c r="AL258"/>
      <c r="AM258"/>
      <c r="AN258"/>
      <c r="AO258"/>
      <c r="AP258"/>
      <c r="AQ258"/>
      <c r="AR258"/>
      <c r="AS258"/>
      <c r="AT258"/>
      <c r="AU258"/>
      <c r="AV258"/>
      <c r="AW258"/>
      <c r="AX258"/>
      <c r="AY258"/>
      <c r="AZ258"/>
      <c r="BA258"/>
      <c r="BB258"/>
      <c r="BC258"/>
      <c r="BD258"/>
    </row>
    <row r="259" spans="1:56">
      <c r="A259" t="s">
        <v>589</v>
      </c>
      <c r="B259">
        <v>-339239.09</v>
      </c>
      <c r="C259">
        <v>-27629.32</v>
      </c>
      <c r="D259">
        <v>-465236.42</v>
      </c>
      <c r="E259">
        <v>-435049.53</v>
      </c>
      <c r="F259">
        <v>-214752.35</v>
      </c>
      <c r="G259">
        <v>-28376.7</v>
      </c>
      <c r="H259">
        <v>-290519.61</v>
      </c>
      <c r="I259">
        <v>-269933.82</v>
      </c>
      <c r="J259">
        <v>-137669.88</v>
      </c>
      <c r="K259">
        <v>-25653.02</v>
      </c>
      <c r="L259">
        <v>-279703.32</v>
      </c>
      <c r="M259">
        <v>-250275.5</v>
      </c>
      <c r="N259">
        <v>-132750.17000000001</v>
      </c>
      <c r="O259">
        <v>-14847.97</v>
      </c>
      <c r="P259">
        <v>-200050.86</v>
      </c>
      <c r="Q259">
        <v>-182146.21</v>
      </c>
      <c r="R259">
        <v>-105450.9</v>
      </c>
      <c r="S259">
        <v>-18779.29</v>
      </c>
      <c r="T259">
        <v>-140102.62</v>
      </c>
      <c r="U259">
        <v>-125370.64</v>
      </c>
      <c r="V259">
        <v>-79696.88</v>
      </c>
      <c r="W259">
        <v>-13498.81</v>
      </c>
      <c r="X259">
        <v>-99599.3</v>
      </c>
      <c r="Y259">
        <v>-90966.71</v>
      </c>
      <c r="Z259">
        <v>-49423.21</v>
      </c>
      <c r="AA259">
        <v>-6175.04</v>
      </c>
      <c r="AB259">
        <v>-54063.07</v>
      </c>
      <c r="AC259">
        <v>-48172</v>
      </c>
      <c r="AD259">
        <v>-11683.49</v>
      </c>
      <c r="AE259" t="s">
        <v>2627</v>
      </c>
      <c r="AF259">
        <v>-52243.68</v>
      </c>
      <c r="AG259"/>
      <c r="AH259"/>
      <c r="AI259"/>
      <c r="AJ259"/>
      <c r="AK259"/>
      <c r="AL259"/>
      <c r="AM259"/>
      <c r="AN259"/>
      <c r="AO259"/>
      <c r="AP259"/>
      <c r="AQ259"/>
      <c r="AR259"/>
      <c r="AS259"/>
      <c r="AT259"/>
      <c r="AU259"/>
      <c r="AV259"/>
      <c r="AW259"/>
      <c r="AX259"/>
      <c r="AY259"/>
      <c r="AZ259"/>
      <c r="BA259"/>
      <c r="BB259"/>
      <c r="BC259"/>
      <c r="BD259"/>
    </row>
    <row r="260" spans="1:56">
      <c r="A260" t="s">
        <v>364</v>
      </c>
      <c r="B260">
        <v>-218144.94</v>
      </c>
      <c r="C260">
        <v>-1525458.91</v>
      </c>
      <c r="D260">
        <v>559808.13</v>
      </c>
      <c r="E260">
        <v>389234.69</v>
      </c>
      <c r="F260">
        <v>1363752.23</v>
      </c>
      <c r="G260">
        <v>235138.79</v>
      </c>
      <c r="H260">
        <v>2308373.89</v>
      </c>
      <c r="I260">
        <v>934461.64</v>
      </c>
      <c r="J260">
        <v>1868599.72</v>
      </c>
      <c r="K260">
        <v>815151.89</v>
      </c>
      <c r="L260">
        <v>726236.3</v>
      </c>
      <c r="M260">
        <v>89062.89</v>
      </c>
      <c r="N260">
        <v>-207939.8</v>
      </c>
      <c r="O260">
        <v>-653572.56999999995</v>
      </c>
      <c r="P260">
        <v>1000575.5</v>
      </c>
      <c r="Q260">
        <v>449380.69</v>
      </c>
      <c r="R260">
        <v>-280899.34000000003</v>
      </c>
      <c r="S260">
        <v>-907127.09</v>
      </c>
      <c r="T260">
        <v>-91.38</v>
      </c>
      <c r="U260">
        <v>151515.24</v>
      </c>
      <c r="V260">
        <v>-258284.83</v>
      </c>
      <c r="W260">
        <v>-898703.59</v>
      </c>
      <c r="X260">
        <v>311212.13</v>
      </c>
      <c r="Y260">
        <v>-211309.17</v>
      </c>
      <c r="Z260">
        <v>50224.51</v>
      </c>
      <c r="AA260">
        <v>-121775.44</v>
      </c>
      <c r="AB260">
        <v>764285.14</v>
      </c>
      <c r="AC260">
        <v>500852</v>
      </c>
      <c r="AD260">
        <v>478127.88</v>
      </c>
      <c r="AE260">
        <v>152898.14000000001</v>
      </c>
      <c r="AF260">
        <v>-455477</v>
      </c>
      <c r="AG260"/>
      <c r="AH260"/>
      <c r="AI260"/>
      <c r="AJ260"/>
      <c r="AK260"/>
      <c r="AL260"/>
      <c r="AM260"/>
      <c r="AN260"/>
      <c r="AO260"/>
      <c r="AP260"/>
      <c r="AQ260"/>
      <c r="AR260"/>
      <c r="AS260"/>
      <c r="AT260"/>
      <c r="AU260"/>
      <c r="AV260"/>
      <c r="AW260"/>
      <c r="AX260"/>
      <c r="AY260"/>
      <c r="AZ260"/>
      <c r="BA260"/>
      <c r="BB260"/>
      <c r="BC260"/>
      <c r="BD260"/>
    </row>
    <row r="261" spans="1:56">
      <c r="A261" t="s">
        <v>590</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591</v>
      </c>
      <c r="B262" t="s">
        <v>2627</v>
      </c>
      <c r="C262">
        <v>-37998.550000000003</v>
      </c>
      <c r="D262" t="s">
        <v>2627</v>
      </c>
      <c r="E262" t="s">
        <v>2627</v>
      </c>
      <c r="F262" t="s">
        <v>2627</v>
      </c>
      <c r="G262" t="s">
        <v>2627</v>
      </c>
      <c r="H262" t="s">
        <v>2627</v>
      </c>
      <c r="I262" t="s">
        <v>2627</v>
      </c>
      <c r="J262" t="s">
        <v>2627</v>
      </c>
      <c r="K262" t="s">
        <v>2627</v>
      </c>
      <c r="L262" t="s">
        <v>2627</v>
      </c>
      <c r="M262" t="s">
        <v>2627</v>
      </c>
      <c r="N262" t="s">
        <v>2627</v>
      </c>
      <c r="O262" t="s">
        <v>2627</v>
      </c>
      <c r="P262" t="s">
        <v>2627</v>
      </c>
      <c r="Q262" t="s">
        <v>2627</v>
      </c>
      <c r="R262" t="s">
        <v>2627</v>
      </c>
      <c r="S262" t="s">
        <v>2627</v>
      </c>
      <c r="T262" t="s">
        <v>2627</v>
      </c>
      <c r="U262" t="s">
        <v>2627</v>
      </c>
      <c r="V262" t="s">
        <v>2627</v>
      </c>
      <c r="W262" t="s">
        <v>2627</v>
      </c>
      <c r="X262" t="s">
        <v>2627</v>
      </c>
      <c r="Y262" t="s">
        <v>2627</v>
      </c>
      <c r="Z262" t="s">
        <v>2627</v>
      </c>
      <c r="AA262" t="s">
        <v>2627</v>
      </c>
      <c r="AB262" t="s">
        <v>2627</v>
      </c>
      <c r="AC262" t="s">
        <v>2627</v>
      </c>
      <c r="AD262" t="s">
        <v>2627</v>
      </c>
      <c r="AE262" t="s">
        <v>2627</v>
      </c>
      <c r="AF262" t="s">
        <v>2627</v>
      </c>
      <c r="AG262"/>
      <c r="AH262"/>
      <c r="AI262"/>
      <c r="AJ262"/>
      <c r="AK262"/>
      <c r="AL262"/>
      <c r="AM262"/>
      <c r="AN262"/>
      <c r="AO262"/>
      <c r="AP262"/>
      <c r="AQ262"/>
      <c r="AR262"/>
      <c r="AS262"/>
      <c r="AT262"/>
      <c r="AU262"/>
      <c r="AV262"/>
      <c r="AW262"/>
      <c r="AX262"/>
      <c r="AY262"/>
      <c r="AZ262"/>
      <c r="BA262"/>
      <c r="BB262"/>
      <c r="BC262"/>
      <c r="BD262"/>
    </row>
    <row r="263" spans="1:56">
      <c r="A263" t="s">
        <v>592</v>
      </c>
      <c r="B263" t="s">
        <v>2627</v>
      </c>
      <c r="C263" t="s">
        <v>2627</v>
      </c>
      <c r="D263">
        <v>12500.1</v>
      </c>
      <c r="E263" t="s">
        <v>2627</v>
      </c>
      <c r="F263" t="s">
        <v>2627</v>
      </c>
      <c r="G263" t="s">
        <v>2627</v>
      </c>
      <c r="H263" t="s">
        <v>2627</v>
      </c>
      <c r="I263" t="s">
        <v>2627</v>
      </c>
      <c r="J263" t="s">
        <v>2627</v>
      </c>
      <c r="K263" t="s">
        <v>2627</v>
      </c>
      <c r="L263" t="s">
        <v>2627</v>
      </c>
      <c r="M263" t="s">
        <v>2627</v>
      </c>
      <c r="N263" t="s">
        <v>2627</v>
      </c>
      <c r="O263" t="s">
        <v>2627</v>
      </c>
      <c r="P263" t="s">
        <v>2627</v>
      </c>
      <c r="Q263" t="s">
        <v>2627</v>
      </c>
      <c r="R263" t="s">
        <v>2627</v>
      </c>
      <c r="S263" t="s">
        <v>2627</v>
      </c>
      <c r="T263" t="s">
        <v>2627</v>
      </c>
      <c r="U263" t="s">
        <v>2627</v>
      </c>
      <c r="V263" t="s">
        <v>2627</v>
      </c>
      <c r="W263" t="s">
        <v>2627</v>
      </c>
      <c r="X263" t="s">
        <v>2627</v>
      </c>
      <c r="Y263" t="s">
        <v>2627</v>
      </c>
      <c r="Z263" t="s">
        <v>2627</v>
      </c>
      <c r="AA263" t="s">
        <v>2627</v>
      </c>
      <c r="AB263" t="s">
        <v>2627</v>
      </c>
      <c r="AC263" t="s">
        <v>2627</v>
      </c>
      <c r="AD263" t="s">
        <v>2627</v>
      </c>
      <c r="AE263" t="s">
        <v>2627</v>
      </c>
      <c r="AF263" t="s">
        <v>2627</v>
      </c>
      <c r="AG263"/>
      <c r="AH263"/>
      <c r="AI263"/>
      <c r="AJ263"/>
      <c r="AK263"/>
      <c r="AL263"/>
      <c r="AM263"/>
      <c r="AN263"/>
      <c r="AO263"/>
      <c r="AP263"/>
      <c r="AQ263"/>
      <c r="AR263"/>
      <c r="AS263"/>
      <c r="AT263"/>
      <c r="AU263"/>
      <c r="AV263"/>
      <c r="AW263"/>
      <c r="AX263"/>
      <c r="AY263"/>
      <c r="AZ263"/>
      <c r="BA263"/>
      <c r="BB263"/>
      <c r="BC263"/>
      <c r="BD263"/>
    </row>
    <row r="264" spans="1:56">
      <c r="A264" t="s">
        <v>594</v>
      </c>
      <c r="B264">
        <v>-1438725.39</v>
      </c>
      <c r="C264" t="s">
        <v>2627</v>
      </c>
      <c r="D264">
        <v>-119999.52</v>
      </c>
      <c r="E264">
        <v>-291132.65999999997</v>
      </c>
      <c r="F264">
        <v>-618893.71</v>
      </c>
      <c r="G264">
        <v>-755093.71</v>
      </c>
      <c r="H264">
        <v>-248000</v>
      </c>
      <c r="I264" t="s">
        <v>2627</v>
      </c>
      <c r="J264" t="s">
        <v>2627</v>
      </c>
      <c r="K264" t="s">
        <v>2627</v>
      </c>
      <c r="L264" t="s">
        <v>2627</v>
      </c>
      <c r="M264" t="s">
        <v>2627</v>
      </c>
      <c r="N264" t="s">
        <v>2627</v>
      </c>
      <c r="O264" t="s">
        <v>2627</v>
      </c>
      <c r="P264">
        <v>-14018.69</v>
      </c>
      <c r="Q264">
        <v>-14018.69</v>
      </c>
      <c r="R264">
        <v>-14018.69</v>
      </c>
      <c r="S264">
        <v>-9345.7999999999993</v>
      </c>
      <c r="T264" t="s">
        <v>2627</v>
      </c>
      <c r="U264">
        <v>-98130.84</v>
      </c>
      <c r="V264">
        <v>-74766.36</v>
      </c>
      <c r="W264" t="s">
        <v>2627</v>
      </c>
      <c r="X264" t="s">
        <v>2627</v>
      </c>
      <c r="Y264">
        <v>-12500</v>
      </c>
      <c r="Z264">
        <v>-12500</v>
      </c>
      <c r="AA264">
        <v>-10000</v>
      </c>
      <c r="AB264" t="s">
        <v>2627</v>
      </c>
      <c r="AC264" t="s">
        <v>2627</v>
      </c>
      <c r="AD264" t="s">
        <v>2627</v>
      </c>
      <c r="AE264" t="s">
        <v>2627</v>
      </c>
      <c r="AF264" t="s">
        <v>2627</v>
      </c>
      <c r="AG264"/>
      <c r="AH264"/>
      <c r="AI264"/>
      <c r="AJ264"/>
      <c r="AK264"/>
      <c r="AL264"/>
      <c r="AM264"/>
      <c r="AN264"/>
      <c r="AO264"/>
      <c r="AP264"/>
      <c r="AQ264"/>
      <c r="AR264"/>
      <c r="AS264"/>
      <c r="AT264"/>
      <c r="AU264"/>
      <c r="AV264"/>
      <c r="AW264"/>
      <c r="AX264"/>
      <c r="AY264"/>
      <c r="AZ264"/>
      <c r="BA264"/>
      <c r="BB264"/>
      <c r="BC264"/>
      <c r="BD264"/>
    </row>
    <row r="265" spans="1:56">
      <c r="A265" t="s">
        <v>595</v>
      </c>
      <c r="B265" t="s">
        <v>2627</v>
      </c>
      <c r="C265" t="s">
        <v>2627</v>
      </c>
      <c r="D265" t="s">
        <v>2627</v>
      </c>
      <c r="E265" t="s">
        <v>2627</v>
      </c>
      <c r="F265" t="s">
        <v>2627</v>
      </c>
      <c r="G265" t="s">
        <v>2627</v>
      </c>
      <c r="H265" t="s">
        <v>2627</v>
      </c>
      <c r="I265" t="s">
        <v>2627</v>
      </c>
      <c r="J265" t="s">
        <v>2627</v>
      </c>
      <c r="K265" t="s">
        <v>2627</v>
      </c>
      <c r="L265" t="s">
        <v>2627</v>
      </c>
      <c r="M265" t="s">
        <v>2627</v>
      </c>
      <c r="N265" t="s">
        <v>2627</v>
      </c>
      <c r="O265" t="s">
        <v>2627</v>
      </c>
      <c r="P265">
        <v>22350.560000000001</v>
      </c>
      <c r="Q265">
        <v>22350.560000000001</v>
      </c>
      <c r="R265">
        <v>22350.560000000001</v>
      </c>
      <c r="S265">
        <v>22350.560000000001</v>
      </c>
      <c r="T265" t="s">
        <v>2627</v>
      </c>
      <c r="U265" t="s">
        <v>2627</v>
      </c>
      <c r="V265" t="s">
        <v>2627</v>
      </c>
      <c r="W265" t="s">
        <v>2627</v>
      </c>
      <c r="X265" t="s">
        <v>2627</v>
      </c>
      <c r="Y265" t="s">
        <v>2627</v>
      </c>
      <c r="Z265" t="s">
        <v>2627</v>
      </c>
      <c r="AA265" t="s">
        <v>2627</v>
      </c>
      <c r="AB265" t="s">
        <v>2627</v>
      </c>
      <c r="AC265" t="s">
        <v>2627</v>
      </c>
      <c r="AD265" t="s">
        <v>2627</v>
      </c>
      <c r="AE265" t="s">
        <v>2627</v>
      </c>
      <c r="AF265" t="s">
        <v>2627</v>
      </c>
      <c r="AG265"/>
      <c r="AH265"/>
      <c r="AI265"/>
      <c r="AJ265"/>
      <c r="AK265"/>
      <c r="AL265"/>
      <c r="AM265"/>
      <c r="AN265"/>
      <c r="AO265"/>
      <c r="AP265"/>
      <c r="AQ265"/>
      <c r="AR265"/>
      <c r="AS265"/>
      <c r="AT265"/>
      <c r="AU265"/>
      <c r="AV265"/>
      <c r="AW265"/>
      <c r="AX265"/>
      <c r="AY265"/>
      <c r="AZ265"/>
      <c r="BA265"/>
      <c r="BB265"/>
      <c r="BC265"/>
      <c r="BD265"/>
    </row>
    <row r="266" spans="1:56">
      <c r="A266" t="s">
        <v>596</v>
      </c>
      <c r="B266">
        <v>-750981.88</v>
      </c>
      <c r="C266" t="s">
        <v>2627</v>
      </c>
      <c r="D266">
        <v>-774.06</v>
      </c>
      <c r="E266" t="s">
        <v>2627</v>
      </c>
      <c r="F266" t="s">
        <v>2627</v>
      </c>
      <c r="G266" t="s">
        <v>2627</v>
      </c>
      <c r="H266">
        <v>-159406.54</v>
      </c>
      <c r="I266">
        <v>-15581.54</v>
      </c>
      <c r="J266">
        <v>-15299.4</v>
      </c>
      <c r="K266">
        <v>-15299.4</v>
      </c>
      <c r="L266">
        <v>-122500.21</v>
      </c>
      <c r="M266">
        <v>-122500.21</v>
      </c>
      <c r="N266">
        <v>-122500.21</v>
      </c>
      <c r="O266">
        <v>-122500.21</v>
      </c>
      <c r="P266">
        <v>-264336.69</v>
      </c>
      <c r="Q266">
        <v>-81393.95</v>
      </c>
      <c r="R266">
        <v>-81393.95</v>
      </c>
      <c r="S266">
        <v>-81393.95</v>
      </c>
      <c r="T266">
        <v>-268206.59999999998</v>
      </c>
      <c r="U266">
        <v>-268206.59999999998</v>
      </c>
      <c r="V266">
        <v>-268206.59999999998</v>
      </c>
      <c r="W266" t="s">
        <v>2627</v>
      </c>
      <c r="X266">
        <v>-7595.3</v>
      </c>
      <c r="Y266">
        <v>-7595.3</v>
      </c>
      <c r="Z266">
        <v>-7595.3</v>
      </c>
      <c r="AA266" t="s">
        <v>2627</v>
      </c>
      <c r="AB266" t="s">
        <v>2627</v>
      </c>
      <c r="AC266" t="s">
        <v>2627</v>
      </c>
      <c r="AD266" t="s">
        <v>2627</v>
      </c>
      <c r="AE266" t="s">
        <v>2627</v>
      </c>
      <c r="AF266" t="s">
        <v>2627</v>
      </c>
      <c r="AG266"/>
      <c r="AH266"/>
      <c r="AI266"/>
      <c r="AJ266"/>
      <c r="AK266"/>
      <c r="AL266"/>
      <c r="AM266"/>
      <c r="AN266"/>
      <c r="AO266"/>
      <c r="AP266"/>
      <c r="AQ266"/>
      <c r="AR266"/>
      <c r="AS266"/>
      <c r="AT266"/>
      <c r="AU266"/>
      <c r="AV266"/>
      <c r="AW266"/>
      <c r="AX266"/>
      <c r="AY266"/>
      <c r="AZ266"/>
      <c r="BA266"/>
      <c r="BB266"/>
      <c r="BC266"/>
      <c r="BD266"/>
    </row>
    <row r="267" spans="1:56">
      <c r="A267" t="s">
        <v>2629</v>
      </c>
      <c r="B267">
        <v>750000</v>
      </c>
      <c r="C267" t="s">
        <v>2627</v>
      </c>
      <c r="D267" t="s">
        <v>2627</v>
      </c>
      <c r="E267" t="s">
        <v>2627</v>
      </c>
      <c r="F267" t="s">
        <v>2627</v>
      </c>
      <c r="G267" t="s">
        <v>2627</v>
      </c>
      <c r="H267">
        <v>50000</v>
      </c>
      <c r="I267">
        <v>50000</v>
      </c>
      <c r="J267">
        <v>50000</v>
      </c>
      <c r="K267">
        <v>50000</v>
      </c>
      <c r="L267">
        <v>-50000</v>
      </c>
      <c r="M267">
        <v>-90000</v>
      </c>
      <c r="N267" t="s">
        <v>2627</v>
      </c>
      <c r="O267" t="s">
        <v>2627</v>
      </c>
      <c r="P267" t="s">
        <v>2627</v>
      </c>
      <c r="Q267" t="s">
        <v>2627</v>
      </c>
      <c r="R267" t="s">
        <v>2627</v>
      </c>
      <c r="S267" t="s">
        <v>2627</v>
      </c>
      <c r="T267" t="s">
        <v>2627</v>
      </c>
      <c r="U267" t="s">
        <v>2627</v>
      </c>
      <c r="V267" t="s">
        <v>2627</v>
      </c>
      <c r="W267" t="s">
        <v>2627</v>
      </c>
      <c r="X267" t="s">
        <v>2627</v>
      </c>
      <c r="Y267" t="s">
        <v>2627</v>
      </c>
      <c r="Z267" t="s">
        <v>2627</v>
      </c>
      <c r="AA267" t="s">
        <v>2627</v>
      </c>
      <c r="AB267" t="s">
        <v>2627</v>
      </c>
      <c r="AC267" t="s">
        <v>2627</v>
      </c>
      <c r="AD267" t="s">
        <v>2627</v>
      </c>
      <c r="AE267" t="s">
        <v>2627</v>
      </c>
      <c r="AF267" t="s">
        <v>2627</v>
      </c>
      <c r="AG267"/>
      <c r="AH267"/>
      <c r="AI267"/>
      <c r="AJ267"/>
      <c r="AK267"/>
      <c r="AL267"/>
      <c r="AM267"/>
      <c r="AN267"/>
      <c r="AO267"/>
      <c r="AP267"/>
      <c r="AQ267"/>
      <c r="AR267"/>
      <c r="AS267"/>
      <c r="AT267"/>
      <c r="AU267"/>
      <c r="AV267"/>
      <c r="AW267"/>
      <c r="AX267"/>
      <c r="AY267"/>
      <c r="AZ267"/>
      <c r="BA267"/>
      <c r="BB267"/>
      <c r="BC267"/>
      <c r="BD267"/>
    </row>
    <row r="268" spans="1:56">
      <c r="A268" t="s">
        <v>2630</v>
      </c>
      <c r="B268">
        <v>750000</v>
      </c>
      <c r="C268" t="s">
        <v>2627</v>
      </c>
      <c r="D268" t="s">
        <v>2627</v>
      </c>
      <c r="E268" t="s">
        <v>2627</v>
      </c>
      <c r="F268" t="s">
        <v>2627</v>
      </c>
      <c r="G268" t="s">
        <v>2627</v>
      </c>
      <c r="H268">
        <v>50000</v>
      </c>
      <c r="I268">
        <v>50000</v>
      </c>
      <c r="J268">
        <v>50000</v>
      </c>
      <c r="K268">
        <v>50000</v>
      </c>
      <c r="L268">
        <v>-50000</v>
      </c>
      <c r="M268">
        <v>-90000</v>
      </c>
      <c r="N268" t="s">
        <v>2627</v>
      </c>
      <c r="O268" t="s">
        <v>2627</v>
      </c>
      <c r="P268" t="s">
        <v>2627</v>
      </c>
      <c r="Q268" t="s">
        <v>2627</v>
      </c>
      <c r="R268" t="s">
        <v>2627</v>
      </c>
      <c r="S268" t="s">
        <v>2627</v>
      </c>
      <c r="T268" t="s">
        <v>2627</v>
      </c>
      <c r="U268" t="s">
        <v>2627</v>
      </c>
      <c r="V268" t="s">
        <v>2627</v>
      </c>
      <c r="W268" t="s">
        <v>2627</v>
      </c>
      <c r="X268" t="s">
        <v>2627</v>
      </c>
      <c r="Y268" t="s">
        <v>2627</v>
      </c>
      <c r="Z268" t="s">
        <v>2627</v>
      </c>
      <c r="AA268" t="s">
        <v>2627</v>
      </c>
      <c r="AB268" t="s">
        <v>2627</v>
      </c>
      <c r="AC268" t="s">
        <v>2627</v>
      </c>
      <c r="AD268" t="s">
        <v>2627</v>
      </c>
      <c r="AE268" t="s">
        <v>2627</v>
      </c>
      <c r="AF268" t="s">
        <v>2627</v>
      </c>
      <c r="AG268"/>
      <c r="AH268"/>
      <c r="AI268"/>
      <c r="AJ268"/>
      <c r="AK268"/>
      <c r="AL268"/>
      <c r="AM268"/>
      <c r="AN268"/>
      <c r="AO268"/>
      <c r="AP268"/>
      <c r="AQ268"/>
      <c r="AR268"/>
      <c r="AS268"/>
      <c r="AT268"/>
      <c r="AU268"/>
      <c r="AV268"/>
      <c r="AW268"/>
      <c r="AX268"/>
      <c r="AY268"/>
      <c r="AZ268"/>
      <c r="BA268"/>
      <c r="BB268"/>
      <c r="BC268"/>
      <c r="BD268"/>
    </row>
    <row r="269" spans="1:56">
      <c r="A269" t="s">
        <v>2631</v>
      </c>
      <c r="B269">
        <v>-450000</v>
      </c>
      <c r="C269">
        <v>-450000</v>
      </c>
      <c r="D269">
        <v>-300000</v>
      </c>
      <c r="E269" t="s">
        <v>2627</v>
      </c>
      <c r="F269" t="s">
        <v>2627</v>
      </c>
      <c r="G269" t="s">
        <v>2627</v>
      </c>
      <c r="H269" t="s">
        <v>2627</v>
      </c>
      <c r="I269" t="s">
        <v>2627</v>
      </c>
      <c r="J269" t="s">
        <v>2627</v>
      </c>
      <c r="K269" t="s">
        <v>2627</v>
      </c>
      <c r="L269" t="s">
        <v>2627</v>
      </c>
      <c r="M269" t="s">
        <v>2627</v>
      </c>
      <c r="N269" t="s">
        <v>2627</v>
      </c>
      <c r="O269" t="s">
        <v>2627</v>
      </c>
      <c r="P269" t="s">
        <v>2627</v>
      </c>
      <c r="Q269" t="s">
        <v>2627</v>
      </c>
      <c r="R269" t="s">
        <v>2627</v>
      </c>
      <c r="S269" t="s">
        <v>2627</v>
      </c>
      <c r="T269" t="s">
        <v>2627</v>
      </c>
      <c r="U269" t="s">
        <v>2627</v>
      </c>
      <c r="V269" t="s">
        <v>2627</v>
      </c>
      <c r="W269" t="s">
        <v>2627</v>
      </c>
      <c r="X269" t="s">
        <v>2627</v>
      </c>
      <c r="Y269" t="s">
        <v>2627</v>
      </c>
      <c r="Z269" t="s">
        <v>2627</v>
      </c>
      <c r="AA269" t="s">
        <v>2627</v>
      </c>
      <c r="AB269" t="s">
        <v>2627</v>
      </c>
      <c r="AC269" t="s">
        <v>2627</v>
      </c>
      <c r="AD269" t="s">
        <v>2627</v>
      </c>
      <c r="AE269" t="s">
        <v>2627</v>
      </c>
      <c r="AF269" t="s">
        <v>2627</v>
      </c>
      <c r="AG269"/>
      <c r="AH269"/>
      <c r="AI269"/>
      <c r="AJ269"/>
      <c r="AK269"/>
      <c r="AL269"/>
      <c r="AM269"/>
      <c r="AN269"/>
      <c r="AO269"/>
      <c r="AP269"/>
      <c r="AQ269"/>
      <c r="AR269"/>
      <c r="AS269"/>
      <c r="AT269"/>
      <c r="AU269"/>
      <c r="AV269"/>
      <c r="AW269"/>
      <c r="AX269"/>
      <c r="AY269"/>
      <c r="AZ269"/>
      <c r="BA269"/>
      <c r="BB269"/>
      <c r="BC269"/>
      <c r="BD269"/>
    </row>
    <row r="270" spans="1:56">
      <c r="A270" t="s">
        <v>2632</v>
      </c>
      <c r="B270">
        <v>-450000</v>
      </c>
      <c r="C270">
        <v>-450000</v>
      </c>
      <c r="D270">
        <v>-300000</v>
      </c>
      <c r="E270" t="s">
        <v>2627</v>
      </c>
      <c r="F270" t="s">
        <v>2627</v>
      </c>
      <c r="G270" t="s">
        <v>2627</v>
      </c>
      <c r="H270" t="s">
        <v>2627</v>
      </c>
      <c r="I270" t="s">
        <v>2627</v>
      </c>
      <c r="J270" t="s">
        <v>2627</v>
      </c>
      <c r="K270" t="s">
        <v>2627</v>
      </c>
      <c r="L270" t="s">
        <v>2627</v>
      </c>
      <c r="M270" t="s">
        <v>2627</v>
      </c>
      <c r="N270" t="s">
        <v>2627</v>
      </c>
      <c r="O270" t="s">
        <v>2627</v>
      </c>
      <c r="P270" t="s">
        <v>2627</v>
      </c>
      <c r="Q270" t="s">
        <v>2627</v>
      </c>
      <c r="R270" t="s">
        <v>2627</v>
      </c>
      <c r="S270" t="s">
        <v>2627</v>
      </c>
      <c r="T270" t="s">
        <v>2627</v>
      </c>
      <c r="U270" t="s">
        <v>2627</v>
      </c>
      <c r="V270" t="s">
        <v>2627</v>
      </c>
      <c r="W270" t="s">
        <v>2627</v>
      </c>
      <c r="X270" t="s">
        <v>2627</v>
      </c>
      <c r="Y270" t="s">
        <v>2627</v>
      </c>
      <c r="Z270" t="s">
        <v>2627</v>
      </c>
      <c r="AA270" t="s">
        <v>2627</v>
      </c>
      <c r="AB270" t="s">
        <v>2627</v>
      </c>
      <c r="AC270" t="s">
        <v>2627</v>
      </c>
      <c r="AD270" t="s">
        <v>2627</v>
      </c>
      <c r="AE270" t="s">
        <v>2627</v>
      </c>
      <c r="AF270" t="s">
        <v>2627</v>
      </c>
      <c r="AG270"/>
      <c r="AH270"/>
      <c r="AI270"/>
      <c r="AJ270"/>
      <c r="AK270"/>
      <c r="AL270"/>
      <c r="AM270"/>
      <c r="AN270"/>
      <c r="AO270"/>
      <c r="AP270"/>
      <c r="AQ270"/>
      <c r="AR270"/>
      <c r="AS270"/>
      <c r="AT270"/>
      <c r="AU270"/>
      <c r="AV270"/>
      <c r="AW270"/>
      <c r="AX270"/>
      <c r="AY270"/>
      <c r="AZ270"/>
      <c r="BA270"/>
      <c r="BB270"/>
      <c r="BC270"/>
      <c r="BD270"/>
    </row>
    <row r="271" spans="1:56">
      <c r="A271" t="s">
        <v>2633</v>
      </c>
      <c r="B271">
        <v>-450000</v>
      </c>
      <c r="C271">
        <v>-450000</v>
      </c>
      <c r="D271">
        <v>-300000</v>
      </c>
      <c r="E271" t="s">
        <v>2627</v>
      </c>
      <c r="F271" t="s">
        <v>2627</v>
      </c>
      <c r="G271" t="s">
        <v>2627</v>
      </c>
      <c r="H271" t="s">
        <v>2627</v>
      </c>
      <c r="I271" t="s">
        <v>2627</v>
      </c>
      <c r="J271" t="s">
        <v>2627</v>
      </c>
      <c r="K271" t="s">
        <v>2627</v>
      </c>
      <c r="L271" t="s">
        <v>2627</v>
      </c>
      <c r="M271" t="s">
        <v>2627</v>
      </c>
      <c r="N271" t="s">
        <v>2627</v>
      </c>
      <c r="O271" t="s">
        <v>2627</v>
      </c>
      <c r="P271" t="s">
        <v>2627</v>
      </c>
      <c r="Q271" t="s">
        <v>2627</v>
      </c>
      <c r="R271" t="s">
        <v>2627</v>
      </c>
      <c r="S271" t="s">
        <v>2627</v>
      </c>
      <c r="T271" t="s">
        <v>2627</v>
      </c>
      <c r="U271" t="s">
        <v>2627</v>
      </c>
      <c r="V271" t="s">
        <v>2627</v>
      </c>
      <c r="W271" t="s">
        <v>2627</v>
      </c>
      <c r="X271" t="s">
        <v>2627</v>
      </c>
      <c r="Y271" t="s">
        <v>2627</v>
      </c>
      <c r="Z271" t="s">
        <v>2627</v>
      </c>
      <c r="AA271" t="s">
        <v>2627</v>
      </c>
      <c r="AB271" t="s">
        <v>2627</v>
      </c>
      <c r="AC271" t="s">
        <v>2627</v>
      </c>
      <c r="AD271" t="s">
        <v>2627</v>
      </c>
      <c r="AE271" t="s">
        <v>2627</v>
      </c>
      <c r="AF271" t="s">
        <v>2627</v>
      </c>
      <c r="AG271"/>
      <c r="AH271"/>
      <c r="AI271"/>
      <c r="AJ271"/>
      <c r="AK271"/>
      <c r="AL271"/>
      <c r="AM271"/>
      <c r="AN271"/>
      <c r="AO271"/>
      <c r="AP271"/>
      <c r="AQ271"/>
      <c r="AR271"/>
      <c r="AS271"/>
      <c r="AT271"/>
      <c r="AU271"/>
      <c r="AV271"/>
      <c r="AW271"/>
      <c r="AX271"/>
      <c r="AY271"/>
      <c r="AZ271"/>
      <c r="BA271"/>
      <c r="BB271"/>
      <c r="BC271"/>
      <c r="BD271"/>
    </row>
    <row r="272" spans="1:56">
      <c r="A272" t="s">
        <v>2634</v>
      </c>
      <c r="B272" t="s">
        <v>2627</v>
      </c>
      <c r="C272" t="s">
        <v>2627</v>
      </c>
      <c r="D272">
        <v>100</v>
      </c>
      <c r="E272">
        <v>100</v>
      </c>
      <c r="F272">
        <v>100</v>
      </c>
      <c r="G272">
        <v>100</v>
      </c>
      <c r="H272" t="s">
        <v>2627</v>
      </c>
      <c r="I272" t="s">
        <v>2627</v>
      </c>
      <c r="J272" t="s">
        <v>2627</v>
      </c>
      <c r="K272" t="s">
        <v>2627</v>
      </c>
      <c r="L272" t="s">
        <v>2627</v>
      </c>
      <c r="M272" t="s">
        <v>2627</v>
      </c>
      <c r="N272" t="s">
        <v>2627</v>
      </c>
      <c r="O272" t="s">
        <v>2627</v>
      </c>
      <c r="P272" t="s">
        <v>2627</v>
      </c>
      <c r="Q272" t="s">
        <v>2627</v>
      </c>
      <c r="R272" t="s">
        <v>2627</v>
      </c>
      <c r="S272" t="s">
        <v>2627</v>
      </c>
      <c r="T272" t="s">
        <v>2627</v>
      </c>
      <c r="U272" t="s">
        <v>2627</v>
      </c>
      <c r="V272" t="s">
        <v>2627</v>
      </c>
      <c r="W272" t="s">
        <v>2627</v>
      </c>
      <c r="X272" t="s">
        <v>2627</v>
      </c>
      <c r="Y272" t="s">
        <v>2627</v>
      </c>
      <c r="Z272" t="s">
        <v>2627</v>
      </c>
      <c r="AA272" t="s">
        <v>2627</v>
      </c>
      <c r="AB272" t="s">
        <v>2627</v>
      </c>
      <c r="AC272" t="s">
        <v>2627</v>
      </c>
      <c r="AD272" t="s">
        <v>2627</v>
      </c>
      <c r="AE272" t="s">
        <v>2627</v>
      </c>
      <c r="AF272">
        <v>1000</v>
      </c>
      <c r="AG272"/>
      <c r="AH272"/>
      <c r="AI272"/>
      <c r="AJ272"/>
      <c r="AK272"/>
      <c r="AL272"/>
      <c r="AM272"/>
      <c r="AN272"/>
      <c r="AO272"/>
      <c r="AP272"/>
      <c r="AQ272"/>
      <c r="AR272"/>
      <c r="AS272"/>
      <c r="AT272"/>
      <c r="AU272"/>
      <c r="AV272"/>
      <c r="AW272"/>
      <c r="AX272"/>
      <c r="AY272"/>
      <c r="AZ272"/>
      <c r="BA272"/>
      <c r="BB272"/>
      <c r="BC272"/>
      <c r="BD272"/>
    </row>
    <row r="273" spans="1:56">
      <c r="A273" t="s">
        <v>2635</v>
      </c>
      <c r="B273" t="s">
        <v>2627</v>
      </c>
      <c r="C273" t="s">
        <v>2627</v>
      </c>
      <c r="D273">
        <v>100</v>
      </c>
      <c r="E273">
        <v>100</v>
      </c>
      <c r="F273">
        <v>100</v>
      </c>
      <c r="G273">
        <v>100</v>
      </c>
      <c r="H273" t="s">
        <v>2627</v>
      </c>
      <c r="I273" t="s">
        <v>2627</v>
      </c>
      <c r="J273" t="s">
        <v>2627</v>
      </c>
      <c r="K273" t="s">
        <v>2627</v>
      </c>
      <c r="L273" t="s">
        <v>2627</v>
      </c>
      <c r="M273" t="s">
        <v>2627</v>
      </c>
      <c r="N273" t="s">
        <v>2627</v>
      </c>
      <c r="O273" t="s">
        <v>2627</v>
      </c>
      <c r="P273" t="s">
        <v>2627</v>
      </c>
      <c r="Q273" t="s">
        <v>2627</v>
      </c>
      <c r="R273" t="s">
        <v>2627</v>
      </c>
      <c r="S273" t="s">
        <v>2627</v>
      </c>
      <c r="T273" t="s">
        <v>2627</v>
      </c>
      <c r="U273" t="s">
        <v>2627</v>
      </c>
      <c r="V273" t="s">
        <v>2627</v>
      </c>
      <c r="W273" t="s">
        <v>2627</v>
      </c>
      <c r="X273" t="s">
        <v>2627</v>
      </c>
      <c r="Y273" t="s">
        <v>2627</v>
      </c>
      <c r="Z273" t="s">
        <v>2627</v>
      </c>
      <c r="AA273" t="s">
        <v>2627</v>
      </c>
      <c r="AB273" t="s">
        <v>2627</v>
      </c>
      <c r="AC273" t="s">
        <v>2627</v>
      </c>
      <c r="AD273" t="s">
        <v>2627</v>
      </c>
      <c r="AE273" t="s">
        <v>2627</v>
      </c>
      <c r="AF273" t="s">
        <v>2627</v>
      </c>
      <c r="AG273"/>
      <c r="AH273"/>
      <c r="AI273"/>
      <c r="AJ273"/>
      <c r="AK273"/>
      <c r="AL273"/>
      <c r="AM273"/>
      <c r="AN273"/>
      <c r="AO273"/>
      <c r="AP273"/>
      <c r="AQ273"/>
      <c r="AR273"/>
      <c r="AS273"/>
      <c r="AT273"/>
      <c r="AU273"/>
      <c r="AV273"/>
      <c r="AW273"/>
      <c r="AX273"/>
      <c r="AY273"/>
      <c r="AZ273"/>
      <c r="BA273"/>
      <c r="BB273"/>
      <c r="BC273"/>
      <c r="BD273"/>
    </row>
    <row r="274" spans="1:56">
      <c r="A274" t="s">
        <v>2636</v>
      </c>
      <c r="B274" t="s">
        <v>2627</v>
      </c>
      <c r="C274" t="s">
        <v>2627</v>
      </c>
      <c r="D274">
        <v>100</v>
      </c>
      <c r="E274">
        <v>100</v>
      </c>
      <c r="F274">
        <v>100</v>
      </c>
      <c r="G274">
        <v>100</v>
      </c>
      <c r="H274" t="s">
        <v>2627</v>
      </c>
      <c r="I274" t="s">
        <v>2627</v>
      </c>
      <c r="J274" t="s">
        <v>2627</v>
      </c>
      <c r="K274" t="s">
        <v>2627</v>
      </c>
      <c r="L274" t="s">
        <v>2627</v>
      </c>
      <c r="M274" t="s">
        <v>2627</v>
      </c>
      <c r="N274" t="s">
        <v>2627</v>
      </c>
      <c r="O274" t="s">
        <v>2627</v>
      </c>
      <c r="P274" t="s">
        <v>2627</v>
      </c>
      <c r="Q274" t="s">
        <v>2627</v>
      </c>
      <c r="R274" t="s">
        <v>2627</v>
      </c>
      <c r="S274" t="s">
        <v>2627</v>
      </c>
      <c r="T274" t="s">
        <v>2627</v>
      </c>
      <c r="U274" t="s">
        <v>2627</v>
      </c>
      <c r="V274" t="s">
        <v>2627</v>
      </c>
      <c r="W274" t="s">
        <v>2627</v>
      </c>
      <c r="X274" t="s">
        <v>2627</v>
      </c>
      <c r="Y274" t="s">
        <v>2627</v>
      </c>
      <c r="Z274" t="s">
        <v>2627</v>
      </c>
      <c r="AA274" t="s">
        <v>2627</v>
      </c>
      <c r="AB274" t="s">
        <v>2627</v>
      </c>
      <c r="AC274" t="s">
        <v>2627</v>
      </c>
      <c r="AD274" t="s">
        <v>2627</v>
      </c>
      <c r="AE274" t="s">
        <v>2627</v>
      </c>
      <c r="AF274" t="s">
        <v>2627</v>
      </c>
      <c r="AG274"/>
      <c r="AH274"/>
      <c r="AI274"/>
      <c r="AJ274"/>
      <c r="AK274"/>
      <c r="AL274"/>
      <c r="AM274"/>
      <c r="AN274"/>
      <c r="AO274"/>
      <c r="AP274"/>
      <c r="AQ274"/>
      <c r="AR274"/>
      <c r="AS274"/>
      <c r="AT274"/>
      <c r="AU274"/>
      <c r="AV274"/>
      <c r="AW274"/>
      <c r="AX274"/>
      <c r="AY274"/>
      <c r="AZ274"/>
      <c r="BA274"/>
      <c r="BB274"/>
      <c r="BC274"/>
      <c r="BD274"/>
    </row>
    <row r="275" spans="1:56">
      <c r="A275" t="s">
        <v>2637</v>
      </c>
      <c r="B275" t="s">
        <v>2627</v>
      </c>
      <c r="C275" t="s">
        <v>2627</v>
      </c>
      <c r="D275" t="s">
        <v>2627</v>
      </c>
      <c r="E275" t="s">
        <v>2627</v>
      </c>
      <c r="F275" t="s">
        <v>2627</v>
      </c>
      <c r="G275" t="s">
        <v>2627</v>
      </c>
      <c r="H275" t="s">
        <v>2627</v>
      </c>
      <c r="I275" t="s">
        <v>2627</v>
      </c>
      <c r="J275" t="s">
        <v>2627</v>
      </c>
      <c r="K275" t="s">
        <v>2627</v>
      </c>
      <c r="L275" t="s">
        <v>2627</v>
      </c>
      <c r="M275" t="s">
        <v>2627</v>
      </c>
      <c r="N275" t="s">
        <v>2627</v>
      </c>
      <c r="O275" t="s">
        <v>2627</v>
      </c>
      <c r="P275" t="s">
        <v>2627</v>
      </c>
      <c r="Q275" t="s">
        <v>2627</v>
      </c>
      <c r="R275" t="s">
        <v>2627</v>
      </c>
      <c r="S275" t="s">
        <v>2627</v>
      </c>
      <c r="T275" t="s">
        <v>2627</v>
      </c>
      <c r="U275" t="s">
        <v>2627</v>
      </c>
      <c r="V275" t="s">
        <v>2627</v>
      </c>
      <c r="W275" t="s">
        <v>2627</v>
      </c>
      <c r="X275" t="s">
        <v>2627</v>
      </c>
      <c r="Y275" t="s">
        <v>2627</v>
      </c>
      <c r="Z275" t="s">
        <v>2627</v>
      </c>
      <c r="AA275" t="s">
        <v>2627</v>
      </c>
      <c r="AB275" t="s">
        <v>2627</v>
      </c>
      <c r="AC275" t="s">
        <v>2627</v>
      </c>
      <c r="AD275" t="s">
        <v>2627</v>
      </c>
      <c r="AE275" t="s">
        <v>2627</v>
      </c>
      <c r="AF275">
        <v>1000</v>
      </c>
      <c r="AG275"/>
      <c r="AH275"/>
      <c r="AI275"/>
      <c r="AJ275"/>
      <c r="AK275"/>
      <c r="AL275"/>
      <c r="AM275"/>
      <c r="AN275"/>
      <c r="AO275"/>
      <c r="AP275"/>
      <c r="AQ275"/>
      <c r="AR275"/>
      <c r="AS275"/>
      <c r="AT275"/>
      <c r="AU275"/>
      <c r="AV275"/>
      <c r="AW275"/>
      <c r="AX275"/>
      <c r="AY275"/>
      <c r="AZ275"/>
      <c r="BA275"/>
      <c r="BB275"/>
      <c r="BC275"/>
      <c r="BD275"/>
    </row>
    <row r="276" spans="1:56">
      <c r="A276" t="s">
        <v>597</v>
      </c>
      <c r="B276">
        <v>2998.09</v>
      </c>
      <c r="C276">
        <v>3132.16</v>
      </c>
      <c r="D276">
        <v>2288.41</v>
      </c>
      <c r="E276">
        <v>188.41</v>
      </c>
      <c r="F276">
        <v>188.41</v>
      </c>
      <c r="G276">
        <v>188.41</v>
      </c>
      <c r="H276">
        <v>1506.86</v>
      </c>
      <c r="I276">
        <v>1171.08</v>
      </c>
      <c r="J276">
        <v>1171.08</v>
      </c>
      <c r="K276">
        <v>617.48</v>
      </c>
      <c r="L276">
        <v>2029.4</v>
      </c>
      <c r="M276">
        <v>751.08</v>
      </c>
      <c r="N276">
        <v>742.04</v>
      </c>
      <c r="O276">
        <v>596.25</v>
      </c>
      <c r="P276">
        <v>4081.31</v>
      </c>
      <c r="Q276">
        <v>2032.16</v>
      </c>
      <c r="R276">
        <v>1809.56</v>
      </c>
      <c r="S276" t="s">
        <v>2627</v>
      </c>
      <c r="T276">
        <v>1640.3</v>
      </c>
      <c r="U276">
        <v>1640.3</v>
      </c>
      <c r="V276">
        <v>1384.65</v>
      </c>
      <c r="W276">
        <v>1081.3900000000001</v>
      </c>
      <c r="X276">
        <v>839.04</v>
      </c>
      <c r="Y276">
        <v>85.12</v>
      </c>
      <c r="Z276">
        <v>85.12</v>
      </c>
      <c r="AA276">
        <v>83.47</v>
      </c>
      <c r="AB276">
        <v>6306.68</v>
      </c>
      <c r="AC276">
        <v>1497</v>
      </c>
      <c r="AD276">
        <v>389.23</v>
      </c>
      <c r="AE276" t="s">
        <v>2627</v>
      </c>
      <c r="AF276">
        <v>10017.06</v>
      </c>
      <c r="AG276"/>
      <c r="AH276"/>
      <c r="AI276"/>
      <c r="AJ276"/>
      <c r="AK276"/>
      <c r="AL276"/>
      <c r="AM276"/>
      <c r="AN276"/>
      <c r="AO276"/>
      <c r="AP276"/>
      <c r="AQ276"/>
      <c r="AR276"/>
      <c r="AS276"/>
      <c r="AT276"/>
      <c r="AU276"/>
      <c r="AV276"/>
      <c r="AW276"/>
      <c r="AX276"/>
      <c r="AY276"/>
      <c r="AZ276"/>
      <c r="BA276"/>
      <c r="BB276"/>
      <c r="BC276"/>
      <c r="BD276"/>
    </row>
    <row r="277" spans="1:56">
      <c r="A277" t="s">
        <v>598</v>
      </c>
      <c r="B277">
        <v>2998.09</v>
      </c>
      <c r="C277">
        <v>3132.16</v>
      </c>
      <c r="D277">
        <v>2288.41</v>
      </c>
      <c r="E277">
        <v>188.41</v>
      </c>
      <c r="F277">
        <v>188.41</v>
      </c>
      <c r="G277">
        <v>188.41</v>
      </c>
      <c r="H277">
        <v>1506.86</v>
      </c>
      <c r="I277">
        <v>1171.08</v>
      </c>
      <c r="J277">
        <v>1171.08</v>
      </c>
      <c r="K277">
        <v>617.48</v>
      </c>
      <c r="L277">
        <v>2029.4</v>
      </c>
      <c r="M277">
        <v>735.06</v>
      </c>
      <c r="N277">
        <v>742.04</v>
      </c>
      <c r="O277">
        <v>596.25</v>
      </c>
      <c r="P277">
        <v>4081.31</v>
      </c>
      <c r="Q277">
        <v>2032.16</v>
      </c>
      <c r="R277">
        <v>1809.56</v>
      </c>
      <c r="S277" t="s">
        <v>2627</v>
      </c>
      <c r="T277">
        <v>1640.3</v>
      </c>
      <c r="U277">
        <v>1640.3</v>
      </c>
      <c r="V277">
        <v>1384.65</v>
      </c>
      <c r="W277">
        <v>1081.3900000000001</v>
      </c>
      <c r="X277">
        <v>839.04</v>
      </c>
      <c r="Y277">
        <v>85.12</v>
      </c>
      <c r="Z277">
        <v>85.12</v>
      </c>
      <c r="AA277">
        <v>83.47</v>
      </c>
      <c r="AB277">
        <v>6306.68</v>
      </c>
      <c r="AC277">
        <v>1497</v>
      </c>
      <c r="AD277">
        <v>389.23</v>
      </c>
      <c r="AE277" t="s">
        <v>2627</v>
      </c>
      <c r="AF277">
        <v>9875.09</v>
      </c>
      <c r="AG277"/>
      <c r="AH277"/>
      <c r="AI277"/>
      <c r="AJ277"/>
      <c r="AK277"/>
      <c r="AL277"/>
      <c r="AM277"/>
      <c r="AN277"/>
      <c r="AO277"/>
      <c r="AP277"/>
      <c r="AQ277"/>
      <c r="AR277"/>
      <c r="AS277"/>
      <c r="AT277"/>
      <c r="AU277"/>
      <c r="AV277"/>
      <c r="AW277"/>
      <c r="AX277"/>
      <c r="AY277"/>
      <c r="AZ277"/>
      <c r="BA277"/>
      <c r="BB277"/>
      <c r="BC277"/>
      <c r="BD277"/>
    </row>
    <row r="278" spans="1:56">
      <c r="A278" t="s">
        <v>599</v>
      </c>
      <c r="B278" t="s">
        <v>2627</v>
      </c>
      <c r="C278" t="s">
        <v>2627</v>
      </c>
      <c r="D278" t="s">
        <v>2627</v>
      </c>
      <c r="E278" t="s">
        <v>2627</v>
      </c>
      <c r="F278" t="s">
        <v>2627</v>
      </c>
      <c r="G278" t="s">
        <v>2627</v>
      </c>
      <c r="H278" t="s">
        <v>2627</v>
      </c>
      <c r="I278" t="s">
        <v>2627</v>
      </c>
      <c r="J278" t="s">
        <v>2627</v>
      </c>
      <c r="K278" t="s">
        <v>2627</v>
      </c>
      <c r="L278" t="s">
        <v>2627</v>
      </c>
      <c r="M278">
        <v>16.03</v>
      </c>
      <c r="N278" t="s">
        <v>2627</v>
      </c>
      <c r="O278" t="s">
        <v>2627</v>
      </c>
      <c r="P278" t="s">
        <v>2627</v>
      </c>
      <c r="Q278" t="s">
        <v>2627</v>
      </c>
      <c r="R278" t="s">
        <v>2627</v>
      </c>
      <c r="S278" t="s">
        <v>2627</v>
      </c>
      <c r="T278" t="s">
        <v>2627</v>
      </c>
      <c r="U278" t="s">
        <v>2627</v>
      </c>
      <c r="V278" t="s">
        <v>2627</v>
      </c>
      <c r="W278" t="s">
        <v>2627</v>
      </c>
      <c r="X278" t="s">
        <v>2627</v>
      </c>
      <c r="Y278" t="s">
        <v>2627</v>
      </c>
      <c r="Z278" t="s">
        <v>2627</v>
      </c>
      <c r="AA278" t="s">
        <v>2627</v>
      </c>
      <c r="AB278" t="s">
        <v>2627</v>
      </c>
      <c r="AC278" t="s">
        <v>2627</v>
      </c>
      <c r="AD278" t="s">
        <v>2627</v>
      </c>
      <c r="AE278" t="s">
        <v>2627</v>
      </c>
      <c r="AF278">
        <v>141.97999999999999</v>
      </c>
      <c r="AG278"/>
      <c r="AH278"/>
      <c r="AI278"/>
      <c r="AJ278"/>
      <c r="AK278"/>
      <c r="AL278"/>
      <c r="AM278"/>
      <c r="AN278"/>
      <c r="AO278"/>
      <c r="AP278"/>
      <c r="AQ278"/>
      <c r="AR278"/>
      <c r="AS278"/>
      <c r="AT278"/>
      <c r="AU278"/>
      <c r="AV278"/>
      <c r="AW278"/>
      <c r="AX278"/>
      <c r="AY278"/>
      <c r="AZ278"/>
      <c r="BA278"/>
      <c r="BB278"/>
      <c r="BC278"/>
      <c r="BD278"/>
    </row>
    <row r="279" spans="1:56">
      <c r="A279" t="s">
        <v>365</v>
      </c>
      <c r="B279">
        <v>-219278.88</v>
      </c>
      <c r="C279">
        <v>-115185.79</v>
      </c>
      <c r="D279">
        <v>-328995.7</v>
      </c>
      <c r="E279">
        <v>-244410.12</v>
      </c>
      <c r="F279">
        <v>-144066.13</v>
      </c>
      <c r="G279">
        <v>-76152.02</v>
      </c>
      <c r="H279">
        <v>-238111.73</v>
      </c>
      <c r="I279">
        <v>-155527.65</v>
      </c>
      <c r="J279">
        <v>-105262.74</v>
      </c>
      <c r="K279">
        <v>-58913.31</v>
      </c>
      <c r="L279">
        <v>-174461.9</v>
      </c>
      <c r="M279">
        <v>-114428.91</v>
      </c>
      <c r="N279">
        <v>-56259.37</v>
      </c>
      <c r="O279">
        <v>-22368.68</v>
      </c>
      <c r="P279">
        <v>-148125.41</v>
      </c>
      <c r="Q279">
        <v>-114055.1</v>
      </c>
      <c r="R279">
        <v>-56106.15</v>
      </c>
      <c r="S279">
        <v>-27327.87</v>
      </c>
      <c r="T279">
        <v>-192811.76</v>
      </c>
      <c r="U279">
        <v>-145808.73000000001</v>
      </c>
      <c r="V279">
        <v>-105507.79</v>
      </c>
      <c r="W279">
        <v>-52499.26</v>
      </c>
      <c r="X279">
        <v>-223213.39</v>
      </c>
      <c r="Y279">
        <v>-141770.29</v>
      </c>
      <c r="Z279">
        <v>-83473.210000000006</v>
      </c>
      <c r="AA279">
        <v>-37767.26</v>
      </c>
      <c r="AB279">
        <v>-139364.72</v>
      </c>
      <c r="AC279">
        <v>-94147</v>
      </c>
      <c r="AD279">
        <v>-46630.43</v>
      </c>
      <c r="AE279">
        <v>-15007.08</v>
      </c>
      <c r="AF279">
        <v>-149756.19</v>
      </c>
      <c r="AG279"/>
      <c r="AH279"/>
      <c r="AI279"/>
      <c r="AJ279"/>
      <c r="AK279"/>
      <c r="AL279"/>
      <c r="AM279"/>
      <c r="AN279"/>
      <c r="AO279"/>
      <c r="AP279"/>
      <c r="AQ279"/>
      <c r="AR279"/>
      <c r="AS279"/>
      <c r="AT279"/>
      <c r="AU279"/>
      <c r="AV279"/>
      <c r="AW279"/>
      <c r="AX279"/>
      <c r="AY279"/>
      <c r="AZ279"/>
      <c r="BA279"/>
      <c r="BB279"/>
      <c r="BC279"/>
      <c r="BD279"/>
    </row>
    <row r="280" spans="1:56">
      <c r="A280" t="s">
        <v>598</v>
      </c>
      <c r="B280">
        <v>-199171.59</v>
      </c>
      <c r="C280">
        <v>-107891.05</v>
      </c>
      <c r="D280">
        <v>-297676.27</v>
      </c>
      <c r="E280">
        <v>-224075.42</v>
      </c>
      <c r="F280">
        <v>-132417.12</v>
      </c>
      <c r="G280">
        <v>-71959.75</v>
      </c>
      <c r="H280">
        <v>-212856.61</v>
      </c>
      <c r="I280">
        <v>-135466.26</v>
      </c>
      <c r="J280">
        <v>-91869.85</v>
      </c>
      <c r="K280">
        <v>-55657.01</v>
      </c>
      <c r="L280">
        <v>-167369.98000000001</v>
      </c>
      <c r="M280">
        <v>-106630.7</v>
      </c>
      <c r="N280">
        <v>-52603.7</v>
      </c>
      <c r="O280">
        <v>-21216.01</v>
      </c>
      <c r="P280">
        <v>-141560.13</v>
      </c>
      <c r="Q280">
        <v>-108207.52</v>
      </c>
      <c r="R280">
        <v>-52208.35</v>
      </c>
      <c r="S280">
        <v>-25602.87</v>
      </c>
      <c r="T280">
        <v>-191251.8</v>
      </c>
      <c r="U280">
        <v>-145122.74</v>
      </c>
      <c r="V280">
        <v>-104821.8</v>
      </c>
      <c r="W280">
        <v>-51825.51</v>
      </c>
      <c r="X280">
        <v>-221054.64</v>
      </c>
      <c r="Y280">
        <v>-139631.54</v>
      </c>
      <c r="Z280">
        <v>-82585.710000000006</v>
      </c>
      <c r="AA280">
        <v>-37247.26</v>
      </c>
      <c r="AB280">
        <v>-132870.07</v>
      </c>
      <c r="AC280">
        <v>-89231</v>
      </c>
      <c r="AD280">
        <v>-44415.43</v>
      </c>
      <c r="AE280">
        <v>-14457.08</v>
      </c>
      <c r="AF280">
        <v>-146852.10999999999</v>
      </c>
      <c r="AG280"/>
      <c r="AH280"/>
      <c r="AI280"/>
      <c r="AJ280"/>
      <c r="AK280"/>
      <c r="AL280"/>
      <c r="AM280"/>
      <c r="AN280"/>
      <c r="AO280"/>
      <c r="AP280"/>
      <c r="AQ280"/>
      <c r="AR280"/>
      <c r="AS280"/>
      <c r="AT280"/>
      <c r="AU280"/>
      <c r="AV280"/>
      <c r="AW280"/>
      <c r="AX280"/>
      <c r="AY280"/>
      <c r="AZ280"/>
      <c r="BA280"/>
      <c r="BB280"/>
      <c r="BC280"/>
      <c r="BD280"/>
    </row>
    <row r="281" spans="1:56">
      <c r="A281" t="s">
        <v>599</v>
      </c>
      <c r="B281">
        <v>-20107.29</v>
      </c>
      <c r="C281">
        <v>-7294.74</v>
      </c>
      <c r="D281">
        <v>-27407.06</v>
      </c>
      <c r="E281">
        <v>-16422.330000000002</v>
      </c>
      <c r="F281">
        <v>-11236.63</v>
      </c>
      <c r="G281">
        <v>-4192.2700000000004</v>
      </c>
      <c r="H281">
        <v>-25255.13</v>
      </c>
      <c r="I281">
        <v>-20061.39</v>
      </c>
      <c r="J281">
        <v>-13392.89</v>
      </c>
      <c r="K281">
        <v>-3256.3</v>
      </c>
      <c r="L281">
        <v>-7091.92</v>
      </c>
      <c r="M281">
        <v>-7798.21</v>
      </c>
      <c r="N281">
        <v>-3655.67</v>
      </c>
      <c r="O281">
        <v>-1152.67</v>
      </c>
      <c r="P281">
        <v>-6565.28</v>
      </c>
      <c r="Q281">
        <v>-5847.58</v>
      </c>
      <c r="R281">
        <v>-3897.8</v>
      </c>
      <c r="S281">
        <v>-1725</v>
      </c>
      <c r="T281">
        <v>-1559.96</v>
      </c>
      <c r="U281">
        <v>-685.99</v>
      </c>
      <c r="V281">
        <v>-685.99</v>
      </c>
      <c r="W281">
        <v>-673.75</v>
      </c>
      <c r="X281">
        <v>-2158.75</v>
      </c>
      <c r="Y281">
        <v>-2138.75</v>
      </c>
      <c r="Z281">
        <v>-887.5</v>
      </c>
      <c r="AA281">
        <v>-520</v>
      </c>
      <c r="AB281">
        <v>-6494.65</v>
      </c>
      <c r="AC281">
        <v>-4916</v>
      </c>
      <c r="AD281">
        <v>-2215</v>
      </c>
      <c r="AE281">
        <v>-550</v>
      </c>
      <c r="AF281">
        <v>-2904.08</v>
      </c>
      <c r="AG281"/>
      <c r="AH281"/>
      <c r="AI281"/>
      <c r="AJ281"/>
      <c r="AK281"/>
      <c r="AL281"/>
      <c r="AM281"/>
      <c r="AN281"/>
      <c r="AO281"/>
      <c r="AP281"/>
      <c r="AQ281"/>
      <c r="AR281"/>
      <c r="AS281"/>
      <c r="AT281"/>
      <c r="AU281"/>
      <c r="AV281"/>
      <c r="AW281"/>
      <c r="AX281"/>
      <c r="AY281"/>
      <c r="AZ281"/>
      <c r="BA281"/>
      <c r="BB281"/>
      <c r="BC281"/>
      <c r="BD281"/>
    </row>
    <row r="282" spans="1:56">
      <c r="A282" t="s">
        <v>601</v>
      </c>
      <c r="B282" t="s">
        <v>2627</v>
      </c>
      <c r="C282" t="s">
        <v>2627</v>
      </c>
      <c r="D282">
        <v>-3912.37</v>
      </c>
      <c r="E282">
        <v>-3912.37</v>
      </c>
      <c r="F282">
        <v>-412.37</v>
      </c>
      <c r="G282" t="s">
        <v>2627</v>
      </c>
      <c r="H282" t="s">
        <v>2627</v>
      </c>
      <c r="I282" t="s">
        <v>2627</v>
      </c>
      <c r="J282" t="s">
        <v>2627</v>
      </c>
      <c r="K282" t="s">
        <v>2627</v>
      </c>
      <c r="L282" t="s">
        <v>2627</v>
      </c>
      <c r="M282" t="s">
        <v>2627</v>
      </c>
      <c r="N282" t="s">
        <v>2627</v>
      </c>
      <c r="O282" t="s">
        <v>2627</v>
      </c>
      <c r="P282" t="s">
        <v>2627</v>
      </c>
      <c r="Q282" t="s">
        <v>2627</v>
      </c>
      <c r="R282" t="s">
        <v>2627</v>
      </c>
      <c r="S282" t="s">
        <v>2627</v>
      </c>
      <c r="T282" t="s">
        <v>2627</v>
      </c>
      <c r="U282" t="s">
        <v>2627</v>
      </c>
      <c r="V282" t="s">
        <v>2627</v>
      </c>
      <c r="W282" t="s">
        <v>2627</v>
      </c>
      <c r="X282" t="s">
        <v>2627</v>
      </c>
      <c r="Y282" t="s">
        <v>2627</v>
      </c>
      <c r="Z282" t="s">
        <v>2627</v>
      </c>
      <c r="AA282" t="s">
        <v>2627</v>
      </c>
      <c r="AB282" t="s">
        <v>2627</v>
      </c>
      <c r="AC282" t="s">
        <v>2627</v>
      </c>
      <c r="AD282" t="s">
        <v>2627</v>
      </c>
      <c r="AE282" t="s">
        <v>2627</v>
      </c>
      <c r="AF282" t="s">
        <v>2627</v>
      </c>
      <c r="AG282"/>
      <c r="AH282"/>
      <c r="AI282"/>
      <c r="AJ282"/>
      <c r="AK282"/>
      <c r="AL282"/>
      <c r="AM282"/>
      <c r="AN282"/>
      <c r="AO282"/>
      <c r="AP282"/>
      <c r="AQ282"/>
      <c r="AR282"/>
      <c r="AS282"/>
      <c r="AT282"/>
      <c r="AU282"/>
      <c r="AV282"/>
      <c r="AW282"/>
      <c r="AX282"/>
      <c r="AY282"/>
      <c r="AZ282"/>
      <c r="BA282"/>
      <c r="BB282"/>
      <c r="BC282"/>
      <c r="BD282"/>
    </row>
    <row r="283" spans="1:56">
      <c r="A283" t="s">
        <v>725</v>
      </c>
      <c r="B283">
        <v>1414.58</v>
      </c>
      <c r="C283">
        <v>-0.35</v>
      </c>
      <c r="D283">
        <v>1008.18</v>
      </c>
      <c r="E283">
        <v>1008.53</v>
      </c>
      <c r="F283">
        <v>1008.88</v>
      </c>
      <c r="G283">
        <v>1009.4</v>
      </c>
      <c r="H283">
        <v>7985.72</v>
      </c>
      <c r="I283">
        <v>3117.42</v>
      </c>
      <c r="J283">
        <v>942.32</v>
      </c>
      <c r="K283">
        <v>-4.75</v>
      </c>
      <c r="L283" t="s">
        <v>2627</v>
      </c>
      <c r="M283" t="s">
        <v>2627</v>
      </c>
      <c r="N283" t="s">
        <v>2627</v>
      </c>
      <c r="O283" t="s">
        <v>2627</v>
      </c>
      <c r="P283">
        <v>157380</v>
      </c>
      <c r="Q283">
        <v>157250</v>
      </c>
      <c r="R283">
        <v>157250</v>
      </c>
      <c r="S283">
        <v>157250</v>
      </c>
      <c r="T283">
        <v>179220</v>
      </c>
      <c r="U283">
        <v>89093.1</v>
      </c>
      <c r="V283">
        <v>-14212.7</v>
      </c>
      <c r="W283">
        <v>-31754.12</v>
      </c>
      <c r="X283">
        <v>-71180</v>
      </c>
      <c r="Y283">
        <v>-53723.5</v>
      </c>
      <c r="Z283">
        <v>-10010</v>
      </c>
      <c r="AA283">
        <v>-59172.61</v>
      </c>
      <c r="AB283">
        <v>106789.44</v>
      </c>
      <c r="AC283">
        <v>36552</v>
      </c>
      <c r="AD283">
        <v>41605.43</v>
      </c>
      <c r="AE283">
        <v>34202.230000000003</v>
      </c>
      <c r="AF283">
        <v>-186708.46</v>
      </c>
      <c r="AG283"/>
      <c r="AH283"/>
      <c r="AI283"/>
      <c r="AJ283"/>
      <c r="AK283"/>
      <c r="AL283"/>
      <c r="AM283"/>
      <c r="AN283"/>
      <c r="AO283"/>
      <c r="AP283"/>
      <c r="AQ283"/>
      <c r="AR283"/>
      <c r="AS283"/>
      <c r="AT283"/>
      <c r="AU283"/>
      <c r="AV283"/>
      <c r="AW283"/>
      <c r="AX283"/>
      <c r="AY283"/>
      <c r="AZ283"/>
      <c r="BA283"/>
      <c r="BB283"/>
      <c r="BC283"/>
      <c r="BD283"/>
    </row>
    <row r="284" spans="1:56">
      <c r="A284" t="s">
        <v>602</v>
      </c>
      <c r="B284" t="s">
        <v>2627</v>
      </c>
      <c r="C284" t="s">
        <v>2627</v>
      </c>
      <c r="D284" t="s">
        <v>2627</v>
      </c>
      <c r="E284" t="s">
        <v>2627</v>
      </c>
      <c r="F284" t="s">
        <v>2627</v>
      </c>
      <c r="G284" t="s">
        <v>2627</v>
      </c>
      <c r="H284">
        <v>68808.31</v>
      </c>
      <c r="I284">
        <v>28800.09</v>
      </c>
      <c r="J284">
        <v>28800.09</v>
      </c>
      <c r="K284" t="s">
        <v>2627</v>
      </c>
      <c r="L284" t="s">
        <v>2627</v>
      </c>
      <c r="M284" t="s">
        <v>2627</v>
      </c>
      <c r="N284" t="s">
        <v>2627</v>
      </c>
      <c r="O284" t="s">
        <v>2627</v>
      </c>
      <c r="P284" t="s">
        <v>2627</v>
      </c>
      <c r="Q284" t="s">
        <v>2627</v>
      </c>
      <c r="R284" t="s">
        <v>2627</v>
      </c>
      <c r="S284" t="s">
        <v>2627</v>
      </c>
      <c r="T284" t="s">
        <v>2627</v>
      </c>
      <c r="U284" t="s">
        <v>2627</v>
      </c>
      <c r="V284" t="s">
        <v>2627</v>
      </c>
      <c r="W284" t="s">
        <v>2627</v>
      </c>
      <c r="X284" t="s">
        <v>2627</v>
      </c>
      <c r="Y284" t="s">
        <v>2627</v>
      </c>
      <c r="Z284" t="s">
        <v>2627</v>
      </c>
      <c r="AA284" t="s">
        <v>2627</v>
      </c>
      <c r="AB284" t="s">
        <v>2627</v>
      </c>
      <c r="AC284" t="s">
        <v>2627</v>
      </c>
      <c r="AD284" t="s">
        <v>2627</v>
      </c>
      <c r="AE284" t="s">
        <v>2627</v>
      </c>
      <c r="AF284" t="s">
        <v>2627</v>
      </c>
      <c r="AG284"/>
      <c r="AH284"/>
      <c r="AI284"/>
      <c r="AJ284"/>
      <c r="AK284"/>
      <c r="AL284"/>
      <c r="AM284"/>
      <c r="AN284"/>
      <c r="AO284"/>
      <c r="AP284"/>
      <c r="AQ284"/>
      <c r="AR284"/>
      <c r="AS284"/>
      <c r="AT284"/>
      <c r="AU284"/>
      <c r="AV284"/>
      <c r="AW284"/>
      <c r="AX284"/>
      <c r="AY284"/>
      <c r="AZ284"/>
      <c r="BA284"/>
      <c r="BB284"/>
      <c r="BC284"/>
      <c r="BD284"/>
    </row>
    <row r="285" spans="1:56">
      <c r="A285" t="s">
        <v>603</v>
      </c>
      <c r="B285">
        <v>10888.7</v>
      </c>
      <c r="C285">
        <v>4592.8500000000004</v>
      </c>
      <c r="D285">
        <v>18696.03</v>
      </c>
      <c r="E285">
        <v>3110.06</v>
      </c>
      <c r="F285">
        <v>2297.96</v>
      </c>
      <c r="G285">
        <v>755.82</v>
      </c>
      <c r="H285">
        <v>5413.05</v>
      </c>
      <c r="I285">
        <v>4916.1899999999996</v>
      </c>
      <c r="J285">
        <v>3735.39</v>
      </c>
      <c r="K285">
        <v>762.87</v>
      </c>
      <c r="L285">
        <v>7459.08</v>
      </c>
      <c r="M285">
        <v>3816.59</v>
      </c>
      <c r="N285">
        <v>3351.62</v>
      </c>
      <c r="O285">
        <v>535.45000000000005</v>
      </c>
      <c r="P285">
        <v>2760.97</v>
      </c>
      <c r="Q285">
        <v>907.77</v>
      </c>
      <c r="R285">
        <v>864.13</v>
      </c>
      <c r="S285">
        <v>103.78</v>
      </c>
      <c r="T285">
        <v>4508.1499999999996</v>
      </c>
      <c r="U285">
        <v>3026.23</v>
      </c>
      <c r="V285">
        <v>2238.36</v>
      </c>
      <c r="W285">
        <v>837.37</v>
      </c>
      <c r="X285">
        <v>4474.75</v>
      </c>
      <c r="Y285">
        <v>2866.99</v>
      </c>
      <c r="Z285">
        <v>2233.11</v>
      </c>
      <c r="AA285">
        <v>939.89</v>
      </c>
      <c r="AB285">
        <v>5678.09</v>
      </c>
      <c r="AC285">
        <v>3571</v>
      </c>
      <c r="AD285">
        <v>2169.2399999999998</v>
      </c>
      <c r="AE285">
        <v>1237.6099999999999</v>
      </c>
      <c r="AF285">
        <v>3398.77</v>
      </c>
      <c r="AG285"/>
      <c r="AH285"/>
      <c r="AI285"/>
      <c r="AJ285"/>
      <c r="AK285"/>
      <c r="AL285"/>
      <c r="AM285"/>
      <c r="AN285"/>
      <c r="AO285"/>
      <c r="AP285"/>
      <c r="AQ285"/>
      <c r="AR285"/>
      <c r="AS285"/>
      <c r="AT285"/>
      <c r="AU285"/>
      <c r="AV285"/>
      <c r="AW285"/>
      <c r="AX285"/>
      <c r="AY285"/>
      <c r="AZ285"/>
      <c r="BA285"/>
      <c r="BB285"/>
      <c r="BC285"/>
      <c r="BD285"/>
    </row>
    <row r="286" spans="1:56">
      <c r="A286" t="s">
        <v>604</v>
      </c>
      <c r="B286">
        <v>-672</v>
      </c>
      <c r="C286">
        <v>-176.19</v>
      </c>
      <c r="D286" t="s">
        <v>2627</v>
      </c>
      <c r="E286">
        <v>-928</v>
      </c>
      <c r="F286">
        <v>-768</v>
      </c>
      <c r="G286" t="s">
        <v>2627</v>
      </c>
      <c r="H286">
        <v>-4138.8599999999997</v>
      </c>
      <c r="I286">
        <v>-253199.71</v>
      </c>
      <c r="J286">
        <v>-2399.71</v>
      </c>
      <c r="K286">
        <v>-1020</v>
      </c>
      <c r="L286">
        <v>-1298.8399999999999</v>
      </c>
      <c r="M286">
        <v>-952</v>
      </c>
      <c r="N286">
        <v>-620</v>
      </c>
      <c r="O286">
        <v>-160</v>
      </c>
      <c r="P286">
        <v>-394.4</v>
      </c>
      <c r="Q286">
        <v>701.6</v>
      </c>
      <c r="R286">
        <v>-184.4</v>
      </c>
      <c r="S286">
        <v>-324.39999999999998</v>
      </c>
      <c r="T286">
        <v>-91158.49</v>
      </c>
      <c r="U286">
        <v>7172.36</v>
      </c>
      <c r="V286">
        <v>1811.64</v>
      </c>
      <c r="W286">
        <v>-74766.36</v>
      </c>
      <c r="X286">
        <v>-103178.97</v>
      </c>
      <c r="Y286" t="s">
        <v>2627</v>
      </c>
      <c r="Z286" t="s">
        <v>2627</v>
      </c>
      <c r="AA286" t="s">
        <v>2627</v>
      </c>
      <c r="AB286">
        <v>-104105.61</v>
      </c>
      <c r="AC286">
        <v>-104105</v>
      </c>
      <c r="AD286" t="s">
        <v>2627</v>
      </c>
      <c r="AE286" t="s">
        <v>2627</v>
      </c>
      <c r="AF286">
        <v>-37170.04</v>
      </c>
      <c r="AG286"/>
      <c r="AH286"/>
      <c r="AI286"/>
      <c r="AJ286"/>
      <c r="AK286"/>
      <c r="AL286"/>
      <c r="AM286"/>
      <c r="AN286"/>
      <c r="AO286"/>
      <c r="AP286"/>
      <c r="AQ286"/>
      <c r="AR286"/>
      <c r="AS286"/>
      <c r="AT286"/>
      <c r="AU286"/>
      <c r="AV286"/>
      <c r="AW286"/>
      <c r="AX286"/>
      <c r="AY286"/>
      <c r="AZ286"/>
      <c r="BA286"/>
      <c r="BB286"/>
      <c r="BC286"/>
      <c r="BD286"/>
    </row>
    <row r="287" spans="1:56">
      <c r="A287" t="s">
        <v>366</v>
      </c>
      <c r="B287">
        <v>-2094356.78</v>
      </c>
      <c r="C287">
        <v>-595635.88</v>
      </c>
      <c r="D287">
        <v>-715176.56</v>
      </c>
      <c r="E287">
        <v>-532063.78</v>
      </c>
      <c r="F287">
        <v>-760132.58</v>
      </c>
      <c r="G287">
        <v>-829192.1</v>
      </c>
      <c r="H287">
        <v>-515943.19</v>
      </c>
      <c r="I287">
        <v>-336304.13</v>
      </c>
      <c r="J287">
        <v>-38312.97</v>
      </c>
      <c r="K287">
        <v>-23857.11</v>
      </c>
      <c r="L287">
        <v>-338772.47</v>
      </c>
      <c r="M287">
        <v>-323313.44</v>
      </c>
      <c r="N287">
        <v>-175285.92</v>
      </c>
      <c r="O287">
        <v>-143897.19</v>
      </c>
      <c r="P287">
        <v>-240302.36</v>
      </c>
      <c r="Q287">
        <v>-26225.66</v>
      </c>
      <c r="R287">
        <v>30571.05</v>
      </c>
      <c r="S287">
        <v>61312.32</v>
      </c>
      <c r="T287">
        <v>-366808.4</v>
      </c>
      <c r="U287">
        <v>-411214.18</v>
      </c>
      <c r="V287">
        <v>-457258.8</v>
      </c>
      <c r="W287">
        <v>-157100.97</v>
      </c>
      <c r="X287">
        <v>-399853.88</v>
      </c>
      <c r="Y287">
        <v>-212636.98</v>
      </c>
      <c r="Z287">
        <v>-111260.29</v>
      </c>
      <c r="AA287">
        <v>-105916.52</v>
      </c>
      <c r="AB287">
        <v>-124696.12</v>
      </c>
      <c r="AC287">
        <v>-156632</v>
      </c>
      <c r="AD287">
        <v>-2466.5300000000002</v>
      </c>
      <c r="AE287">
        <v>20432.759999999998</v>
      </c>
      <c r="AF287">
        <v>-359218.86</v>
      </c>
      <c r="AG287"/>
      <c r="AH287"/>
      <c r="AI287"/>
      <c r="AJ287"/>
      <c r="AK287"/>
      <c r="AL287"/>
      <c r="AM287"/>
      <c r="AN287"/>
      <c r="AO287"/>
      <c r="AP287"/>
      <c r="AQ287"/>
      <c r="AR287"/>
      <c r="AS287"/>
      <c r="AT287"/>
      <c r="AU287"/>
      <c r="AV287"/>
      <c r="AW287"/>
      <c r="AX287"/>
      <c r="AY287"/>
      <c r="AZ287"/>
      <c r="BA287"/>
      <c r="BB287"/>
      <c r="BC287"/>
      <c r="BD287"/>
    </row>
    <row r="288" spans="1:56">
      <c r="A288" t="s">
        <v>605</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606</v>
      </c>
      <c r="B289" t="s">
        <v>2627</v>
      </c>
      <c r="C289" t="s">
        <v>2627</v>
      </c>
      <c r="D289" t="s">
        <v>2627</v>
      </c>
      <c r="E289" t="s">
        <v>2627</v>
      </c>
      <c r="F289" t="s">
        <v>2627</v>
      </c>
      <c r="G289" t="s">
        <v>2627</v>
      </c>
      <c r="H289">
        <v>-908145.09</v>
      </c>
      <c r="I289">
        <v>155885.78</v>
      </c>
      <c r="J289">
        <v>-767365.85</v>
      </c>
      <c r="K289">
        <v>-730378.4</v>
      </c>
      <c r="L289">
        <v>463698.99</v>
      </c>
      <c r="M289">
        <v>340976.29</v>
      </c>
      <c r="N289">
        <v>776805.51</v>
      </c>
      <c r="O289">
        <v>542142.96</v>
      </c>
      <c r="P289">
        <v>234981.08</v>
      </c>
      <c r="Q289">
        <v>80449.02</v>
      </c>
      <c r="R289">
        <v>561769.96</v>
      </c>
      <c r="S289">
        <v>574084.72</v>
      </c>
      <c r="T289">
        <v>486383.66</v>
      </c>
      <c r="U289">
        <v>344688.19</v>
      </c>
      <c r="V289">
        <v>726333.42</v>
      </c>
      <c r="W289">
        <v>801553.43</v>
      </c>
      <c r="X289">
        <v>260261.99</v>
      </c>
      <c r="Y289">
        <v>118914.62</v>
      </c>
      <c r="Z289">
        <v>-194981.94</v>
      </c>
      <c r="AA289">
        <v>-83522.2</v>
      </c>
      <c r="AB289">
        <v>-1206399.25</v>
      </c>
      <c r="AC289">
        <v>-1226899</v>
      </c>
      <c r="AD289" t="s">
        <v>2627</v>
      </c>
      <c r="AE289" t="s">
        <v>2627</v>
      </c>
      <c r="AF289" t="s">
        <v>2627</v>
      </c>
      <c r="AG289"/>
      <c r="AH289"/>
      <c r="AI289"/>
      <c r="AJ289"/>
      <c r="AK289"/>
      <c r="AL289"/>
      <c r="AM289"/>
      <c r="AN289"/>
      <c r="AO289"/>
      <c r="AP289"/>
      <c r="AQ289"/>
      <c r="AR289"/>
      <c r="AS289"/>
      <c r="AT289"/>
      <c r="AU289"/>
      <c r="AV289"/>
      <c r="AW289"/>
      <c r="AX289"/>
      <c r="AY289"/>
      <c r="AZ289"/>
      <c r="BA289"/>
      <c r="BB289"/>
      <c r="BC289"/>
      <c r="BD289"/>
    </row>
    <row r="290" spans="1:56">
      <c r="A290" t="s">
        <v>607</v>
      </c>
      <c r="B290" t="s">
        <v>2627</v>
      </c>
      <c r="C290" t="s">
        <v>2627</v>
      </c>
      <c r="D290" t="s">
        <v>2627</v>
      </c>
      <c r="E290" t="s">
        <v>2627</v>
      </c>
      <c r="F290" t="s">
        <v>2627</v>
      </c>
      <c r="G290" t="s">
        <v>2627</v>
      </c>
      <c r="H290" t="s">
        <v>2627</v>
      </c>
      <c r="I290" t="s">
        <v>2627</v>
      </c>
      <c r="J290">
        <v>2040</v>
      </c>
      <c r="K290">
        <v>4080</v>
      </c>
      <c r="L290" t="s">
        <v>2627</v>
      </c>
      <c r="M290" t="s">
        <v>2627</v>
      </c>
      <c r="N290" t="s">
        <v>2627</v>
      </c>
      <c r="O290" t="s">
        <v>2627</v>
      </c>
      <c r="P290">
        <v>-490</v>
      </c>
      <c r="Q290" t="s">
        <v>2627</v>
      </c>
      <c r="R290" t="s">
        <v>2627</v>
      </c>
      <c r="S290" t="s">
        <v>2627</v>
      </c>
      <c r="T290">
        <v>-1470</v>
      </c>
      <c r="U290">
        <v>-980</v>
      </c>
      <c r="V290">
        <v>-980</v>
      </c>
      <c r="W290" t="s">
        <v>2627</v>
      </c>
      <c r="X290">
        <v>1960</v>
      </c>
      <c r="Y290">
        <v>1960</v>
      </c>
      <c r="Z290">
        <v>1960</v>
      </c>
      <c r="AA290" t="s">
        <v>2627</v>
      </c>
      <c r="AB290">
        <v>1000.48</v>
      </c>
      <c r="AC290">
        <v>7000</v>
      </c>
      <c r="AD290">
        <v>-558535.92000000004</v>
      </c>
      <c r="AE290">
        <v>-261603</v>
      </c>
      <c r="AF290">
        <v>937644.35</v>
      </c>
      <c r="AG290"/>
      <c r="AH290"/>
      <c r="AI290"/>
      <c r="AJ290"/>
      <c r="AK290"/>
      <c r="AL290"/>
      <c r="AM290"/>
      <c r="AN290"/>
      <c r="AO290"/>
      <c r="AP290"/>
      <c r="AQ290"/>
      <c r="AR290"/>
      <c r="AS290"/>
      <c r="AT290"/>
      <c r="AU290"/>
      <c r="AV290"/>
      <c r="AW290"/>
      <c r="AX290"/>
      <c r="AY290"/>
      <c r="AZ290"/>
      <c r="BA290"/>
      <c r="BB290"/>
      <c r="BC290"/>
      <c r="BD290"/>
    </row>
    <row r="291" spans="1:56">
      <c r="A291" t="s">
        <v>2638</v>
      </c>
      <c r="B291" t="s">
        <v>2627</v>
      </c>
      <c r="C291" t="s">
        <v>2627</v>
      </c>
      <c r="D291" t="s">
        <v>2627</v>
      </c>
      <c r="E291" t="s">
        <v>2627</v>
      </c>
      <c r="F291" t="s">
        <v>2627</v>
      </c>
      <c r="G291" t="s">
        <v>2627</v>
      </c>
      <c r="H291" t="s">
        <v>2627</v>
      </c>
      <c r="I291" t="s">
        <v>2627</v>
      </c>
      <c r="J291">
        <v>2040</v>
      </c>
      <c r="K291">
        <v>4080</v>
      </c>
      <c r="L291" t="s">
        <v>2627</v>
      </c>
      <c r="M291" t="s">
        <v>2627</v>
      </c>
      <c r="N291" t="s">
        <v>2627</v>
      </c>
      <c r="O291" t="s">
        <v>2627</v>
      </c>
      <c r="P291">
        <v>-490</v>
      </c>
      <c r="Q291" t="s">
        <v>2627</v>
      </c>
      <c r="R291" t="s">
        <v>2627</v>
      </c>
      <c r="S291" t="s">
        <v>2627</v>
      </c>
      <c r="T291">
        <v>-1470</v>
      </c>
      <c r="U291">
        <v>-980</v>
      </c>
      <c r="V291">
        <v>-980</v>
      </c>
      <c r="W291" t="s">
        <v>2627</v>
      </c>
      <c r="X291">
        <v>1960</v>
      </c>
      <c r="Y291">
        <v>1960</v>
      </c>
      <c r="Z291">
        <v>1960</v>
      </c>
      <c r="AA291" t="s">
        <v>2627</v>
      </c>
      <c r="AB291">
        <v>1000.48</v>
      </c>
      <c r="AC291">
        <v>7000</v>
      </c>
      <c r="AD291">
        <v>7000</v>
      </c>
      <c r="AE291">
        <v>7000</v>
      </c>
      <c r="AF291">
        <v>2000.3</v>
      </c>
      <c r="AG291"/>
      <c r="AH291"/>
      <c r="AI291"/>
      <c r="AJ291"/>
      <c r="AK291"/>
      <c r="AL291"/>
      <c r="AM291"/>
      <c r="AN291"/>
      <c r="AO291"/>
      <c r="AP291"/>
      <c r="AQ291"/>
      <c r="AR291"/>
      <c r="AS291"/>
      <c r="AT291"/>
      <c r="AU291"/>
      <c r="AV291"/>
      <c r="AW291"/>
      <c r="AX291"/>
      <c r="AY291"/>
      <c r="AZ291"/>
      <c r="BA291"/>
      <c r="BB291"/>
      <c r="BC291"/>
      <c r="BD291"/>
    </row>
    <row r="292" spans="1:56">
      <c r="A292" t="s">
        <v>608</v>
      </c>
      <c r="B292" t="s">
        <v>2627</v>
      </c>
      <c r="C292" t="s">
        <v>2627</v>
      </c>
      <c r="D292" t="s">
        <v>2627</v>
      </c>
      <c r="E292" t="s">
        <v>2627</v>
      </c>
      <c r="F292" t="s">
        <v>2627</v>
      </c>
      <c r="G292" t="s">
        <v>2627</v>
      </c>
      <c r="H292" t="s">
        <v>2627</v>
      </c>
      <c r="I292" t="s">
        <v>2627</v>
      </c>
      <c r="J292" t="s">
        <v>2627</v>
      </c>
      <c r="K292" t="s">
        <v>2627</v>
      </c>
      <c r="L292" t="s">
        <v>2627</v>
      </c>
      <c r="M292" t="s">
        <v>2627</v>
      </c>
      <c r="N292" t="s">
        <v>2627</v>
      </c>
      <c r="O292" t="s">
        <v>2627</v>
      </c>
      <c r="P292" t="s">
        <v>2627</v>
      </c>
      <c r="Q292" t="s">
        <v>2627</v>
      </c>
      <c r="R292" t="s">
        <v>2627</v>
      </c>
      <c r="S292" t="s">
        <v>2627</v>
      </c>
      <c r="T292" t="s">
        <v>2627</v>
      </c>
      <c r="U292" t="s">
        <v>2627</v>
      </c>
      <c r="V292" t="s">
        <v>2627</v>
      </c>
      <c r="W292" t="s">
        <v>2627</v>
      </c>
      <c r="X292" t="s">
        <v>2627</v>
      </c>
      <c r="Y292" t="s">
        <v>2627</v>
      </c>
      <c r="Z292" t="s">
        <v>2627</v>
      </c>
      <c r="AA292" t="s">
        <v>2627</v>
      </c>
      <c r="AB292" t="s">
        <v>2627</v>
      </c>
      <c r="AC292" t="s">
        <v>2627</v>
      </c>
      <c r="AD292">
        <v>-565535.92000000004</v>
      </c>
      <c r="AE292">
        <v>-268603</v>
      </c>
      <c r="AF292">
        <v>935644.05</v>
      </c>
      <c r="AG292"/>
      <c r="AH292"/>
      <c r="AI292"/>
      <c r="AJ292"/>
      <c r="AK292"/>
      <c r="AL292"/>
      <c r="AM292"/>
      <c r="AN292"/>
      <c r="AO292"/>
      <c r="AP292"/>
      <c r="AQ292"/>
      <c r="AR292"/>
      <c r="AS292"/>
      <c r="AT292"/>
      <c r="AU292"/>
      <c r="AV292"/>
      <c r="AW292"/>
      <c r="AX292"/>
      <c r="AY292"/>
      <c r="AZ292"/>
      <c r="BA292"/>
      <c r="BB292"/>
      <c r="BC292"/>
      <c r="BD292"/>
    </row>
    <row r="293" spans="1:56">
      <c r="A293" t="s">
        <v>609</v>
      </c>
      <c r="B293">
        <v>1764554.44</v>
      </c>
      <c r="C293">
        <v>1364868.1</v>
      </c>
      <c r="D293">
        <v>2518481.1800000002</v>
      </c>
      <c r="E293">
        <v>2053263.61</v>
      </c>
      <c r="F293">
        <v>947010.61</v>
      </c>
      <c r="G293">
        <v>429534.73</v>
      </c>
      <c r="H293" t="s">
        <v>2627</v>
      </c>
      <c r="I293" t="s">
        <v>2627</v>
      </c>
      <c r="J293" t="s">
        <v>2627</v>
      </c>
      <c r="K293" t="s">
        <v>2627</v>
      </c>
      <c r="L293" t="s">
        <v>2627</v>
      </c>
      <c r="M293" t="s">
        <v>2627</v>
      </c>
      <c r="N293" t="s">
        <v>2627</v>
      </c>
      <c r="O293" t="s">
        <v>2627</v>
      </c>
      <c r="P293" t="s">
        <v>2627</v>
      </c>
      <c r="Q293" t="s">
        <v>2627</v>
      </c>
      <c r="R293" t="s">
        <v>2627</v>
      </c>
      <c r="S293" t="s">
        <v>2627</v>
      </c>
      <c r="T293">
        <v>268206.59999999998</v>
      </c>
      <c r="U293">
        <v>268206.59999999998</v>
      </c>
      <c r="V293">
        <v>268206.59999999998</v>
      </c>
      <c r="W293" t="s">
        <v>2627</v>
      </c>
      <c r="X293" t="s">
        <v>2627</v>
      </c>
      <c r="Y293" t="s">
        <v>2627</v>
      </c>
      <c r="Z293" t="s">
        <v>2627</v>
      </c>
      <c r="AA293" t="s">
        <v>2627</v>
      </c>
      <c r="AB293">
        <v>71537.05</v>
      </c>
      <c r="AC293">
        <v>71537</v>
      </c>
      <c r="AD293" t="s">
        <v>2627</v>
      </c>
      <c r="AE293" t="s">
        <v>2627</v>
      </c>
      <c r="AF293" t="s">
        <v>2627</v>
      </c>
      <c r="AG293"/>
      <c r="AH293"/>
      <c r="AI293"/>
      <c r="AJ293"/>
      <c r="AK293"/>
      <c r="AL293"/>
      <c r="AM293"/>
      <c r="AN293"/>
      <c r="AO293"/>
      <c r="AP293"/>
      <c r="AQ293"/>
      <c r="AR293"/>
      <c r="AS293"/>
      <c r="AT293"/>
      <c r="AU293"/>
      <c r="AV293"/>
      <c r="AW293"/>
      <c r="AX293"/>
      <c r="AY293"/>
      <c r="AZ293"/>
      <c r="BA293"/>
      <c r="BB293"/>
      <c r="BC293"/>
      <c r="BD293"/>
    </row>
    <row r="294" spans="1:56">
      <c r="A294" t="s">
        <v>610</v>
      </c>
      <c r="B294">
        <v>1764554.44</v>
      </c>
      <c r="C294">
        <v>1364868.1</v>
      </c>
      <c r="D294">
        <v>2518481.1800000002</v>
      </c>
      <c r="E294">
        <v>2053263.61</v>
      </c>
      <c r="F294">
        <v>947010.61</v>
      </c>
      <c r="G294">
        <v>429534.73</v>
      </c>
      <c r="H294" t="s">
        <v>2627</v>
      </c>
      <c r="I294" t="s">
        <v>2627</v>
      </c>
      <c r="J294" t="s">
        <v>2627</v>
      </c>
      <c r="K294" t="s">
        <v>2627</v>
      </c>
      <c r="L294" t="s">
        <v>2627</v>
      </c>
      <c r="M294" t="s">
        <v>2627</v>
      </c>
      <c r="N294" t="s">
        <v>2627</v>
      </c>
      <c r="O294" t="s">
        <v>2627</v>
      </c>
      <c r="P294" t="s">
        <v>2627</v>
      </c>
      <c r="Q294" t="s">
        <v>2627</v>
      </c>
      <c r="R294" t="s">
        <v>2627</v>
      </c>
      <c r="S294" t="s">
        <v>2627</v>
      </c>
      <c r="T294" t="s">
        <v>2627</v>
      </c>
      <c r="U294" t="s">
        <v>2627</v>
      </c>
      <c r="V294" t="s">
        <v>2627</v>
      </c>
      <c r="W294" t="s">
        <v>2627</v>
      </c>
      <c r="X294" t="s">
        <v>2627</v>
      </c>
      <c r="Y294" t="s">
        <v>2627</v>
      </c>
      <c r="Z294" t="s">
        <v>2627</v>
      </c>
      <c r="AA294" t="s">
        <v>2627</v>
      </c>
      <c r="AB294" t="s">
        <v>2627</v>
      </c>
      <c r="AC294" t="s">
        <v>2627</v>
      </c>
      <c r="AD294" t="s">
        <v>2627</v>
      </c>
      <c r="AE294" t="s">
        <v>2627</v>
      </c>
      <c r="AF294" t="s">
        <v>2627</v>
      </c>
      <c r="AG294"/>
      <c r="AH294"/>
      <c r="AI294"/>
      <c r="AJ294"/>
      <c r="AK294"/>
      <c r="AL294"/>
      <c r="AM294"/>
      <c r="AN294"/>
      <c r="AO294"/>
      <c r="AP294"/>
      <c r="AQ294"/>
      <c r="AR294"/>
      <c r="AS294"/>
      <c r="AT294"/>
      <c r="AU294"/>
      <c r="AV294"/>
      <c r="AW294"/>
      <c r="AX294"/>
      <c r="AY294"/>
      <c r="AZ294"/>
      <c r="BA294"/>
      <c r="BB294"/>
      <c r="BC294"/>
      <c r="BD294"/>
    </row>
    <row r="295" spans="1:56">
      <c r="A295" t="s">
        <v>611</v>
      </c>
      <c r="B295">
        <v>1764554.44</v>
      </c>
      <c r="C295">
        <v>1364868.1</v>
      </c>
      <c r="D295">
        <v>2518481.1800000002</v>
      </c>
      <c r="E295">
        <v>2053263.61</v>
      </c>
      <c r="F295">
        <v>947010.61</v>
      </c>
      <c r="G295">
        <v>429534.73</v>
      </c>
      <c r="H295" t="s">
        <v>2627</v>
      </c>
      <c r="I295" t="s">
        <v>2627</v>
      </c>
      <c r="J295" t="s">
        <v>2627</v>
      </c>
      <c r="K295" t="s">
        <v>2627</v>
      </c>
      <c r="L295" t="s">
        <v>2627</v>
      </c>
      <c r="M295" t="s">
        <v>2627</v>
      </c>
      <c r="N295" t="s">
        <v>2627</v>
      </c>
      <c r="O295" t="s">
        <v>2627</v>
      </c>
      <c r="P295" t="s">
        <v>2627</v>
      </c>
      <c r="Q295" t="s">
        <v>2627</v>
      </c>
      <c r="R295" t="s">
        <v>2627</v>
      </c>
      <c r="S295" t="s">
        <v>2627</v>
      </c>
      <c r="T295" t="s">
        <v>2627</v>
      </c>
      <c r="U295" t="s">
        <v>2627</v>
      </c>
      <c r="V295" t="s">
        <v>2627</v>
      </c>
      <c r="W295" t="s">
        <v>2627</v>
      </c>
      <c r="X295" t="s">
        <v>2627</v>
      </c>
      <c r="Y295" t="s">
        <v>2627</v>
      </c>
      <c r="Z295" t="s">
        <v>2627</v>
      </c>
      <c r="AA295" t="s">
        <v>2627</v>
      </c>
      <c r="AB295" t="s">
        <v>2627</v>
      </c>
      <c r="AC295" t="s">
        <v>2627</v>
      </c>
      <c r="AD295" t="s">
        <v>2627</v>
      </c>
      <c r="AE295" t="s">
        <v>2627</v>
      </c>
      <c r="AF295" t="s">
        <v>2627</v>
      </c>
      <c r="AG295"/>
      <c r="AH295"/>
      <c r="AI295"/>
      <c r="AJ295"/>
      <c r="AK295"/>
      <c r="AL295"/>
      <c r="AM295"/>
      <c r="AN295"/>
      <c r="AO295"/>
      <c r="AP295"/>
      <c r="AQ295"/>
      <c r="AR295"/>
      <c r="AS295"/>
      <c r="AT295"/>
      <c r="AU295"/>
      <c r="AV295"/>
      <c r="AW295"/>
      <c r="AX295"/>
      <c r="AY295"/>
      <c r="AZ295"/>
      <c r="BA295"/>
      <c r="BB295"/>
      <c r="BC295"/>
      <c r="BD295"/>
    </row>
    <row r="296" spans="1:56">
      <c r="A296" t="s">
        <v>612</v>
      </c>
      <c r="B296" t="s">
        <v>2627</v>
      </c>
      <c r="C296" t="s">
        <v>2627</v>
      </c>
      <c r="D296" t="s">
        <v>2627</v>
      </c>
      <c r="E296" t="s">
        <v>2627</v>
      </c>
      <c r="F296" t="s">
        <v>2627</v>
      </c>
      <c r="G296" t="s">
        <v>2627</v>
      </c>
      <c r="H296" t="s">
        <v>2627</v>
      </c>
      <c r="I296" t="s">
        <v>2627</v>
      </c>
      <c r="J296" t="s">
        <v>2627</v>
      </c>
      <c r="K296" t="s">
        <v>2627</v>
      </c>
      <c r="L296" t="s">
        <v>2627</v>
      </c>
      <c r="M296" t="s">
        <v>2627</v>
      </c>
      <c r="N296" t="s">
        <v>2627</v>
      </c>
      <c r="O296" t="s">
        <v>2627</v>
      </c>
      <c r="P296" t="s">
        <v>2627</v>
      </c>
      <c r="Q296" t="s">
        <v>2627</v>
      </c>
      <c r="R296" t="s">
        <v>2627</v>
      </c>
      <c r="S296" t="s">
        <v>2627</v>
      </c>
      <c r="T296">
        <v>268206.59999999998</v>
      </c>
      <c r="U296">
        <v>268206.59999999998</v>
      </c>
      <c r="V296">
        <v>268206.59999999998</v>
      </c>
      <c r="W296" t="s">
        <v>2627</v>
      </c>
      <c r="X296" t="s">
        <v>2627</v>
      </c>
      <c r="Y296" t="s">
        <v>2627</v>
      </c>
      <c r="Z296" t="s">
        <v>2627</v>
      </c>
      <c r="AA296" t="s">
        <v>2627</v>
      </c>
      <c r="AB296">
        <v>71537.05</v>
      </c>
      <c r="AC296">
        <v>71537</v>
      </c>
      <c r="AD296" t="s">
        <v>2627</v>
      </c>
      <c r="AE296" t="s">
        <v>2627</v>
      </c>
      <c r="AF296" t="s">
        <v>2627</v>
      </c>
      <c r="AG296"/>
      <c r="AH296"/>
      <c r="AI296"/>
      <c r="AJ296"/>
      <c r="AK296"/>
      <c r="AL296"/>
      <c r="AM296"/>
      <c r="AN296"/>
      <c r="AO296"/>
      <c r="AP296"/>
      <c r="AQ296"/>
      <c r="AR296"/>
      <c r="AS296"/>
      <c r="AT296"/>
      <c r="AU296"/>
      <c r="AV296"/>
      <c r="AW296"/>
      <c r="AX296"/>
      <c r="AY296"/>
      <c r="AZ296"/>
      <c r="BA296"/>
      <c r="BB296"/>
      <c r="BC296"/>
      <c r="BD296"/>
    </row>
    <row r="297" spans="1:56">
      <c r="A297" t="s">
        <v>613</v>
      </c>
      <c r="B297" t="s">
        <v>2627</v>
      </c>
      <c r="C297" t="s">
        <v>2627</v>
      </c>
      <c r="D297" t="s">
        <v>2627</v>
      </c>
      <c r="E297" t="s">
        <v>2627</v>
      </c>
      <c r="F297" t="s">
        <v>2627</v>
      </c>
      <c r="G297" t="s">
        <v>2627</v>
      </c>
      <c r="H297" t="s">
        <v>2627</v>
      </c>
      <c r="I297" t="s">
        <v>2627</v>
      </c>
      <c r="J297" t="s">
        <v>2627</v>
      </c>
      <c r="K297" t="s">
        <v>2627</v>
      </c>
      <c r="L297" t="s">
        <v>2627</v>
      </c>
      <c r="M297" t="s">
        <v>2627</v>
      </c>
      <c r="N297" t="s">
        <v>2627</v>
      </c>
      <c r="O297" t="s">
        <v>2627</v>
      </c>
      <c r="P297" t="s">
        <v>2627</v>
      </c>
      <c r="Q297" t="s">
        <v>2627</v>
      </c>
      <c r="R297" t="s">
        <v>2627</v>
      </c>
      <c r="S297" t="s">
        <v>2627</v>
      </c>
      <c r="T297">
        <v>268206.59999999998</v>
      </c>
      <c r="U297">
        <v>268206.59999999998</v>
      </c>
      <c r="V297">
        <v>268206.59999999998</v>
      </c>
      <c r="W297" t="s">
        <v>2627</v>
      </c>
      <c r="X297" t="s">
        <v>2627</v>
      </c>
      <c r="Y297" t="s">
        <v>2627</v>
      </c>
      <c r="Z297" t="s">
        <v>2627</v>
      </c>
      <c r="AA297" t="s">
        <v>2627</v>
      </c>
      <c r="AB297">
        <v>71537.05</v>
      </c>
      <c r="AC297">
        <v>71537</v>
      </c>
      <c r="AD297" t="s">
        <v>2627</v>
      </c>
      <c r="AE297" t="s">
        <v>2627</v>
      </c>
      <c r="AF297" t="s">
        <v>2627</v>
      </c>
      <c r="AG297"/>
      <c r="AH297"/>
      <c r="AI297"/>
      <c r="AJ297"/>
      <c r="AK297"/>
      <c r="AL297"/>
      <c r="AM297"/>
      <c r="AN297"/>
      <c r="AO297"/>
      <c r="AP297"/>
      <c r="AQ297"/>
      <c r="AR297"/>
      <c r="AS297"/>
      <c r="AT297"/>
      <c r="AU297"/>
      <c r="AV297"/>
      <c r="AW297"/>
      <c r="AX297"/>
      <c r="AY297"/>
      <c r="AZ297"/>
      <c r="BA297"/>
      <c r="BB297"/>
      <c r="BC297"/>
      <c r="BD297"/>
    </row>
    <row r="298" spans="1:56">
      <c r="A298" t="s">
        <v>616</v>
      </c>
      <c r="B298" t="s">
        <v>2627</v>
      </c>
      <c r="C298" t="s">
        <v>2627</v>
      </c>
      <c r="D298" t="s">
        <v>2627</v>
      </c>
      <c r="E298" t="s">
        <v>2627</v>
      </c>
      <c r="F298" t="s">
        <v>2627</v>
      </c>
      <c r="G298" t="s">
        <v>2627</v>
      </c>
      <c r="H298" t="s">
        <v>2627</v>
      </c>
      <c r="I298" t="s">
        <v>2627</v>
      </c>
      <c r="J298" t="s">
        <v>2627</v>
      </c>
      <c r="K298" t="s">
        <v>2627</v>
      </c>
      <c r="L298" t="s">
        <v>2627</v>
      </c>
      <c r="M298" t="s">
        <v>2627</v>
      </c>
      <c r="N298" t="s">
        <v>2627</v>
      </c>
      <c r="O298" t="s">
        <v>2627</v>
      </c>
      <c r="P298">
        <v>-223206.6</v>
      </c>
      <c r="Q298">
        <v>-223206.6</v>
      </c>
      <c r="R298">
        <v>-45000</v>
      </c>
      <c r="S298">
        <v>-22500</v>
      </c>
      <c r="T298">
        <v>-98612.05</v>
      </c>
      <c r="U298">
        <v>-76112.05</v>
      </c>
      <c r="V298">
        <v>-7170</v>
      </c>
      <c r="W298">
        <v>-3585</v>
      </c>
      <c r="X298">
        <v>-14340</v>
      </c>
      <c r="Y298">
        <v>-10755</v>
      </c>
      <c r="Z298">
        <v>-7170</v>
      </c>
      <c r="AA298">
        <v>-3585</v>
      </c>
      <c r="AB298">
        <v>-3585</v>
      </c>
      <c r="AC298" t="s">
        <v>2627</v>
      </c>
      <c r="AD298" t="s">
        <v>2627</v>
      </c>
      <c r="AE298" t="s">
        <v>2627</v>
      </c>
      <c r="AF298" t="s">
        <v>2627</v>
      </c>
      <c r="AG298"/>
      <c r="AH298"/>
      <c r="AI298"/>
      <c r="AJ298"/>
      <c r="AK298"/>
      <c r="AL298"/>
      <c r="AM298"/>
      <c r="AN298"/>
      <c r="AO298"/>
      <c r="AP298"/>
      <c r="AQ298"/>
      <c r="AR298"/>
      <c r="AS298"/>
      <c r="AT298"/>
      <c r="AU298"/>
      <c r="AV298"/>
      <c r="AW298"/>
      <c r="AX298"/>
      <c r="AY298"/>
      <c r="AZ298"/>
      <c r="BA298"/>
      <c r="BB298"/>
      <c r="BC298"/>
      <c r="BD298"/>
    </row>
    <row r="299" spans="1:56">
      <c r="A299" t="s">
        <v>619</v>
      </c>
      <c r="B299" t="s">
        <v>2627</v>
      </c>
      <c r="C299" t="s">
        <v>2627</v>
      </c>
      <c r="D299" t="s">
        <v>2627</v>
      </c>
      <c r="E299" t="s">
        <v>2627</v>
      </c>
      <c r="F299" t="s">
        <v>2627</v>
      </c>
      <c r="G299" t="s">
        <v>2627</v>
      </c>
      <c r="H299" t="s">
        <v>2627</v>
      </c>
      <c r="I299" t="s">
        <v>2627</v>
      </c>
      <c r="J299" t="s">
        <v>2627</v>
      </c>
      <c r="K299" t="s">
        <v>2627</v>
      </c>
      <c r="L299" t="s">
        <v>2627</v>
      </c>
      <c r="M299" t="s">
        <v>2627</v>
      </c>
      <c r="N299" t="s">
        <v>2627</v>
      </c>
      <c r="O299" t="s">
        <v>2627</v>
      </c>
      <c r="P299">
        <v>-223206.6</v>
      </c>
      <c r="Q299">
        <v>-223206.6</v>
      </c>
      <c r="R299">
        <v>-45000</v>
      </c>
      <c r="S299">
        <v>-22500</v>
      </c>
      <c r="T299">
        <v>-98612.05</v>
      </c>
      <c r="U299">
        <v>-76112.05</v>
      </c>
      <c r="V299">
        <v>-7170</v>
      </c>
      <c r="W299">
        <v>-3585</v>
      </c>
      <c r="X299">
        <v>-14340</v>
      </c>
      <c r="Y299">
        <v>-10755</v>
      </c>
      <c r="Z299">
        <v>-7170</v>
      </c>
      <c r="AA299">
        <v>-3585</v>
      </c>
      <c r="AB299">
        <v>-3585</v>
      </c>
      <c r="AC299" t="s">
        <v>2627</v>
      </c>
      <c r="AD299" t="s">
        <v>2627</v>
      </c>
      <c r="AE299" t="s">
        <v>2627</v>
      </c>
      <c r="AF299" t="s">
        <v>2627</v>
      </c>
      <c r="AG299"/>
      <c r="AH299"/>
      <c r="AI299"/>
      <c r="AJ299"/>
      <c r="AK299"/>
      <c r="AL299"/>
      <c r="AM299"/>
      <c r="AN299"/>
      <c r="AO299"/>
      <c r="AP299"/>
      <c r="AQ299"/>
      <c r="AR299"/>
      <c r="AS299"/>
      <c r="AT299"/>
      <c r="AU299"/>
      <c r="AV299"/>
      <c r="AW299"/>
      <c r="AX299"/>
      <c r="AY299"/>
      <c r="AZ299"/>
      <c r="BA299"/>
      <c r="BB299"/>
      <c r="BC299"/>
      <c r="BD299"/>
    </row>
    <row r="300" spans="1:56">
      <c r="A300" t="s">
        <v>620</v>
      </c>
      <c r="B300" t="s">
        <v>2627</v>
      </c>
      <c r="C300" t="s">
        <v>2627</v>
      </c>
      <c r="D300" t="s">
        <v>2627</v>
      </c>
      <c r="E300" t="s">
        <v>2627</v>
      </c>
      <c r="F300" t="s">
        <v>2627</v>
      </c>
      <c r="G300" t="s">
        <v>2627</v>
      </c>
      <c r="H300" t="s">
        <v>2627</v>
      </c>
      <c r="I300" t="s">
        <v>2627</v>
      </c>
      <c r="J300" t="s">
        <v>2627</v>
      </c>
      <c r="K300" t="s">
        <v>2627</v>
      </c>
      <c r="L300" t="s">
        <v>2627</v>
      </c>
      <c r="M300" t="s">
        <v>2627</v>
      </c>
      <c r="N300" t="s">
        <v>2627</v>
      </c>
      <c r="O300" t="s">
        <v>2627</v>
      </c>
      <c r="P300">
        <v>-223206.6</v>
      </c>
      <c r="Q300">
        <v>-223206.6</v>
      </c>
      <c r="R300">
        <v>-45000</v>
      </c>
      <c r="S300">
        <v>-22500</v>
      </c>
      <c r="T300">
        <v>-98612.05</v>
      </c>
      <c r="U300">
        <v>-76112.05</v>
      </c>
      <c r="V300">
        <v>-7170</v>
      </c>
      <c r="W300">
        <v>-3585</v>
      </c>
      <c r="X300">
        <v>-14340</v>
      </c>
      <c r="Y300">
        <v>-10755</v>
      </c>
      <c r="Z300">
        <v>-7170</v>
      </c>
      <c r="AA300">
        <v>-3585</v>
      </c>
      <c r="AB300">
        <v>-3585</v>
      </c>
      <c r="AC300" t="s">
        <v>2627</v>
      </c>
      <c r="AD300" t="s">
        <v>2627</v>
      </c>
      <c r="AE300" t="s">
        <v>2627</v>
      </c>
      <c r="AF300" t="s">
        <v>2627</v>
      </c>
      <c r="AG300"/>
      <c r="AH300"/>
      <c r="AI300"/>
      <c r="AJ300"/>
      <c r="AK300"/>
      <c r="AL300"/>
      <c r="AM300"/>
      <c r="AN300"/>
      <c r="AO300"/>
      <c r="AP300"/>
      <c r="AQ300"/>
      <c r="AR300"/>
      <c r="AS300"/>
      <c r="AT300"/>
      <c r="AU300"/>
      <c r="AV300"/>
      <c r="AW300"/>
      <c r="AX300"/>
      <c r="AY300"/>
      <c r="AZ300"/>
      <c r="BA300"/>
      <c r="BB300"/>
      <c r="BC300"/>
      <c r="BD300"/>
    </row>
    <row r="301" spans="1:56">
      <c r="A301" t="s">
        <v>622</v>
      </c>
      <c r="B301">
        <v>-258443.58</v>
      </c>
      <c r="C301">
        <v>-130214.52</v>
      </c>
      <c r="D301">
        <v>-366457.96</v>
      </c>
      <c r="E301">
        <v>-269982.93</v>
      </c>
      <c r="F301">
        <v>-206857.61</v>
      </c>
      <c r="G301">
        <v>-105442.21</v>
      </c>
      <c r="H301">
        <v>-356268.52</v>
      </c>
      <c r="I301">
        <v>-284446.46000000002</v>
      </c>
      <c r="J301">
        <v>-213606.96</v>
      </c>
      <c r="K301">
        <v>-124118.45</v>
      </c>
      <c r="L301">
        <v>-14008</v>
      </c>
      <c r="M301">
        <v>-11653.68</v>
      </c>
      <c r="N301">
        <v>-6824.72</v>
      </c>
      <c r="O301">
        <v>-4695.12</v>
      </c>
      <c r="P301">
        <v>-18088.2</v>
      </c>
      <c r="Q301">
        <v>-14245.44</v>
      </c>
      <c r="R301">
        <v>-11212.89</v>
      </c>
      <c r="S301">
        <v>-8004.32</v>
      </c>
      <c r="T301">
        <v>-981.56</v>
      </c>
      <c r="U301">
        <v>-141.22999999999999</v>
      </c>
      <c r="V301">
        <v>-16.38</v>
      </c>
      <c r="W301">
        <v>-16.38</v>
      </c>
      <c r="X301">
        <v>-271.08</v>
      </c>
      <c r="Y301">
        <v>-229.23</v>
      </c>
      <c r="Z301">
        <v>-152.82</v>
      </c>
      <c r="AA301">
        <v>-76.41</v>
      </c>
      <c r="AB301">
        <v>-884.4</v>
      </c>
      <c r="AC301">
        <v>-808</v>
      </c>
      <c r="AD301">
        <v>-653.87</v>
      </c>
      <c r="AE301">
        <v>-330.94</v>
      </c>
      <c r="AF301">
        <v>-6129.81</v>
      </c>
      <c r="AG301"/>
      <c r="AH301"/>
      <c r="AI301"/>
      <c r="AJ301"/>
      <c r="AK301"/>
      <c r="AL301"/>
      <c r="AM301"/>
      <c r="AN301"/>
      <c r="AO301"/>
      <c r="AP301"/>
      <c r="AQ301"/>
      <c r="AR301"/>
      <c r="AS301"/>
      <c r="AT301"/>
      <c r="AU301"/>
      <c r="AV301"/>
      <c r="AW301"/>
      <c r="AX301"/>
      <c r="AY301"/>
      <c r="AZ301"/>
      <c r="BA301"/>
      <c r="BB301"/>
      <c r="BC301"/>
      <c r="BD301"/>
    </row>
    <row r="302" spans="1:56">
      <c r="A302" t="s">
        <v>625</v>
      </c>
      <c r="B302" t="s">
        <v>2627</v>
      </c>
      <c r="C302" t="s">
        <v>2627</v>
      </c>
      <c r="D302" t="s">
        <v>2627</v>
      </c>
      <c r="E302">
        <v>12500.1</v>
      </c>
      <c r="F302">
        <v>12500.1</v>
      </c>
      <c r="G302" t="s">
        <v>2627</v>
      </c>
      <c r="H302" t="s">
        <v>2627</v>
      </c>
      <c r="I302" t="s">
        <v>2627</v>
      </c>
      <c r="J302" t="s">
        <v>2627</v>
      </c>
      <c r="K302" t="s">
        <v>2627</v>
      </c>
      <c r="L302" t="s">
        <v>2627</v>
      </c>
      <c r="M302" t="s">
        <v>2627</v>
      </c>
      <c r="N302" t="s">
        <v>2627</v>
      </c>
      <c r="O302" t="s">
        <v>2627</v>
      </c>
      <c r="P302" t="s">
        <v>2627</v>
      </c>
      <c r="Q302">
        <v>4499.8999999999996</v>
      </c>
      <c r="R302" t="s">
        <v>2627</v>
      </c>
      <c r="S302" t="s">
        <v>2627</v>
      </c>
      <c r="T302" t="s">
        <v>2627</v>
      </c>
      <c r="U302" t="s">
        <v>2627</v>
      </c>
      <c r="V302" t="s">
        <v>2627</v>
      </c>
      <c r="W302" t="s">
        <v>2627</v>
      </c>
      <c r="X302">
        <v>29400.3</v>
      </c>
      <c r="Y302">
        <v>29400.3</v>
      </c>
      <c r="Z302">
        <v>29400.3</v>
      </c>
      <c r="AA302" t="s">
        <v>2627</v>
      </c>
      <c r="AB302">
        <v>1005000</v>
      </c>
      <c r="AC302">
        <v>973761</v>
      </c>
      <c r="AD302" t="s">
        <v>2627</v>
      </c>
      <c r="AE302" t="s">
        <v>2627</v>
      </c>
      <c r="AF302">
        <v>4800.1000000000004</v>
      </c>
      <c r="AG302"/>
      <c r="AH302"/>
      <c r="AI302"/>
      <c r="AJ302"/>
      <c r="AK302"/>
      <c r="AL302"/>
      <c r="AM302"/>
      <c r="AN302"/>
      <c r="AO302"/>
      <c r="AP302"/>
      <c r="AQ302"/>
      <c r="AR302"/>
      <c r="AS302"/>
      <c r="AT302"/>
      <c r="AU302"/>
      <c r="AV302"/>
      <c r="AW302"/>
      <c r="AX302"/>
      <c r="AY302"/>
      <c r="AZ302"/>
      <c r="BA302"/>
      <c r="BB302"/>
      <c r="BC302"/>
      <c r="BD302"/>
    </row>
    <row r="303" spans="1:56">
      <c r="A303" t="s">
        <v>2639</v>
      </c>
      <c r="B303">
        <v>1360000</v>
      </c>
      <c r="C303" t="s">
        <v>2627</v>
      </c>
      <c r="D303" t="s">
        <v>2627</v>
      </c>
      <c r="E303" t="s">
        <v>2627</v>
      </c>
      <c r="F303" t="s">
        <v>2627</v>
      </c>
      <c r="G303" t="s">
        <v>2627</v>
      </c>
      <c r="H303" t="s">
        <v>2627</v>
      </c>
      <c r="I303" t="s">
        <v>2627</v>
      </c>
      <c r="J303" t="s">
        <v>2627</v>
      </c>
      <c r="K303" t="s">
        <v>2627</v>
      </c>
      <c r="L303" t="s">
        <v>2627</v>
      </c>
      <c r="M303" t="s">
        <v>2627</v>
      </c>
      <c r="N303" t="s">
        <v>2627</v>
      </c>
      <c r="O303" t="s">
        <v>2627</v>
      </c>
      <c r="P303" t="s">
        <v>2627</v>
      </c>
      <c r="Q303" t="s">
        <v>2627</v>
      </c>
      <c r="R303" t="s">
        <v>2627</v>
      </c>
      <c r="S303" t="s">
        <v>2627</v>
      </c>
      <c r="T303" t="s">
        <v>2627</v>
      </c>
      <c r="U303" t="s">
        <v>2627</v>
      </c>
      <c r="V303" t="s">
        <v>2627</v>
      </c>
      <c r="W303" t="s">
        <v>2627</v>
      </c>
      <c r="X303" t="s">
        <v>2627</v>
      </c>
      <c r="Y303" t="s">
        <v>2627</v>
      </c>
      <c r="Z303" t="s">
        <v>2627</v>
      </c>
      <c r="AA303" t="s">
        <v>2627</v>
      </c>
      <c r="AB303" t="s">
        <v>2627</v>
      </c>
      <c r="AC303" t="s">
        <v>2627</v>
      </c>
      <c r="AD303" t="s">
        <v>2627</v>
      </c>
      <c r="AE303" t="s">
        <v>2627</v>
      </c>
      <c r="AF303" t="s">
        <v>2627</v>
      </c>
      <c r="AG303"/>
      <c r="AH303"/>
      <c r="AI303"/>
      <c r="AJ303"/>
      <c r="AK303"/>
      <c r="AL303"/>
      <c r="AM303"/>
      <c r="AN303"/>
      <c r="AO303"/>
      <c r="AP303"/>
      <c r="AQ303"/>
      <c r="AR303"/>
      <c r="AS303"/>
      <c r="AT303"/>
      <c r="AU303"/>
      <c r="AV303"/>
      <c r="AW303"/>
      <c r="AX303"/>
      <c r="AY303"/>
      <c r="AZ303"/>
      <c r="BA303"/>
      <c r="BB303"/>
      <c r="BC303"/>
      <c r="BD303"/>
    </row>
    <row r="304" spans="1:56">
      <c r="A304" t="s">
        <v>840</v>
      </c>
      <c r="B304" t="s">
        <v>2627</v>
      </c>
      <c r="C304" t="s">
        <v>2627</v>
      </c>
      <c r="D304">
        <v>-13402.2</v>
      </c>
      <c r="E304">
        <v>-1287.3</v>
      </c>
      <c r="F304" t="s">
        <v>2627</v>
      </c>
      <c r="G304" t="s">
        <v>2627</v>
      </c>
      <c r="H304" t="s">
        <v>2627</v>
      </c>
      <c r="I304" t="s">
        <v>2627</v>
      </c>
      <c r="J304" t="s">
        <v>2627</v>
      </c>
      <c r="K304" t="s">
        <v>2627</v>
      </c>
      <c r="L304" t="s">
        <v>2627</v>
      </c>
      <c r="M304" t="s">
        <v>2627</v>
      </c>
      <c r="N304" t="s">
        <v>2627</v>
      </c>
      <c r="O304" t="s">
        <v>2627</v>
      </c>
      <c r="P304" t="s">
        <v>2627</v>
      </c>
      <c r="Q304" t="s">
        <v>2627</v>
      </c>
      <c r="R304" t="s">
        <v>2627</v>
      </c>
      <c r="S304" t="s">
        <v>2627</v>
      </c>
      <c r="T304" t="s">
        <v>2627</v>
      </c>
      <c r="U304" t="s">
        <v>2627</v>
      </c>
      <c r="V304" t="s">
        <v>2627</v>
      </c>
      <c r="W304" t="s">
        <v>2627</v>
      </c>
      <c r="X304" t="s">
        <v>2627</v>
      </c>
      <c r="Y304" t="s">
        <v>2627</v>
      </c>
      <c r="Z304" t="s">
        <v>2627</v>
      </c>
      <c r="AA304" t="s">
        <v>2627</v>
      </c>
      <c r="AB304" t="s">
        <v>2627</v>
      </c>
      <c r="AC304" t="s">
        <v>2627</v>
      </c>
      <c r="AD304" t="s">
        <v>2627</v>
      </c>
      <c r="AE304" t="s">
        <v>2627</v>
      </c>
      <c r="AF304" t="s">
        <v>2627</v>
      </c>
      <c r="AG304"/>
      <c r="AH304"/>
      <c r="AI304"/>
      <c r="AJ304"/>
      <c r="AK304"/>
      <c r="AL304"/>
      <c r="AM304"/>
      <c r="AN304"/>
      <c r="AO304"/>
      <c r="AP304"/>
      <c r="AQ304"/>
      <c r="AR304"/>
      <c r="AS304"/>
      <c r="AT304"/>
      <c r="AU304"/>
      <c r="AV304"/>
      <c r="AW304"/>
      <c r="AX304"/>
      <c r="AY304"/>
      <c r="AZ304"/>
      <c r="BA304"/>
      <c r="BB304"/>
      <c r="BC304"/>
      <c r="BD304"/>
    </row>
    <row r="305" spans="1:56">
      <c r="A305" t="s">
        <v>626</v>
      </c>
      <c r="B305">
        <v>-1199956.8999999999</v>
      </c>
      <c r="C305" t="s">
        <v>2627</v>
      </c>
      <c r="D305">
        <v>-1198516.82</v>
      </c>
      <c r="E305">
        <v>-1198524.45</v>
      </c>
      <c r="F305">
        <v>-1198491.79</v>
      </c>
      <c r="G305" t="s">
        <v>2627</v>
      </c>
      <c r="H305">
        <v>-959919.21</v>
      </c>
      <c r="I305">
        <v>-959913.96</v>
      </c>
      <c r="J305">
        <v>-957092.19</v>
      </c>
      <c r="K305" t="s">
        <v>2627</v>
      </c>
      <c r="L305">
        <v>-599964.96</v>
      </c>
      <c r="M305">
        <v>-599966.31000000006</v>
      </c>
      <c r="N305">
        <v>-599957.93999999994</v>
      </c>
      <c r="O305">
        <v>-0.85</v>
      </c>
      <c r="P305">
        <v>-419973.29</v>
      </c>
      <c r="Q305">
        <v>-419966.3</v>
      </c>
      <c r="R305">
        <v>-419949.01</v>
      </c>
      <c r="S305">
        <v>-0.32</v>
      </c>
      <c r="T305">
        <v>-299978.90000000002</v>
      </c>
      <c r="U305">
        <v>-299971.76</v>
      </c>
      <c r="V305">
        <v>-299802.07</v>
      </c>
      <c r="W305" t="s">
        <v>2627</v>
      </c>
      <c r="X305">
        <v>-179989.57</v>
      </c>
      <c r="Y305">
        <v>-179988.76</v>
      </c>
      <c r="Z305">
        <v>-179771.78</v>
      </c>
      <c r="AA305" t="s">
        <v>2627</v>
      </c>
      <c r="AB305" t="s">
        <v>2627</v>
      </c>
      <c r="AC305" t="s">
        <v>2627</v>
      </c>
      <c r="AD305" t="s">
        <v>2627</v>
      </c>
      <c r="AE305" t="s">
        <v>2627</v>
      </c>
      <c r="AF305">
        <v>-200000</v>
      </c>
      <c r="AG305"/>
      <c r="AH305"/>
      <c r="AI305"/>
      <c r="AJ305"/>
      <c r="AK305"/>
      <c r="AL305"/>
      <c r="AM305"/>
      <c r="AN305"/>
      <c r="AO305"/>
      <c r="AP305"/>
      <c r="AQ305"/>
      <c r="AR305"/>
      <c r="AS305"/>
      <c r="AT305"/>
      <c r="AU305"/>
      <c r="AV305"/>
      <c r="AW305"/>
      <c r="AX305"/>
      <c r="AY305"/>
      <c r="AZ305"/>
      <c r="BA305"/>
      <c r="BB305"/>
      <c r="BC305"/>
      <c r="BD305"/>
    </row>
    <row r="306" spans="1:56">
      <c r="A306" t="s">
        <v>628</v>
      </c>
      <c r="B306" t="s">
        <v>2627</v>
      </c>
      <c r="C306" t="s">
        <v>2627</v>
      </c>
      <c r="D306" t="s">
        <v>2627</v>
      </c>
      <c r="E306" t="s">
        <v>2627</v>
      </c>
      <c r="F306">
        <v>-1287.3</v>
      </c>
      <c r="G306" t="s">
        <v>2627</v>
      </c>
      <c r="H306" t="s">
        <v>2627</v>
      </c>
      <c r="I306" t="s">
        <v>2627</v>
      </c>
      <c r="J306" t="s">
        <v>2627</v>
      </c>
      <c r="K306" t="s">
        <v>2627</v>
      </c>
      <c r="L306">
        <v>7897.97</v>
      </c>
      <c r="M306">
        <v>10339.450000000001</v>
      </c>
      <c r="N306">
        <v>5390.19</v>
      </c>
      <c r="O306">
        <v>5390.19</v>
      </c>
      <c r="P306">
        <v>28015.67</v>
      </c>
      <c r="Q306">
        <v>17029.89</v>
      </c>
      <c r="R306">
        <v>21001.4</v>
      </c>
      <c r="S306">
        <v>13281.03</v>
      </c>
      <c r="T306" t="s">
        <v>2627</v>
      </c>
      <c r="U306" t="s">
        <v>2627</v>
      </c>
      <c r="V306" t="s">
        <v>2627</v>
      </c>
      <c r="W306" t="s">
        <v>2627</v>
      </c>
      <c r="X306">
        <v>-27824.14</v>
      </c>
      <c r="Y306" t="s">
        <v>2627</v>
      </c>
      <c r="Z306" t="s">
        <v>2627</v>
      </c>
      <c r="AA306" t="s">
        <v>2627</v>
      </c>
      <c r="AB306">
        <v>-31239.8</v>
      </c>
      <c r="AC306" t="s">
        <v>2627</v>
      </c>
      <c r="AD306" t="s">
        <v>2627</v>
      </c>
      <c r="AE306" t="s">
        <v>2627</v>
      </c>
      <c r="AF306" t="s">
        <v>2627</v>
      </c>
      <c r="AG306"/>
      <c r="AH306"/>
      <c r="AI306"/>
      <c r="AJ306"/>
      <c r="AK306"/>
      <c r="AL306"/>
      <c r="AM306"/>
      <c r="AN306"/>
      <c r="AO306"/>
      <c r="AP306"/>
      <c r="AQ306"/>
      <c r="AR306"/>
      <c r="AS306"/>
      <c r="AT306"/>
      <c r="AU306"/>
      <c r="AV306"/>
      <c r="AW306"/>
      <c r="AX306"/>
      <c r="AY306"/>
      <c r="AZ306"/>
      <c r="BA306"/>
      <c r="BB306"/>
      <c r="BC306"/>
      <c r="BD306"/>
    </row>
    <row r="307" spans="1:56">
      <c r="A307" t="s">
        <v>367</v>
      </c>
      <c r="B307">
        <v>1666153.97</v>
      </c>
      <c r="C307">
        <v>1234653.58</v>
      </c>
      <c r="D307">
        <v>940104.19</v>
      </c>
      <c r="E307">
        <v>595969.04</v>
      </c>
      <c r="F307">
        <v>-447125.98</v>
      </c>
      <c r="G307">
        <v>324092.52</v>
      </c>
      <c r="H307">
        <v>-2224332.8199999998</v>
      </c>
      <c r="I307">
        <v>-1088474.6399999999</v>
      </c>
      <c r="J307">
        <v>-1936025</v>
      </c>
      <c r="K307">
        <v>-850416.84</v>
      </c>
      <c r="L307">
        <v>-142375.99</v>
      </c>
      <c r="M307">
        <v>-260304.25</v>
      </c>
      <c r="N307">
        <v>175413.04</v>
      </c>
      <c r="O307">
        <v>542837.18000000005</v>
      </c>
      <c r="P307">
        <v>-398761.35</v>
      </c>
      <c r="Q307">
        <v>-555439.53</v>
      </c>
      <c r="R307">
        <v>106609.46</v>
      </c>
      <c r="S307">
        <v>556861.1</v>
      </c>
      <c r="T307">
        <v>353547.76</v>
      </c>
      <c r="U307">
        <v>235689.75</v>
      </c>
      <c r="V307">
        <v>686571.57</v>
      </c>
      <c r="W307">
        <v>797952.05</v>
      </c>
      <c r="X307">
        <v>69197.48</v>
      </c>
      <c r="Y307">
        <v>-40698.07</v>
      </c>
      <c r="Z307">
        <v>-350716.23</v>
      </c>
      <c r="AA307">
        <v>-87183.61</v>
      </c>
      <c r="AB307">
        <v>-164570.92000000001</v>
      </c>
      <c r="AC307">
        <v>-175409</v>
      </c>
      <c r="AD307">
        <v>-559189.79</v>
      </c>
      <c r="AE307">
        <v>-261933.94</v>
      </c>
      <c r="AF307">
        <v>736314.64</v>
      </c>
      <c r="AG307"/>
      <c r="AH307"/>
      <c r="AI307"/>
      <c r="AJ307"/>
      <c r="AK307"/>
      <c r="AL307"/>
      <c r="AM307"/>
      <c r="AN307"/>
      <c r="AO307"/>
      <c r="AP307"/>
      <c r="AQ307"/>
      <c r="AR307"/>
      <c r="AS307"/>
      <c r="AT307"/>
      <c r="AU307"/>
      <c r="AV307"/>
      <c r="AW307"/>
      <c r="AX307"/>
      <c r="AY307"/>
      <c r="AZ307"/>
      <c r="BA307"/>
      <c r="BB307"/>
      <c r="BC307"/>
      <c r="BD307"/>
    </row>
    <row r="308" spans="1:56">
      <c r="A308" t="s">
        <v>368</v>
      </c>
      <c r="B308">
        <v>-646347.75</v>
      </c>
      <c r="C308">
        <v>-886441.21</v>
      </c>
      <c r="D308">
        <v>784735.77</v>
      </c>
      <c r="E308">
        <v>453139.96</v>
      </c>
      <c r="F308">
        <v>156493.66</v>
      </c>
      <c r="G308">
        <v>-269960.8</v>
      </c>
      <c r="H308">
        <v>-431902.12</v>
      </c>
      <c r="I308">
        <v>-490317.13</v>
      </c>
      <c r="J308">
        <v>-105738.24000000001</v>
      </c>
      <c r="K308">
        <v>-59122.07</v>
      </c>
      <c r="L308">
        <v>245087.84</v>
      </c>
      <c r="M308">
        <v>-494554.8</v>
      </c>
      <c r="N308">
        <v>-207812.68</v>
      </c>
      <c r="O308">
        <v>-254632.59</v>
      </c>
      <c r="P308">
        <v>361511.8</v>
      </c>
      <c r="Q308">
        <v>-132284.5</v>
      </c>
      <c r="R308">
        <v>-143718.82999999999</v>
      </c>
      <c r="S308">
        <v>-288953.65999999997</v>
      </c>
      <c r="T308">
        <v>-13352.03</v>
      </c>
      <c r="U308">
        <v>-24009.19</v>
      </c>
      <c r="V308">
        <v>-28972.05</v>
      </c>
      <c r="W308">
        <v>-257852.51</v>
      </c>
      <c r="X308">
        <v>-19444.27</v>
      </c>
      <c r="Y308">
        <v>-464644.22</v>
      </c>
      <c r="Z308">
        <v>-411752.01</v>
      </c>
      <c r="AA308">
        <v>-314875.56</v>
      </c>
      <c r="AB308">
        <v>475018.11</v>
      </c>
      <c r="AC308">
        <v>168811</v>
      </c>
      <c r="AD308">
        <v>-83528.44</v>
      </c>
      <c r="AE308">
        <v>-88603.04</v>
      </c>
      <c r="AF308">
        <v>-78381.210000000006</v>
      </c>
      <c r="AG308"/>
      <c r="AH308"/>
      <c r="AI308"/>
      <c r="AJ308"/>
      <c r="AK308"/>
      <c r="AL308"/>
      <c r="AM308"/>
      <c r="AN308"/>
      <c r="AO308"/>
      <c r="AP308"/>
      <c r="AQ308"/>
      <c r="AR308"/>
      <c r="AS308"/>
      <c r="AT308"/>
      <c r="AU308"/>
      <c r="AV308"/>
      <c r="AW308"/>
      <c r="AX308"/>
      <c r="AY308"/>
      <c r="AZ308"/>
      <c r="BA308"/>
      <c r="BB308"/>
      <c r="BC308"/>
      <c r="BD308"/>
    </row>
    <row r="309" spans="1:56">
      <c r="A309" t="s">
        <v>632</v>
      </c>
      <c r="B309">
        <v>1656882.22</v>
      </c>
      <c r="C309">
        <v>1656882.22</v>
      </c>
      <c r="D309">
        <v>872146.45</v>
      </c>
      <c r="E309">
        <v>872146.45</v>
      </c>
      <c r="F309">
        <v>872146.45</v>
      </c>
      <c r="G309">
        <v>872146.45</v>
      </c>
      <c r="H309">
        <v>1304048.57</v>
      </c>
      <c r="I309">
        <v>1304048.57</v>
      </c>
      <c r="J309">
        <v>1304048.57</v>
      </c>
      <c r="K309">
        <v>1304048.57</v>
      </c>
      <c r="L309">
        <v>1058960.73</v>
      </c>
      <c r="M309">
        <v>1058960.73</v>
      </c>
      <c r="N309">
        <v>1058960.73</v>
      </c>
      <c r="O309">
        <v>1058960.73</v>
      </c>
      <c r="P309">
        <v>697448.93</v>
      </c>
      <c r="Q309">
        <v>697448.93</v>
      </c>
      <c r="R309">
        <v>697448.93</v>
      </c>
      <c r="S309">
        <v>697448.93</v>
      </c>
      <c r="T309">
        <v>710800.95</v>
      </c>
      <c r="U309">
        <v>710800.95</v>
      </c>
      <c r="V309">
        <v>710800.95</v>
      </c>
      <c r="W309">
        <v>710800.95</v>
      </c>
      <c r="X309">
        <v>730245.22</v>
      </c>
      <c r="Y309">
        <v>730245.22</v>
      </c>
      <c r="Z309">
        <v>730245.22</v>
      </c>
      <c r="AA309">
        <v>730245.22</v>
      </c>
      <c r="AB309">
        <v>255227.11</v>
      </c>
      <c r="AC309">
        <v>255227</v>
      </c>
      <c r="AD309">
        <v>255227.11</v>
      </c>
      <c r="AE309">
        <v>255227.11</v>
      </c>
      <c r="AF309">
        <v>333608.33</v>
      </c>
      <c r="AG309"/>
      <c r="AH309"/>
      <c r="AI309"/>
      <c r="AJ309"/>
      <c r="AK309"/>
      <c r="AL309"/>
      <c r="AM309"/>
      <c r="AN309"/>
      <c r="AO309"/>
      <c r="AP309"/>
      <c r="AQ309"/>
      <c r="AR309"/>
      <c r="AS309"/>
      <c r="AT309"/>
      <c r="AU309"/>
      <c r="AV309"/>
      <c r="AW309"/>
      <c r="AX309"/>
      <c r="AY309"/>
      <c r="AZ309"/>
      <c r="BA309"/>
      <c r="BB309"/>
      <c r="BC309"/>
    </row>
    <row r="310" spans="1:56">
      <c r="A310" t="s">
        <v>633</v>
      </c>
      <c r="B310">
        <v>1010534.47</v>
      </c>
      <c r="C310">
        <v>770441.01</v>
      </c>
      <c r="D310">
        <v>1656882.22</v>
      </c>
      <c r="E310">
        <v>1325286.4099999999</v>
      </c>
      <c r="F310">
        <v>1028640.11</v>
      </c>
      <c r="G310">
        <v>602185.66</v>
      </c>
      <c r="H310">
        <v>872146.45</v>
      </c>
      <c r="I310">
        <v>813731.44</v>
      </c>
      <c r="J310">
        <v>1198310.33</v>
      </c>
      <c r="K310">
        <v>1244926.5</v>
      </c>
      <c r="L310">
        <v>1304048.57</v>
      </c>
      <c r="M310">
        <v>564405.93000000005</v>
      </c>
      <c r="N310">
        <v>851148.05</v>
      </c>
      <c r="O310">
        <v>804328.14</v>
      </c>
      <c r="P310">
        <v>1058960.73</v>
      </c>
      <c r="Q310">
        <v>565164.43000000005</v>
      </c>
      <c r="R310">
        <v>553730.1</v>
      </c>
      <c r="S310">
        <v>408495.27</v>
      </c>
      <c r="T310">
        <v>697448.93</v>
      </c>
      <c r="U310">
        <v>686791.76</v>
      </c>
      <c r="V310">
        <v>681828.9</v>
      </c>
      <c r="W310">
        <v>452948.44</v>
      </c>
      <c r="X310">
        <v>710800.95</v>
      </c>
      <c r="Y310">
        <v>265601.01</v>
      </c>
      <c r="Z310">
        <v>318493.21999999997</v>
      </c>
      <c r="AA310">
        <v>415369.66</v>
      </c>
      <c r="AB310">
        <v>730245.22</v>
      </c>
      <c r="AC310">
        <v>424038</v>
      </c>
      <c r="AD310">
        <v>171698.67</v>
      </c>
      <c r="AE310">
        <v>166624.07</v>
      </c>
      <c r="AF310">
        <v>255227.11</v>
      </c>
      <c r="AG310"/>
      <c r="AH310"/>
      <c r="AI310"/>
      <c r="AJ310"/>
      <c r="AK310"/>
      <c r="AL310"/>
      <c r="AM310"/>
      <c r="AN310"/>
      <c r="AO310"/>
      <c r="AP310"/>
      <c r="AQ310"/>
      <c r="AR310"/>
      <c r="AS310"/>
      <c r="AT310"/>
      <c r="AU310"/>
      <c r="AV310"/>
      <c r="AW310"/>
      <c r="AX310"/>
      <c r="AY310"/>
      <c r="AZ310"/>
      <c r="BA310"/>
      <c r="BB310"/>
      <c r="BC310"/>
    </row>
    <row r="311" spans="1:56">
      <c r="A311" t="s">
        <v>634</v>
      </c>
      <c r="B311" t="s">
        <v>2588</v>
      </c>
      <c r="C311" t="s">
        <v>832</v>
      </c>
      <c r="D311" t="s">
        <v>833</v>
      </c>
      <c r="E311" t="s">
        <v>834</v>
      </c>
      <c r="F311" t="s">
        <v>732</v>
      </c>
      <c r="G311" t="s">
        <v>635</v>
      </c>
      <c r="H311" t="s">
        <v>636</v>
      </c>
      <c r="I311" t="s">
        <v>637</v>
      </c>
      <c r="J311" t="s">
        <v>638</v>
      </c>
      <c r="K311" t="s">
        <v>639</v>
      </c>
      <c r="L311" t="s">
        <v>640</v>
      </c>
      <c r="M311" t="s">
        <v>641</v>
      </c>
      <c r="N311" t="s">
        <v>642</v>
      </c>
      <c r="O311" t="s">
        <v>643</v>
      </c>
      <c r="P311" t="s">
        <v>644</v>
      </c>
      <c r="Q311" t="s">
        <v>645</v>
      </c>
      <c r="R311" t="s">
        <v>646</v>
      </c>
      <c r="S311" t="s">
        <v>647</v>
      </c>
      <c r="T311" t="s">
        <v>648</v>
      </c>
      <c r="U311" t="s">
        <v>649</v>
      </c>
      <c r="V311" t="s">
        <v>650</v>
      </c>
      <c r="W311" t="s">
        <v>651</v>
      </c>
      <c r="X311" t="s">
        <v>652</v>
      </c>
      <c r="Y311" t="s">
        <v>653</v>
      </c>
      <c r="Z311" t="s">
        <v>654</v>
      </c>
      <c r="AA311" t="s">
        <v>655</v>
      </c>
      <c r="AB311" t="s">
        <v>656</v>
      </c>
      <c r="AC311" t="s">
        <v>657</v>
      </c>
      <c r="AD311" t="s">
        <v>658</v>
      </c>
      <c r="AE311" t="s">
        <v>659</v>
      </c>
      <c r="AF311" t="s">
        <v>660</v>
      </c>
      <c r="AG311"/>
      <c r="AH311"/>
      <c r="AI311"/>
      <c r="AJ311"/>
      <c r="AK311"/>
      <c r="AL311"/>
      <c r="AM311"/>
      <c r="AN311"/>
      <c r="AO311"/>
      <c r="AP311"/>
      <c r="AQ311"/>
      <c r="AR311"/>
      <c r="AS311"/>
      <c r="AT311"/>
      <c r="AU311"/>
      <c r="AV311"/>
      <c r="AW311"/>
      <c r="AX311"/>
      <c r="AY311"/>
      <c r="AZ311"/>
      <c r="BA311"/>
      <c r="BB311"/>
      <c r="BC311"/>
    </row>
    <row r="312" spans="1:56">
      <c r="A312" t="s">
        <v>688</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6">
      <c r="A313" t="s">
        <v>835</v>
      </c>
      <c r="B313"/>
      <c r="C313"/>
      <c r="D313"/>
      <c r="E313"/>
      <c r="F313"/>
      <c r="G313"/>
      <c r="H313"/>
      <c r="I313"/>
      <c r="J313"/>
      <c r="K313"/>
      <c r="L313"/>
      <c r="M313"/>
      <c r="N313"/>
      <c r="O313"/>
      <c r="P313"/>
      <c r="Q313"/>
      <c r="R313"/>
      <c r="S313"/>
      <c r="T313"/>
      <c r="U313"/>
      <c r="V313"/>
      <c r="W313"/>
      <c r="X313"/>
      <c r="Y313"/>
      <c r="Z313"/>
      <c r="AA313"/>
      <c r="AB313"/>
      <c r="AC313"/>
      <c r="AD313"/>
      <c r="AE313"/>
      <c r="AF313"/>
    </row>
    <row r="314" spans="1:56">
      <c r="A314" t="s">
        <v>690</v>
      </c>
      <c r="B314"/>
      <c r="C314"/>
      <c r="D314"/>
      <c r="E314"/>
      <c r="F314"/>
      <c r="G314"/>
      <c r="H314"/>
      <c r="I314"/>
      <c r="J314"/>
      <c r="K314"/>
      <c r="L314"/>
      <c r="M314"/>
      <c r="N314"/>
      <c r="O314"/>
      <c r="P314"/>
      <c r="Q314"/>
      <c r="R314"/>
      <c r="S314"/>
      <c r="T314"/>
      <c r="U314"/>
      <c r="V314"/>
      <c r="W314"/>
      <c r="X314"/>
      <c r="Y314"/>
      <c r="Z314"/>
      <c r="AA314"/>
      <c r="AB314"/>
      <c r="AC314"/>
      <c r="AD314"/>
      <c r="AE314"/>
      <c r="AF314"/>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2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313</v>
      </c>
      <c r="C350" s="248"/>
      <c r="D350" s="248"/>
      <c r="E350" s="248"/>
      <c r="F350" s="248"/>
      <c r="G350" s="248"/>
      <c r="H350" s="248"/>
      <c r="I350" s="248"/>
      <c r="J350" s="248"/>
      <c r="K350" s="248"/>
      <c r="L350" s="248"/>
      <c r="M350" s="248"/>
      <c r="N350" s="248"/>
      <c r="O350" s="116"/>
      <c r="P350" s="116"/>
      <c r="Q350" s="6"/>
      <c r="R350" s="3"/>
    </row>
    <row r="351" spans="1:54">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t="str">
        <f>IFERROR(VLOOKUP($B$350,$4:$126,MATCH($R351&amp;"/"&amp;H$348,$2:$2,0),FALSE),"")</f>
        <v/>
      </c>
      <c r="I351" s="7">
        <f>IFERROR(VLOOKUP($B$350,$4:$126,MATCH($R351&amp;"/"&amp;I$348,$2:$2,0),FALSE),"")</f>
        <v>166624.07</v>
      </c>
      <c r="J351" s="7">
        <f>IFERROR(VLOOKUP($B$350,$4:$126,MATCH($R351&amp;"/"&amp;J$348,$2:$2,0),FALSE),"")</f>
        <v>415369.66</v>
      </c>
      <c r="K351" s="7">
        <f>IFERROR(VLOOKUP($B$350,$4:$126,MATCH($R351&amp;"/"&amp;K$348,$2:$2,0),FALSE),"")</f>
        <v>452948.44</v>
      </c>
      <c r="L351" s="7">
        <f>IFERROR(VLOOKUP($B$350,$4:$126,MATCH($R351&amp;"/"&amp;L$348,$2:$2,0),FALSE),"")</f>
        <v>408495.27</v>
      </c>
      <c r="M351" s="7">
        <f>IFERROR(VLOOKUP($B$350,$4:$126,MATCH($R351&amp;"/"&amp;M$348,$2:$2,0),FALSE),"")</f>
        <v>804328.14</v>
      </c>
      <c r="N351" s="8">
        <f>IFERROR(VLOOKUP($B$350,$4:$126,MATCH($R351&amp;"/"&amp;N$348,$2:$2,0),FALSE),"")</f>
        <v>1244926.5</v>
      </c>
      <c r="O351" s="8">
        <f>IFERROR(VLOOKUP($B$350,$4:$126,MATCH($R351&amp;"/"&amp;O$348,$2:$2,0),FALSE),"")</f>
        <v>602185.66</v>
      </c>
      <c r="P351" s="8">
        <f>IFERROR(VLOOKUP($B$350,$4:$126,MATCH($R351&amp;"/"&amp;P$348,$2:$2,0),FALSE),"")</f>
        <v>770441.01</v>
      </c>
      <c r="Q351" s="6"/>
      <c r="R351" s="9" t="s">
        <v>12</v>
      </c>
    </row>
    <row r="352" spans="1:54">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t="str">
        <f>IFERROR(VLOOKUP($B$350,$4:$126,MATCH($R352&amp;"/"&amp;H$348,$2:$2,0),FALSE),"")</f>
        <v/>
      </c>
      <c r="I352" s="7">
        <f>IFERROR(VLOOKUP($B$350,$4:$126,MATCH($R352&amp;"/"&amp;I$348,$2:$2,0),FALSE),"")</f>
        <v>171698.67</v>
      </c>
      <c r="J352" s="7">
        <f>IFERROR(VLOOKUP($B$350,$4:$126,MATCH($R352&amp;"/"&amp;J$348,$2:$2,0),FALSE),"")</f>
        <v>318493.21999999997</v>
      </c>
      <c r="K352" s="7">
        <f>IFERROR(VLOOKUP($B$350,$4:$126,MATCH($R352&amp;"/"&amp;K$348,$2:$2,0),FALSE),"")</f>
        <v>681828.9</v>
      </c>
      <c r="L352" s="7">
        <f>IFERROR(VLOOKUP($B$350,$4:$126,MATCH($R352&amp;"/"&amp;L$348,$2:$2,0),FALSE),"")</f>
        <v>553730.1</v>
      </c>
      <c r="M352" s="7">
        <f>IFERROR(VLOOKUP($B$350,$4:$126,MATCH($R352&amp;"/"&amp;M$348,$2:$2,0),FALSE),"")</f>
        <v>851148.05</v>
      </c>
      <c r="N352" s="8">
        <f>IFERROR(VLOOKUP($B$350,$4:$126,MATCH($R352&amp;"/"&amp;N$348,$2:$2,0),FALSE),"")</f>
        <v>1198310.33</v>
      </c>
      <c r="O352" s="8">
        <f>IFERROR(VLOOKUP($B$350,$4:$126,MATCH($R352&amp;"/"&amp;O$348,$2:$2,0),FALSE),"")</f>
        <v>1028640.11</v>
      </c>
      <c r="P352" s="8">
        <f>IFERROR(VLOOKUP($B$350,$4:$126,MATCH($R352&amp;"/"&amp;P$348,$2:$2,0),FALSE),"")</f>
        <v>1010534.47</v>
      </c>
      <c r="Q352" s="6"/>
      <c r="R352" s="9" t="s">
        <v>13</v>
      </c>
    </row>
    <row r="353" spans="2:18">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t="str">
        <f>IFERROR(VLOOKUP($B$350,$4:$126,MATCH($R353&amp;"/"&amp;G$348,$2:$2,0),FALSE),"")</f>
        <v/>
      </c>
      <c r="H353" s="7" t="str">
        <f>IFERROR(VLOOKUP($B$350,$4:$126,MATCH($R353&amp;"/"&amp;H$348,$2:$2,0),FALSE),"")</f>
        <v/>
      </c>
      <c r="I353" s="7">
        <f>IFERROR(VLOOKUP($B$350,$4:$126,MATCH($R353&amp;"/"&amp;I$348,$2:$2,0),FALSE),"")</f>
        <v>424038</v>
      </c>
      <c r="J353" s="7">
        <f>IFERROR(VLOOKUP($B$350,$4:$126,MATCH($R353&amp;"/"&amp;J$348,$2:$2,0),FALSE),"")</f>
        <v>265601.01</v>
      </c>
      <c r="K353" s="7">
        <f>IFERROR(VLOOKUP($B$350,$4:$126,MATCH($R353&amp;"/"&amp;K$348,$2:$2,0),FALSE),"")</f>
        <v>686791.76</v>
      </c>
      <c r="L353" s="7">
        <f>IFERROR(VLOOKUP($B$350,$4:$126,MATCH($R353&amp;"/"&amp;L$348,$2:$2,0),FALSE),"")</f>
        <v>565164.43000000005</v>
      </c>
      <c r="M353" s="7">
        <f>IFERROR(VLOOKUP($B$350,$4:$126,MATCH($R353&amp;"/"&amp;M$348,$2:$2,0),FALSE),"")</f>
        <v>564405.93000000005</v>
      </c>
      <c r="N353" s="8">
        <f>IFERROR(VLOOKUP($B$350,$4:$126,MATCH($R353&amp;"/"&amp;N$348,$2:$2,0),FALSE),"")</f>
        <v>813731.44</v>
      </c>
      <c r="O353" s="8">
        <f>IFERROR(VLOOKUP($B$350,$4:$126,MATCH($R353&amp;"/"&amp;O$348,$2:$2,0),FALSE),"")</f>
        <v>1325286.4099999999</v>
      </c>
      <c r="P353" s="8" t="str">
        <f>IFERROR(VLOOKUP($B$350,$4:$126,MATCH($R353&amp;"/"&amp;P$348,$2:$2,0),FALSE),"")</f>
        <v/>
      </c>
      <c r="Q353" s="6"/>
      <c r="R353" s="9" t="s">
        <v>14</v>
      </c>
    </row>
    <row r="354" spans="2:18">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t="str">
        <f>IFERROR(VLOOKUP($B$350,$4:$126,MATCH($R354&amp;"/"&amp;F$348,$2:$2,0),FALSE),"")</f>
        <v/>
      </c>
      <c r="G354" s="7" t="str">
        <f>IFERROR(VLOOKUP($B$350,$4:$126,MATCH($R354&amp;"/"&amp;G$348,$2:$2,0),FALSE),"")</f>
        <v/>
      </c>
      <c r="H354" s="7">
        <f>IFERROR(VLOOKUP($B$350,$4:$126,MATCH($R354&amp;"/"&amp;H$348,$2:$2,0),FALSE),"")</f>
        <v>255227.11</v>
      </c>
      <c r="I354" s="7">
        <f>IFERROR(VLOOKUP($B$350,$4:$126,MATCH($R354&amp;"/"&amp;I$348,$2:$2,0),FALSE),"")</f>
        <v>730245.22</v>
      </c>
      <c r="J354" s="7">
        <f>IFERROR(VLOOKUP($B$350,$4:$126,MATCH($R354&amp;"/"&amp;J$348,$2:$2,0),FALSE),"")</f>
        <v>710800.95</v>
      </c>
      <c r="K354" s="7">
        <f>IFERROR(VLOOKUP($B$350,$4:$126,MATCH($R354&amp;"/"&amp;K$348,$2:$2,0),FALSE),"")</f>
        <v>697448.93</v>
      </c>
      <c r="L354" s="7">
        <f>IFERROR(VLOOKUP($B$350,$4:$126,MATCH($R354&amp;"/"&amp;L$348,$2:$2,0),FALSE),"")</f>
        <v>1058960.73</v>
      </c>
      <c r="M354" s="7">
        <f>IFERROR(VLOOKUP($B$350,$4:$126,MATCH($R354&amp;"/"&amp;M$348,$2:$2,0),FALSE),"")</f>
        <v>1304048.57</v>
      </c>
      <c r="N354" s="8">
        <f>IFERROR(VLOOKUP($B$350,$4:$126,MATCH($R354&amp;"/"&amp;N$348,$2:$2,0),FALSE),IFERROR(VLOOKUP($B$350,$4:$126,MATCH($R353&amp;"/"&amp;N$348,$2:$2,0),FALSE),IFERROR(VLOOKUP($B$350,$4:$126,MATCH($R352&amp;"/"&amp;N$348,$2:$2,0),FALSE),IFERROR(VLOOKUP($B$350,$4:$126,MATCH($R351&amp;"/"&amp;N$348,$2:$2,0),FALSE),""))))</f>
        <v>872146.45</v>
      </c>
      <c r="O354" s="8">
        <f>IFERROR(VLOOKUP($B$350,$4:$126,MATCH($R354&amp;"/"&amp;O$348,$2:$2,0),FALSE),IFERROR(VLOOKUP($B$350,$4:$126,MATCH($R353&amp;"/"&amp;O$348,$2:$2,0),FALSE),IFERROR(VLOOKUP($B$350,$4:$126,MATCH($R352&amp;"/"&amp;O$348,$2:$2,0),FALSE),IFERROR(VLOOKUP($B$350,$4:$126,MATCH($R351&amp;"/"&amp;O$348,$2:$2,0),FALSE),""))))</f>
        <v>1656882.22</v>
      </c>
      <c r="P354" s="8">
        <f>IFERROR(VLOOKUP($B$350,$4:$126,MATCH($R354&amp;"/"&amp;P$348,$2:$2,0),FALSE),IFERROR(VLOOKUP($B$350,$4:$126,MATCH($R353&amp;"/"&amp;P$348,$2:$2,0),FALSE),IFERROR(VLOOKUP($B$350,$4:$126,MATCH($R352&amp;"/"&amp;P$348,$2:$2,0),FALSE),IFERROR(VLOOKUP($B$350,$4:$126,MATCH($R351&amp;"/"&amp;P$348,$2:$2,0),FALSE),""))))</f>
        <v>1010534.47</v>
      </c>
      <c r="Q354" s="6"/>
      <c r="R354" s="9" t="s">
        <v>15</v>
      </c>
    </row>
    <row r="355" spans="2:18">
      <c r="B355" s="12" t="e">
        <f t="shared" ref="B355:P355" si="13">+B354/B$402</f>
        <v>#VALUE!</v>
      </c>
      <c r="C355" s="12" t="e">
        <f t="shared" si="13"/>
        <v>#VALUE!</v>
      </c>
      <c r="D355" s="12" t="e">
        <f t="shared" si="13"/>
        <v>#VALUE!</v>
      </c>
      <c r="E355" s="12" t="e">
        <f t="shared" si="13"/>
        <v>#VALUE!</v>
      </c>
      <c r="F355" s="12" t="e">
        <f t="shared" si="13"/>
        <v>#VALUE!</v>
      </c>
      <c r="G355" s="12" t="e">
        <f t="shared" si="13"/>
        <v>#VALUE!</v>
      </c>
      <c r="H355" s="12">
        <f t="shared" si="13"/>
        <v>5.8207344466631734E-2</v>
      </c>
      <c r="I355" s="12">
        <f t="shared" si="13"/>
        <v>0.16589768091948315</v>
      </c>
      <c r="J355" s="12">
        <f t="shared" si="13"/>
        <v>0.14729107610917383</v>
      </c>
      <c r="K355" s="12">
        <f t="shared" si="13"/>
        <v>9.7171114426465435E-2</v>
      </c>
      <c r="L355" s="12">
        <f t="shared" si="13"/>
        <v>0.13954593555473585</v>
      </c>
      <c r="M355" s="12">
        <f t="shared" si="13"/>
        <v>0.14236844689646086</v>
      </c>
      <c r="N355" s="12">
        <f t="shared" si="13"/>
        <v>9.4729353843369529E-2</v>
      </c>
      <c r="O355" s="12">
        <f t="shared" ref="O355" si="14">+O354/O$402</f>
        <v>0.10377735544998216</v>
      </c>
      <c r="P355" s="12">
        <f t="shared" si="13"/>
        <v>5.8564816920621841E-2</v>
      </c>
      <c r="Q355" s="6"/>
      <c r="R355" s="11" t="s">
        <v>392</v>
      </c>
    </row>
    <row r="356" spans="2:18">
      <c r="B356" s="248" t="s">
        <v>314</v>
      </c>
      <c r="C356" s="248"/>
      <c r="D356" s="248"/>
      <c r="E356" s="248"/>
      <c r="F356" s="248"/>
      <c r="G356" s="248"/>
      <c r="H356" s="248"/>
      <c r="I356" s="248"/>
      <c r="J356" s="248"/>
      <c r="K356" s="248"/>
      <c r="L356" s="248"/>
      <c r="M356" s="248"/>
      <c r="N356" s="248"/>
      <c r="O356" s="116"/>
      <c r="P356" s="116"/>
      <c r="Q356" s="6"/>
      <c r="R356" s="3"/>
    </row>
    <row r="357" spans="2:18">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t="str">
        <f>IFERROR(VLOOKUP($B$356,$4:$126,MATCH($R357&amp;"/"&amp;H$348,$2:$2,0),FALSE),"")</f>
        <v/>
      </c>
      <c r="I357" s="8">
        <f>IFERROR(VLOOKUP($B$356,$4:$126,MATCH($R357&amp;"/"&amp;I$348,$2:$2,0),FALSE),"")</f>
        <v>0</v>
      </c>
      <c r="J357" s="8">
        <f>IFERROR(VLOOKUP($B$356,$4:$126,MATCH($R357&amp;"/"&amp;J$348,$2:$2,0),FALSE),"")</f>
        <v>0</v>
      </c>
      <c r="K357" s="8">
        <f>IFERROR(VLOOKUP($B$356,$4:$126,MATCH($R357&amp;"/"&amp;K$348,$2:$2,0),FALSE),"")</f>
        <v>0</v>
      </c>
      <c r="L357" s="8">
        <f>IFERROR(VLOOKUP($B$356,$4:$126,MATCH($R357&amp;"/"&amp;L$348,$2:$2,0),FALSE),"")</f>
        <v>0</v>
      </c>
      <c r="M357" s="8">
        <f>IFERROR(VLOOKUP($B$356,$4:$126,MATCH($R357&amp;"/"&amp;M$348,$2:$2,0),FALSE),"")</f>
        <v>0</v>
      </c>
      <c r="N357" s="8">
        <f>IFERROR(VLOOKUP($B$356,$4:$126,MATCH($R357&amp;"/"&amp;N$348,$2:$2,0),FALSE),"")</f>
        <v>0</v>
      </c>
      <c r="O357" s="8">
        <f>IFERROR(VLOOKUP($B$356,$4:$126,MATCH($R357&amp;"/"&amp;O$348,$2:$2,0),FALSE),"")</f>
        <v>0</v>
      </c>
      <c r="P357" s="8">
        <f>IFERROR(VLOOKUP($B$356,$4:$126,MATCH($R357&amp;"/"&amp;P$348,$2:$2,0),FALSE),"")</f>
        <v>232730.5</v>
      </c>
      <c r="Q357" s="6"/>
      <c r="R357" s="9" t="s">
        <v>12</v>
      </c>
    </row>
    <row r="358" spans="2:18">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t="str">
        <f>IFERROR(VLOOKUP($B$356,$4:$126,MATCH($R358&amp;"/"&amp;H$348,$2:$2,0),FALSE),"")</f>
        <v/>
      </c>
      <c r="I358" s="8">
        <f>IFERROR(VLOOKUP($B$356,$4:$126,MATCH($R358&amp;"/"&amp;I$348,$2:$2,0),FALSE),"")</f>
        <v>0</v>
      </c>
      <c r="J358" s="8">
        <f>IFERROR(VLOOKUP($B$356,$4:$126,MATCH($R358&amp;"/"&amp;J$348,$2:$2,0),FALSE),"")</f>
        <v>0</v>
      </c>
      <c r="K358" s="8">
        <f>IFERROR(VLOOKUP($B$356,$4:$126,MATCH($R358&amp;"/"&amp;K$348,$2:$2,0),FALSE),"")</f>
        <v>0</v>
      </c>
      <c r="L358" s="8">
        <f>IFERROR(VLOOKUP($B$356,$4:$126,MATCH($R358&amp;"/"&amp;L$348,$2:$2,0),FALSE),"")</f>
        <v>0</v>
      </c>
      <c r="M358" s="8">
        <f>IFERROR(VLOOKUP($B$356,$4:$126,MATCH($R358&amp;"/"&amp;M$348,$2:$2,0),FALSE),"")</f>
        <v>0</v>
      </c>
      <c r="N358" s="8">
        <f>IFERROR(VLOOKUP($B$356,$4:$126,MATCH($R358&amp;"/"&amp;N$348,$2:$2,0),FALSE),"")</f>
        <v>0</v>
      </c>
      <c r="O358" s="8">
        <f>IFERROR(VLOOKUP($B$356,$4:$126,MATCH($R358&amp;"/"&amp;O$348,$2:$2,0),FALSE),"")</f>
        <v>0</v>
      </c>
      <c r="P358" s="8">
        <f>IFERROR(VLOOKUP($B$356,$4:$126,MATCH($R358&amp;"/"&amp;P$348,$2:$2,0),FALSE),"")</f>
        <v>274389.96999999997</v>
      </c>
      <c r="Q358" s="6"/>
      <c r="R358" s="9" t="s">
        <v>13</v>
      </c>
    </row>
    <row r="359" spans="2:18">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t="str">
        <f>IFERROR(VLOOKUP($B$356,$4:$126,MATCH($R359&amp;"/"&amp;G$348,$2:$2,0),FALSE),"")</f>
        <v/>
      </c>
      <c r="H359" s="8" t="str">
        <f>IFERROR(VLOOKUP($B$356,$4:$126,MATCH($R359&amp;"/"&amp;H$348,$2:$2,0),FALSE),"")</f>
        <v/>
      </c>
      <c r="I359" s="8">
        <f>IFERROR(VLOOKUP($B$356,$4:$126,MATCH($R359&amp;"/"&amp;I$348,$2:$2,0),FALSE),"")</f>
        <v>0</v>
      </c>
      <c r="J359" s="8">
        <f>IFERROR(VLOOKUP($B$356,$4:$126,MATCH($R359&amp;"/"&amp;J$348,$2:$2,0),FALSE),"")</f>
        <v>0</v>
      </c>
      <c r="K359" s="8">
        <f>IFERROR(VLOOKUP($B$356,$4:$126,MATCH($R359&amp;"/"&amp;K$348,$2:$2,0),FALSE),"")</f>
        <v>0</v>
      </c>
      <c r="L359" s="8">
        <f>IFERROR(VLOOKUP($B$356,$4:$126,MATCH($R359&amp;"/"&amp;L$348,$2:$2,0),FALSE),"")</f>
        <v>0</v>
      </c>
      <c r="M359" s="8">
        <f>IFERROR(VLOOKUP($B$356,$4:$126,MATCH($R359&amp;"/"&amp;M$348,$2:$2,0),FALSE),"")</f>
        <v>0</v>
      </c>
      <c r="N359" s="8">
        <f>IFERROR(VLOOKUP($B$356,$4:$126,MATCH($R359&amp;"/"&amp;N$348,$2:$2,0),FALSE),"")</f>
        <v>0</v>
      </c>
      <c r="O359" s="8">
        <f>IFERROR(VLOOKUP($B$356,$4:$126,MATCH($R359&amp;"/"&amp;O$348,$2:$2,0),FALSE),"")</f>
        <v>0</v>
      </c>
      <c r="P359" s="8" t="str">
        <f>IFERROR(VLOOKUP($B$356,$4:$126,MATCH($R359&amp;"/"&amp;P$348,$2:$2,0),FALSE),"")</f>
        <v/>
      </c>
      <c r="Q359" s="6"/>
      <c r="R359" s="9" t="s">
        <v>14</v>
      </c>
    </row>
    <row r="360" spans="2:18">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t="str">
        <f>IFERROR(VLOOKUP($B$356,$4:$126,MATCH($R360&amp;"/"&amp;F$348,$2:$2,0),FALSE),IFERROR(VLOOKUP($B$356,$4:$126,MATCH($R359&amp;"/"&amp;F$348,$2:$2,0),FALSE),IFERROR(VLOOKUP($B$356,$4:$126,MATCH($R358&amp;"/"&amp;F$348,$2:$2,0),FALSE),IFERROR(VLOOKUP($B$356,$4:$126,MATCH($R357&amp;"/"&amp;F$348,$2:$2,0),FALSE),""))))</f>
        <v/>
      </c>
      <c r="G360" s="8" t="str">
        <f>IFERROR(VLOOKUP($B$356,$4:$126,MATCH($R360&amp;"/"&amp;G$348,$2:$2,0),FALSE),IFERROR(VLOOKUP($B$356,$4:$126,MATCH($R359&amp;"/"&amp;G$348,$2:$2,0),FALSE),IFERROR(VLOOKUP($B$356,$4:$126,MATCH($R358&amp;"/"&amp;G$348,$2:$2,0),FALSE),IFERROR(VLOOKUP($B$356,$4:$126,MATCH($R357&amp;"/"&amp;G$348,$2:$2,0),FALSE),""))))</f>
        <v/>
      </c>
      <c r="H360" s="8">
        <f>IFERROR(VLOOKUP($B$356,$4:$126,MATCH($R360&amp;"/"&amp;H$348,$2:$2,0),FALSE),IFERROR(VLOOKUP($B$356,$4:$126,MATCH($R359&amp;"/"&amp;H$348,$2:$2,0),FALSE),IFERROR(VLOOKUP($B$356,$4:$126,MATCH($R358&amp;"/"&amp;H$348,$2:$2,0),FALSE),IFERROR(VLOOKUP($B$356,$4:$126,MATCH($R357&amp;"/"&amp;H$348,$2:$2,0),FALSE),""))))</f>
        <v>0</v>
      </c>
      <c r="I360" s="8">
        <f>IFERROR(VLOOKUP($B$356,$4:$126,MATCH($R360&amp;"/"&amp;I$348,$2:$2,0),FALSE),IFERROR(VLOOKUP($B$356,$4:$126,MATCH($R359&amp;"/"&amp;I$348,$2:$2,0),FALSE),IFERROR(VLOOKUP($B$356,$4:$126,MATCH($R358&amp;"/"&amp;I$348,$2:$2,0),FALSE),IFERROR(VLOOKUP($B$356,$4:$126,MATCH($R357&amp;"/"&amp;I$348,$2:$2,0),FALSE),""))))</f>
        <v>0</v>
      </c>
      <c r="J360" s="8">
        <f>IFERROR(VLOOKUP($B$356,$4:$126,MATCH($R360&amp;"/"&amp;J$348,$2:$2,0),FALSE),IFERROR(VLOOKUP($B$356,$4:$126,MATCH($R359&amp;"/"&amp;J$348,$2:$2,0),FALSE),IFERROR(VLOOKUP($B$356,$4:$126,MATCH($R358&amp;"/"&amp;J$348,$2:$2,0),FALSE),IFERROR(VLOOKUP($B$356,$4:$126,MATCH($R357&amp;"/"&amp;J$348,$2:$2,0),FALSE),""))))</f>
        <v>0</v>
      </c>
      <c r="K360" s="8">
        <f>IFERROR(VLOOKUP($B$356,$4:$126,MATCH($R360&amp;"/"&amp;K$348,$2:$2,0),FALSE),IFERROR(VLOOKUP($B$356,$4:$126,MATCH($R359&amp;"/"&amp;K$348,$2:$2,0),FALSE),IFERROR(VLOOKUP($B$356,$4:$126,MATCH($R358&amp;"/"&amp;K$348,$2:$2,0),FALSE),IFERROR(VLOOKUP($B$356,$4:$126,MATCH($R357&amp;"/"&amp;K$348,$2:$2,0),FALSE),""))))</f>
        <v>0</v>
      </c>
      <c r="L360" s="8">
        <f>IFERROR(VLOOKUP($B$356,$4:$126,MATCH($R360&amp;"/"&amp;L$348,$2:$2,0),FALSE),IFERROR(VLOOKUP($B$356,$4:$126,MATCH($R359&amp;"/"&amp;L$348,$2:$2,0),FALSE),IFERROR(VLOOKUP($B$356,$4:$126,MATCH($R358&amp;"/"&amp;L$348,$2:$2,0),FALSE),IFERROR(VLOOKUP($B$356,$4:$126,MATCH($R357&amp;"/"&amp;L$348,$2:$2,0),FALSE),""))))</f>
        <v>0</v>
      </c>
      <c r="M360" s="8">
        <f>IFERROR(VLOOKUP($B$356,$4:$126,MATCH($R360&amp;"/"&amp;M$348,$2:$2,0),FALSE),IFERROR(VLOOKUP($B$356,$4:$126,MATCH($R359&amp;"/"&amp;M$348,$2:$2,0),FALSE),IFERROR(VLOOKUP($B$356,$4:$126,MATCH($R358&amp;"/"&amp;M$348,$2:$2,0),FALSE),IFERROR(VLOOKUP($B$356,$4:$126,MATCH($R357&amp;"/"&amp;M$348,$2:$2,0),FALSE),""))))</f>
        <v>0</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0</v>
      </c>
      <c r="P360" s="8">
        <f>IFERROR(VLOOKUP($B$356,$4:$126,MATCH($R360&amp;"/"&amp;P$348,$2:$2,0),FALSE),IFERROR(VLOOKUP($B$356,$4:$126,MATCH($R359&amp;"/"&amp;P$348,$2:$2,0),FALSE),IFERROR(VLOOKUP($B$356,$4:$126,MATCH($R358&amp;"/"&amp;P$348,$2:$2,0),FALSE),IFERROR(VLOOKUP($B$356,$4:$126,MATCH($R357&amp;"/"&amp;P$348,$2:$2,0),FALSE),""))))</f>
        <v>274389.96999999997</v>
      </c>
      <c r="Q360" s="6"/>
      <c r="R360" s="9" t="s">
        <v>15</v>
      </c>
    </row>
    <row r="361" spans="2:18">
      <c r="B361" s="12" t="e">
        <f t="shared" ref="B361:P361" si="15">+B360/B$402</f>
        <v>#VALUE!</v>
      </c>
      <c r="C361" s="12" t="e">
        <f t="shared" si="15"/>
        <v>#VALUE!</v>
      </c>
      <c r="D361" s="12" t="e">
        <f t="shared" si="15"/>
        <v>#VALUE!</v>
      </c>
      <c r="E361" s="12" t="e">
        <f t="shared" si="15"/>
        <v>#VALUE!</v>
      </c>
      <c r="F361" s="12" t="e">
        <f t="shared" si="15"/>
        <v>#VALUE!</v>
      </c>
      <c r="G361" s="12" t="e">
        <f t="shared" si="15"/>
        <v>#VALUE!</v>
      </c>
      <c r="H361" s="12">
        <f t="shared" si="15"/>
        <v>0</v>
      </c>
      <c r="I361" s="12">
        <f t="shared" si="15"/>
        <v>0</v>
      </c>
      <c r="J361" s="12">
        <f t="shared" si="15"/>
        <v>0</v>
      </c>
      <c r="K361" s="12">
        <f t="shared" si="15"/>
        <v>0</v>
      </c>
      <c r="L361" s="12">
        <f t="shared" si="15"/>
        <v>0</v>
      </c>
      <c r="M361" s="12">
        <f t="shared" si="15"/>
        <v>0</v>
      </c>
      <c r="N361" s="12">
        <f t="shared" si="15"/>
        <v>0</v>
      </c>
      <c r="O361" s="12">
        <f t="shared" ref="O361" si="16">+O360/O$402</f>
        <v>0</v>
      </c>
      <c r="P361" s="12">
        <f t="shared" si="15"/>
        <v>1.5902078390166066E-2</v>
      </c>
      <c r="Q361" s="6"/>
      <c r="R361" s="11" t="s">
        <v>392</v>
      </c>
    </row>
    <row r="362" spans="2:18">
      <c r="B362" s="248" t="s">
        <v>315</v>
      </c>
      <c r="C362" s="248"/>
      <c r="D362" s="248"/>
      <c r="E362" s="248"/>
      <c r="F362" s="248"/>
      <c r="G362" s="248"/>
      <c r="H362" s="248"/>
      <c r="I362" s="248"/>
      <c r="J362" s="248"/>
      <c r="K362" s="248"/>
      <c r="L362" s="248"/>
      <c r="M362" s="248"/>
      <c r="N362" s="248"/>
      <c r="O362" s="116"/>
      <c r="P362" s="116"/>
      <c r="Q362" s="6"/>
      <c r="R362" s="3"/>
    </row>
    <row r="363" spans="2:18">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t="str">
        <f>IFERROR(VLOOKUP($B$362,$4:$126,MATCH($R363&amp;"/"&amp;H$348,$2:$2,0),FALSE),"")</f>
        <v/>
      </c>
      <c r="I363" s="8">
        <f>IFERROR(VLOOKUP($B$362,$4:$126,MATCH($R363&amp;"/"&amp;I$348,$2:$2,0),FALSE),"")</f>
        <v>169381.6</v>
      </c>
      <c r="J363" s="8">
        <f>IFERROR(VLOOKUP($B$362,$4:$126,MATCH($R363&amp;"/"&amp;J$348,$2:$2,0),FALSE),"")</f>
        <v>313193.08</v>
      </c>
      <c r="K363" s="8">
        <f>IFERROR(VLOOKUP($B$362,$4:$126,MATCH($R363&amp;"/"&amp;K$348,$2:$2,0),FALSE),"")</f>
        <v>442879.49</v>
      </c>
      <c r="L363" s="8">
        <f>IFERROR(VLOOKUP($B$362,$4:$126,MATCH($R363&amp;"/"&amp;L$348,$2:$2,0),FALSE),"")</f>
        <v>597378.66</v>
      </c>
      <c r="M363" s="8">
        <f>IFERROR(VLOOKUP($B$362,$4:$126,MATCH($R363&amp;"/"&amp;M$348,$2:$2,0),FALSE),"")</f>
        <v>960814.78</v>
      </c>
      <c r="N363" s="8">
        <f>IFERROR(VLOOKUP($B$362,$4:$126,MATCH($R363&amp;"/"&amp;N$348,$2:$2,0),FALSE),"")</f>
        <v>873621.29</v>
      </c>
      <c r="O363" s="8">
        <f>IFERROR(VLOOKUP($B$362,$4:$126,MATCH($R363&amp;"/"&amp;O$348,$2:$2,0),FALSE),"")</f>
        <v>921914.31</v>
      </c>
      <c r="P363" s="8">
        <f>IFERROR(VLOOKUP($B$362,$4:$126,MATCH($R363&amp;"/"&amp;P$348,$2:$2,0),FALSE),"")</f>
        <v>2707666.82</v>
      </c>
      <c r="Q363" s="6"/>
      <c r="R363" s="9" t="s">
        <v>12</v>
      </c>
    </row>
    <row r="364" spans="2:18">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t="str">
        <f>IFERROR(VLOOKUP($B$362,$4:$126,MATCH($R364&amp;"/"&amp;H$348,$2:$2,0),FALSE),"")</f>
        <v/>
      </c>
      <c r="I364" s="8">
        <f>IFERROR(VLOOKUP($B$362,$4:$126,MATCH($R364&amp;"/"&amp;I$348,$2:$2,0),FALSE),"")</f>
        <v>246378.44</v>
      </c>
      <c r="J364" s="8">
        <f>IFERROR(VLOOKUP($B$362,$4:$126,MATCH($R364&amp;"/"&amp;J$348,$2:$2,0),FALSE),"")</f>
        <v>317504.42</v>
      </c>
      <c r="K364" s="8">
        <f>IFERROR(VLOOKUP($B$362,$4:$126,MATCH($R364&amp;"/"&amp;K$348,$2:$2,0),FALSE),"")</f>
        <v>578199.6</v>
      </c>
      <c r="L364" s="8">
        <f>IFERROR(VLOOKUP($B$362,$4:$126,MATCH($R364&amp;"/"&amp;L$348,$2:$2,0),FALSE),"")</f>
        <v>626292.42000000004</v>
      </c>
      <c r="M364" s="8">
        <f>IFERROR(VLOOKUP($B$362,$4:$126,MATCH($R364&amp;"/"&amp;M$348,$2:$2,0),FALSE),"")</f>
        <v>900532.83</v>
      </c>
      <c r="N364" s="8">
        <f>IFERROR(VLOOKUP($B$362,$4:$126,MATCH($R364&amp;"/"&amp;N$348,$2:$2,0),FALSE),"")</f>
        <v>931187.98</v>
      </c>
      <c r="O364" s="8">
        <f>IFERROR(VLOOKUP($B$362,$4:$126,MATCH($R364&amp;"/"&amp;O$348,$2:$2,0),FALSE),"")</f>
        <v>1224225.8</v>
      </c>
      <c r="P364" s="8">
        <f>IFERROR(VLOOKUP($B$362,$4:$126,MATCH($R364&amp;"/"&amp;P$348,$2:$2,0),FALSE),"")</f>
        <v>2920044.16</v>
      </c>
      <c r="Q364" s="6"/>
      <c r="R364" s="9" t="s">
        <v>13</v>
      </c>
    </row>
    <row r="365" spans="2:18">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t="str">
        <f>IFERROR(VLOOKUP($B$362,$4:$126,MATCH($R365&amp;"/"&amp;G$348,$2:$2,0),FALSE),"")</f>
        <v/>
      </c>
      <c r="H365" s="8" t="str">
        <f>IFERROR(VLOOKUP($B$362,$4:$126,MATCH($R365&amp;"/"&amp;H$348,$2:$2,0),FALSE),"")</f>
        <v/>
      </c>
      <c r="I365" s="8">
        <f>IFERROR(VLOOKUP($B$362,$4:$126,MATCH($R365&amp;"/"&amp;I$348,$2:$2,0),FALSE),"")</f>
        <v>278768</v>
      </c>
      <c r="J365" s="8">
        <f>IFERROR(VLOOKUP($B$362,$4:$126,MATCH($R365&amp;"/"&amp;J$348,$2:$2,0),FALSE),"")</f>
        <v>387041.48</v>
      </c>
      <c r="K365" s="8">
        <f>IFERROR(VLOOKUP($B$362,$4:$126,MATCH($R365&amp;"/"&amp;K$348,$2:$2,0),FALSE),"")</f>
        <v>706929.29</v>
      </c>
      <c r="L365" s="8">
        <f>IFERROR(VLOOKUP($B$362,$4:$126,MATCH($R365&amp;"/"&amp;L$348,$2:$2,0),FALSE),"")</f>
        <v>748176.28</v>
      </c>
      <c r="M365" s="8">
        <f>IFERROR(VLOOKUP($B$362,$4:$126,MATCH($R365&amp;"/"&amp;M$348,$2:$2,0),FALSE),"")</f>
        <v>880276.38</v>
      </c>
      <c r="N365" s="8">
        <f>IFERROR(VLOOKUP($B$362,$4:$126,MATCH($R365&amp;"/"&amp;N$348,$2:$2,0),FALSE),"")</f>
        <v>1117064.81</v>
      </c>
      <c r="O365" s="8">
        <f>IFERROR(VLOOKUP($B$362,$4:$126,MATCH($R365&amp;"/"&amp;O$348,$2:$2,0),FALSE),"")</f>
        <v>1538433.63</v>
      </c>
      <c r="P365" s="8" t="str">
        <f>IFERROR(VLOOKUP($B$362,$4:$126,MATCH($R365&amp;"/"&amp;P$348,$2:$2,0),FALSE),"")</f>
        <v/>
      </c>
      <c r="Q365" s="6"/>
      <c r="R365" s="9" t="s">
        <v>14</v>
      </c>
    </row>
    <row r="366" spans="2:18">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t="str">
        <f>IFERROR(VLOOKUP($B$362,$4:$126,MATCH($R366&amp;"/"&amp;F$348,$2:$2,0),FALSE),"")</f>
        <v/>
      </c>
      <c r="G366" s="8" t="str">
        <f>IFERROR(VLOOKUP($B$362,$4:$126,MATCH($R366&amp;"/"&amp;G$348,$2:$2,0),FALSE),"")</f>
        <v/>
      </c>
      <c r="H366" s="8">
        <f>IFERROR(VLOOKUP($B$362,$4:$126,MATCH($R366&amp;"/"&amp;H$348,$2:$2,0),FALSE),"")</f>
        <v>186754.73</v>
      </c>
      <c r="I366" s="8">
        <f>IFERROR(VLOOKUP($B$362,$4:$126,MATCH($R366&amp;"/"&amp;I$348,$2:$2,0),FALSE),"")</f>
        <v>344419.07</v>
      </c>
      <c r="J366" s="8">
        <f>IFERROR(VLOOKUP($B$362,$4:$126,MATCH($R366&amp;"/"&amp;J$348,$2:$2,0),FALSE),"")</f>
        <v>499122.3</v>
      </c>
      <c r="K366" s="8">
        <f>IFERROR(VLOOKUP($B$362,$4:$126,MATCH($R366&amp;"/"&amp;K$348,$2:$2,0),FALSE),"")</f>
        <v>693087.43</v>
      </c>
      <c r="L366" s="8">
        <f>IFERROR(VLOOKUP($B$362,$4:$126,MATCH($R366&amp;"/"&amp;L$348,$2:$2,0),FALSE),"")</f>
        <v>928621.72</v>
      </c>
      <c r="M366" s="8">
        <f>IFERROR(VLOOKUP($B$362,$4:$126,MATCH($R366&amp;"/"&amp;M$348,$2:$2,0),FALSE),"")</f>
        <v>937728.64</v>
      </c>
      <c r="N366" s="8">
        <f>IFERROR(VLOOKUP($B$362,$4:$126,MATCH($R366&amp;"/"&amp;N$348,$2:$2,0),FALSE),IFERROR(VLOOKUP($B$362,$4:$126,MATCH($R365&amp;"/"&amp;N$348,$2:$2,0),FALSE),IFERROR(VLOOKUP($B$362,$4:$126,MATCH($R364&amp;"/"&amp;N$348,$2:$2,0),FALSE),IFERROR(VLOOKUP($B$362,$4:$126,MATCH($R363&amp;"/"&amp;N$348,$2:$2,0),FALSE),""))))</f>
        <v>901946.93</v>
      </c>
      <c r="O366" s="8">
        <f>IFERROR(VLOOKUP($B$362,$4:$126,MATCH($R366&amp;"/"&amp;O$348,$2:$2,0),FALSE),IFERROR(VLOOKUP($B$362,$4:$126,MATCH($R365&amp;"/"&amp;O$348,$2:$2,0),FALSE),IFERROR(VLOOKUP($B$362,$4:$126,MATCH($R364&amp;"/"&amp;O$348,$2:$2,0),FALSE),IFERROR(VLOOKUP($B$362,$4:$126,MATCH($R363&amp;"/"&amp;O$348,$2:$2,0),FALSE),""))))</f>
        <v>2707270.47</v>
      </c>
      <c r="P366" s="8">
        <f>IFERROR(VLOOKUP($B$362,$4:$126,MATCH($R366&amp;"/"&amp;P$348,$2:$2,0),FALSE),IFERROR(VLOOKUP($B$362,$4:$126,MATCH($R365&amp;"/"&amp;P$348,$2:$2,0),FALSE),IFERROR(VLOOKUP($B$362,$4:$126,MATCH($R364&amp;"/"&amp;P$348,$2:$2,0),FALSE),IFERROR(VLOOKUP($B$362,$4:$126,MATCH($R363&amp;"/"&amp;P$348,$2:$2,0),FALSE),""))))</f>
        <v>2920044.16</v>
      </c>
      <c r="Q366" s="6"/>
      <c r="R366" s="9" t="s">
        <v>15</v>
      </c>
    </row>
    <row r="367" spans="2:18">
      <c r="B367" s="12" t="e">
        <f t="shared" ref="B367:P367" si="17">+B366/B$402</f>
        <v>#VALUE!</v>
      </c>
      <c r="C367" s="12" t="e">
        <f t="shared" si="17"/>
        <v>#VALUE!</v>
      </c>
      <c r="D367" s="12" t="e">
        <f t="shared" si="17"/>
        <v>#VALUE!</v>
      </c>
      <c r="E367" s="12" t="e">
        <f t="shared" si="17"/>
        <v>#VALUE!</v>
      </c>
      <c r="F367" s="12" t="e">
        <f t="shared" si="17"/>
        <v>#VALUE!</v>
      </c>
      <c r="G367" s="12" t="e">
        <f t="shared" si="17"/>
        <v>#VALUE!</v>
      </c>
      <c r="H367" s="12">
        <f t="shared" si="17"/>
        <v>4.2591466478160582E-2</v>
      </c>
      <c r="I367" s="12">
        <f t="shared" si="17"/>
        <v>7.8245394030028892E-2</v>
      </c>
      <c r="J367" s="12">
        <f t="shared" si="17"/>
        <v>0.10342735287155411</v>
      </c>
      <c r="K367" s="12">
        <f t="shared" si="17"/>
        <v>9.656345442823297E-2</v>
      </c>
      <c r="L367" s="12">
        <f t="shared" si="17"/>
        <v>0.12237034199922404</v>
      </c>
      <c r="M367" s="12">
        <f t="shared" si="17"/>
        <v>0.10237576510446268</v>
      </c>
      <c r="N367" s="12">
        <f t="shared" si="17"/>
        <v>9.7966172859971917E-2</v>
      </c>
      <c r="O367" s="12">
        <f t="shared" ref="O367" si="18">+O366/O$402</f>
        <v>0.16956749639357607</v>
      </c>
      <c r="P367" s="12">
        <f t="shared" si="17"/>
        <v>0.16922911262050369</v>
      </c>
      <c r="Q367" s="6"/>
      <c r="R367" s="11" t="s">
        <v>392</v>
      </c>
    </row>
    <row r="368" spans="2:18">
      <c r="B368" s="248" t="s">
        <v>316</v>
      </c>
      <c r="C368" s="248"/>
      <c r="D368" s="248"/>
      <c r="E368" s="248"/>
      <c r="F368" s="248"/>
      <c r="G368" s="248"/>
      <c r="H368" s="248"/>
      <c r="I368" s="248"/>
      <c r="J368" s="248"/>
      <c r="K368" s="248"/>
      <c r="L368" s="248"/>
      <c r="M368" s="248"/>
      <c r="N368" s="248"/>
      <c r="O368" s="116"/>
      <c r="P368" s="116"/>
      <c r="Q368" s="6"/>
      <c r="R368" s="3"/>
    </row>
    <row r="369" spans="1:18">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t="str">
        <f>IFERROR(VLOOKUP($B$368,$4:$126,MATCH($R369&amp;"/"&amp;H$348,$2:$2,0),FALSE),"")</f>
        <v/>
      </c>
      <c r="I369" s="8">
        <f>IFERROR(VLOOKUP($B$368,$4:$126,MATCH($R369&amp;"/"&amp;I$348,$2:$2,0),FALSE),"")</f>
        <v>2095546.11</v>
      </c>
      <c r="J369" s="8">
        <f>IFERROR(VLOOKUP($B$368,$4:$126,MATCH($R369&amp;"/"&amp;J$348,$2:$2,0),FALSE),"")</f>
        <v>2148310.21</v>
      </c>
      <c r="K369" s="8">
        <f>IFERROR(VLOOKUP($B$368,$4:$126,MATCH($R369&amp;"/"&amp;K$348,$2:$2,0),FALSE),"")</f>
        <v>2907185.37</v>
      </c>
      <c r="L369" s="8">
        <f>IFERROR(VLOOKUP($B$368,$4:$126,MATCH($R369&amp;"/"&amp;L$348,$2:$2,0),FALSE),"")</f>
        <v>3752747</v>
      </c>
      <c r="M369" s="8">
        <f>IFERROR(VLOOKUP($B$368,$4:$126,MATCH($R369&amp;"/"&amp;M$348,$2:$2,0),FALSE),"")</f>
        <v>4074703.08</v>
      </c>
      <c r="N369" s="8">
        <f>IFERROR(VLOOKUP($B$368,$4:$126,MATCH($R369&amp;"/"&amp;N$348,$2:$2,0),FALSE),"")</f>
        <v>4083578.58</v>
      </c>
      <c r="O369" s="8">
        <f>IFERROR(VLOOKUP($B$368,$4:$126,MATCH($R369&amp;"/"&amp;O$348,$2:$2,0),FALSE),"")</f>
        <v>4715351.05</v>
      </c>
      <c r="P369" s="8">
        <f>IFERROR(VLOOKUP($B$368,$4:$126,MATCH($R369&amp;"/"&amp;P$348,$2:$2,0),FALSE),"")</f>
        <v>7519106.9900000002</v>
      </c>
      <c r="Q369" s="6"/>
      <c r="R369" s="9" t="s">
        <v>12</v>
      </c>
    </row>
    <row r="370" spans="1:18">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t="str">
        <f>IFERROR(VLOOKUP($B$368,$4:$126,MATCH($R370&amp;"/"&amp;H$348,$2:$2,0),FALSE),"")</f>
        <v/>
      </c>
      <c r="I370" s="8">
        <f>IFERROR(VLOOKUP($B$368,$4:$126,MATCH($R370&amp;"/"&amp;I$348,$2:$2,0),FALSE),"")</f>
        <v>1880769.16</v>
      </c>
      <c r="J370" s="8">
        <f>IFERROR(VLOOKUP($B$368,$4:$126,MATCH($R370&amp;"/"&amp;J$348,$2:$2,0),FALSE),"")</f>
        <v>1877987.61</v>
      </c>
      <c r="K370" s="8">
        <f>IFERROR(VLOOKUP($B$368,$4:$126,MATCH($R370&amp;"/"&amp;K$348,$2:$2,0),FALSE),"")</f>
        <v>2735640.99</v>
      </c>
      <c r="L370" s="8">
        <f>IFERROR(VLOOKUP($B$368,$4:$126,MATCH($R370&amp;"/"&amp;L$348,$2:$2,0),FALSE),"")</f>
        <v>3648689.76</v>
      </c>
      <c r="M370" s="8">
        <f>IFERROR(VLOOKUP($B$368,$4:$126,MATCH($R370&amp;"/"&amp;M$348,$2:$2,0),FALSE),"")</f>
        <v>4096829.65</v>
      </c>
      <c r="N370" s="8">
        <f>IFERROR(VLOOKUP($B$368,$4:$126,MATCH($R370&amp;"/"&amp;N$348,$2:$2,0),FALSE),"")</f>
        <v>4195444.8499999996</v>
      </c>
      <c r="O370" s="8">
        <f>IFERROR(VLOOKUP($B$368,$4:$126,MATCH($R370&amp;"/"&amp;O$348,$2:$2,0),FALSE),"")</f>
        <v>3983158.77</v>
      </c>
      <c r="P370" s="8">
        <f>IFERROR(VLOOKUP($B$368,$4:$126,MATCH($R370&amp;"/"&amp;P$348,$2:$2,0),FALSE),"")</f>
        <v>6618663.9199999999</v>
      </c>
      <c r="Q370" s="6"/>
      <c r="R370" s="9" t="s">
        <v>13</v>
      </c>
    </row>
    <row r="371" spans="1:18">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t="str">
        <f>IFERROR(VLOOKUP($B$368,$4:$126,MATCH($R371&amp;"/"&amp;G$348,$2:$2,0),FALSE),"")</f>
        <v/>
      </c>
      <c r="H371" s="8" t="str">
        <f>IFERROR(VLOOKUP($B$368,$4:$126,MATCH($R371&amp;"/"&amp;H$348,$2:$2,0),FALSE),"")</f>
        <v/>
      </c>
      <c r="I371" s="8">
        <f>IFERROR(VLOOKUP($B$368,$4:$126,MATCH($R371&amp;"/"&amp;I$348,$2:$2,0),FALSE),"")</f>
        <v>1650985</v>
      </c>
      <c r="J371" s="8">
        <f>IFERROR(VLOOKUP($B$368,$4:$126,MATCH($R371&amp;"/"&amp;J$348,$2:$2,0),FALSE),"")</f>
        <v>2072535.95</v>
      </c>
      <c r="K371" s="8">
        <f>IFERROR(VLOOKUP($B$368,$4:$126,MATCH($R371&amp;"/"&amp;K$348,$2:$2,0),FALSE),"")</f>
        <v>2429199.2200000002</v>
      </c>
      <c r="L371" s="8">
        <f>IFERROR(VLOOKUP($B$368,$4:$126,MATCH($R371&amp;"/"&amp;L$348,$2:$2,0),FALSE),"")</f>
        <v>3216469.94</v>
      </c>
      <c r="M371" s="8">
        <f>IFERROR(VLOOKUP($B$368,$4:$126,MATCH($R371&amp;"/"&amp;M$348,$2:$2,0),FALSE),"")</f>
        <v>3631142.16</v>
      </c>
      <c r="N371" s="8">
        <f>IFERROR(VLOOKUP($B$368,$4:$126,MATCH($R371&amp;"/"&amp;N$348,$2:$2,0),FALSE),"")</f>
        <v>4458949.7699999996</v>
      </c>
      <c r="O371" s="8">
        <f>IFERROR(VLOOKUP($B$368,$4:$126,MATCH($R371&amp;"/"&amp;O$348,$2:$2,0),FALSE),"")</f>
        <v>4463659.29</v>
      </c>
      <c r="P371" s="8" t="str">
        <f>IFERROR(VLOOKUP($B$368,$4:$126,MATCH($R371&amp;"/"&amp;P$348,$2:$2,0),FALSE),"")</f>
        <v/>
      </c>
      <c r="Q371" s="6"/>
      <c r="R371" s="9" t="s">
        <v>14</v>
      </c>
    </row>
    <row r="372" spans="1:18">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t="str">
        <f>IFERROR(VLOOKUP($B$368,$4:$126,MATCH($R372&amp;"/"&amp;F$348,$2:$2,0),FALSE),"")</f>
        <v/>
      </c>
      <c r="G372" s="8" t="str">
        <f>IFERROR(VLOOKUP($B$368,$4:$126,MATCH($R372&amp;"/"&amp;G$348,$2:$2,0),FALSE),"")</f>
        <v/>
      </c>
      <c r="H372" s="8">
        <f>IFERROR(VLOOKUP($B$368,$4:$126,MATCH($R372&amp;"/"&amp;H$348,$2:$2,0),FALSE),"")</f>
        <v>2812260.28</v>
      </c>
      <c r="I372" s="8">
        <f>IFERROR(VLOOKUP($B$368,$4:$126,MATCH($R372&amp;"/"&amp;I$348,$2:$2,0),FALSE),"")</f>
        <v>2250165.9</v>
      </c>
      <c r="J372" s="8">
        <f>IFERROR(VLOOKUP($B$368,$4:$126,MATCH($R372&amp;"/"&amp;J$348,$2:$2,0),FALSE),"")</f>
        <v>2182941.4</v>
      </c>
      <c r="K372" s="8">
        <f>IFERROR(VLOOKUP($B$368,$4:$126,MATCH($R372&amp;"/"&amp;K$348,$2:$2,0),FALSE),"")</f>
        <v>4089692.3</v>
      </c>
      <c r="L372" s="8">
        <f>IFERROR(VLOOKUP($B$368,$4:$126,MATCH($R372&amp;"/"&amp;L$348,$2:$2,0),FALSE),"")</f>
        <v>3844395.34</v>
      </c>
      <c r="M372" s="8">
        <f>IFERROR(VLOOKUP($B$368,$4:$126,MATCH($R372&amp;"/"&amp;M$348,$2:$2,0),FALSE),"")</f>
        <v>4819464.8899999997</v>
      </c>
      <c r="N372" s="8">
        <f>IFERROR(VLOOKUP($B$368,$4:$126,MATCH($R372&amp;"/"&amp;N$348,$2:$2,0),FALSE),IFERROR(VLOOKUP($B$368,$4:$126,MATCH($R371&amp;"/"&amp;N$348,$2:$2,0),FALSE),IFERROR(VLOOKUP($B$368,$4:$126,MATCH($R370&amp;"/"&amp;N$348,$2:$2,0),FALSE),IFERROR(VLOOKUP($B$368,$4:$126,MATCH($R369&amp;"/"&amp;N$348,$2:$2,0),FALSE),""))))</f>
        <v>3664401.15</v>
      </c>
      <c r="O372" s="8">
        <f>IFERROR(VLOOKUP($B$368,$4:$126,MATCH($R372&amp;"/"&amp;O$348,$2:$2,0),FALSE),IFERROR(VLOOKUP($B$368,$4:$126,MATCH($R371&amp;"/"&amp;O$348,$2:$2,0),FALSE),IFERROR(VLOOKUP($B$368,$4:$126,MATCH($R370&amp;"/"&amp;O$348,$2:$2,0),FALSE),IFERROR(VLOOKUP($B$368,$4:$126,MATCH($R369&amp;"/"&amp;O$348,$2:$2,0),FALSE),""))))</f>
        <v>6207899.9000000004</v>
      </c>
      <c r="P372" s="8">
        <f>IFERROR(VLOOKUP($B$368,$4:$126,MATCH($R372&amp;"/"&amp;P$348,$2:$2,0),FALSE),IFERROR(VLOOKUP($B$368,$4:$126,MATCH($R371&amp;"/"&amp;P$348,$2:$2,0),FALSE),IFERROR(VLOOKUP($B$368,$4:$126,MATCH($R370&amp;"/"&amp;P$348,$2:$2,0),FALSE),IFERROR(VLOOKUP($B$368,$4:$126,MATCH($R369&amp;"/"&amp;P$348,$2:$2,0),FALSE),""))))</f>
        <v>6618663.9199999999</v>
      </c>
      <c r="Q372" s="6"/>
      <c r="R372" s="9" t="s">
        <v>15</v>
      </c>
    </row>
    <row r="373" spans="1:18">
      <c r="B373" s="12" t="e">
        <f t="shared" ref="B373:P373" si="19">+B372/B$402</f>
        <v>#VALUE!</v>
      </c>
      <c r="C373" s="12" t="e">
        <f t="shared" si="19"/>
        <v>#VALUE!</v>
      </c>
      <c r="D373" s="12" t="e">
        <f t="shared" si="19"/>
        <v>#VALUE!</v>
      </c>
      <c r="E373" s="12" t="e">
        <f t="shared" si="19"/>
        <v>#VALUE!</v>
      </c>
      <c r="F373" s="12" t="e">
        <f t="shared" si="19"/>
        <v>#VALUE!</v>
      </c>
      <c r="G373" s="12" t="e">
        <f t="shared" si="19"/>
        <v>#VALUE!</v>
      </c>
      <c r="H373" s="12">
        <f t="shared" si="19"/>
        <v>0.64136683147721341</v>
      </c>
      <c r="I373" s="12">
        <f t="shared" si="19"/>
        <v>0.51119445122023754</v>
      </c>
      <c r="J373" s="12">
        <f t="shared" si="19"/>
        <v>0.45234574867867922</v>
      </c>
      <c r="K373" s="12">
        <f t="shared" si="19"/>
        <v>0.56979076367976444</v>
      </c>
      <c r="L373" s="12">
        <f t="shared" si="19"/>
        <v>0.50660022526290172</v>
      </c>
      <c r="M373" s="12">
        <f t="shared" si="19"/>
        <v>0.52616117761727421</v>
      </c>
      <c r="N373" s="12">
        <f t="shared" si="19"/>
        <v>0.39801383490398912</v>
      </c>
      <c r="O373" s="12">
        <f t="shared" ref="O373" si="20">+O372/O$402</f>
        <v>0.38882633101114983</v>
      </c>
      <c r="P373" s="12">
        <f t="shared" si="19"/>
        <v>0.38358002843181122</v>
      </c>
      <c r="Q373" s="6"/>
      <c r="R373" s="11" t="s">
        <v>392</v>
      </c>
    </row>
    <row r="374" spans="1:18">
      <c r="A374" s="84"/>
      <c r="B374" s="249" t="s">
        <v>317</v>
      </c>
      <c r="C374" s="249"/>
      <c r="D374" s="249"/>
      <c r="E374" s="249"/>
      <c r="F374" s="249"/>
      <c r="G374" s="249"/>
      <c r="H374" s="249"/>
      <c r="I374" s="249"/>
      <c r="J374" s="249"/>
      <c r="K374" s="249"/>
      <c r="L374" s="249"/>
      <c r="M374" s="249"/>
      <c r="N374" s="249"/>
      <c r="O374" s="116"/>
      <c r="P374" s="116"/>
      <c r="Q374" s="6"/>
      <c r="R374" s="3"/>
    </row>
    <row r="375" spans="1:18">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t="str">
        <f>IFERROR(VLOOKUP($B$374,$4:$126,MATCH($R375&amp;"/"&amp;H$348,$2:$2,0),FALSE),"")</f>
        <v/>
      </c>
      <c r="I375" s="8">
        <f>IFERROR(VLOOKUP($B$374,$4:$126,MATCH($R375&amp;"/"&amp;I$348,$2:$2,0),FALSE),"")</f>
        <v>2468559.9700000002</v>
      </c>
      <c r="J375" s="8">
        <f>IFERROR(VLOOKUP($B$374,$4:$126,MATCH($R375&amp;"/"&amp;J$348,$2:$2,0),FALSE),"")</f>
        <v>2929987.83</v>
      </c>
      <c r="K375" s="8">
        <f>IFERROR(VLOOKUP($B$374,$4:$126,MATCH($R375&amp;"/"&amp;K$348,$2:$2,0),FALSE),"")</f>
        <v>3899370.68</v>
      </c>
      <c r="L375" s="8">
        <f>IFERROR(VLOOKUP($B$374,$4:$126,MATCH($R375&amp;"/"&amp;L$348,$2:$2,0),FALSE),"")</f>
        <v>4936824.88</v>
      </c>
      <c r="M375" s="8">
        <f>IFERROR(VLOOKUP($B$374,$4:$126,MATCH($R375&amp;"/"&amp;M$348,$2:$2,0),FALSE),"")</f>
        <v>5937861.8600000003</v>
      </c>
      <c r="N375" s="8">
        <f>IFERROR(VLOOKUP($B$374,$4:$126,MATCH($R375&amp;"/"&amp;N$348,$2:$2,0),FALSE),"")</f>
        <v>6231226.6699999999</v>
      </c>
      <c r="O375" s="8">
        <f>IFERROR(VLOOKUP($B$374,$4:$126,MATCH($R375&amp;"/"&amp;O$348,$2:$2,0),FALSE),"")</f>
        <v>7492652.4699999997</v>
      </c>
      <c r="P375" s="8">
        <f>IFERROR(VLOOKUP($B$374,$4:$126,MATCH($R375&amp;"/"&amp;P$348,$2:$2,0),FALSE),"")</f>
        <v>12801597.029999999</v>
      </c>
      <c r="Q375" s="6"/>
      <c r="R375" s="9" t="s">
        <v>12</v>
      </c>
    </row>
    <row r="376" spans="1:18">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t="str">
        <f>IFERROR(VLOOKUP($B$374,$4:$126,MATCH($R376&amp;"/"&amp;H$348,$2:$2,0),FALSE),"")</f>
        <v/>
      </c>
      <c r="I376" s="8">
        <f>IFERROR(VLOOKUP($B$374,$4:$126,MATCH($R376&amp;"/"&amp;I$348,$2:$2,0),FALSE),"")</f>
        <v>2335528.52</v>
      </c>
      <c r="J376" s="8">
        <f>IFERROR(VLOOKUP($B$374,$4:$126,MATCH($R376&amp;"/"&amp;J$348,$2:$2,0),FALSE),"")</f>
        <v>2555282.4700000002</v>
      </c>
      <c r="K376" s="8">
        <f>IFERROR(VLOOKUP($B$374,$4:$126,MATCH($R376&amp;"/"&amp;K$348,$2:$2,0),FALSE),"")</f>
        <v>4074165.14</v>
      </c>
      <c r="L376" s="8">
        <f>IFERROR(VLOOKUP($B$374,$4:$126,MATCH($R376&amp;"/"&amp;L$348,$2:$2,0),FALSE),"")</f>
        <v>4872872.1100000003</v>
      </c>
      <c r="M376" s="8">
        <f>IFERROR(VLOOKUP($B$374,$4:$126,MATCH($R376&amp;"/"&amp;M$348,$2:$2,0),FALSE),"")</f>
        <v>5915151.2599999998</v>
      </c>
      <c r="N376" s="8">
        <f>IFERROR(VLOOKUP($B$374,$4:$126,MATCH($R376&amp;"/"&amp;N$348,$2:$2,0),FALSE),"")</f>
        <v>6360770.5800000001</v>
      </c>
      <c r="O376" s="8">
        <f>IFERROR(VLOOKUP($B$374,$4:$126,MATCH($R376&amp;"/"&amp;O$348,$2:$2,0),FALSE),"")</f>
        <v>7244697.3700000001</v>
      </c>
      <c r="P376" s="8">
        <f>IFERROR(VLOOKUP($B$374,$4:$126,MATCH($R376&amp;"/"&amp;P$348,$2:$2,0),FALSE),"")</f>
        <v>11613288.99</v>
      </c>
      <c r="Q376" s="6"/>
      <c r="R376" s="9" t="s">
        <v>13</v>
      </c>
    </row>
    <row r="377" spans="1:18">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t="str">
        <f>IFERROR(VLOOKUP($B$374,$4:$126,MATCH($R377&amp;"/"&amp;G$348,$2:$2,0),FALSE),"")</f>
        <v/>
      </c>
      <c r="H377" s="8" t="str">
        <f>IFERROR(VLOOKUP($B$374,$4:$126,MATCH($R377&amp;"/"&amp;H$348,$2:$2,0),FALSE),"")</f>
        <v/>
      </c>
      <c r="I377" s="8">
        <f>IFERROR(VLOOKUP($B$374,$4:$126,MATCH($R377&amp;"/"&amp;I$348,$2:$2,0),FALSE),"")</f>
        <v>2400894</v>
      </c>
      <c r="J377" s="8">
        <f>IFERROR(VLOOKUP($B$374,$4:$126,MATCH($R377&amp;"/"&amp;J$348,$2:$2,0),FALSE),"")</f>
        <v>2777959.3</v>
      </c>
      <c r="K377" s="8">
        <f>IFERROR(VLOOKUP($B$374,$4:$126,MATCH($R377&amp;"/"&amp;K$348,$2:$2,0),FALSE),"")</f>
        <v>3883897.62</v>
      </c>
      <c r="L377" s="8">
        <f>IFERROR(VLOOKUP($B$374,$4:$126,MATCH($R377&amp;"/"&amp;L$348,$2:$2,0),FALSE),"")</f>
        <v>4578161.03</v>
      </c>
      <c r="M377" s="8">
        <f>IFERROR(VLOOKUP($B$374,$4:$126,MATCH($R377&amp;"/"&amp;M$348,$2:$2,0),FALSE),"")</f>
        <v>5221953.1500000004</v>
      </c>
      <c r="N377" s="8">
        <f>IFERROR(VLOOKUP($B$374,$4:$126,MATCH($R377&amp;"/"&amp;N$348,$2:$2,0),FALSE),"")</f>
        <v>6759114.9500000002</v>
      </c>
      <c r="O377" s="8">
        <f>IFERROR(VLOOKUP($B$374,$4:$126,MATCH($R377&amp;"/"&amp;O$348,$2:$2,0),FALSE),"")</f>
        <v>8125312.7800000003</v>
      </c>
      <c r="P377" s="8" t="str">
        <f>IFERROR(VLOOKUP($B$374,$4:$126,MATCH($R377&amp;"/"&amp;P$348,$2:$2,0),FALSE),"")</f>
        <v/>
      </c>
      <c r="Q377" s="6"/>
      <c r="R377" s="9" t="s">
        <v>14</v>
      </c>
    </row>
    <row r="378" spans="1:18">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t="str">
        <f>IFERROR(VLOOKUP($B$374,$4:$126,MATCH($R378&amp;"/"&amp;F$348,$2:$2,0),FALSE),"")</f>
        <v/>
      </c>
      <c r="G378" s="8" t="str">
        <f>IFERROR(VLOOKUP($B$374,$4:$126,MATCH($R378&amp;"/"&amp;G$348,$2:$2,0),FALSE),"")</f>
        <v/>
      </c>
      <c r="H378" s="8">
        <f>IFERROR(VLOOKUP($B$374,$4:$126,MATCH($R378&amp;"/"&amp;H$348,$2:$2,0),FALSE),"")</f>
        <v>3352540.49</v>
      </c>
      <c r="I378" s="8">
        <f>IFERROR(VLOOKUP($B$374,$4:$126,MATCH($R378&amp;"/"&amp;I$348,$2:$2,0),FALSE),"")</f>
        <v>3397070.22</v>
      </c>
      <c r="J378" s="8">
        <f>IFERROR(VLOOKUP($B$374,$4:$126,MATCH($R378&amp;"/"&amp;J$348,$2:$2,0),FALSE),"")</f>
        <v>3463416.67</v>
      </c>
      <c r="K378" s="8">
        <f>IFERROR(VLOOKUP($B$374,$4:$126,MATCH($R378&amp;"/"&amp;K$348,$2:$2,0),FALSE),"")</f>
        <v>5646292.7000000002</v>
      </c>
      <c r="L378" s="8">
        <f>IFERROR(VLOOKUP($B$374,$4:$126,MATCH($R378&amp;"/"&amp;L$348,$2:$2,0),FALSE),"")</f>
        <v>5907053.4500000002</v>
      </c>
      <c r="M378" s="8">
        <f>IFERROR(VLOOKUP($B$374,$4:$126,MATCH($R378&amp;"/"&amp;M$348,$2:$2,0),FALSE),"")</f>
        <v>7216779.5899999999</v>
      </c>
      <c r="N378" s="8">
        <f>IFERROR(VLOOKUP($B$374,$4:$126,MATCH($R378&amp;"/"&amp;N$348,$2:$2,0),FALSE),IFERROR(VLOOKUP($B$374,$4:$126,MATCH($R377&amp;"/"&amp;N$348,$2:$2,0),FALSE),IFERROR(VLOOKUP($B$374,$4:$126,MATCH($R376&amp;"/"&amp;N$348,$2:$2,0),FALSE),IFERROR(VLOOKUP($B$374,$4:$126,MATCH($R375&amp;"/"&amp;N$348,$2:$2,0),FALSE),""))))</f>
        <v>5860666.6200000001</v>
      </c>
      <c r="O378" s="8">
        <f>IFERROR(VLOOKUP($B$374,$4:$126,MATCH($R378&amp;"/"&amp;O$348,$2:$2,0),FALSE),IFERROR(VLOOKUP($B$374,$4:$126,MATCH($R377&amp;"/"&amp;O$348,$2:$2,0),FALSE),IFERROR(VLOOKUP($B$374,$4:$126,MATCH($R376&amp;"/"&amp;O$348,$2:$2,0),FALSE),IFERROR(VLOOKUP($B$374,$4:$126,MATCH($R375&amp;"/"&amp;O$348,$2:$2,0),FALSE),""))))</f>
        <v>11886157.9</v>
      </c>
      <c r="P378" s="8">
        <f>IFERROR(VLOOKUP($B$374,$4:$126,MATCH($R378&amp;"/"&amp;P$348,$2:$2,0),FALSE),IFERROR(VLOOKUP($B$374,$4:$126,MATCH($R377&amp;"/"&amp;P$348,$2:$2,0),FALSE),IFERROR(VLOOKUP($B$374,$4:$126,MATCH($R376&amp;"/"&amp;P$348,$2:$2,0),FALSE),IFERROR(VLOOKUP($B$374,$4:$126,MATCH($R375&amp;"/"&amp;P$348,$2:$2,0),FALSE),""))))</f>
        <v>11613288.99</v>
      </c>
      <c r="Q378" s="6"/>
      <c r="R378" s="9" t="s">
        <v>15</v>
      </c>
    </row>
    <row r="379" spans="1:18">
      <c r="B379" s="12" t="e">
        <f t="shared" ref="B379:P379" si="21">+B378/B$402</f>
        <v>#VALUE!</v>
      </c>
      <c r="C379" s="12" t="e">
        <f t="shared" si="21"/>
        <v>#VALUE!</v>
      </c>
      <c r="D379" s="12" t="e">
        <f t="shared" si="21"/>
        <v>#VALUE!</v>
      </c>
      <c r="E379" s="12" t="e">
        <f t="shared" si="21"/>
        <v>#VALUE!</v>
      </c>
      <c r="F379" s="12" t="e">
        <f t="shared" si="21"/>
        <v>#VALUE!</v>
      </c>
      <c r="G379" s="12" t="e">
        <f t="shared" si="21"/>
        <v>#VALUE!</v>
      </c>
      <c r="H379" s="12">
        <f t="shared" si="21"/>
        <v>0.76458366487698093</v>
      </c>
      <c r="I379" s="12">
        <f t="shared" si="21"/>
        <v>0.77174907275481852</v>
      </c>
      <c r="J379" s="12">
        <f t="shared" si="21"/>
        <v>0.71768385838363236</v>
      </c>
      <c r="K379" s="12">
        <f t="shared" si="21"/>
        <v>0.78666197686620065</v>
      </c>
      <c r="L379" s="12">
        <f t="shared" si="21"/>
        <v>0.77840969612922295</v>
      </c>
      <c r="M379" s="12">
        <f t="shared" si="21"/>
        <v>0.78788606916871007</v>
      </c>
      <c r="N379" s="12">
        <f t="shared" si="21"/>
        <v>0.63656414814737194</v>
      </c>
      <c r="O379" s="12">
        <f t="shared" ref="O379" si="22">+O378/O$402</f>
        <v>0.74447900908907916</v>
      </c>
      <c r="P379" s="12">
        <f t="shared" si="21"/>
        <v>0.6730400236081242</v>
      </c>
      <c r="Q379" s="6"/>
      <c r="R379" s="11" t="s">
        <v>392</v>
      </c>
    </row>
    <row r="380" spans="1:18">
      <c r="B380" s="248" t="s">
        <v>318</v>
      </c>
      <c r="C380" s="248"/>
      <c r="D380" s="248"/>
      <c r="E380" s="248"/>
      <c r="F380" s="248"/>
      <c r="G380" s="248"/>
      <c r="H380" s="248"/>
      <c r="I380" s="248"/>
      <c r="J380" s="248"/>
      <c r="K380" s="248"/>
      <c r="L380" s="248"/>
      <c r="M380" s="248"/>
      <c r="N380" s="248"/>
      <c r="O380" s="116"/>
      <c r="P380" s="116"/>
      <c r="Q380" s="6"/>
      <c r="R380" s="3"/>
    </row>
    <row r="381" spans="1:18">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t="str">
        <f>IFERROR(VLOOKUP($B$380,$4:$126,MATCH($R381&amp;"/"&amp;H$348,$2:$2,0),FALSE),"")</f>
        <v/>
      </c>
      <c r="I381" s="8">
        <f>IFERROR(VLOOKUP($B$380,$4:$126,MATCH($R381&amp;"/"&amp;I$348,$2:$2,0),FALSE),"")</f>
        <v>330077.42</v>
      </c>
      <c r="J381" s="8">
        <f>IFERROR(VLOOKUP($B$380,$4:$126,MATCH($R381&amp;"/"&amp;J$348,$2:$2,0),FALSE),"")</f>
        <v>447116.18</v>
      </c>
      <c r="K381" s="8">
        <f>IFERROR(VLOOKUP($B$380,$4:$126,MATCH($R381&amp;"/"&amp;K$348,$2:$2,0),FALSE),"")</f>
        <v>621556.41</v>
      </c>
      <c r="L381" s="8">
        <f>IFERROR(VLOOKUP($B$380,$4:$126,MATCH($R381&amp;"/"&amp;L$348,$2:$2,0),FALSE),"")</f>
        <v>632289.86</v>
      </c>
      <c r="M381" s="8">
        <f>IFERROR(VLOOKUP($B$380,$4:$126,MATCH($R381&amp;"/"&amp;M$348,$2:$2,0),FALSE),"")</f>
        <v>636718.03</v>
      </c>
      <c r="N381" s="8">
        <f>IFERROR(VLOOKUP($B$380,$4:$126,MATCH($R381&amp;"/"&amp;N$348,$2:$2,0),FALSE),"")</f>
        <v>483850.6</v>
      </c>
      <c r="O381" s="8">
        <f>IFERROR(VLOOKUP($B$380,$4:$126,MATCH($R381&amp;"/"&amp;O$348,$2:$2,0),FALSE),"")</f>
        <v>528535.84</v>
      </c>
      <c r="P381" s="8">
        <f>IFERROR(VLOOKUP($B$380,$4:$126,MATCH($R381&amp;"/"&amp;P$348,$2:$2,0),FALSE),"")</f>
        <v>684714.98</v>
      </c>
      <c r="Q381" s="6"/>
      <c r="R381" s="9" t="s">
        <v>12</v>
      </c>
    </row>
    <row r="382" spans="1:18">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t="str">
        <f>IFERROR(VLOOKUP($B$380,$4:$126,MATCH($R382&amp;"/"&amp;H$348,$2:$2,0),FALSE),"")</f>
        <v/>
      </c>
      <c r="I382" s="8">
        <f>IFERROR(VLOOKUP($B$380,$4:$126,MATCH($R382&amp;"/"&amp;I$348,$2:$2,0),FALSE),"")</f>
        <v>322641.38</v>
      </c>
      <c r="J382" s="8">
        <f>IFERROR(VLOOKUP($B$380,$4:$126,MATCH($R382&amp;"/"&amp;J$348,$2:$2,0),FALSE),"")</f>
        <v>450734.4</v>
      </c>
      <c r="K382" s="8">
        <f>IFERROR(VLOOKUP($B$380,$4:$126,MATCH($R382&amp;"/"&amp;K$348,$2:$2,0),FALSE),"")</f>
        <v>619674.55000000005</v>
      </c>
      <c r="L382" s="8">
        <f>IFERROR(VLOOKUP($B$380,$4:$126,MATCH($R382&amp;"/"&amp;L$348,$2:$2,0),FALSE),"")</f>
        <v>617265.28</v>
      </c>
      <c r="M382" s="8">
        <f>IFERROR(VLOOKUP($B$380,$4:$126,MATCH($R382&amp;"/"&amp;M$348,$2:$2,0),FALSE),"")</f>
        <v>616661.5</v>
      </c>
      <c r="N382" s="8">
        <f>IFERROR(VLOOKUP($B$380,$4:$126,MATCH($R382&amp;"/"&amp;N$348,$2:$2,0),FALSE),"")</f>
        <v>474457.05</v>
      </c>
      <c r="O382" s="8">
        <f>IFERROR(VLOOKUP($B$380,$4:$126,MATCH($R382&amp;"/"&amp;O$348,$2:$2,0),FALSE),"")</f>
        <v>541665.53</v>
      </c>
      <c r="P382" s="8">
        <f>IFERROR(VLOOKUP($B$380,$4:$126,MATCH($R382&amp;"/"&amp;P$348,$2:$2,0),FALSE),"")</f>
        <v>720563.11</v>
      </c>
      <c r="Q382" s="6"/>
      <c r="R382" s="9" t="s">
        <v>13</v>
      </c>
    </row>
    <row r="383" spans="1:18">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t="str">
        <f>IFERROR(VLOOKUP($B$380,$4:$126,MATCH($R383&amp;"/"&amp;G$348,$2:$2,0),FALSE),"")</f>
        <v/>
      </c>
      <c r="H383" s="8" t="str">
        <f>IFERROR(VLOOKUP($B$380,$4:$126,MATCH($R383&amp;"/"&amp;H$348,$2:$2,0),FALSE),"")</f>
        <v/>
      </c>
      <c r="I383" s="8">
        <f>IFERROR(VLOOKUP($B$380,$4:$126,MATCH($R383&amp;"/"&amp;I$348,$2:$2,0),FALSE),"")</f>
        <v>446262</v>
      </c>
      <c r="J383" s="8">
        <f>IFERROR(VLOOKUP($B$380,$4:$126,MATCH($R383&amp;"/"&amp;J$348,$2:$2,0),FALSE),"")</f>
        <v>466771.29</v>
      </c>
      <c r="K383" s="8">
        <f>IFERROR(VLOOKUP($B$380,$4:$126,MATCH($R383&amp;"/"&amp;K$348,$2:$2,0),FALSE),"")</f>
        <v>617107.26</v>
      </c>
      <c r="L383" s="8">
        <f>IFERROR(VLOOKUP($B$380,$4:$126,MATCH($R383&amp;"/"&amp;L$348,$2:$2,0),FALSE),"")</f>
        <v>632500.80000000005</v>
      </c>
      <c r="M383" s="8">
        <f>IFERROR(VLOOKUP($B$380,$4:$126,MATCH($R383&amp;"/"&amp;M$348,$2:$2,0),FALSE),"")</f>
        <v>630398.06000000006</v>
      </c>
      <c r="N383" s="8">
        <f>IFERROR(VLOOKUP($B$380,$4:$126,MATCH($R383&amp;"/"&amp;N$348,$2:$2,0),FALSE),"")</f>
        <v>473527.03</v>
      </c>
      <c r="O383" s="8">
        <f>IFERROR(VLOOKUP($B$380,$4:$126,MATCH($R383&amp;"/"&amp;O$348,$2:$2,0),FALSE),"")</f>
        <v>582990.61</v>
      </c>
      <c r="P383" s="8" t="str">
        <f>IFERROR(VLOOKUP($B$380,$4:$126,MATCH($R383&amp;"/"&amp;P$348,$2:$2,0),FALSE),"")</f>
        <v/>
      </c>
      <c r="Q383" s="6"/>
      <c r="R383" s="9" t="s">
        <v>14</v>
      </c>
    </row>
    <row r="384" spans="1:18">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t="str">
        <f>IFERROR(VLOOKUP($B$380,$4:$126,MATCH($R384&amp;"/"&amp;F$348,$2:$2,0),FALSE),"")</f>
        <v/>
      </c>
      <c r="G384" s="8" t="str">
        <f>IFERROR(VLOOKUP($B$380,$4:$126,MATCH($R384&amp;"/"&amp;G$348,$2:$2,0),FALSE),"")</f>
        <v/>
      </c>
      <c r="H384" s="8">
        <f>IFERROR(VLOOKUP($B$380,$4:$126,MATCH($R384&amp;"/"&amp;H$348,$2:$2,0),FALSE),"")</f>
        <v>335055.14</v>
      </c>
      <c r="I384" s="8">
        <f>IFERROR(VLOOKUP($B$380,$4:$126,MATCH($R384&amp;"/"&amp;I$348,$2:$2,0),FALSE),"")</f>
        <v>453283.33</v>
      </c>
      <c r="J384" s="8">
        <f>IFERROR(VLOOKUP($B$380,$4:$126,MATCH($R384&amp;"/"&amp;J$348,$2:$2,0),FALSE),"")</f>
        <v>622978.34</v>
      </c>
      <c r="K384" s="8">
        <f>IFERROR(VLOOKUP($B$380,$4:$126,MATCH($R384&amp;"/"&amp;K$348,$2:$2,0),FALSE),"")</f>
        <v>629843.42000000004</v>
      </c>
      <c r="L384" s="8">
        <f>IFERROR(VLOOKUP($B$380,$4:$126,MATCH($R384&amp;"/"&amp;L$348,$2:$2,0),FALSE),"")</f>
        <v>655971.79</v>
      </c>
      <c r="M384" s="8">
        <f>IFERROR(VLOOKUP($B$380,$4:$126,MATCH($R384&amp;"/"&amp;M$348,$2:$2,0),FALSE),"")</f>
        <v>644994.44999999995</v>
      </c>
      <c r="N384" s="8">
        <f>IFERROR(VLOOKUP($B$380,$4:$126,MATCH($R384&amp;"/"&amp;N$348,$2:$2,0),FALSE),IFERROR(VLOOKUP($B$380,$4:$126,MATCH($R383&amp;"/"&amp;N$348,$2:$2,0),FALSE),IFERROR(VLOOKUP($B$380,$4:$126,MATCH($R382&amp;"/"&amp;N$348,$2:$2,0),FALSE),IFERROR(VLOOKUP($B$380,$4:$126,MATCH($R381&amp;"/"&amp;N$348,$2:$2,0),FALSE),""))))</f>
        <v>505707.36</v>
      </c>
      <c r="O384" s="8">
        <f>IFERROR(VLOOKUP($B$380,$4:$126,MATCH($R384&amp;"/"&amp;O$348,$2:$2,0),FALSE),IFERROR(VLOOKUP($B$380,$4:$126,MATCH($R383&amp;"/"&amp;O$348,$2:$2,0),FALSE),IFERROR(VLOOKUP($B$380,$4:$126,MATCH($R382&amp;"/"&amp;O$348,$2:$2,0),FALSE),IFERROR(VLOOKUP($B$380,$4:$126,MATCH($R381&amp;"/"&amp;O$348,$2:$2,0),FALSE),""))))</f>
        <v>614919.1</v>
      </c>
      <c r="P384" s="8">
        <f>IFERROR(VLOOKUP($B$380,$4:$126,MATCH($R384&amp;"/"&amp;P$348,$2:$2,0),FALSE),IFERROR(VLOOKUP($B$380,$4:$126,MATCH($R383&amp;"/"&amp;P$348,$2:$2,0),FALSE),IFERROR(VLOOKUP($B$380,$4:$126,MATCH($R382&amp;"/"&amp;P$348,$2:$2,0),FALSE),IFERROR(VLOOKUP($B$380,$4:$126,MATCH($R381&amp;"/"&amp;P$348,$2:$2,0),FALSE),""))))</f>
        <v>720563.11</v>
      </c>
      <c r="Q384" s="6"/>
      <c r="R384" s="9" t="s">
        <v>15</v>
      </c>
    </row>
    <row r="385" spans="1:18">
      <c r="A385" s="84"/>
      <c r="B385" s="12" t="e">
        <f t="shared" ref="B385:P385" si="23">+B384/B$402</f>
        <v>#VALUE!</v>
      </c>
      <c r="C385" s="12" t="e">
        <f t="shared" si="23"/>
        <v>#VALUE!</v>
      </c>
      <c r="D385" s="12" t="e">
        <f t="shared" si="23"/>
        <v>#VALUE!</v>
      </c>
      <c r="E385" s="12" t="e">
        <f t="shared" si="23"/>
        <v>#VALUE!</v>
      </c>
      <c r="F385" s="12" t="e">
        <f t="shared" si="23"/>
        <v>#VALUE!</v>
      </c>
      <c r="G385" s="12" t="e">
        <f t="shared" si="23"/>
        <v>#VALUE!</v>
      </c>
      <c r="H385" s="12">
        <f t="shared" si="23"/>
        <v>7.6413003106509808E-2</v>
      </c>
      <c r="I385" s="12">
        <f t="shared" si="23"/>
        <v>0.10297726186617255</v>
      </c>
      <c r="J385" s="12">
        <f t="shared" si="23"/>
        <v>0.12909261037327927</v>
      </c>
      <c r="K385" s="12">
        <f t="shared" si="23"/>
        <v>8.7752069582465814E-2</v>
      </c>
      <c r="L385" s="12">
        <f t="shared" si="23"/>
        <v>8.6441540785997528E-2</v>
      </c>
      <c r="M385" s="12">
        <f t="shared" si="23"/>
        <v>7.0416746903328123E-2</v>
      </c>
      <c r="N385" s="12">
        <f t="shared" si="23"/>
        <v>5.4928081684717349E-2</v>
      </c>
      <c r="O385" s="12">
        <f t="shared" ref="O385" si="24">+O384/O$402</f>
        <v>3.8514915087738182E-2</v>
      </c>
      <c r="P385" s="12">
        <f t="shared" si="23"/>
        <v>4.1759729994073229E-2</v>
      </c>
      <c r="Q385" s="6"/>
      <c r="R385" s="11" t="s">
        <v>392</v>
      </c>
    </row>
    <row r="386" spans="1:18">
      <c r="B386" s="248" t="s">
        <v>319</v>
      </c>
      <c r="C386" s="248"/>
      <c r="D386" s="248"/>
      <c r="E386" s="248"/>
      <c r="F386" s="248"/>
      <c r="G386" s="248"/>
      <c r="H386" s="248"/>
      <c r="I386" s="248"/>
      <c r="J386" s="248"/>
      <c r="K386" s="248"/>
      <c r="L386" s="248"/>
      <c r="M386" s="248"/>
      <c r="N386" s="248"/>
      <c r="O386" s="116"/>
      <c r="P386" s="116"/>
      <c r="Q386" s="6"/>
      <c r="R386" s="3"/>
    </row>
    <row r="387" spans="1:18">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t="str">
        <f>IFERROR(VLOOKUP($B$386,$4:$126,MATCH($R387&amp;"/"&amp;H$348,$2:$2,0),FALSE),"")</f>
        <v/>
      </c>
      <c r="I387" s="8">
        <f>IFERROR(VLOOKUP($B$386,$4:$126,MATCH($R387&amp;"/"&amp;I$348,$2:$2,0),FALSE),"")</f>
        <v>8716.7099999999991</v>
      </c>
      <c r="J387" s="8">
        <f>IFERROR(VLOOKUP($B$386,$4:$126,MATCH($R387&amp;"/"&amp;J$348,$2:$2,0),FALSE),"")</f>
        <v>13978.63</v>
      </c>
      <c r="K387" s="8">
        <f>IFERROR(VLOOKUP($B$386,$4:$126,MATCH($R387&amp;"/"&amp;K$348,$2:$2,0),FALSE),"")</f>
        <v>64582.17</v>
      </c>
      <c r="L387" s="8">
        <f>IFERROR(VLOOKUP($B$386,$4:$126,MATCH($R387&amp;"/"&amp;L$348,$2:$2,0),FALSE),"")</f>
        <v>64620.77</v>
      </c>
      <c r="M387" s="8">
        <f>IFERROR(VLOOKUP($B$386,$4:$126,MATCH($R387&amp;"/"&amp;M$348,$2:$2,0),FALSE),"")</f>
        <v>65331.62</v>
      </c>
      <c r="N387" s="8">
        <f>IFERROR(VLOOKUP($B$386,$4:$126,MATCH($R387&amp;"/"&amp;N$348,$2:$2,0),FALSE),"")</f>
        <v>129224.84</v>
      </c>
      <c r="O387" s="8">
        <f>IFERROR(VLOOKUP($B$386,$4:$126,MATCH($R387&amp;"/"&amp;O$348,$2:$2,0),FALSE),"")</f>
        <v>160068.51999999999</v>
      </c>
      <c r="P387" s="8">
        <f>IFERROR(VLOOKUP($B$386,$4:$126,MATCH($R387&amp;"/"&amp;P$348,$2:$2,0),FALSE),"")</f>
        <v>177566.4</v>
      </c>
      <c r="Q387" s="6"/>
      <c r="R387" s="9" t="s">
        <v>12</v>
      </c>
    </row>
    <row r="388" spans="1:18">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t="str">
        <f>IFERROR(VLOOKUP($B$386,$4:$126,MATCH($R388&amp;"/"&amp;H$348,$2:$2,0),FALSE),"")</f>
        <v/>
      </c>
      <c r="I388" s="8">
        <f>IFERROR(VLOOKUP($B$386,$4:$126,MATCH($R388&amp;"/"&amp;I$348,$2:$2,0),FALSE),"")</f>
        <v>10418.709999999999</v>
      </c>
      <c r="J388" s="8">
        <f>IFERROR(VLOOKUP($B$386,$4:$126,MATCH($R388&amp;"/"&amp;J$348,$2:$2,0),FALSE),"")</f>
        <v>13844.94</v>
      </c>
      <c r="K388" s="8">
        <f>IFERROR(VLOOKUP($B$386,$4:$126,MATCH($R388&amp;"/"&amp;K$348,$2:$2,0),FALSE),"")</f>
        <v>64044.88</v>
      </c>
      <c r="L388" s="8">
        <f>IFERROR(VLOOKUP($B$386,$4:$126,MATCH($R388&amp;"/"&amp;L$348,$2:$2,0),FALSE),"")</f>
        <v>62157.14</v>
      </c>
      <c r="M388" s="8">
        <f>IFERROR(VLOOKUP($B$386,$4:$126,MATCH($R388&amp;"/"&amp;M$348,$2:$2,0),FALSE),"")</f>
        <v>66559.34</v>
      </c>
      <c r="N388" s="8">
        <f>IFERROR(VLOOKUP($B$386,$4:$126,MATCH($R388&amp;"/"&amp;N$348,$2:$2,0),FALSE),"")</f>
        <v>137207.42000000001</v>
      </c>
      <c r="O388" s="8">
        <f>IFERROR(VLOOKUP($B$386,$4:$126,MATCH($R388&amp;"/"&amp;O$348,$2:$2,0),FALSE),"")</f>
        <v>163994.88</v>
      </c>
      <c r="P388" s="8">
        <f>IFERROR(VLOOKUP($B$386,$4:$126,MATCH($R388&amp;"/"&amp;P$348,$2:$2,0),FALSE),"")</f>
        <v>185755.79</v>
      </c>
      <c r="Q388" s="6"/>
      <c r="R388" s="9" t="s">
        <v>13</v>
      </c>
    </row>
    <row r="389" spans="1:18">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t="str">
        <f>IFERROR(VLOOKUP($B$386,$4:$126,MATCH($R389&amp;"/"&amp;G$348,$2:$2,0),FALSE),"")</f>
        <v/>
      </c>
      <c r="H389" s="8" t="str">
        <f>IFERROR(VLOOKUP($B$386,$4:$126,MATCH($R389&amp;"/"&amp;H$348,$2:$2,0),FALSE),"")</f>
        <v/>
      </c>
      <c r="I389" s="8">
        <f>IFERROR(VLOOKUP($B$386,$4:$126,MATCH($R389&amp;"/"&amp;I$348,$2:$2,0),FALSE),"")</f>
        <v>12825</v>
      </c>
      <c r="J389" s="8">
        <f>IFERROR(VLOOKUP($B$386,$4:$126,MATCH($R389&amp;"/"&amp;J$348,$2:$2,0),FALSE),"")</f>
        <v>14714.83</v>
      </c>
      <c r="K389" s="8">
        <f>IFERROR(VLOOKUP($B$386,$4:$126,MATCH($R389&amp;"/"&amp;K$348,$2:$2,0),FALSE),"")</f>
        <v>63613.42</v>
      </c>
      <c r="L389" s="8">
        <f>IFERROR(VLOOKUP($B$386,$4:$126,MATCH($R389&amp;"/"&amp;L$348,$2:$2,0),FALSE),"")</f>
        <v>63072.29</v>
      </c>
      <c r="M389" s="8">
        <f>IFERROR(VLOOKUP($B$386,$4:$126,MATCH($R389&amp;"/"&amp;M$348,$2:$2,0),FALSE),"")</f>
        <v>69342.62</v>
      </c>
      <c r="N389" s="8">
        <f>IFERROR(VLOOKUP($B$386,$4:$126,MATCH($R389&amp;"/"&amp;N$348,$2:$2,0),FALSE),"")</f>
        <v>141389.72</v>
      </c>
      <c r="O389" s="8">
        <f>IFERROR(VLOOKUP($B$386,$4:$126,MATCH($R389&amp;"/"&amp;O$348,$2:$2,0),FALSE),"")</f>
        <v>165983</v>
      </c>
      <c r="P389" s="8" t="str">
        <f>IFERROR(VLOOKUP($B$386,$4:$126,MATCH($R389&amp;"/"&amp;P$348,$2:$2,0),FALSE),"")</f>
        <v/>
      </c>
      <c r="Q389" s="6"/>
      <c r="R389" s="9" t="s">
        <v>14</v>
      </c>
    </row>
    <row r="390" spans="1:18">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t="str">
        <f>IFERROR(VLOOKUP($B$386,$4:$126,MATCH($R390&amp;"/"&amp;F$348,$2:$2,0),FALSE),"")</f>
        <v/>
      </c>
      <c r="G390" s="8" t="str">
        <f>IFERROR(VLOOKUP($B$386,$4:$126,MATCH($R390&amp;"/"&amp;G$348,$2:$2,0),FALSE),"")</f>
        <v/>
      </c>
      <c r="H390" s="8">
        <f>IFERROR(VLOOKUP($B$386,$4:$126,MATCH($R390&amp;"/"&amp;H$348,$2:$2,0),FALSE),"")</f>
        <v>8420.82</v>
      </c>
      <c r="I390" s="8">
        <f>IFERROR(VLOOKUP($B$386,$4:$126,MATCH($R390&amp;"/"&amp;I$348,$2:$2,0),FALSE),"")</f>
        <v>14133.29</v>
      </c>
      <c r="J390" s="8">
        <f>IFERROR(VLOOKUP($B$386,$4:$126,MATCH($R390&amp;"/"&amp;J$348,$2:$2,0),FALSE),"")</f>
        <v>64346.49</v>
      </c>
      <c r="K390" s="8">
        <f>IFERROR(VLOOKUP($B$386,$4:$126,MATCH($R390&amp;"/"&amp;K$348,$2:$2,0),FALSE),"")</f>
        <v>64004.1</v>
      </c>
      <c r="L390" s="8">
        <f>IFERROR(VLOOKUP($B$386,$4:$126,MATCH($R390&amp;"/"&amp;L$348,$2:$2,0),FALSE),"")</f>
        <v>67082.87</v>
      </c>
      <c r="M390" s="8">
        <f>IFERROR(VLOOKUP($B$386,$4:$126,MATCH($R390&amp;"/"&amp;M$348,$2:$2,0),FALSE),"")</f>
        <v>128042.93</v>
      </c>
      <c r="N390" s="8">
        <f>IFERROR(VLOOKUP($B$386,$4:$126,MATCH($R390&amp;"/"&amp;N$348,$2:$2,0),FALSE),IFERROR(VLOOKUP($B$386,$4:$126,MATCH($R389&amp;"/"&amp;N$348,$2:$2,0),FALSE),IFERROR(VLOOKUP($B$386,$4:$126,MATCH($R388&amp;"/"&amp;N$348,$2:$2,0),FALSE),IFERROR(VLOOKUP($B$386,$4:$126,MATCH($R387&amp;"/"&amp;N$348,$2:$2,0),FALSE),""))))</f>
        <v>158585.06</v>
      </c>
      <c r="O390" s="8">
        <f>IFERROR(VLOOKUP($B$386,$4:$126,MATCH($R390&amp;"/"&amp;O$348,$2:$2,0),FALSE),IFERROR(VLOOKUP($B$386,$4:$126,MATCH($R389&amp;"/"&amp;O$348,$2:$2,0),FALSE),IFERROR(VLOOKUP($B$386,$4:$126,MATCH($R388&amp;"/"&amp;O$348,$2:$2,0),FALSE),IFERROR(VLOOKUP($B$386,$4:$126,MATCH($R387&amp;"/"&amp;O$348,$2:$2,0),FALSE),""))))</f>
        <v>173661.86</v>
      </c>
      <c r="P390" s="8">
        <f>IFERROR(VLOOKUP($B$386,$4:$126,MATCH($R390&amp;"/"&amp;P$348,$2:$2,0),FALSE),IFERROR(VLOOKUP($B$386,$4:$126,MATCH($R389&amp;"/"&amp;P$348,$2:$2,0),FALSE),IFERROR(VLOOKUP($B$386,$4:$126,MATCH($R388&amp;"/"&amp;P$348,$2:$2,0),FALSE),IFERROR(VLOOKUP($B$386,$4:$126,MATCH($R387&amp;"/"&amp;P$348,$2:$2,0),FALSE),""))))</f>
        <v>185755.79</v>
      </c>
      <c r="Q390" s="6"/>
      <c r="R390" s="9" t="s">
        <v>15</v>
      </c>
    </row>
    <row r="391" spans="1:18">
      <c r="B391" s="12" t="e">
        <f t="shared" ref="B391:P391" si="25">+B390/B$402</f>
        <v>#VALUE!</v>
      </c>
      <c r="C391" s="12" t="e">
        <f t="shared" si="25"/>
        <v>#VALUE!</v>
      </c>
      <c r="D391" s="12" t="e">
        <f t="shared" si="25"/>
        <v>#VALUE!</v>
      </c>
      <c r="E391" s="12" t="e">
        <f t="shared" si="25"/>
        <v>#VALUE!</v>
      </c>
      <c r="F391" s="12" t="e">
        <f t="shared" si="25"/>
        <v>#VALUE!</v>
      </c>
      <c r="G391" s="12" t="e">
        <f t="shared" si="25"/>
        <v>#VALUE!</v>
      </c>
      <c r="H391" s="12">
        <f t="shared" si="25"/>
        <v>1.9204604496422884E-3</v>
      </c>
      <c r="I391" s="12">
        <f t="shared" si="25"/>
        <v>3.2108118896862102E-3</v>
      </c>
      <c r="J391" s="12">
        <f t="shared" si="25"/>
        <v>1.3333780372617949E-2</v>
      </c>
      <c r="K391" s="12">
        <f t="shared" si="25"/>
        <v>8.9172833412518616E-3</v>
      </c>
      <c r="L391" s="12">
        <f t="shared" si="25"/>
        <v>8.8399329537429804E-3</v>
      </c>
      <c r="M391" s="12">
        <f t="shared" si="25"/>
        <v>1.3978983221592928E-2</v>
      </c>
      <c r="N391" s="12">
        <f t="shared" si="25"/>
        <v>1.7224928523199273E-2</v>
      </c>
      <c r="O391" s="12">
        <f t="shared" ref="O391" si="26">+O390/O$402</f>
        <v>1.0877157323424619E-2</v>
      </c>
      <c r="P391" s="12">
        <f t="shared" si="25"/>
        <v>1.0765346612367886E-2</v>
      </c>
      <c r="Q391" s="6"/>
      <c r="R391" s="11" t="s">
        <v>392</v>
      </c>
    </row>
    <row r="392" spans="1:18">
      <c r="A392" s="84"/>
      <c r="B392" s="249" t="s">
        <v>320</v>
      </c>
      <c r="C392" s="249"/>
      <c r="D392" s="249"/>
      <c r="E392" s="249"/>
      <c r="F392" s="249"/>
      <c r="G392" s="249"/>
      <c r="H392" s="249"/>
      <c r="I392" s="249"/>
      <c r="J392" s="249"/>
      <c r="K392" s="249"/>
      <c r="L392" s="249"/>
      <c r="M392" s="249"/>
      <c r="N392" s="249"/>
      <c r="O392" s="116"/>
      <c r="P392" s="116"/>
      <c r="Q392" s="6"/>
      <c r="R392" s="3"/>
    </row>
    <row r="393" spans="1:18">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t="str">
        <f>IFERROR(VLOOKUP($B$392,$4:$126,MATCH($R393&amp;"/"&amp;H$348,$2:$2,0),FALSE),"")</f>
        <v/>
      </c>
      <c r="I393" s="8">
        <f>IFERROR(VLOOKUP($B$392,$4:$126,MATCH($R393&amp;"/"&amp;I$348,$2:$2,0),FALSE),"")</f>
        <v>992315.21</v>
      </c>
      <c r="J393" s="8">
        <f>IFERROR(VLOOKUP($B$392,$4:$126,MATCH($R393&amp;"/"&amp;J$348,$2:$2,0),FALSE),"")</f>
        <v>1077907.6599999999</v>
      </c>
      <c r="K393" s="8">
        <f>IFERROR(VLOOKUP($B$392,$4:$126,MATCH($R393&amp;"/"&amp;K$348,$2:$2,0),FALSE),"")</f>
        <v>1443372.41</v>
      </c>
      <c r="L393" s="8">
        <f>IFERROR(VLOOKUP($B$392,$4:$126,MATCH($R393&amp;"/"&amp;L$348,$2:$2,0),FALSE),"")</f>
        <v>1455546.59</v>
      </c>
      <c r="M393" s="8">
        <f>IFERROR(VLOOKUP($B$392,$4:$126,MATCH($R393&amp;"/"&amp;M$348,$2:$2,0),FALSE),"")</f>
        <v>1838458.95</v>
      </c>
      <c r="N393" s="8">
        <f>IFERROR(VLOOKUP($B$392,$4:$126,MATCH($R393&amp;"/"&amp;N$348,$2:$2,0),FALSE),"")</f>
        <v>3249190.72</v>
      </c>
      <c r="O393" s="8">
        <f>IFERROR(VLOOKUP($B$392,$4:$126,MATCH($R393&amp;"/"&amp;O$348,$2:$2,0),FALSE),"")</f>
        <v>3379990.89</v>
      </c>
      <c r="P393" s="8">
        <f>IFERROR(VLOOKUP($B$392,$4:$126,MATCH($R393&amp;"/"&amp;P$348,$2:$2,0),FALSE),"")</f>
        <v>4171299.04</v>
      </c>
      <c r="Q393" s="6"/>
      <c r="R393" s="9" t="s">
        <v>12</v>
      </c>
    </row>
    <row r="394" spans="1:18">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t="str">
        <f>IFERROR(VLOOKUP($B$392,$4:$126,MATCH($R394&amp;"/"&amp;H$348,$2:$2,0),FALSE),"")</f>
        <v/>
      </c>
      <c r="I394" s="8">
        <f>IFERROR(VLOOKUP($B$392,$4:$126,MATCH($R394&amp;"/"&amp;I$348,$2:$2,0),FALSE),"")</f>
        <v>979339.9</v>
      </c>
      <c r="J394" s="8">
        <f>IFERROR(VLOOKUP($B$392,$4:$126,MATCH($R394&amp;"/"&amp;J$348,$2:$2,0),FALSE),"")</f>
        <v>1052018.19</v>
      </c>
      <c r="K394" s="8">
        <f>IFERROR(VLOOKUP($B$392,$4:$126,MATCH($R394&amp;"/"&amp;K$348,$2:$2,0),FALSE),"")</f>
        <v>1696668.09</v>
      </c>
      <c r="L394" s="8">
        <f>IFERROR(VLOOKUP($B$392,$4:$126,MATCH($R394&amp;"/"&amp;L$348,$2:$2,0),FALSE),"")</f>
        <v>1460269.6</v>
      </c>
      <c r="M394" s="8">
        <f>IFERROR(VLOOKUP($B$392,$4:$126,MATCH($R394&amp;"/"&amp;M$348,$2:$2,0),FALSE),"")</f>
        <v>1855141.49</v>
      </c>
      <c r="N394" s="8">
        <f>IFERROR(VLOOKUP($B$392,$4:$126,MATCH($R394&amp;"/"&amp;N$348,$2:$2,0),FALSE),"")</f>
        <v>3098536.2</v>
      </c>
      <c r="O394" s="8">
        <f>IFERROR(VLOOKUP($B$392,$4:$126,MATCH($R394&amp;"/"&amp;O$348,$2:$2,0),FALSE),"")</f>
        <v>3712455.66</v>
      </c>
      <c r="P394" s="8">
        <f>IFERROR(VLOOKUP($B$392,$4:$126,MATCH($R394&amp;"/"&amp;P$348,$2:$2,0),FALSE),"")</f>
        <v>5641686.3200000003</v>
      </c>
      <c r="Q394" s="6"/>
      <c r="R394" s="9" t="s">
        <v>13</v>
      </c>
    </row>
    <row r="395" spans="1:18">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t="str">
        <f>IFERROR(VLOOKUP($B$392,$4:$126,MATCH($R395&amp;"/"&amp;G$348,$2:$2,0),FALSE),"")</f>
        <v/>
      </c>
      <c r="H395" s="8" t="str">
        <f>IFERROR(VLOOKUP($B$392,$4:$126,MATCH($R395&amp;"/"&amp;H$348,$2:$2,0),FALSE),"")</f>
        <v/>
      </c>
      <c r="I395" s="8">
        <f>IFERROR(VLOOKUP($B$392,$4:$126,MATCH($R395&amp;"/"&amp;I$348,$2:$2,0),FALSE),"")</f>
        <v>1059475</v>
      </c>
      <c r="J395" s="8">
        <f>IFERROR(VLOOKUP($B$392,$4:$126,MATCH($R395&amp;"/"&amp;J$348,$2:$2,0),FALSE),"")</f>
        <v>1122556.32</v>
      </c>
      <c r="K395" s="8">
        <f>IFERROR(VLOOKUP($B$392,$4:$126,MATCH($R395&amp;"/"&amp;K$348,$2:$2,0),FALSE),"")</f>
        <v>1606341.94</v>
      </c>
      <c r="L395" s="8">
        <f>IFERROR(VLOOKUP($B$392,$4:$126,MATCH($R395&amp;"/"&amp;L$348,$2:$2,0),FALSE),"")</f>
        <v>1493325.29</v>
      </c>
      <c r="M395" s="8">
        <f>IFERROR(VLOOKUP($B$392,$4:$126,MATCH($R395&amp;"/"&amp;M$348,$2:$2,0),FALSE),"")</f>
        <v>1887344.99</v>
      </c>
      <c r="N395" s="8">
        <f>IFERROR(VLOOKUP($B$392,$4:$126,MATCH($R395&amp;"/"&amp;N$348,$2:$2,0),FALSE),"")</f>
        <v>3070893.17</v>
      </c>
      <c r="O395" s="8">
        <f>IFERROR(VLOOKUP($B$392,$4:$126,MATCH($R395&amp;"/"&amp;O$348,$2:$2,0),FALSE),"")</f>
        <v>3740613.08</v>
      </c>
      <c r="P395" s="8" t="str">
        <f>IFERROR(VLOOKUP($B$392,$4:$126,MATCH($R395&amp;"/"&amp;P$348,$2:$2,0),FALSE),"")</f>
        <v/>
      </c>
      <c r="Q395" s="6"/>
      <c r="R395" s="9" t="s">
        <v>14</v>
      </c>
    </row>
    <row r="396" spans="1:18">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t="str">
        <f>IFERROR(VLOOKUP($B$392,$4:$126,MATCH($R396&amp;"/"&amp;F$348,$2:$2,0),FALSE),"")</f>
        <v/>
      </c>
      <c r="G396" s="8" t="str">
        <f>IFERROR(VLOOKUP($B$392,$4:$126,MATCH($R396&amp;"/"&amp;G$348,$2:$2,0),FALSE),"")</f>
        <v/>
      </c>
      <c r="H396" s="8">
        <f>IFERROR(VLOOKUP($B$392,$4:$126,MATCH($R396&amp;"/"&amp;H$348,$2:$2,0),FALSE),"")</f>
        <v>1032251.7</v>
      </c>
      <c r="I396" s="8">
        <f>IFERROR(VLOOKUP($B$392,$4:$126,MATCH($R396&amp;"/"&amp;I$348,$2:$2,0),FALSE),"")</f>
        <v>1004710.53</v>
      </c>
      <c r="J396" s="8">
        <f>IFERROR(VLOOKUP($B$392,$4:$126,MATCH($R396&amp;"/"&amp;J$348,$2:$2,0),FALSE),"")</f>
        <v>1362408.28</v>
      </c>
      <c r="K396" s="8">
        <f>IFERROR(VLOOKUP($B$392,$4:$126,MATCH($R396&amp;"/"&amp;K$348,$2:$2,0),FALSE),"")</f>
        <v>1531240.8</v>
      </c>
      <c r="L396" s="8">
        <f>IFERROR(VLOOKUP($B$392,$4:$126,MATCH($R396&amp;"/"&amp;L$348,$2:$2,0),FALSE),"")</f>
        <v>1681564.06</v>
      </c>
      <c r="M396" s="8">
        <f>IFERROR(VLOOKUP($B$392,$4:$126,MATCH($R396&amp;"/"&amp;M$348,$2:$2,0),FALSE),"")</f>
        <v>1942894.47</v>
      </c>
      <c r="N396" s="8">
        <f>IFERROR(VLOOKUP($B$392,$4:$126,MATCH($R396&amp;"/"&amp;N$348,$2:$2,0),FALSE),IFERROR(VLOOKUP($B$392,$4:$126,MATCH($R395&amp;"/"&amp;N$348,$2:$2,0),FALSE),IFERROR(VLOOKUP($B$392,$4:$126,MATCH($R394&amp;"/"&amp;N$348,$2:$2,0),FALSE),IFERROR(VLOOKUP($B$392,$4:$126,MATCH($R393&amp;"/"&amp;N$348,$2:$2,0),FALSE),""))))</f>
        <v>3346051.41</v>
      </c>
      <c r="O396" s="8">
        <f>IFERROR(VLOOKUP($B$392,$4:$126,MATCH($R396&amp;"/"&amp;O$348,$2:$2,0),FALSE),IFERROR(VLOOKUP($B$392,$4:$126,MATCH($R395&amp;"/"&amp;O$348,$2:$2,0),FALSE),IFERROR(VLOOKUP($B$392,$4:$126,MATCH($R394&amp;"/"&amp;O$348,$2:$2,0),FALSE),IFERROR(VLOOKUP($B$392,$4:$126,MATCH($R393&amp;"/"&amp;O$348,$2:$2,0),FALSE),""))))</f>
        <v>4079581.57</v>
      </c>
      <c r="P396" s="8">
        <f>IFERROR(VLOOKUP($B$392,$4:$126,MATCH($R396&amp;"/"&amp;P$348,$2:$2,0),FALSE),IFERROR(VLOOKUP($B$392,$4:$126,MATCH($R395&amp;"/"&amp;P$348,$2:$2,0),FALSE),IFERROR(VLOOKUP($B$392,$4:$126,MATCH($R394&amp;"/"&amp;P$348,$2:$2,0),FALSE),IFERROR(VLOOKUP($B$392,$4:$126,MATCH($R393&amp;"/"&amp;P$348,$2:$2,0),FALSE),""))))</f>
        <v>5641686.3200000003</v>
      </c>
      <c r="Q396" s="6"/>
      <c r="R396" s="9" t="s">
        <v>15</v>
      </c>
    </row>
    <row r="397" spans="1:18">
      <c r="A397" s="85"/>
      <c r="B397" s="12" t="e">
        <f t="shared" ref="B397:M397" si="27">+B396/B$402</f>
        <v>#VALUE!</v>
      </c>
      <c r="C397" s="12" t="e">
        <f t="shared" si="27"/>
        <v>#VALUE!</v>
      </c>
      <c r="D397" s="12" t="e">
        <f t="shared" si="27"/>
        <v>#VALUE!</v>
      </c>
      <c r="E397" s="12" t="e">
        <f t="shared" si="27"/>
        <v>#VALUE!</v>
      </c>
      <c r="F397" s="12" t="e">
        <f t="shared" si="27"/>
        <v>#VALUE!</v>
      </c>
      <c r="G397" s="12" t="e">
        <f t="shared" si="27"/>
        <v>#VALUE!</v>
      </c>
      <c r="H397" s="12">
        <f t="shared" si="27"/>
        <v>0.23541633284240926</v>
      </c>
      <c r="I397" s="12">
        <f t="shared" si="27"/>
        <v>0.22825092497337374</v>
      </c>
      <c r="J397" s="12">
        <f t="shared" si="27"/>
        <v>0.28231614161636759</v>
      </c>
      <c r="K397" s="12">
        <f t="shared" si="27"/>
        <v>0.2133380217405631</v>
      </c>
      <c r="L397" s="12">
        <f t="shared" si="27"/>
        <v>0.22159030387077713</v>
      </c>
      <c r="M397" s="12">
        <f t="shared" si="27"/>
        <v>0.21211393083128985</v>
      </c>
      <c r="N397" s="12">
        <f>+N396/N$402</f>
        <v>0.36343585185262817</v>
      </c>
      <c r="O397" s="12">
        <f>+O396/O$402</f>
        <v>0.25552099091092079</v>
      </c>
      <c r="P397" s="12">
        <f>+P396/P$402</f>
        <v>0.32695997639187585</v>
      </c>
      <c r="Q397" s="6"/>
      <c r="R397" s="11" t="s">
        <v>392</v>
      </c>
    </row>
    <row r="398" spans="1:18">
      <c r="B398" s="227" t="s">
        <v>321</v>
      </c>
      <c r="C398" s="227"/>
      <c r="D398" s="227"/>
      <c r="E398" s="227"/>
      <c r="F398" s="227"/>
      <c r="G398" s="227"/>
      <c r="H398" s="227"/>
      <c r="I398" s="227"/>
      <c r="J398" s="227"/>
      <c r="K398" s="227"/>
      <c r="L398" s="227"/>
      <c r="M398" s="227"/>
      <c r="N398" s="227"/>
      <c r="O398" s="115"/>
      <c r="P398" s="115"/>
      <c r="Q398" s="6"/>
      <c r="R398" s="3"/>
    </row>
    <row r="399" spans="1:18">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t="str">
        <f>IFERROR(VLOOKUP($B$398,$4:$126,MATCH($R399&amp;"/"&amp;H$348,$2:$2,0),FALSE),"")</f>
        <v/>
      </c>
      <c r="I399" s="8">
        <f>IFERROR(VLOOKUP($B$398,$4:$126,MATCH($R399&amp;"/"&amp;I$348,$2:$2,0),FALSE),"")</f>
        <v>3460875.18</v>
      </c>
      <c r="J399" s="8">
        <f>IFERROR(VLOOKUP($B$398,$4:$126,MATCH($R399&amp;"/"&amp;J$348,$2:$2,0),FALSE),"")</f>
        <v>4007895.5</v>
      </c>
      <c r="K399" s="8">
        <f>IFERROR(VLOOKUP($B$398,$4:$126,MATCH($R399&amp;"/"&amp;K$348,$2:$2,0),FALSE),"")</f>
        <v>5342743.09</v>
      </c>
      <c r="L399" s="8">
        <f>IFERROR(VLOOKUP($B$398,$4:$126,MATCH($R399&amp;"/"&amp;L$348,$2:$2,0),FALSE),"")</f>
        <v>6392371.4699999997</v>
      </c>
      <c r="M399" s="8">
        <f>IFERROR(VLOOKUP($B$398,$4:$126,MATCH($R399&amp;"/"&amp;M$348,$2:$2,0),FALSE),"")</f>
        <v>7776320.8099999996</v>
      </c>
      <c r="N399" s="8">
        <f>IFERROR(VLOOKUP($B$398,$4:$126,MATCH($R399&amp;"/"&amp;N$348,$2:$2,0),FALSE),"")</f>
        <v>9480417.3900000006</v>
      </c>
      <c r="O399" s="8">
        <f>IFERROR(VLOOKUP($B$398,$4:$126,MATCH($R399&amp;"/"&amp;O$348,$2:$2,0),FALSE),"")</f>
        <v>10872643.369999999</v>
      </c>
      <c r="P399" s="8">
        <f>IFERROR(VLOOKUP($B$398,$4:$126,MATCH($R399&amp;"/"&amp;P$348,$2:$2,0),FALSE),"")</f>
        <v>16972896.07</v>
      </c>
      <c r="Q399" s="6"/>
      <c r="R399" s="9" t="s">
        <v>12</v>
      </c>
    </row>
    <row r="400" spans="1:18">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t="str">
        <f>IFERROR(VLOOKUP($B$398,$4:$126,MATCH($R400&amp;"/"&amp;H$348,$2:$2,0),FALSE),"")</f>
        <v/>
      </c>
      <c r="I400" s="8">
        <f>IFERROR(VLOOKUP($B$398,$4:$126,MATCH($R400&amp;"/"&amp;I$348,$2:$2,0),FALSE),"")</f>
        <v>3314868.42</v>
      </c>
      <c r="J400" s="8">
        <f>IFERROR(VLOOKUP($B$398,$4:$126,MATCH($R400&amp;"/"&amp;J$348,$2:$2,0),FALSE),"")</f>
        <v>3607300.66</v>
      </c>
      <c r="K400" s="8">
        <f>IFERROR(VLOOKUP($B$398,$4:$126,MATCH($R400&amp;"/"&amp;K$348,$2:$2,0),FALSE),"")</f>
        <v>5770833.2300000004</v>
      </c>
      <c r="L400" s="8">
        <f>IFERROR(VLOOKUP($B$398,$4:$126,MATCH($R400&amp;"/"&amp;L$348,$2:$2,0),FALSE),"")</f>
        <v>6333141.7000000002</v>
      </c>
      <c r="M400" s="8">
        <f>IFERROR(VLOOKUP($B$398,$4:$126,MATCH($R400&amp;"/"&amp;M$348,$2:$2,0),FALSE),"")</f>
        <v>7770292.75</v>
      </c>
      <c r="N400" s="8">
        <f>IFERROR(VLOOKUP($B$398,$4:$126,MATCH($R400&amp;"/"&amp;N$348,$2:$2,0),FALSE),"")</f>
        <v>9459306.7699999996</v>
      </c>
      <c r="O400" s="8">
        <f>IFERROR(VLOOKUP($B$398,$4:$126,MATCH($R400&amp;"/"&amp;O$348,$2:$2,0),FALSE),"")</f>
        <v>10957153.029999999</v>
      </c>
      <c r="P400" s="8">
        <f>IFERROR(VLOOKUP($B$398,$4:$126,MATCH($R400&amp;"/"&amp;P$348,$2:$2,0),FALSE),"")</f>
        <v>17254975.309999999</v>
      </c>
      <c r="Q400" s="6"/>
      <c r="R400" s="9" t="s">
        <v>13</v>
      </c>
    </row>
    <row r="401" spans="1:18">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t="str">
        <f>IFERROR(VLOOKUP($B$398,$4:$126,MATCH($R401&amp;"/"&amp;G$348,$2:$2,0),FALSE),"")</f>
        <v/>
      </c>
      <c r="H401" s="8" t="str">
        <f>IFERROR(VLOOKUP($B$398,$4:$126,MATCH($R401&amp;"/"&amp;H$348,$2:$2,0),FALSE),"")</f>
        <v/>
      </c>
      <c r="I401" s="8">
        <f>IFERROR(VLOOKUP($B$398,$4:$126,MATCH($R401&amp;"/"&amp;I$348,$2:$2,0),FALSE),"")</f>
        <v>3460369</v>
      </c>
      <c r="J401" s="8">
        <f>IFERROR(VLOOKUP($B$398,$4:$126,MATCH($R401&amp;"/"&amp;J$348,$2:$2,0),FALSE),"")</f>
        <v>3900515.62</v>
      </c>
      <c r="K401" s="8">
        <f>IFERROR(VLOOKUP($B$398,$4:$126,MATCH($R401&amp;"/"&amp;K$348,$2:$2,0),FALSE),"")</f>
        <v>5490239.5700000003</v>
      </c>
      <c r="L401" s="8">
        <f>IFERROR(VLOOKUP($B$398,$4:$126,MATCH($R401&amp;"/"&amp;L$348,$2:$2,0),FALSE),"")</f>
        <v>6071486.3200000003</v>
      </c>
      <c r="M401" s="8">
        <f>IFERROR(VLOOKUP($B$398,$4:$126,MATCH($R401&amp;"/"&amp;M$348,$2:$2,0),FALSE),"")</f>
        <v>7109298.1399999997</v>
      </c>
      <c r="N401" s="8">
        <f>IFERROR(VLOOKUP($B$398,$4:$126,MATCH($R401&amp;"/"&amp;N$348,$2:$2,0),FALSE),"")</f>
        <v>9830008.1199999992</v>
      </c>
      <c r="O401" s="8">
        <f>IFERROR(VLOOKUP($B$398,$4:$126,MATCH($R401&amp;"/"&amp;O$348,$2:$2,0),FALSE),"")</f>
        <v>11865925.859999999</v>
      </c>
      <c r="P401" s="8" t="str">
        <f>IFERROR(VLOOKUP($B$398,$4:$126,MATCH($R401&amp;"/"&amp;P$348,$2:$2,0),FALSE),"")</f>
        <v/>
      </c>
      <c r="Q401" s="6"/>
      <c r="R401" s="9" t="s">
        <v>14</v>
      </c>
    </row>
    <row r="402" spans="1:18">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t="str">
        <f>IFERROR(VLOOKUP($B$398,$4:$126,MATCH($R402&amp;"/"&amp;F$348,$2:$2,0),FALSE),"")</f>
        <v/>
      </c>
      <c r="G402" s="8" t="str">
        <f>IFERROR(VLOOKUP($B$398,$4:$126,MATCH($R402&amp;"/"&amp;G$348,$2:$2,0),FALSE),"")</f>
        <v/>
      </c>
      <c r="H402" s="8">
        <f>IFERROR(VLOOKUP($B$398,$4:$126,MATCH($R402&amp;"/"&amp;H$348,$2:$2,0),FALSE),"")</f>
        <v>4384792.2</v>
      </c>
      <c r="I402" s="8">
        <f>IFERROR(VLOOKUP($B$398,$4:$126,MATCH($R402&amp;"/"&amp;I$348,$2:$2,0),FALSE),"")</f>
        <v>4401780.76</v>
      </c>
      <c r="J402" s="8">
        <f>IFERROR(VLOOKUP($B$398,$4:$126,MATCH($R402&amp;"/"&amp;J$348,$2:$2,0),FALSE),"")</f>
        <v>4825824.95</v>
      </c>
      <c r="K402" s="8">
        <f>IFERROR(VLOOKUP($B$398,$4:$126,MATCH($R402&amp;"/"&amp;K$348,$2:$2,0),FALSE),"")</f>
        <v>7177533.5099999998</v>
      </c>
      <c r="L402" s="8">
        <f>IFERROR(VLOOKUP($B$398,$4:$126,MATCH($R402&amp;"/"&amp;L$348,$2:$2,0),FALSE),"")</f>
        <v>7588617.5099999998</v>
      </c>
      <c r="M402" s="8">
        <f>IFERROR(VLOOKUP($B$398,$4:$126,MATCH($R402&amp;"/"&amp;M$348,$2:$2,0),FALSE),"")</f>
        <v>9159674.0600000005</v>
      </c>
      <c r="N402" s="8">
        <f>IFERROR(VLOOKUP($B$398,$4:$126,MATCH($R402&amp;"/"&amp;N$348,$2:$2,0),FALSE),IFERROR(VLOOKUP($B$398,$4:$126,MATCH($R401&amp;"/"&amp;N$348,$2:$2,0),FALSE),IFERROR(VLOOKUP($B$398,$4:$126,MATCH($R400&amp;"/"&amp;N$348,$2:$2,0),FALSE),IFERROR(VLOOKUP($B$398,$4:$126,MATCH($R399&amp;"/"&amp;N$348,$2:$2,0),FALSE),""))))</f>
        <v>9206718.0299999993</v>
      </c>
      <c r="O402" s="8">
        <f>IFERROR(VLOOKUP($B$398,$4:$126,MATCH($R402&amp;"/"&amp;O$348,$2:$2,0),FALSE),IFERROR(VLOOKUP($B$398,$4:$126,MATCH($R401&amp;"/"&amp;O$348,$2:$2,0),FALSE),IFERROR(VLOOKUP($B$398,$4:$126,MATCH($R400&amp;"/"&amp;O$348,$2:$2,0),FALSE),IFERROR(VLOOKUP($B$398,$4:$126,MATCH($R399&amp;"/"&amp;O$348,$2:$2,0),FALSE),""))))</f>
        <v>15965739.470000001</v>
      </c>
      <c r="P402" s="8">
        <f>IFERROR(VLOOKUP($B$398,$4:$126,MATCH($R402&amp;"/"&amp;P$348,$2:$2,0),FALSE),IFERROR(VLOOKUP($B$398,$4:$126,MATCH($R401&amp;"/"&amp;P$348,$2:$2,0),FALSE),IFERROR(VLOOKUP($B$398,$4:$126,MATCH($R400&amp;"/"&amp;P$348,$2:$2,0),FALSE),IFERROR(VLOOKUP($B$398,$4:$126,MATCH($R399&amp;"/"&amp;P$348,$2:$2,0),FALSE),""))))</f>
        <v>17254975.309999999</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323</v>
      </c>
      <c r="C404" s="245"/>
      <c r="D404" s="245"/>
      <c r="E404" s="245"/>
      <c r="F404" s="245"/>
      <c r="G404" s="245"/>
      <c r="H404" s="245"/>
      <c r="I404" s="245"/>
      <c r="J404" s="245"/>
      <c r="K404" s="245"/>
      <c r="L404" s="245"/>
      <c r="M404" s="245"/>
      <c r="N404" s="245"/>
      <c r="O404" s="118"/>
      <c r="P404" s="118"/>
      <c r="Q404" s="6"/>
      <c r="R404" s="3"/>
    </row>
    <row r="405" spans="1:18">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t="str">
        <f>IFERROR(VLOOKUP($B$404,$4:$126,MATCH($R405&amp;"/"&amp;H$348,$2:$2,0),FALSE),"")</f>
        <v/>
      </c>
      <c r="I405" s="8">
        <f>IFERROR(VLOOKUP($B$404,$4:$126,MATCH($R405&amp;"/"&amp;I$348,$2:$2,0),FALSE),"")</f>
        <v>1127052.46</v>
      </c>
      <c r="J405" s="8">
        <f>IFERROR(VLOOKUP($B$404,$4:$126,MATCH($R405&amp;"/"&amp;J$348,$2:$2,0),FALSE),"")</f>
        <v>1357508.02</v>
      </c>
      <c r="K405" s="8">
        <f>IFERROR(VLOOKUP($B$404,$4:$126,MATCH($R405&amp;"/"&amp;K$348,$2:$2,0),FALSE),"")</f>
        <v>1298341.67</v>
      </c>
      <c r="L405" s="8">
        <f>IFERROR(VLOOKUP($B$404,$4:$126,MATCH($R405&amp;"/"&amp;L$348,$2:$2,0),FALSE),"")</f>
        <v>1507521.8</v>
      </c>
      <c r="M405" s="8">
        <f>IFERROR(VLOOKUP($B$404,$4:$126,MATCH($R405&amp;"/"&amp;M$348,$2:$2,0),FALSE),"")</f>
        <v>2241453.27</v>
      </c>
      <c r="N405" s="8">
        <f>IFERROR(VLOOKUP($B$404,$4:$126,MATCH($R405&amp;"/"&amp;N$348,$2:$2,0),FALSE),"")</f>
        <v>2787392.99</v>
      </c>
      <c r="O405" s="8">
        <f>IFERROR(VLOOKUP($B$404,$4:$126,MATCH($R405&amp;"/"&amp;O$348,$2:$2,0),FALSE),"")</f>
        <v>3069738.21</v>
      </c>
      <c r="P405" s="8">
        <f>IFERROR(VLOOKUP($B$404,$4:$126,MATCH($R405&amp;"/"&amp;P$348,$2:$2,0),FALSE),"")</f>
        <v>3886936.7</v>
      </c>
      <c r="Q405" s="6"/>
      <c r="R405" s="9" t="s">
        <v>12</v>
      </c>
    </row>
    <row r="406" spans="1:18">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t="str">
        <f>IFERROR(VLOOKUP($B$404,$4:$126,MATCH($R406&amp;"/"&amp;H$348,$2:$2,0),FALSE),"")</f>
        <v/>
      </c>
      <c r="I406" s="8">
        <f>IFERROR(VLOOKUP($B$404,$4:$126,MATCH($R406&amp;"/"&amp;I$348,$2:$2,0),FALSE),"")</f>
        <v>1206409.1599999999</v>
      </c>
      <c r="J406" s="8">
        <f>IFERROR(VLOOKUP($B$404,$4:$126,MATCH($R406&amp;"/"&amp;J$348,$2:$2,0),FALSE),"")</f>
        <v>1147346.6499999999</v>
      </c>
      <c r="K406" s="8">
        <f>IFERROR(VLOOKUP($B$404,$4:$126,MATCH($R406&amp;"/"&amp;K$348,$2:$2,0),FALSE),"")</f>
        <v>1706367.84</v>
      </c>
      <c r="L406" s="8">
        <f>IFERROR(VLOOKUP($B$404,$4:$126,MATCH($R406&amp;"/"&amp;L$348,$2:$2,0),FALSE),"")</f>
        <v>1702017.86</v>
      </c>
      <c r="M406" s="8">
        <f>IFERROR(VLOOKUP($B$404,$4:$126,MATCH($R406&amp;"/"&amp;M$348,$2:$2,0),FALSE),"")</f>
        <v>2327348.37</v>
      </c>
      <c r="N406" s="8">
        <f>IFERROR(VLOOKUP($B$404,$4:$126,MATCH($R406&amp;"/"&amp;N$348,$2:$2,0),FALSE),"")</f>
        <v>3576768.25</v>
      </c>
      <c r="O406" s="8">
        <f>IFERROR(VLOOKUP($B$404,$4:$126,MATCH($R406&amp;"/"&amp;O$348,$2:$2,0),FALSE),"")</f>
        <v>3307006.9</v>
      </c>
      <c r="P406" s="8">
        <f>IFERROR(VLOOKUP($B$404,$4:$126,MATCH($R406&amp;"/"&amp;P$348,$2:$2,0),FALSE),"")</f>
        <v>3643898.38</v>
      </c>
      <c r="Q406" s="6"/>
      <c r="R406" s="9" t="s">
        <v>13</v>
      </c>
    </row>
    <row r="407" spans="1:18">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t="str">
        <f>IFERROR(VLOOKUP($B$404,$4:$126,MATCH($R407&amp;"/"&amp;G$348,$2:$2,0),FALSE),"")</f>
        <v/>
      </c>
      <c r="H407" s="8" t="str">
        <f>IFERROR(VLOOKUP($B$404,$4:$126,MATCH($R407&amp;"/"&amp;H$348,$2:$2,0),FALSE),"")</f>
        <v/>
      </c>
      <c r="I407" s="8">
        <f>IFERROR(VLOOKUP($B$404,$4:$126,MATCH($R407&amp;"/"&amp;I$348,$2:$2,0),FALSE),"")</f>
        <v>950886</v>
      </c>
      <c r="J407" s="8">
        <f>IFERROR(VLOOKUP($B$404,$4:$126,MATCH($R407&amp;"/"&amp;J$348,$2:$2,0),FALSE),"")</f>
        <v>1069235.1200000001</v>
      </c>
      <c r="K407" s="8">
        <f>IFERROR(VLOOKUP($B$404,$4:$126,MATCH($R407&amp;"/"&amp;K$348,$2:$2,0),FALSE),"")</f>
        <v>1751483.24</v>
      </c>
      <c r="L407" s="8">
        <f>IFERROR(VLOOKUP($B$404,$4:$126,MATCH($R407&amp;"/"&amp;L$348,$2:$2,0),FALSE),"")</f>
        <v>1858365.46</v>
      </c>
      <c r="M407" s="8">
        <f>IFERROR(VLOOKUP($B$404,$4:$126,MATCH($R407&amp;"/"&amp;M$348,$2:$2,0),FALSE),"")</f>
        <v>1869503.74</v>
      </c>
      <c r="N407" s="8">
        <f>IFERROR(VLOOKUP($B$404,$4:$126,MATCH($R407&amp;"/"&amp;N$348,$2:$2,0),FALSE),"")</f>
        <v>2661659.7400000002</v>
      </c>
      <c r="O407" s="8">
        <f>IFERROR(VLOOKUP($B$404,$4:$126,MATCH($R407&amp;"/"&amp;O$348,$2:$2,0),FALSE),"")</f>
        <v>2788311.23</v>
      </c>
      <c r="P407" s="8" t="str">
        <f>IFERROR(VLOOKUP($B$404,$4:$126,MATCH($R407&amp;"/"&amp;P$348,$2:$2,0),FALSE),"")</f>
        <v/>
      </c>
      <c r="Q407" s="6"/>
      <c r="R407" s="9" t="s">
        <v>14</v>
      </c>
    </row>
    <row r="408" spans="1:18">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t="str">
        <f>IFERROR(VLOOKUP($B$404,$4:$126,MATCH($R408&amp;"/"&amp;F$348,$2:$2,0),FALSE),"")</f>
        <v/>
      </c>
      <c r="G408" s="8" t="str">
        <f>IFERROR(VLOOKUP($B$404,$4:$126,MATCH($R408&amp;"/"&amp;G$348,$2:$2,0),FALSE),"")</f>
        <v/>
      </c>
      <c r="H408" s="8">
        <f>IFERROR(VLOOKUP($B$404,$4:$126,MATCH($R408&amp;"/"&amp;H$348,$2:$2,0),FALSE),"")</f>
        <v>1879076.13</v>
      </c>
      <c r="I408" s="8">
        <f>IFERROR(VLOOKUP($B$404,$4:$126,MATCH($R408&amp;"/"&amp;I$348,$2:$2,0),FALSE),"")</f>
        <v>1767882.85</v>
      </c>
      <c r="J408" s="8">
        <f>IFERROR(VLOOKUP($B$404,$4:$126,MATCH($R408&amp;"/"&amp;J$348,$2:$2,0),FALSE),"")</f>
        <v>1708272.18</v>
      </c>
      <c r="K408" s="8">
        <f>IFERROR(VLOOKUP($B$404,$4:$126,MATCH($R408&amp;"/"&amp;K$348,$2:$2,0),FALSE),"")</f>
        <v>3067566.48</v>
      </c>
      <c r="L408" s="8">
        <f>IFERROR(VLOOKUP($B$404,$4:$126,MATCH($R408&amp;"/"&amp;L$348,$2:$2,0),FALSE),"")</f>
        <v>2905665.51</v>
      </c>
      <c r="M408" s="8">
        <f>IFERROR(VLOOKUP($B$404,$4:$126,MATCH($R408&amp;"/"&amp;M$348,$2:$2,0),FALSE),"")</f>
        <v>3348583.28</v>
      </c>
      <c r="N408" s="8">
        <f>IFERROR(VLOOKUP($B$404,$4:$126,MATCH($R408&amp;"/"&amp;N$348,$2:$2,0),FALSE),IFERROR(VLOOKUP($B$404,$4:$126,MATCH($R407&amp;"/"&amp;N$348,$2:$2,0),FALSE),IFERROR(VLOOKUP($B$404,$4:$126,MATCH($R406&amp;"/"&amp;N$348,$2:$2,0),FALSE),IFERROR(VLOOKUP($B$404,$4:$126,MATCH($R405&amp;"/"&amp;N$348,$2:$2,0),FALSE),""))))</f>
        <v>2464340.17</v>
      </c>
      <c r="O408" s="8">
        <f>IFERROR(VLOOKUP($B$404,$4:$126,MATCH($R408&amp;"/"&amp;O$348,$2:$2,0),FALSE),IFERROR(VLOOKUP($B$404,$4:$126,MATCH($R407&amp;"/"&amp;O$348,$2:$2,0),FALSE),IFERROR(VLOOKUP($B$404,$4:$126,MATCH($R406&amp;"/"&amp;O$348,$2:$2,0),FALSE),IFERROR(VLOOKUP($B$404,$4:$126,MATCH($R405&amp;"/"&amp;O$348,$2:$2,0),FALSE),""))))</f>
        <v>5105791.47</v>
      </c>
      <c r="P408" s="8">
        <f>IFERROR(VLOOKUP($B$404,$4:$126,MATCH($R408&amp;"/"&amp;P$348,$2:$2,0),FALSE),IFERROR(VLOOKUP($B$404,$4:$126,MATCH($R407&amp;"/"&amp;P$348,$2:$2,0),FALSE),IFERROR(VLOOKUP($B$404,$4:$126,MATCH($R406&amp;"/"&amp;P$348,$2:$2,0),FALSE),IFERROR(VLOOKUP($B$404,$4:$126,MATCH($R405&amp;"/"&amp;P$348,$2:$2,0),FALSE),""))))</f>
        <v>3643898.38</v>
      </c>
      <c r="Q408" s="6"/>
      <c r="R408" s="9" t="s">
        <v>15</v>
      </c>
    </row>
    <row r="409" spans="1:18">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f t="shared" si="28"/>
        <v>0.42854394103328314</v>
      </c>
      <c r="I409" s="12">
        <f t="shared" si="28"/>
        <v>0.40162901025538589</v>
      </c>
      <c r="J409" s="12">
        <f t="shared" si="28"/>
        <v>0.35398552531417449</v>
      </c>
      <c r="K409" s="12">
        <f t="shared" si="28"/>
        <v>0.42738448740450397</v>
      </c>
      <c r="L409" s="12">
        <f t="shared" si="28"/>
        <v>0.38289787384474461</v>
      </c>
      <c r="M409" s="12">
        <f t="shared" si="28"/>
        <v>0.36557886864371675</v>
      </c>
      <c r="N409" s="12">
        <f>+N408/N$402</f>
        <v>0.26766760554303626</v>
      </c>
      <c r="O409" s="12">
        <f>+O408/O$402</f>
        <v>0.31979674224259402</v>
      </c>
      <c r="P409" s="12">
        <f>+P408/P$402</f>
        <v>0.21117957658787287</v>
      </c>
      <c r="Q409" s="6"/>
      <c r="R409" s="11" t="s">
        <v>392</v>
      </c>
    </row>
    <row r="410" spans="1:18">
      <c r="A410" s="84"/>
      <c r="B410" s="245" t="s">
        <v>326</v>
      </c>
      <c r="C410" s="245"/>
      <c r="D410" s="245"/>
      <c r="E410" s="245"/>
      <c r="F410" s="245"/>
      <c r="G410" s="245"/>
      <c r="H410" s="245"/>
      <c r="I410" s="245"/>
      <c r="J410" s="245"/>
      <c r="K410" s="245"/>
      <c r="L410" s="245"/>
      <c r="M410" s="245"/>
      <c r="N410" s="245"/>
      <c r="O410" s="118"/>
      <c r="P410" s="118"/>
      <c r="Q410" s="6"/>
      <c r="R410" s="3"/>
    </row>
    <row r="411" spans="1:18">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t="str">
        <f>IFERROR(VLOOKUP($B$410,$4:$126,MATCH($R411&amp;"/"&amp;H$348,$2:$2,0),FALSE),"")</f>
        <v/>
      </c>
      <c r="I411" s="8">
        <f>IFERROR(VLOOKUP($B$410,$4:$126,MATCH($R411&amp;"/"&amp;I$348,$2:$2,0),FALSE),"")</f>
        <v>2821680.52</v>
      </c>
      <c r="J411" s="8">
        <f>IFERROR(VLOOKUP($B$410,$4:$126,MATCH($R411&amp;"/"&amp;J$348,$2:$2,0),FALSE),"")</f>
        <v>2060120.97</v>
      </c>
      <c r="K411" s="8">
        <f>IFERROR(VLOOKUP($B$410,$4:$126,MATCH($R411&amp;"/"&amp;K$348,$2:$2,0),FALSE),"")</f>
        <v>3157985.15</v>
      </c>
      <c r="L411" s="8">
        <f>IFERROR(VLOOKUP($B$410,$4:$126,MATCH($R411&amp;"/"&amp;L$348,$2:$2,0),FALSE),"")</f>
        <v>3739234.92</v>
      </c>
      <c r="M411" s="8">
        <f>IFERROR(VLOOKUP($B$410,$4:$126,MATCH($R411&amp;"/"&amp;M$348,$2:$2,0),FALSE),"")</f>
        <v>4637775.83</v>
      </c>
      <c r="N411" s="8">
        <f>IFERROR(VLOOKUP($B$410,$4:$126,MATCH($R411&amp;"/"&amp;N$348,$2:$2,0),FALSE),"")</f>
        <v>4939350.17</v>
      </c>
      <c r="O411" s="8">
        <f>IFERROR(VLOOKUP($B$410,$4:$126,MATCH($R411&amp;"/"&amp;O$348,$2:$2,0),FALSE),"")</f>
        <v>5567767.7400000002</v>
      </c>
      <c r="P411" s="8">
        <f>IFERROR(VLOOKUP($B$410,$4:$126,MATCH($R411&amp;"/"&amp;P$348,$2:$2,0),FALSE),"")</f>
        <v>10017433.98</v>
      </c>
      <c r="Q411" s="6"/>
      <c r="R411" s="9" t="s">
        <v>12</v>
      </c>
    </row>
    <row r="412" spans="1:18">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t="str">
        <f>IFERROR(VLOOKUP($B$410,$4:$126,MATCH($R412&amp;"/"&amp;H$348,$2:$2,0),FALSE),"")</f>
        <v/>
      </c>
      <c r="I412" s="8">
        <f>IFERROR(VLOOKUP($B$410,$4:$126,MATCH($R412&amp;"/"&amp;I$348,$2:$2,0),FALSE),"")</f>
        <v>2614781.88</v>
      </c>
      <c r="J412" s="8">
        <f>IFERROR(VLOOKUP($B$410,$4:$126,MATCH($R412&amp;"/"&amp;J$348,$2:$2,0),FALSE),"")</f>
        <v>1733334.21</v>
      </c>
      <c r="K412" s="8">
        <f>IFERROR(VLOOKUP($B$410,$4:$126,MATCH($R412&amp;"/"&amp;K$348,$2:$2,0),FALSE),"")</f>
        <v>3582752.41</v>
      </c>
      <c r="L412" s="8">
        <f>IFERROR(VLOOKUP($B$410,$4:$126,MATCH($R412&amp;"/"&amp;L$348,$2:$2,0),FALSE),"")</f>
        <v>3892583.35</v>
      </c>
      <c r="M412" s="8">
        <f>IFERROR(VLOOKUP($B$410,$4:$126,MATCH($R412&amp;"/"&amp;M$348,$2:$2,0),FALSE),"")</f>
        <v>4923851.0999999996</v>
      </c>
      <c r="N412" s="8">
        <f>IFERROR(VLOOKUP($B$410,$4:$126,MATCH($R412&amp;"/"&amp;N$348,$2:$2,0),FALSE),"")</f>
        <v>5653016.8300000001</v>
      </c>
      <c r="O412" s="8">
        <f>IFERROR(VLOOKUP($B$410,$4:$126,MATCH($R412&amp;"/"&amp;O$348,$2:$2,0),FALSE),"")</f>
        <v>6290223.4400000004</v>
      </c>
      <c r="P412" s="8">
        <f>IFERROR(VLOOKUP($B$410,$4:$126,MATCH($R412&amp;"/"&amp;P$348,$2:$2,0),FALSE),"")</f>
        <v>11328435.43</v>
      </c>
      <c r="Q412" s="6"/>
      <c r="R412" s="9" t="s">
        <v>13</v>
      </c>
    </row>
    <row r="413" spans="1:18">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t="str">
        <f>IFERROR(VLOOKUP($B$410,$4:$126,MATCH($R413&amp;"/"&amp;G$348,$2:$2,0),FALSE),"")</f>
        <v/>
      </c>
      <c r="H413" s="8" t="str">
        <f>IFERROR(VLOOKUP($B$410,$4:$126,MATCH($R413&amp;"/"&amp;H$348,$2:$2,0),FALSE),"")</f>
        <v/>
      </c>
      <c r="I413" s="8">
        <f>IFERROR(VLOOKUP($B$410,$4:$126,MATCH($R413&amp;"/"&amp;I$348,$2:$2,0),FALSE),"")</f>
        <v>1698723</v>
      </c>
      <c r="J413" s="8">
        <f>IFERROR(VLOOKUP($B$410,$4:$126,MATCH($R413&amp;"/"&amp;J$348,$2:$2,0),FALSE),"")</f>
        <v>1946663.2</v>
      </c>
      <c r="K413" s="8">
        <f>IFERROR(VLOOKUP($B$410,$4:$126,MATCH($R413&amp;"/"&amp;K$348,$2:$2,0),FALSE),"")</f>
        <v>3199893.47</v>
      </c>
      <c r="L413" s="8">
        <f>IFERROR(VLOOKUP($B$410,$4:$126,MATCH($R413&amp;"/"&amp;L$348,$2:$2,0),FALSE),"")</f>
        <v>3479876.98</v>
      </c>
      <c r="M413" s="8">
        <f>IFERROR(VLOOKUP($B$410,$4:$126,MATCH($R413&amp;"/"&amp;M$348,$2:$2,0),FALSE),"")</f>
        <v>3970210.22</v>
      </c>
      <c r="N413" s="8">
        <f>IFERROR(VLOOKUP($B$410,$4:$126,MATCH($R413&amp;"/"&amp;N$348,$2:$2,0),FALSE),"")</f>
        <v>5699979.1200000001</v>
      </c>
      <c r="O413" s="8">
        <f>IFERROR(VLOOKUP($B$410,$4:$126,MATCH($R413&amp;"/"&amp;O$348,$2:$2,0),FALSE),"")</f>
        <v>6674645.29</v>
      </c>
      <c r="P413" s="8" t="str">
        <f>IFERROR(VLOOKUP($B$410,$4:$126,MATCH($R413&amp;"/"&amp;P$348,$2:$2,0),FALSE),"")</f>
        <v/>
      </c>
      <c r="Q413" s="6"/>
      <c r="R413" s="9" t="s">
        <v>14</v>
      </c>
    </row>
    <row r="414" spans="1:18">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t="str">
        <f>IFERROR(VLOOKUP($B$410,$4:$126,MATCH($R414&amp;"/"&amp;F$348,$2:$2,0),FALSE),"")</f>
        <v/>
      </c>
      <c r="G414" s="8" t="str">
        <f>IFERROR(VLOOKUP($B$410,$4:$126,MATCH($R414&amp;"/"&amp;G$348,$2:$2,0),FALSE),"")</f>
        <v/>
      </c>
      <c r="H414" s="8">
        <f>IFERROR(VLOOKUP($B$410,$4:$126,MATCH($R414&amp;"/"&amp;H$348,$2:$2,0),FALSE),"")</f>
        <v>3816354.2</v>
      </c>
      <c r="I414" s="8">
        <f>IFERROR(VLOOKUP($B$410,$4:$126,MATCH($R414&amp;"/"&amp;I$348,$2:$2,0),FALSE),"")</f>
        <v>2533886.61</v>
      </c>
      <c r="J414" s="8">
        <f>IFERROR(VLOOKUP($B$410,$4:$126,MATCH($R414&amp;"/"&amp;J$348,$2:$2,0),FALSE),"")</f>
        <v>2757521.85</v>
      </c>
      <c r="K414" s="8">
        <f>IFERROR(VLOOKUP($B$410,$4:$126,MATCH($R414&amp;"/"&amp;K$348,$2:$2,0),FALSE),"")</f>
        <v>4827083.1100000003</v>
      </c>
      <c r="L414" s="8">
        <f>IFERROR(VLOOKUP($B$410,$4:$126,MATCH($R414&amp;"/"&amp;L$348,$2:$2,0),FALSE),"")</f>
        <v>4708667.59</v>
      </c>
      <c r="M414" s="8">
        <f>IFERROR(VLOOKUP($B$410,$4:$126,MATCH($R414&amp;"/"&amp;M$348,$2:$2,0),FALSE),"")</f>
        <v>5629241.6699999999</v>
      </c>
      <c r="N414" s="8">
        <f>IFERROR(VLOOKUP($B$410,$4:$126,MATCH($R414&amp;"/"&amp;N$348,$2:$2,0),FALSE),IFERROR(VLOOKUP($B$410,$4:$126,MATCH($R413&amp;"/"&amp;N$348,$2:$2,0),FALSE),IFERROR(VLOOKUP($B$410,$4:$126,MATCH($R412&amp;"/"&amp;N$348,$2:$2,0),FALSE),IFERROR(VLOOKUP($B$410,$4:$126,MATCH($R411&amp;"/"&amp;N$348,$2:$2,0),FALSE),""))))</f>
        <v>4429893.5</v>
      </c>
      <c r="O414" s="8">
        <f>IFERROR(VLOOKUP($B$410,$4:$126,MATCH($R414&amp;"/"&amp;O$348,$2:$2,0),FALSE),IFERROR(VLOOKUP($B$410,$4:$126,MATCH($R413&amp;"/"&amp;O$348,$2:$2,0),FALSE),IFERROR(VLOOKUP($B$410,$4:$126,MATCH($R412&amp;"/"&amp;O$348,$2:$2,0),FALSE),IFERROR(VLOOKUP($B$410,$4:$126,MATCH($R411&amp;"/"&amp;O$348,$2:$2,0),FALSE),""))))</f>
        <v>9751035.3399999999</v>
      </c>
      <c r="P414" s="8">
        <f>IFERROR(VLOOKUP($B$410,$4:$126,MATCH($R414&amp;"/"&amp;P$348,$2:$2,0),FALSE),IFERROR(VLOOKUP($B$410,$4:$126,MATCH($R413&amp;"/"&amp;P$348,$2:$2,0),FALSE),IFERROR(VLOOKUP($B$410,$4:$126,MATCH($R412&amp;"/"&amp;P$348,$2:$2,0),FALSE),IFERROR(VLOOKUP($B$410,$4:$126,MATCH($R411&amp;"/"&amp;P$348,$2:$2,0),FALSE),""))))</f>
        <v>11328435.43</v>
      </c>
      <c r="Q414" s="6"/>
      <c r="R414" s="9" t="s">
        <v>15</v>
      </c>
    </row>
    <row r="415" spans="1:18">
      <c r="B415" s="12" t="e">
        <f t="shared" ref="B415:M415" si="29">+B414/B$402</f>
        <v>#VALUE!</v>
      </c>
      <c r="C415" s="12" t="e">
        <f t="shared" si="29"/>
        <v>#VALUE!</v>
      </c>
      <c r="D415" s="12" t="e">
        <f t="shared" si="29"/>
        <v>#VALUE!</v>
      </c>
      <c r="E415" s="12" t="e">
        <f t="shared" si="29"/>
        <v>#VALUE!</v>
      </c>
      <c r="F415" s="12" t="e">
        <f t="shared" si="29"/>
        <v>#VALUE!</v>
      </c>
      <c r="G415" s="12" t="e">
        <f t="shared" si="29"/>
        <v>#VALUE!</v>
      </c>
      <c r="H415" s="12">
        <f t="shared" si="29"/>
        <v>0.87036147345819492</v>
      </c>
      <c r="I415" s="12">
        <f t="shared" si="29"/>
        <v>0.57565034429383988</v>
      </c>
      <c r="J415" s="12">
        <f t="shared" si="29"/>
        <v>0.57140942296301067</v>
      </c>
      <c r="K415" s="12">
        <f t="shared" si="29"/>
        <v>0.67252672568852978</v>
      </c>
      <c r="L415" s="12">
        <f t="shared" si="29"/>
        <v>0.6204908316692852</v>
      </c>
      <c r="M415" s="12">
        <f t="shared" si="29"/>
        <v>0.6145679019936654</v>
      </c>
      <c r="N415" s="12">
        <f>+N414/N$402</f>
        <v>0.48115881094275248</v>
      </c>
      <c r="O415" s="12">
        <f>+O414/O$402</f>
        <v>0.61074749204835921</v>
      </c>
      <c r="P415" s="12">
        <f>+P414/P$402</f>
        <v>0.65653153519348617</v>
      </c>
      <c r="Q415" s="6"/>
      <c r="R415" s="11" t="s">
        <v>392</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t="str">
        <f>IFERROR(VLOOKUP($B$416,$4:$126,MATCH($R417&amp;"/"&amp;H$348,$2:$2,0),FALSE),"")</f>
        <v/>
      </c>
      <c r="I417" s="8">
        <f>IFERROR(VLOOKUP($B$416,$4:$126,MATCH($R417&amp;"/"&amp;I$348,$2:$2,0),FALSE),"")</f>
        <v>1639129.6</v>
      </c>
      <c r="J417" s="8">
        <f>IFERROR(VLOOKUP($B$416,$4:$126,MATCH($R417&amp;"/"&amp;J$348,$2:$2,0),FALSE),"")</f>
        <v>623995.44999999995</v>
      </c>
      <c r="K417" s="8">
        <f>IFERROR(VLOOKUP($B$416,$4:$126,MATCH($R417&amp;"/"&amp;K$348,$2:$2,0),FALSE),"")</f>
        <v>1771293.06</v>
      </c>
      <c r="L417" s="8">
        <f>IFERROR(VLOOKUP($B$416,$4:$126,MATCH($R417&amp;"/"&amp;L$348,$2:$2,0),FALSE),"")</f>
        <v>2104398.0099999998</v>
      </c>
      <c r="M417" s="8">
        <f>IFERROR(VLOOKUP($B$416,$4:$126,MATCH($R417&amp;"/"&amp;M$348,$2:$2,0),FALSE),"")</f>
        <v>2224639.8499999996</v>
      </c>
      <c r="N417" s="8">
        <f>IFERROR(VLOOKUP($B$416,$4:$126,MATCH($R417&amp;"/"&amp;N$348,$2:$2,0),FALSE),"")</f>
        <v>1464356.34</v>
      </c>
      <c r="O417" s="8">
        <f>IFERROR(VLOOKUP($B$416,$4:$126,MATCH($R417&amp;"/"&amp;O$348,$2:$2,0),FALSE),"")</f>
        <v>1712044.37</v>
      </c>
      <c r="P417" s="8">
        <f>IFERROR(VLOOKUP($B$416,$4:$126,MATCH($R417&amp;"/"&amp;P$348,$2:$2,0),FALSE),"")</f>
        <v>5165858.92</v>
      </c>
      <c r="Q417" s="6"/>
      <c r="R417" s="9" t="s">
        <v>12</v>
      </c>
    </row>
    <row r="418" spans="2:18">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t="str">
        <f>IFERROR(VLOOKUP($B$416,$4:$126,MATCH($R418&amp;"/"&amp;H$348,$2:$2,0),FALSE),"")</f>
        <v/>
      </c>
      <c r="I418" s="8">
        <f>IFERROR(VLOOKUP($B$416,$4:$126,MATCH($R418&amp;"/"&amp;I$348,$2:$2,0),FALSE),"")</f>
        <v>1342267.3</v>
      </c>
      <c r="J418" s="8">
        <f>IFERROR(VLOOKUP($B$416,$4:$126,MATCH($R418&amp;"/"&amp;J$348,$2:$2,0),FALSE),"")</f>
        <v>514495.71</v>
      </c>
      <c r="K418" s="8">
        <f>IFERROR(VLOOKUP($B$416,$4:$126,MATCH($R418&amp;"/"&amp;K$348,$2:$2,0),FALSE),"")</f>
        <v>1785093.05</v>
      </c>
      <c r="L418" s="8">
        <f>IFERROR(VLOOKUP($B$416,$4:$126,MATCH($R418&amp;"/"&amp;L$348,$2:$2,0),FALSE),"")</f>
        <v>2092083.25</v>
      </c>
      <c r="M418" s="8">
        <f>IFERROR(VLOOKUP($B$416,$4:$126,MATCH($R418&amp;"/"&amp;M$348,$2:$2,0),FALSE),"")</f>
        <v>2451609.87</v>
      </c>
      <c r="N418" s="8">
        <f>IFERROR(VLOOKUP($B$416,$4:$126,MATCH($R418&amp;"/"&amp;N$348,$2:$2,0),FALSE),"")</f>
        <v>1425328.88</v>
      </c>
      <c r="O418" s="8">
        <f>IFERROR(VLOOKUP($B$416,$4:$126,MATCH($R418&amp;"/"&amp;O$348,$2:$2,0),FALSE),"")</f>
        <v>2229520.2599999998</v>
      </c>
      <c r="P418" s="8">
        <f>IFERROR(VLOOKUP($B$416,$4:$126,MATCH($R418&amp;"/"&amp;P$348,$2:$2,0),FALSE),"")</f>
        <v>5565545.2699999996</v>
      </c>
      <c r="Q418" s="6"/>
      <c r="R418" s="9" t="s">
        <v>13</v>
      </c>
    </row>
    <row r="419" spans="2:18">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t="str">
        <f>IFERROR(VLOOKUP($B$416,$4:$126,MATCH($R419&amp;"/"&amp;G$348,$2:$2,0),FALSE),"")</f>
        <v/>
      </c>
      <c r="H419" s="8" t="str">
        <f>IFERROR(VLOOKUP($B$416,$4:$126,MATCH($R419&amp;"/"&amp;H$348,$2:$2,0),FALSE),"")</f>
        <v/>
      </c>
      <c r="I419" s="8">
        <f>IFERROR(VLOOKUP($B$416,$4:$126,MATCH($R419&amp;"/"&amp;I$348,$2:$2,0),FALSE),"")</f>
        <v>694891</v>
      </c>
      <c r="J419" s="8">
        <f>IFERROR(VLOOKUP($B$416,$4:$126,MATCH($R419&amp;"/"&amp;J$348,$2:$2,0),FALSE),"")</f>
        <v>828392.27</v>
      </c>
      <c r="K419" s="8">
        <f>IFERROR(VLOOKUP($B$416,$4:$126,MATCH($R419&amp;"/"&amp;K$348,$2:$2,0),FALSE),"")</f>
        <v>1389107.82</v>
      </c>
      <c r="L419" s="8">
        <f>IFERROR(VLOOKUP($B$416,$4:$126,MATCH($R419&amp;"/"&amp;L$348,$2:$2,0),FALSE),"")</f>
        <v>1520762.31</v>
      </c>
      <c r="M419" s="8">
        <f>IFERROR(VLOOKUP($B$416,$4:$126,MATCH($R419&amp;"/"&amp;M$348,$2:$2,0),FALSE),"")</f>
        <v>2015780.65</v>
      </c>
      <c r="N419" s="8">
        <f>IFERROR(VLOOKUP($B$416,$4:$126,MATCH($R419&amp;"/"&amp;N$348,$2:$2,0),FALSE),"")</f>
        <v>2346540.5099999998</v>
      </c>
      <c r="O419" s="8">
        <f>IFERROR(VLOOKUP($B$416,$4:$126,MATCH($R419&amp;"/"&amp;O$348,$2:$2,0),FALSE),"")</f>
        <v>3335773.26</v>
      </c>
      <c r="P419" s="8" t="str">
        <f>IFERROR(VLOOKUP($B$416,$4:$126,MATCH($R419&amp;"/"&amp;P$348,$2:$2,0),FALSE),"")</f>
        <v/>
      </c>
      <c r="Q419" s="6"/>
      <c r="R419" s="9" t="s">
        <v>14</v>
      </c>
    </row>
    <row r="420" spans="2:18">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t="str">
        <f>IFERROR(VLOOKUP($B$416,$4:$126,MATCH($R420&amp;"/"&amp;F$348,$2:$2,0),FALSE),"")</f>
        <v/>
      </c>
      <c r="G420" s="8" t="str">
        <f>IFERROR(VLOOKUP($B$416,$4:$126,MATCH($R420&amp;"/"&amp;G$348,$2:$2,0),FALSE),"")</f>
        <v/>
      </c>
      <c r="H420" s="8">
        <f>IFERROR(VLOOKUP($B$416,$4:$126,MATCH($R420&amp;"/"&amp;H$348,$2:$2,0),FALSE),"")</f>
        <v>1900719.18</v>
      </c>
      <c r="I420" s="8">
        <f>IFERROR(VLOOKUP($B$416,$4:$126,MATCH($R420&amp;"/"&amp;I$348,$2:$2,0),FALSE),"")</f>
        <v>707517.65</v>
      </c>
      <c r="J420" s="8">
        <f>IFERROR(VLOOKUP($B$416,$4:$126,MATCH($R420&amp;"/"&amp;J$348,$2:$2,0),FALSE),"")</f>
        <v>969739.63</v>
      </c>
      <c r="K420" s="8">
        <f>IFERROR(VLOOKUP($B$416,$4:$126,MATCH($R420&amp;"/"&amp;K$348,$2:$2,0),FALSE),"")</f>
        <v>1663519.8900000001</v>
      </c>
      <c r="L420" s="8">
        <f>IFERROR(VLOOKUP($B$416,$4:$126,MATCH($R420&amp;"/"&amp;L$348,$2:$2,0),FALSE),"")</f>
        <v>1674804.36</v>
      </c>
      <c r="M420" s="8">
        <f>IFERROR(VLOOKUP($B$416,$4:$126,MATCH($R420&amp;"/"&amp;M$348,$2:$2,0),FALSE),"")</f>
        <v>2138503.36</v>
      </c>
      <c r="N420" s="8">
        <f>IFERROR(VLOOKUP($B$416,$4:$126,MATCH($R420&amp;"/"&amp;N$348,$2:$2,0),FALSE),IFERROR(VLOOKUP($B$416,$4:$126,MATCH($R419&amp;"/"&amp;N$348,$2:$2,0),FALSE),IFERROR(VLOOKUP($B$416,$4:$126,MATCH($R418&amp;"/"&amp;N$348,$2:$2,0),FALSE),IFERROR(VLOOKUP($B$416,$4:$126,MATCH($R417&amp;"/"&amp;N$348,$2:$2,0),FALSE),""))))</f>
        <v>1282509.6499999999</v>
      </c>
      <c r="O420" s="8">
        <f>IFERROR(VLOOKUP($B$416,$4:$126,MATCH($R420&amp;"/"&amp;O$348,$2:$2,0),FALSE),IFERROR(VLOOKUP($B$416,$4:$126,MATCH($R419&amp;"/"&amp;O$348,$2:$2,0),FALSE),IFERROR(VLOOKUP($B$416,$4:$126,MATCH($R418&amp;"/"&amp;O$348,$2:$2,0),FALSE),IFERROR(VLOOKUP($B$416,$4:$126,MATCH($R417&amp;"/"&amp;O$348,$2:$2,0),FALSE),""))))</f>
        <v>3800990.83</v>
      </c>
      <c r="P420" s="8">
        <f>IFERROR(VLOOKUP($B$416,$4:$126,MATCH($R420&amp;"/"&amp;P$348,$2:$2,0),FALSE),IFERROR(VLOOKUP($B$416,$4:$126,MATCH($R419&amp;"/"&amp;P$348,$2:$2,0),FALSE),IFERROR(VLOOKUP($B$416,$4:$126,MATCH($R418&amp;"/"&amp;P$348,$2:$2,0),FALSE),IFERROR(VLOOKUP($B$416,$4:$126,MATCH($R417&amp;"/"&amp;P$348,$2:$2,0),FALSE),""))))</f>
        <v>5565545.2699999996</v>
      </c>
      <c r="Q420" s="6"/>
      <c r="R420" s="9" t="s">
        <v>15</v>
      </c>
    </row>
    <row r="421" spans="2:18">
      <c r="B421" s="12" t="e">
        <f t="shared" ref="B421:M421" si="30">+B420/B$402</f>
        <v>#VALUE!</v>
      </c>
      <c r="C421" s="12" t="e">
        <f t="shared" si="30"/>
        <v>#VALUE!</v>
      </c>
      <c r="D421" s="12" t="e">
        <f t="shared" si="30"/>
        <v>#VALUE!</v>
      </c>
      <c r="E421" s="12" t="e">
        <f t="shared" si="30"/>
        <v>#VALUE!</v>
      </c>
      <c r="F421" s="12" t="e">
        <f t="shared" si="30"/>
        <v>#VALUE!</v>
      </c>
      <c r="G421" s="12" t="e">
        <f t="shared" si="30"/>
        <v>#VALUE!</v>
      </c>
      <c r="H421" s="12">
        <f t="shared" si="30"/>
        <v>0.43347987619572936</v>
      </c>
      <c r="I421" s="12">
        <f t="shared" si="30"/>
        <v>0.16073441376939457</v>
      </c>
      <c r="J421" s="12">
        <f t="shared" si="30"/>
        <v>0.20094794984223371</v>
      </c>
      <c r="K421" s="12">
        <f t="shared" si="30"/>
        <v>0.23176762430747608</v>
      </c>
      <c r="L421" s="12">
        <f t="shared" si="30"/>
        <v>0.22069953556006805</v>
      </c>
      <c r="M421" s="12">
        <f t="shared" si="30"/>
        <v>0.2334693730357475</v>
      </c>
      <c r="N421" s="12">
        <f>+N420/N$402</f>
        <v>0.13930150199245322</v>
      </c>
      <c r="O421" s="12">
        <f>+O420/O$402</f>
        <v>0.23807170580117201</v>
      </c>
      <c r="P421" s="12">
        <f>+P420/P$402</f>
        <v>0.32254727520673571</v>
      </c>
      <c r="Q421" s="6"/>
      <c r="R421" s="11" t="s">
        <v>392</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t="str">
        <f>IFERROR(VLOOKUP($B$422,$4:$126,MATCH($R423&amp;"/"&amp;H$348,$2:$2,0),FALSE),"")</f>
        <v/>
      </c>
      <c r="I423" s="8">
        <f>IFERROR(VLOOKUP($B$422,$4:$126,MATCH($R423&amp;"/"&amp;I$348,$2:$2,0),FALSE),"")</f>
        <v>0</v>
      </c>
      <c r="J423" s="8">
        <f>IFERROR(VLOOKUP($B$422,$4:$126,MATCH($R423&amp;"/"&amp;J$348,$2:$2,0),FALSE),"")</f>
        <v>50027.05</v>
      </c>
      <c r="K423" s="8">
        <f>IFERROR(VLOOKUP($B$422,$4:$126,MATCH($R423&amp;"/"&amp;K$348,$2:$2,0),FALSE),"")</f>
        <v>35687.050000000003</v>
      </c>
      <c r="L423" s="8">
        <f>IFERROR(VLOOKUP($B$422,$4:$126,MATCH($R423&amp;"/"&amp;L$348,$2:$2,0),FALSE),"")</f>
        <v>110706.6</v>
      </c>
      <c r="M423" s="8">
        <f>IFERROR(VLOOKUP($B$422,$4:$126,MATCH($R423&amp;"/"&amp;M$348,$2:$2,0),FALSE),"")</f>
        <v>0</v>
      </c>
      <c r="N423" s="8">
        <f>IFERROR(VLOOKUP($B$422,$4:$126,MATCH($R423&amp;"/"&amp;N$348,$2:$2,0),FALSE),"")</f>
        <v>0</v>
      </c>
      <c r="O423" s="8">
        <f>IFERROR(VLOOKUP($B$422,$4:$126,MATCH($R423&amp;"/"&amp;O$348,$2:$2,0),FALSE),"")</f>
        <v>0</v>
      </c>
      <c r="P423" s="8">
        <f>IFERROR(VLOOKUP($B$422,$4:$126,MATCH($R423&amp;"/"&amp;P$348,$2:$2,0),FALSE),"")</f>
        <v>0</v>
      </c>
      <c r="Q423" s="6"/>
      <c r="R423" s="9" t="s">
        <v>12</v>
      </c>
    </row>
    <row r="424" spans="2:18">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t="str">
        <f>IFERROR(VLOOKUP($B$422,$4:$126,MATCH($R424&amp;"/"&amp;H$348,$2:$2,0),FALSE),"")</f>
        <v/>
      </c>
      <c r="I424" s="8">
        <f>IFERROR(VLOOKUP($B$422,$4:$126,MATCH($R424&amp;"/"&amp;I$348,$2:$2,0),FALSE),"")</f>
        <v>0</v>
      </c>
      <c r="J424" s="8">
        <f>IFERROR(VLOOKUP($B$422,$4:$126,MATCH($R424&amp;"/"&amp;J$348,$2:$2,0),FALSE),"")</f>
        <v>46442.05</v>
      </c>
      <c r="K424" s="8">
        <f>IFERROR(VLOOKUP($B$422,$4:$126,MATCH($R424&amp;"/"&amp;K$348,$2:$2,0),FALSE),"")</f>
        <v>210308.65</v>
      </c>
      <c r="L424" s="8">
        <f>IFERROR(VLOOKUP($B$422,$4:$126,MATCH($R424&amp;"/"&amp;L$348,$2:$2,0),FALSE),"")</f>
        <v>88206.6</v>
      </c>
      <c r="M424" s="8">
        <f>IFERROR(VLOOKUP($B$422,$4:$126,MATCH($R424&amp;"/"&amp;M$348,$2:$2,0),FALSE),"")</f>
        <v>0</v>
      </c>
      <c r="N424" s="8">
        <f>IFERROR(VLOOKUP($B$422,$4:$126,MATCH($R424&amp;"/"&amp;N$348,$2:$2,0),FALSE),"")</f>
        <v>0</v>
      </c>
      <c r="O424" s="8">
        <f>IFERROR(VLOOKUP($B$422,$4:$126,MATCH($R424&amp;"/"&amp;O$348,$2:$2,0),FALSE),"")</f>
        <v>0</v>
      </c>
      <c r="P424" s="8">
        <f>IFERROR(VLOOKUP($B$422,$4:$126,MATCH($R424&amp;"/"&amp;P$348,$2:$2,0),FALSE),"")</f>
        <v>0</v>
      </c>
      <c r="Q424" s="6"/>
      <c r="R424" s="9" t="s">
        <v>13</v>
      </c>
    </row>
    <row r="425" spans="2:18">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t="str">
        <f>IFERROR(VLOOKUP($B$422,$4:$126,MATCH($R425&amp;"/"&amp;G$348,$2:$2,0),FALSE),"")</f>
        <v/>
      </c>
      <c r="H425" s="8" t="str">
        <f>IFERROR(VLOOKUP($B$422,$4:$126,MATCH($R425&amp;"/"&amp;H$348,$2:$2,0),FALSE),"")</f>
        <v/>
      </c>
      <c r="I425" s="8">
        <f>IFERROR(VLOOKUP($B$422,$4:$126,MATCH($R425&amp;"/"&amp;I$348,$2:$2,0),FALSE),"")</f>
        <v>57197</v>
      </c>
      <c r="J425" s="8">
        <f>IFERROR(VLOOKUP($B$422,$4:$126,MATCH($R425&amp;"/"&amp;J$348,$2:$2,0),FALSE),"")</f>
        <v>42857.05</v>
      </c>
      <c r="K425" s="8">
        <f>IFERROR(VLOOKUP($B$422,$4:$126,MATCH($R425&amp;"/"&amp;K$348,$2:$2,0),FALSE),"")</f>
        <v>155706.6</v>
      </c>
      <c r="L425" s="8">
        <f>IFERROR(VLOOKUP($B$422,$4:$126,MATCH($R425&amp;"/"&amp;L$348,$2:$2,0),FALSE),"")</f>
        <v>0</v>
      </c>
      <c r="M425" s="8">
        <f>IFERROR(VLOOKUP($B$422,$4:$126,MATCH($R425&amp;"/"&amp;M$348,$2:$2,0),FALSE),"")</f>
        <v>0</v>
      </c>
      <c r="N425" s="8">
        <f>IFERROR(VLOOKUP($B$422,$4:$126,MATCH($R425&amp;"/"&amp;N$348,$2:$2,0),FALSE),"")</f>
        <v>0</v>
      </c>
      <c r="O425" s="8">
        <f>IFERROR(VLOOKUP($B$422,$4:$126,MATCH($R425&amp;"/"&amp;O$348,$2:$2,0),FALSE),"")</f>
        <v>0</v>
      </c>
      <c r="P425" s="8" t="str">
        <f>IFERROR(VLOOKUP($B$422,$4:$126,MATCH($R425&amp;"/"&amp;P$348,$2:$2,0),FALSE),"")</f>
        <v/>
      </c>
      <c r="Q425" s="6"/>
      <c r="R425" s="9" t="s">
        <v>14</v>
      </c>
    </row>
    <row r="426" spans="2:18">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t="str">
        <f>IFERROR(VLOOKUP($B$422,$4:$126,MATCH($R426&amp;"/"&amp;F$348,$2:$2,0),FALSE),"")</f>
        <v/>
      </c>
      <c r="G426" s="8" t="str">
        <f>IFERROR(VLOOKUP($B$422,$4:$126,MATCH($R426&amp;"/"&amp;G$348,$2:$2,0),FALSE),"")</f>
        <v/>
      </c>
      <c r="H426" s="8">
        <f>IFERROR(VLOOKUP($B$422,$4:$126,MATCH($R426&amp;"/"&amp;H$348,$2:$2,0),FALSE),"")</f>
        <v>0</v>
      </c>
      <c r="I426" s="8">
        <f>IFERROR(VLOOKUP($B$422,$4:$126,MATCH($R426&amp;"/"&amp;I$348,$2:$2,0),FALSE),"")</f>
        <v>53612.05</v>
      </c>
      <c r="J426" s="8">
        <f>IFERROR(VLOOKUP($B$422,$4:$126,MATCH($R426&amp;"/"&amp;J$348,$2:$2,0),FALSE),"")</f>
        <v>39272.050000000003</v>
      </c>
      <c r="K426" s="8">
        <f>IFERROR(VLOOKUP($B$422,$4:$126,MATCH($R426&amp;"/"&amp;K$348,$2:$2,0),FALSE),"")</f>
        <v>0</v>
      </c>
      <c r="L426" s="8">
        <f>IFERROR(VLOOKUP($B$422,$4:$126,MATCH($R426&amp;"/"&amp;L$348,$2:$2,0),FALSE),"")</f>
        <v>0</v>
      </c>
      <c r="M426" s="8">
        <f>IFERROR(VLOOKUP($B$422,$4:$126,MATCH($R426&amp;"/"&amp;M$348,$2:$2,0),FALSE),"")</f>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t="e">
        <f t="shared" ref="B427:M427" si="31">+B426/B$402</f>
        <v>#VALUE!</v>
      </c>
      <c r="C427" s="12" t="e">
        <f t="shared" si="31"/>
        <v>#VALUE!</v>
      </c>
      <c r="D427" s="12" t="e">
        <f t="shared" si="31"/>
        <v>#VALUE!</v>
      </c>
      <c r="E427" s="12" t="e">
        <f t="shared" si="31"/>
        <v>#VALUE!</v>
      </c>
      <c r="F427" s="12" t="e">
        <f t="shared" si="31"/>
        <v>#VALUE!</v>
      </c>
      <c r="G427" s="12" t="e">
        <f t="shared" si="31"/>
        <v>#VALUE!</v>
      </c>
      <c r="H427" s="12">
        <f t="shared" si="31"/>
        <v>0</v>
      </c>
      <c r="I427" s="12">
        <f t="shared" si="31"/>
        <v>1.2179627501484196E-2</v>
      </c>
      <c r="J427" s="12">
        <f t="shared" si="31"/>
        <v>8.1378936051130502E-3</v>
      </c>
      <c r="K427" s="12">
        <f t="shared" si="31"/>
        <v>0</v>
      </c>
      <c r="L427" s="12">
        <f t="shared" si="31"/>
        <v>0</v>
      </c>
      <c r="M427" s="12">
        <f t="shared" si="31"/>
        <v>0</v>
      </c>
      <c r="N427" s="12">
        <f>+N426/N$402</f>
        <v>0</v>
      </c>
      <c r="O427" s="12">
        <f>+O426/O$402</f>
        <v>0</v>
      </c>
      <c r="P427" s="12">
        <f>+P426/P$402</f>
        <v>0</v>
      </c>
      <c r="Q427" s="6"/>
      <c r="R427" s="11" t="s">
        <v>392</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t="str">
        <f>IFERROR(VLOOKUP($B$428,$4:$126,MATCH($R429&amp;"/"&amp;H$348,$2:$2,0),FALSE),"")</f>
        <v/>
      </c>
      <c r="I429" s="8">
        <f>IFERROR(VLOOKUP($B$428,$4:$126,MATCH($R429&amp;"/"&amp;I$348,$2:$2,0),FALSE),"")</f>
        <v>1639129.6</v>
      </c>
      <c r="J429" s="8">
        <f>IFERROR(VLOOKUP($B$428,$4:$126,MATCH($R429&amp;"/"&amp;J$348,$2:$2,0),FALSE),"")</f>
        <v>674022.5</v>
      </c>
      <c r="K429" s="8">
        <f>IFERROR(VLOOKUP($B$428,$4:$126,MATCH($R429&amp;"/"&amp;K$348,$2:$2,0),FALSE),"")</f>
        <v>1806980.11</v>
      </c>
      <c r="L429" s="8">
        <f>IFERROR(VLOOKUP($B$428,$4:$126,MATCH($R429&amp;"/"&amp;L$348,$2:$2,0),FALSE),"")</f>
        <v>2215104.61</v>
      </c>
      <c r="M429" s="8">
        <f>IFERROR(VLOOKUP($B$428,$4:$126,MATCH($R429&amp;"/"&amp;M$348,$2:$2,0),FALSE),"")</f>
        <v>2224639.8499999996</v>
      </c>
      <c r="N429" s="8">
        <f>IFERROR(VLOOKUP($B$428,$4:$126,MATCH($R429&amp;"/"&amp;N$348,$2:$2,0),FALSE),"")</f>
        <v>1464356.34</v>
      </c>
      <c r="O429" s="8">
        <f>IFERROR(VLOOKUP($B$428,$4:$126,MATCH($R429&amp;"/"&amp;O$348,$2:$2,0),FALSE),"")</f>
        <v>1712044.37</v>
      </c>
      <c r="P429" s="8">
        <f>IFERROR(VLOOKUP($B$428,$4:$126,MATCH($R429&amp;"/"&amp;P$348,$2:$2,0),FALSE),"")</f>
        <v>5165858.92</v>
      </c>
      <c r="Q429" s="6"/>
      <c r="R429" s="9" t="s">
        <v>12</v>
      </c>
    </row>
    <row r="430" spans="2:18">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t="str">
        <f>IFERROR(VLOOKUP($B$428,$4:$126,MATCH($R430&amp;"/"&amp;H$348,$2:$2,0),FALSE),"")</f>
        <v/>
      </c>
      <c r="I430" s="8">
        <f>IFERROR(VLOOKUP($B$428,$4:$126,MATCH($R430&amp;"/"&amp;I$348,$2:$2,0),FALSE),"")</f>
        <v>1342267.3</v>
      </c>
      <c r="J430" s="8">
        <f>IFERROR(VLOOKUP($B$428,$4:$126,MATCH($R430&amp;"/"&amp;J$348,$2:$2,0),FALSE),"")</f>
        <v>560937.76</v>
      </c>
      <c r="K430" s="8">
        <f>IFERROR(VLOOKUP($B$428,$4:$126,MATCH($R430&amp;"/"&amp;K$348,$2:$2,0),FALSE),"")</f>
        <v>1995401.7</v>
      </c>
      <c r="L430" s="8">
        <f>IFERROR(VLOOKUP($B$428,$4:$126,MATCH($R430&amp;"/"&amp;L$348,$2:$2,0),FALSE),"")</f>
        <v>2180289.85</v>
      </c>
      <c r="M430" s="8">
        <f>IFERROR(VLOOKUP($B$428,$4:$126,MATCH($R430&amp;"/"&amp;M$348,$2:$2,0),FALSE),"")</f>
        <v>2451609.87</v>
      </c>
      <c r="N430" s="8">
        <f>IFERROR(VLOOKUP($B$428,$4:$126,MATCH($R430&amp;"/"&amp;N$348,$2:$2,0),FALSE),"")</f>
        <v>1425328.88</v>
      </c>
      <c r="O430" s="8">
        <f>IFERROR(VLOOKUP($B$428,$4:$126,MATCH($R430&amp;"/"&amp;O$348,$2:$2,0),FALSE),"")</f>
        <v>2229520.2599999998</v>
      </c>
      <c r="P430" s="8">
        <f>IFERROR(VLOOKUP($B$428,$4:$126,MATCH($R430&amp;"/"&amp;P$348,$2:$2,0),FALSE),"")</f>
        <v>5565545.2699999996</v>
      </c>
      <c r="Q430" s="6"/>
      <c r="R430" s="9" t="s">
        <v>13</v>
      </c>
    </row>
    <row r="431" spans="2:18">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t="str">
        <f>IFERROR(VLOOKUP($B$428,$4:$126,MATCH($R431&amp;"/"&amp;G$348,$2:$2,0),FALSE),"")</f>
        <v/>
      </c>
      <c r="H431" s="8" t="str">
        <f>IFERROR(VLOOKUP($B$428,$4:$126,MATCH($R431&amp;"/"&amp;H$348,$2:$2,0),FALSE),"")</f>
        <v/>
      </c>
      <c r="I431" s="8">
        <f>IFERROR(VLOOKUP($B$428,$4:$126,MATCH($R431&amp;"/"&amp;I$348,$2:$2,0),FALSE),"")</f>
        <v>752088</v>
      </c>
      <c r="J431" s="8">
        <f>IFERROR(VLOOKUP($B$428,$4:$126,MATCH($R431&amp;"/"&amp;J$348,$2:$2,0),FALSE),"")</f>
        <v>871249.32000000007</v>
      </c>
      <c r="K431" s="8">
        <f>IFERROR(VLOOKUP($B$428,$4:$126,MATCH($R431&amp;"/"&amp;K$348,$2:$2,0),FALSE),"")</f>
        <v>1544814.4200000002</v>
      </c>
      <c r="L431" s="8">
        <f>IFERROR(VLOOKUP($B$428,$4:$126,MATCH($R431&amp;"/"&amp;L$348,$2:$2,0),FALSE),"")</f>
        <v>1520762.31</v>
      </c>
      <c r="M431" s="8">
        <f>IFERROR(VLOOKUP($B$428,$4:$126,MATCH($R431&amp;"/"&amp;M$348,$2:$2,0),FALSE),"")</f>
        <v>2015780.65</v>
      </c>
      <c r="N431" s="8">
        <f>IFERROR(VLOOKUP($B$428,$4:$126,MATCH($R431&amp;"/"&amp;N$348,$2:$2,0),FALSE),"")</f>
        <v>2346540.5099999998</v>
      </c>
      <c r="O431" s="8">
        <f>IFERROR(VLOOKUP($B$428,$4:$126,MATCH($R431&amp;"/"&amp;O$348,$2:$2,0),FALSE),"")</f>
        <v>3335773.26</v>
      </c>
      <c r="P431" s="8" t="str">
        <f>IFERROR(VLOOKUP($B$428,$4:$126,MATCH($R431&amp;"/"&amp;P$348,$2:$2,0),FALSE),"")</f>
        <v/>
      </c>
      <c r="Q431" s="6"/>
      <c r="R431" s="9" t="s">
        <v>14</v>
      </c>
    </row>
    <row r="432" spans="2:18">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t="str">
        <f>IFERROR(VLOOKUP($B$428,$4:$126,MATCH($R432&amp;"/"&amp;F$348,$2:$2,0),FALSE),"")</f>
        <v/>
      </c>
      <c r="G432" s="8" t="str">
        <f>IFERROR(VLOOKUP($B$428,$4:$126,MATCH($R432&amp;"/"&amp;G$348,$2:$2,0),FALSE),"")</f>
        <v/>
      </c>
      <c r="H432" s="8">
        <f>IFERROR(VLOOKUP($B$428,$4:$126,MATCH($R432&amp;"/"&amp;H$348,$2:$2,0),FALSE),"")</f>
        <v>1900719.18</v>
      </c>
      <c r="I432" s="8">
        <f>IFERROR(VLOOKUP($B$428,$4:$126,MATCH($R432&amp;"/"&amp;I$348,$2:$2,0),FALSE),"")</f>
        <v>761129.70000000007</v>
      </c>
      <c r="J432" s="8">
        <f>IFERROR(VLOOKUP($B$428,$4:$126,MATCH($R432&amp;"/"&amp;J$348,$2:$2,0),FALSE),"")</f>
        <v>1009011.68</v>
      </c>
      <c r="K432" s="8">
        <f>IFERROR(VLOOKUP($B$428,$4:$126,MATCH($R432&amp;"/"&amp;K$348,$2:$2,0),FALSE),"")</f>
        <v>1663519.8900000001</v>
      </c>
      <c r="L432" s="8">
        <f>IFERROR(VLOOKUP($B$428,$4:$126,MATCH($R432&amp;"/"&amp;L$348,$2:$2,0),FALSE),"")</f>
        <v>1674804.36</v>
      </c>
      <c r="M432" s="8">
        <f>IFERROR(VLOOKUP($B$428,$4:$126,MATCH($R432&amp;"/"&amp;M$348,$2:$2,0),FALSE),"")</f>
        <v>2138503.36</v>
      </c>
      <c r="N432" s="8">
        <f>IFERROR(VLOOKUP($B$428,$4:$126,MATCH($R432&amp;"/"&amp;N$348,$2:$2,0),FALSE),IFERROR(VLOOKUP($B$428,$4:$126,MATCH($R431&amp;"/"&amp;N$348,$2:$2,0),FALSE),IFERROR(VLOOKUP($B$428,$4:$126,MATCH($R430&amp;"/"&amp;N$348,$2:$2,0),FALSE),IFERROR(VLOOKUP($B$428,$4:$126,MATCH($R429&amp;"/"&amp;N$348,$2:$2,0),FALSE),""))))</f>
        <v>1282509.6499999999</v>
      </c>
      <c r="O432" s="8">
        <f>IFERROR(VLOOKUP($B$428,$4:$126,MATCH($R432&amp;"/"&amp;O$348,$2:$2,0),FALSE),IFERROR(VLOOKUP($B$428,$4:$126,MATCH($R431&amp;"/"&amp;O$348,$2:$2,0),FALSE),IFERROR(VLOOKUP($B$428,$4:$126,MATCH($R430&amp;"/"&amp;O$348,$2:$2,0),FALSE),IFERROR(VLOOKUP($B$428,$4:$126,MATCH($R429&amp;"/"&amp;O$348,$2:$2,0),FALSE),""))))</f>
        <v>3800990.83</v>
      </c>
      <c r="P432" s="8">
        <f>IFERROR(VLOOKUP($B$428,$4:$126,MATCH($R432&amp;"/"&amp;P$348,$2:$2,0),FALSE),IFERROR(VLOOKUP($B$428,$4:$126,MATCH($R431&amp;"/"&amp;P$348,$2:$2,0),FALSE),IFERROR(VLOOKUP($B$428,$4:$126,MATCH($R430&amp;"/"&amp;P$348,$2:$2,0),FALSE),IFERROR(VLOOKUP($B$428,$4:$126,MATCH($R429&amp;"/"&amp;P$348,$2:$2,0),FALSE),""))))</f>
        <v>5565545.2699999996</v>
      </c>
      <c r="Q432" s="6"/>
      <c r="R432" s="9" t="s">
        <v>15</v>
      </c>
    </row>
    <row r="433" spans="1:18" s="87" customFormat="1">
      <c r="A433" s="86"/>
      <c r="B433" s="13" t="e">
        <f t="shared" ref="B433:P433" si="32">+B432/B$457</f>
        <v>#VALUE!</v>
      </c>
      <c r="C433" s="13" t="e">
        <f t="shared" si="32"/>
        <v>#VALUE!</v>
      </c>
      <c r="D433" s="13" t="e">
        <f t="shared" si="32"/>
        <v>#VALUE!</v>
      </c>
      <c r="E433" s="13" t="e">
        <f t="shared" si="32"/>
        <v>#VALUE!</v>
      </c>
      <c r="F433" s="13" t="e">
        <f t="shared" si="32"/>
        <v>#VALUE!</v>
      </c>
      <c r="G433" s="13" t="e">
        <f t="shared" si="32"/>
        <v>#VALUE!</v>
      </c>
      <c r="H433" s="13">
        <f t="shared" si="32"/>
        <v>3.6410522651715955</v>
      </c>
      <c r="I433" s="13">
        <f t="shared" si="32"/>
        <v>0.43141916004476477</v>
      </c>
      <c r="J433" s="13">
        <f t="shared" si="32"/>
        <v>0.5073827892067907</v>
      </c>
      <c r="K433" s="13">
        <f t="shared" si="32"/>
        <v>0.72407929304276419</v>
      </c>
      <c r="L433" s="13">
        <f t="shared" si="32"/>
        <v>0.60444545812264761</v>
      </c>
      <c r="M433" s="13">
        <f t="shared" si="32"/>
        <v>0.63385764764026398</v>
      </c>
      <c r="N433" s="13">
        <f t="shared" si="32"/>
        <v>0.33292103957865848</v>
      </c>
      <c r="O433" s="13">
        <f t="shared" ref="O433" si="33">+O432/O$457</f>
        <v>0.7192222763018381</v>
      </c>
      <c r="P433" s="13">
        <f t="shared" si="32"/>
        <v>1.0799351000278476</v>
      </c>
      <c r="Q433" s="6"/>
      <c r="R433" s="14" t="s">
        <v>16</v>
      </c>
    </row>
    <row r="434" spans="1:18">
      <c r="A434" s="84"/>
      <c r="B434" s="245" t="s">
        <v>328</v>
      </c>
      <c r="C434" s="245"/>
      <c r="D434" s="245"/>
      <c r="E434" s="245"/>
      <c r="F434" s="245"/>
      <c r="G434" s="245"/>
      <c r="H434" s="245"/>
      <c r="I434" s="245"/>
      <c r="J434" s="245"/>
      <c r="K434" s="245"/>
      <c r="L434" s="245"/>
      <c r="M434" s="245"/>
      <c r="N434" s="245"/>
      <c r="O434" s="118"/>
      <c r="P434" s="118"/>
      <c r="Q434" s="6"/>
      <c r="R434" s="3"/>
    </row>
    <row r="435" spans="1:18">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t="str">
        <f>IFERROR(VLOOKUP($B$434,$4:$126,MATCH($R435&amp;"/"&amp;H$348,$2:$2,0),FALSE),"")</f>
        <v/>
      </c>
      <c r="I435" s="8">
        <f>IFERROR(VLOOKUP($B$434,$4:$126,MATCH($R435&amp;"/"&amp;I$348,$2:$2,0),FALSE),"")</f>
        <v>45145.73</v>
      </c>
      <c r="J435" s="8">
        <f>IFERROR(VLOOKUP($B$434,$4:$126,MATCH($R435&amp;"/"&amp;J$348,$2:$2,0),FALSE),"")</f>
        <v>94837.97</v>
      </c>
      <c r="K435" s="8">
        <f>IFERROR(VLOOKUP($B$434,$4:$126,MATCH($R435&amp;"/"&amp;K$348,$2:$2,0),FALSE),"")</f>
        <v>75992.22</v>
      </c>
      <c r="L435" s="8">
        <f>IFERROR(VLOOKUP($B$434,$4:$126,MATCH($R435&amp;"/"&amp;L$348,$2:$2,0),FALSE),"")</f>
        <v>178507.89</v>
      </c>
      <c r="M435" s="8">
        <f>IFERROR(VLOOKUP($B$434,$4:$126,MATCH($R435&amp;"/"&amp;M$348,$2:$2,0),FALSE),"")</f>
        <v>112767.36</v>
      </c>
      <c r="N435" s="8">
        <f>IFERROR(VLOOKUP($B$434,$4:$126,MATCH($R435&amp;"/"&amp;N$348,$2:$2,0),FALSE),"")</f>
        <v>900694.62</v>
      </c>
      <c r="O435" s="8">
        <f>IFERROR(VLOOKUP($B$434,$4:$126,MATCH($R435&amp;"/"&amp;O$348,$2:$2,0),FALSE),"")</f>
        <v>870415.73</v>
      </c>
      <c r="P435" s="8">
        <f>IFERROR(VLOOKUP($B$434,$4:$126,MATCH($R435&amp;"/"&amp;P$348,$2:$2,0),FALSE),"")</f>
        <v>869697.79</v>
      </c>
      <c r="Q435" s="6"/>
      <c r="R435" s="9" t="s">
        <v>12</v>
      </c>
    </row>
    <row r="436" spans="1:18">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t="str">
        <f>IFERROR(VLOOKUP($B$434,$4:$126,MATCH($R436&amp;"/"&amp;H$348,$2:$2,0),FALSE),"")</f>
        <v/>
      </c>
      <c r="I436" s="8">
        <f>IFERROR(VLOOKUP($B$434,$4:$126,MATCH($R436&amp;"/"&amp;I$348,$2:$2,0),FALSE),"")</f>
        <v>45798.720000000001</v>
      </c>
      <c r="J436" s="8">
        <f>IFERROR(VLOOKUP($B$434,$4:$126,MATCH($R436&amp;"/"&amp;J$348,$2:$2,0),FALSE),"")</f>
        <v>89990.59</v>
      </c>
      <c r="K436" s="8">
        <f>IFERROR(VLOOKUP($B$434,$4:$126,MATCH($R436&amp;"/"&amp;K$348,$2:$2,0),FALSE),"")</f>
        <v>253202.56</v>
      </c>
      <c r="L436" s="8">
        <f>IFERROR(VLOOKUP($B$434,$4:$126,MATCH($R436&amp;"/"&amp;L$348,$2:$2,0),FALSE),"")</f>
        <v>166952.07</v>
      </c>
      <c r="M436" s="8">
        <f>IFERROR(VLOOKUP($B$434,$4:$126,MATCH($R436&amp;"/"&amp;M$348,$2:$2,0),FALSE),"")</f>
        <v>129799.39</v>
      </c>
      <c r="N436" s="8">
        <f>IFERROR(VLOOKUP($B$434,$4:$126,MATCH($R436&amp;"/"&amp;N$348,$2:$2,0),FALSE),"")</f>
        <v>871445.85</v>
      </c>
      <c r="O436" s="8">
        <f>IFERROR(VLOOKUP($B$434,$4:$126,MATCH($R436&amp;"/"&amp;O$348,$2:$2,0),FALSE),"")</f>
        <v>837338.42</v>
      </c>
      <c r="P436" s="8">
        <f>IFERROR(VLOOKUP($B$434,$4:$126,MATCH($R436&amp;"/"&amp;P$348,$2:$2,0),FALSE),"")</f>
        <v>758289.97</v>
      </c>
      <c r="Q436" s="6"/>
      <c r="R436" s="9" t="s">
        <v>13</v>
      </c>
    </row>
    <row r="437" spans="1:18">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t="str">
        <f>IFERROR(VLOOKUP($B$434,$4:$126,MATCH($R437&amp;"/"&amp;G$348,$2:$2,0),FALSE),"")</f>
        <v/>
      </c>
      <c r="H437" s="8" t="str">
        <f>IFERROR(VLOOKUP($B$434,$4:$126,MATCH($R437&amp;"/"&amp;H$348,$2:$2,0),FALSE),"")</f>
        <v/>
      </c>
      <c r="I437" s="8">
        <f>IFERROR(VLOOKUP($B$434,$4:$126,MATCH($R437&amp;"/"&amp;I$348,$2:$2,0),FALSE),"")</f>
        <v>105647</v>
      </c>
      <c r="J437" s="8">
        <f>IFERROR(VLOOKUP($B$434,$4:$126,MATCH($R437&amp;"/"&amp;J$348,$2:$2,0),FALSE),"")</f>
        <v>80324.08</v>
      </c>
      <c r="K437" s="8">
        <f>IFERROR(VLOOKUP($B$434,$4:$126,MATCH($R437&amp;"/"&amp;K$348,$2:$2,0),FALSE),"")</f>
        <v>204414.15</v>
      </c>
      <c r="L437" s="8">
        <f>IFERROR(VLOOKUP($B$434,$4:$126,MATCH($R437&amp;"/"&amp;L$348,$2:$2,0),FALSE),"")</f>
        <v>82486.94</v>
      </c>
      <c r="M437" s="8">
        <f>IFERROR(VLOOKUP($B$434,$4:$126,MATCH($R437&amp;"/"&amp;M$348,$2:$2,0),FALSE),"")</f>
        <v>135970.96</v>
      </c>
      <c r="N437" s="8">
        <f>IFERROR(VLOOKUP($B$434,$4:$126,MATCH($R437&amp;"/"&amp;N$348,$2:$2,0),FALSE),"")</f>
        <v>825852.1</v>
      </c>
      <c r="O437" s="8">
        <f>IFERROR(VLOOKUP($B$434,$4:$126,MATCH($R437&amp;"/"&amp;O$348,$2:$2,0),FALSE),"")</f>
        <v>785713.58</v>
      </c>
      <c r="P437" s="8" t="str">
        <f>IFERROR(VLOOKUP($B$434,$4:$126,MATCH($R437&amp;"/"&amp;P$348,$2:$2,0),FALSE),"")</f>
        <v/>
      </c>
      <c r="Q437" s="6"/>
      <c r="R437" s="9" t="s">
        <v>14</v>
      </c>
    </row>
    <row r="438" spans="1:18">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t="str">
        <f>IFERROR(VLOOKUP($B$434,$4:$126,MATCH($R438&amp;"/"&amp;F$348,$2:$2,0),FALSE),"")</f>
        <v/>
      </c>
      <c r="G438" s="8" t="str">
        <f>IFERROR(VLOOKUP($B$434,$4:$126,MATCH($R438&amp;"/"&amp;G$348,$2:$2,0),FALSE),"")</f>
        <v/>
      </c>
      <c r="H438" s="8">
        <f>IFERROR(VLOOKUP($B$434,$4:$126,MATCH($R438&amp;"/"&amp;H$348,$2:$2,0),FALSE),"")</f>
        <v>44491.61</v>
      </c>
      <c r="I438" s="8">
        <f>IFERROR(VLOOKUP($B$434,$4:$126,MATCH($R438&amp;"/"&amp;I$348,$2:$2,0),FALSE),"")</f>
        <v>103647.92</v>
      </c>
      <c r="J438" s="8">
        <f>IFERROR(VLOOKUP($B$434,$4:$126,MATCH($R438&amp;"/"&amp;J$348,$2:$2,0),FALSE),"")</f>
        <v>79057.11</v>
      </c>
      <c r="K438" s="8">
        <f>IFERROR(VLOOKUP($B$434,$4:$126,MATCH($R438&amp;"/"&amp;K$348,$2:$2,0),FALSE),"")</f>
        <v>52534.95</v>
      </c>
      <c r="L438" s="8">
        <f>IFERROR(VLOOKUP($B$434,$4:$126,MATCH($R438&amp;"/"&amp;L$348,$2:$2,0),FALSE),"")</f>
        <v>103418.37</v>
      </c>
      <c r="M438" s="8">
        <f>IFERROR(VLOOKUP($B$434,$4:$126,MATCH($R438&amp;"/"&amp;M$348,$2:$2,0),FALSE),"")</f>
        <v>154275.57999999999</v>
      </c>
      <c r="N438" s="8">
        <f>IFERROR(VLOOKUP($B$434,$4:$126,MATCH($R438&amp;"/"&amp;N$348,$2:$2,0),FALSE),IFERROR(VLOOKUP($B$434,$4:$126,MATCH($R437&amp;"/"&amp;N$348,$2:$2,0),FALSE),IFERROR(VLOOKUP($B$434,$4:$126,MATCH($R436&amp;"/"&amp;N$348,$2:$2,0),FALSE),IFERROR(VLOOKUP($B$434,$4:$126,MATCH($R435&amp;"/"&amp;N$348,$2:$2,0),FALSE),""))))</f>
        <v>905995.96</v>
      </c>
      <c r="O438" s="8">
        <f>IFERROR(VLOOKUP($B$434,$4:$126,MATCH($R438&amp;"/"&amp;O$348,$2:$2,0),FALSE),IFERROR(VLOOKUP($B$434,$4:$126,MATCH($R437&amp;"/"&amp;O$348,$2:$2,0),FALSE),IFERROR(VLOOKUP($B$434,$4:$126,MATCH($R436&amp;"/"&amp;O$348,$2:$2,0),FALSE),IFERROR(VLOOKUP($B$434,$4:$126,MATCH($R435&amp;"/"&amp;O$348,$2:$2,0),FALSE),""))))</f>
        <v>913953.77</v>
      </c>
      <c r="P438" s="8">
        <f>IFERROR(VLOOKUP($B$434,$4:$126,MATCH($R438&amp;"/"&amp;P$348,$2:$2,0),FALSE),IFERROR(VLOOKUP($B$434,$4:$126,MATCH($R437&amp;"/"&amp;P$348,$2:$2,0),FALSE),IFERROR(VLOOKUP($B$434,$4:$126,MATCH($R436&amp;"/"&amp;P$348,$2:$2,0),FALSE),IFERROR(VLOOKUP($B$434,$4:$126,MATCH($R435&amp;"/"&amp;P$348,$2:$2,0),FALSE),""))))</f>
        <v>758289.97</v>
      </c>
      <c r="Q438" s="6"/>
      <c r="R438" s="9" t="s">
        <v>15</v>
      </c>
    </row>
    <row r="439" spans="1:18">
      <c r="B439" s="12" t="e">
        <f t="shared" ref="B439:M439" si="34">+B438/B$402</f>
        <v>#VALUE!</v>
      </c>
      <c r="C439" s="12" t="e">
        <f t="shared" si="34"/>
        <v>#VALUE!</v>
      </c>
      <c r="D439" s="12" t="e">
        <f t="shared" si="34"/>
        <v>#VALUE!</v>
      </c>
      <c r="E439" s="12" t="e">
        <f t="shared" si="34"/>
        <v>#VALUE!</v>
      </c>
      <c r="F439" s="12" t="e">
        <f t="shared" si="34"/>
        <v>#VALUE!</v>
      </c>
      <c r="G439" s="12" t="e">
        <f t="shared" si="34"/>
        <v>#VALUE!</v>
      </c>
      <c r="H439" s="12">
        <f t="shared" si="34"/>
        <v>1.0146800115179917E-2</v>
      </c>
      <c r="I439" s="12">
        <f t="shared" si="34"/>
        <v>2.3546815630136018E-2</v>
      </c>
      <c r="J439" s="12">
        <f t="shared" si="34"/>
        <v>1.6382092350863246E-2</v>
      </c>
      <c r="K439" s="12">
        <f t="shared" si="34"/>
        <v>7.3193597670852253E-3</v>
      </c>
      <c r="L439" s="12">
        <f t="shared" si="34"/>
        <v>1.3628091001255378E-2</v>
      </c>
      <c r="M439" s="12">
        <f t="shared" si="34"/>
        <v>1.6842911547880993E-2</v>
      </c>
      <c r="N439" s="12">
        <f>+N438/N$402</f>
        <v>9.8405963672159952E-2</v>
      </c>
      <c r="O439" s="12">
        <f>+O438/O$402</f>
        <v>5.7244687708786719E-2</v>
      </c>
      <c r="P439" s="12">
        <f>+P438/P$402</f>
        <v>4.3946163722444642E-2</v>
      </c>
      <c r="Q439" s="6"/>
      <c r="R439" s="11" t="s">
        <v>392</v>
      </c>
    </row>
    <row r="440" spans="1:18">
      <c r="B440" s="244" t="s">
        <v>329</v>
      </c>
      <c r="C440" s="244"/>
      <c r="D440" s="244"/>
      <c r="E440" s="244"/>
      <c r="F440" s="244"/>
      <c r="G440" s="244"/>
      <c r="H440" s="244"/>
      <c r="I440" s="244"/>
      <c r="J440" s="244"/>
      <c r="K440" s="244"/>
      <c r="L440" s="244"/>
      <c r="M440" s="244"/>
      <c r="N440" s="244"/>
      <c r="O440" s="117"/>
      <c r="P440" s="117"/>
      <c r="Q440" s="6"/>
      <c r="R440" s="3"/>
    </row>
    <row r="441" spans="1:18">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t="str">
        <f>IFERROR(VLOOKUP($B$440,$4:$126,MATCH($R441&amp;"/"&amp;H$348,$2:$2,0),FALSE),"")</f>
        <v/>
      </c>
      <c r="I441" s="8">
        <f>IFERROR(VLOOKUP($B$440,$4:$126,MATCH($R441&amp;"/"&amp;I$348,$2:$2,0),FALSE),"")</f>
        <v>2866826.25</v>
      </c>
      <c r="J441" s="8">
        <f>IFERROR(VLOOKUP($B$440,$4:$126,MATCH($R441&amp;"/"&amp;J$348,$2:$2,0),FALSE),"")</f>
        <v>2154958.94</v>
      </c>
      <c r="K441" s="8">
        <f>IFERROR(VLOOKUP($B$440,$4:$126,MATCH($R441&amp;"/"&amp;K$348,$2:$2,0),FALSE),"")</f>
        <v>3233977.37</v>
      </c>
      <c r="L441" s="8">
        <f>IFERROR(VLOOKUP($B$440,$4:$126,MATCH($R441&amp;"/"&amp;L$348,$2:$2,0),FALSE),"")</f>
        <v>3917742.81</v>
      </c>
      <c r="M441" s="8">
        <f>IFERROR(VLOOKUP($B$440,$4:$126,MATCH($R441&amp;"/"&amp;M$348,$2:$2,0),FALSE),"")</f>
        <v>4750543.18</v>
      </c>
      <c r="N441" s="8">
        <f>IFERROR(VLOOKUP($B$440,$4:$126,MATCH($R441&amp;"/"&amp;N$348,$2:$2,0),FALSE),"")</f>
        <v>5840044.79</v>
      </c>
      <c r="O441" s="8">
        <f>IFERROR(VLOOKUP($B$440,$4:$126,MATCH($R441&amp;"/"&amp;O$348,$2:$2,0),FALSE),"")</f>
        <v>6438183.4699999997</v>
      </c>
      <c r="P441" s="8">
        <f>IFERROR(VLOOKUP($B$440,$4:$126,MATCH($R441&amp;"/"&amp;P$348,$2:$2,0),FALSE),"")</f>
        <v>10887131.77</v>
      </c>
      <c r="Q441" s="6"/>
      <c r="R441" s="9" t="s">
        <v>12</v>
      </c>
    </row>
    <row r="442" spans="1:18">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t="str">
        <f>IFERROR(VLOOKUP($B$440,$4:$126,MATCH($R442&amp;"/"&amp;H$348,$2:$2,0),FALSE),"")</f>
        <v/>
      </c>
      <c r="I442" s="8">
        <f>IFERROR(VLOOKUP($B$440,$4:$126,MATCH($R442&amp;"/"&amp;I$348,$2:$2,0),FALSE),"")</f>
        <v>2660580.6</v>
      </c>
      <c r="J442" s="8">
        <f>IFERROR(VLOOKUP($B$440,$4:$126,MATCH($R442&amp;"/"&amp;J$348,$2:$2,0),FALSE),"")</f>
        <v>1823324.8</v>
      </c>
      <c r="K442" s="8">
        <f>IFERROR(VLOOKUP($B$440,$4:$126,MATCH($R442&amp;"/"&amp;K$348,$2:$2,0),FALSE),"")</f>
        <v>3835954.97</v>
      </c>
      <c r="L442" s="8">
        <f>IFERROR(VLOOKUP($B$440,$4:$126,MATCH($R442&amp;"/"&amp;L$348,$2:$2,0),FALSE),"")</f>
        <v>4059535.42</v>
      </c>
      <c r="M442" s="8">
        <f>IFERROR(VLOOKUP($B$440,$4:$126,MATCH($R442&amp;"/"&amp;M$348,$2:$2,0),FALSE),"")</f>
        <v>5053650.5</v>
      </c>
      <c r="N442" s="8">
        <f>IFERROR(VLOOKUP($B$440,$4:$126,MATCH($R442&amp;"/"&amp;N$348,$2:$2,0),FALSE),"")</f>
        <v>6524462.6799999997</v>
      </c>
      <c r="O442" s="8">
        <f>IFERROR(VLOOKUP($B$440,$4:$126,MATCH($R442&amp;"/"&amp;O$348,$2:$2,0),FALSE),"")</f>
        <v>7127561.8600000003</v>
      </c>
      <c r="P442" s="8">
        <f>IFERROR(VLOOKUP($B$440,$4:$126,MATCH($R442&amp;"/"&amp;P$348,$2:$2,0),FALSE),"")</f>
        <v>12086725.4</v>
      </c>
      <c r="Q442" s="6"/>
      <c r="R442" s="9" t="s">
        <v>13</v>
      </c>
    </row>
    <row r="443" spans="1:18">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t="str">
        <f>IFERROR(VLOOKUP($B$440,$4:$126,MATCH($R443&amp;"/"&amp;G$348,$2:$2,0),FALSE),"")</f>
        <v/>
      </c>
      <c r="H443" s="8" t="str">
        <f>IFERROR(VLOOKUP($B$440,$4:$126,MATCH($R443&amp;"/"&amp;H$348,$2:$2,0),FALSE),"")</f>
        <v/>
      </c>
      <c r="I443" s="8">
        <f>IFERROR(VLOOKUP($B$440,$4:$126,MATCH($R443&amp;"/"&amp;I$348,$2:$2,0),FALSE),"")</f>
        <v>1804370</v>
      </c>
      <c r="J443" s="8">
        <f>IFERROR(VLOOKUP($B$440,$4:$126,MATCH($R443&amp;"/"&amp;J$348,$2:$2,0),FALSE),"")</f>
        <v>2026987.28</v>
      </c>
      <c r="K443" s="8">
        <f>IFERROR(VLOOKUP($B$440,$4:$126,MATCH($R443&amp;"/"&amp;K$348,$2:$2,0),FALSE),"")</f>
        <v>3404307.62</v>
      </c>
      <c r="L443" s="8">
        <f>IFERROR(VLOOKUP($B$440,$4:$126,MATCH($R443&amp;"/"&amp;L$348,$2:$2,0),FALSE),"")</f>
        <v>3562363.92</v>
      </c>
      <c r="M443" s="8">
        <f>IFERROR(VLOOKUP($B$440,$4:$126,MATCH($R443&amp;"/"&amp;M$348,$2:$2,0),FALSE),"")</f>
        <v>4106181.18</v>
      </c>
      <c r="N443" s="8">
        <f>IFERROR(VLOOKUP($B$440,$4:$126,MATCH($R443&amp;"/"&amp;N$348,$2:$2,0),FALSE),"")</f>
        <v>6525831.2300000004</v>
      </c>
      <c r="O443" s="8">
        <f>IFERROR(VLOOKUP($B$440,$4:$126,MATCH($R443&amp;"/"&amp;O$348,$2:$2,0),FALSE),"")</f>
        <v>7460358.8700000001</v>
      </c>
      <c r="P443" s="8" t="str">
        <f>IFERROR(VLOOKUP($B$440,$4:$126,MATCH($R443&amp;"/"&amp;P$348,$2:$2,0),FALSE),"")</f>
        <v/>
      </c>
      <c r="Q443" s="6"/>
      <c r="R443" s="9" t="s">
        <v>14</v>
      </c>
    </row>
    <row r="444" spans="1:18">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t="str">
        <f>IFERROR(VLOOKUP($B$440,$4:$126,MATCH($R444&amp;"/"&amp;F$348,$2:$2,0),FALSE),"")</f>
        <v/>
      </c>
      <c r="G444" s="8" t="str">
        <f>IFERROR(VLOOKUP($B$440,$4:$126,MATCH($R444&amp;"/"&amp;G$348,$2:$2,0),FALSE),"")</f>
        <v/>
      </c>
      <c r="H444" s="8">
        <f>IFERROR(VLOOKUP($B$440,$4:$126,MATCH($R444&amp;"/"&amp;H$348,$2:$2,0),FALSE),"")</f>
        <v>3860845.8</v>
      </c>
      <c r="I444" s="8">
        <f>IFERROR(VLOOKUP($B$440,$4:$126,MATCH($R444&amp;"/"&amp;I$348,$2:$2,0),FALSE),"")</f>
        <v>2637534.54</v>
      </c>
      <c r="J444" s="8">
        <f>IFERROR(VLOOKUP($B$440,$4:$126,MATCH($R444&amp;"/"&amp;J$348,$2:$2,0),FALSE),"")</f>
        <v>2836578.96</v>
      </c>
      <c r="K444" s="8">
        <f>IFERROR(VLOOKUP($B$440,$4:$126,MATCH($R444&amp;"/"&amp;K$348,$2:$2,0),FALSE),"")</f>
        <v>4879618.0599999996</v>
      </c>
      <c r="L444" s="8">
        <f>IFERROR(VLOOKUP($B$440,$4:$126,MATCH($R444&amp;"/"&amp;L$348,$2:$2,0),FALSE),"")</f>
        <v>4812085.95</v>
      </c>
      <c r="M444" s="8">
        <f>IFERROR(VLOOKUP($B$440,$4:$126,MATCH($R444&amp;"/"&amp;M$348,$2:$2,0),FALSE),"")</f>
        <v>5783517.25</v>
      </c>
      <c r="N444" s="8">
        <f>IFERROR(VLOOKUP($B$440,$4:$126,MATCH($R444&amp;"/"&amp;N$348,$2:$2,0),FALSE),IFERROR(VLOOKUP($B$440,$4:$126,MATCH($R443&amp;"/"&amp;N$348,$2:$2,0),FALSE),IFERROR(VLOOKUP($B$440,$4:$126,MATCH($R442&amp;"/"&amp;N$348,$2:$2,0),FALSE),IFERROR(VLOOKUP($B$440,$4:$126,MATCH($R441&amp;"/"&amp;N$348,$2:$2,0),FALSE),""))))</f>
        <v>5335889.46</v>
      </c>
      <c r="O444" s="8">
        <f>IFERROR(VLOOKUP($B$440,$4:$126,MATCH($R444&amp;"/"&amp;O$348,$2:$2,0),FALSE),IFERROR(VLOOKUP($B$440,$4:$126,MATCH($R443&amp;"/"&amp;O$348,$2:$2,0),FALSE),IFERROR(VLOOKUP($B$440,$4:$126,MATCH($R442&amp;"/"&amp;O$348,$2:$2,0),FALSE),IFERROR(VLOOKUP($B$440,$4:$126,MATCH($R441&amp;"/"&amp;O$348,$2:$2,0),FALSE),""))))</f>
        <v>10664989.119999999</v>
      </c>
      <c r="P444" s="8">
        <f>IFERROR(VLOOKUP($B$440,$4:$126,MATCH($R444&amp;"/"&amp;P$348,$2:$2,0),FALSE),IFERROR(VLOOKUP($B$440,$4:$126,MATCH($R443&amp;"/"&amp;P$348,$2:$2,0),FALSE),IFERROR(VLOOKUP($B$440,$4:$126,MATCH($R442&amp;"/"&amp;P$348,$2:$2,0),FALSE),IFERROR(VLOOKUP($B$440,$4:$126,MATCH($R441&amp;"/"&amp;P$348,$2:$2,0),FALSE),""))))</f>
        <v>12086725.4</v>
      </c>
      <c r="Q444" s="6"/>
      <c r="R444" s="9" t="s">
        <v>15</v>
      </c>
    </row>
    <row r="445" spans="1:18">
      <c r="B445" s="12" t="e">
        <f t="shared" ref="B445:M445" si="35">+B444/B$402</f>
        <v>#VALUE!</v>
      </c>
      <c r="C445" s="12" t="e">
        <f t="shared" si="35"/>
        <v>#VALUE!</v>
      </c>
      <c r="D445" s="12" t="e">
        <f t="shared" si="35"/>
        <v>#VALUE!</v>
      </c>
      <c r="E445" s="12" t="e">
        <f t="shared" si="35"/>
        <v>#VALUE!</v>
      </c>
      <c r="F445" s="12" t="e">
        <f t="shared" si="35"/>
        <v>#VALUE!</v>
      </c>
      <c r="G445" s="12" t="e">
        <f t="shared" si="35"/>
        <v>#VALUE!</v>
      </c>
      <c r="H445" s="12">
        <f t="shared" si="35"/>
        <v>0.88050827129276499</v>
      </c>
      <c r="I445" s="12">
        <f t="shared" si="35"/>
        <v>0.59919716219578378</v>
      </c>
      <c r="J445" s="12">
        <f t="shared" si="35"/>
        <v>0.58779151531387397</v>
      </c>
      <c r="K445" s="12">
        <f t="shared" si="35"/>
        <v>0.67984608545561498</v>
      </c>
      <c r="L445" s="12">
        <f t="shared" si="35"/>
        <v>0.63411892135277748</v>
      </c>
      <c r="M445" s="12">
        <f t="shared" si="35"/>
        <v>0.63141081354154649</v>
      </c>
      <c r="N445" s="12">
        <f>+N444/N$402</f>
        <v>0.5795647746149124</v>
      </c>
      <c r="O445" s="12">
        <f>+O444/O$402</f>
        <v>0.66799218038348707</v>
      </c>
      <c r="P445" s="12">
        <f>+P444/P$402</f>
        <v>0.70047769891593092</v>
      </c>
      <c r="Q445" s="6"/>
      <c r="R445" s="11" t="s">
        <v>392</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330</v>
      </c>
      <c r="C447" s="247"/>
      <c r="D447" s="247"/>
      <c r="E447" s="247"/>
      <c r="F447" s="247"/>
      <c r="G447" s="247"/>
      <c r="H447" s="247"/>
      <c r="I447" s="247"/>
      <c r="J447" s="247"/>
      <c r="K447" s="247"/>
      <c r="L447" s="247"/>
      <c r="M447" s="247"/>
      <c r="N447" s="247"/>
      <c r="O447" s="121"/>
      <c r="P447" s="121"/>
    </row>
    <row r="448" spans="1:18">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t="str">
        <f>IFERROR(VLOOKUP($B$447,$4:$126,MATCH($R448&amp;"/"&amp;H$348,$2:$2,0),FALSE),"")</f>
        <v/>
      </c>
      <c r="I448" s="8">
        <f>IFERROR(VLOOKUP($B$447,$4:$126,MATCH($R448&amp;"/"&amp;I$348,$2:$2,0),FALSE),"")</f>
        <v>338027.62</v>
      </c>
      <c r="J448" s="8">
        <f>IFERROR(VLOOKUP($B$447,$4:$126,MATCH($R448&amp;"/"&amp;J$348,$2:$2,0),FALSE),"")</f>
        <v>624176.09</v>
      </c>
      <c r="K448" s="8">
        <f>IFERROR(VLOOKUP($B$447,$4:$126,MATCH($R448&amp;"/"&amp;K$348,$2:$2,0),FALSE),"")</f>
        <v>879494.35</v>
      </c>
      <c r="L448" s="8">
        <f>IFERROR(VLOOKUP($B$447,$4:$126,MATCH($R448&amp;"/"&amp;L$348,$2:$2,0),FALSE),"")</f>
        <v>1245811.51</v>
      </c>
      <c r="M448" s="8">
        <f>IFERROR(VLOOKUP($B$447,$4:$126,MATCH($R448&amp;"/"&amp;M$348,$2:$2,0),FALSE),"")</f>
        <v>1792167.74</v>
      </c>
      <c r="N448" s="8">
        <f>IFERROR(VLOOKUP($B$447,$4:$126,MATCH($R448&amp;"/"&amp;N$348,$2:$2,0),FALSE),"")</f>
        <v>2404181.08</v>
      </c>
      <c r="O448" s="8">
        <f>IFERROR(VLOOKUP($B$447,$4:$126,MATCH($R448&amp;"/"&amp;O$348,$2:$2,0),FALSE),"")</f>
        <v>3203941.33</v>
      </c>
      <c r="P448" s="8">
        <f>IFERROR(VLOOKUP($B$447,$4:$126,MATCH($R448&amp;"/"&amp;P$348,$2:$2,0),FALSE),"")</f>
        <v>4852907.41</v>
      </c>
      <c r="Q448" s="6"/>
      <c r="R448" s="9" t="s">
        <v>12</v>
      </c>
    </row>
    <row r="449" spans="1:19">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t="str">
        <f>IFERROR(VLOOKUP($B$447,$4:$126,MATCH($R449&amp;"/"&amp;H$348,$2:$2,0),FALSE),"")</f>
        <v/>
      </c>
      <c r="I449" s="8">
        <f>IFERROR(VLOOKUP($B$447,$4:$126,MATCH($R449&amp;"/"&amp;I$348,$2:$2,0),FALSE),"")</f>
        <v>399820.16</v>
      </c>
      <c r="J449" s="8">
        <f>IFERROR(VLOOKUP($B$447,$4:$126,MATCH($R449&amp;"/"&amp;J$348,$2:$2,0),FALSE),"")</f>
        <v>525029.78</v>
      </c>
      <c r="K449" s="8">
        <f>IFERROR(VLOOKUP($B$447,$4:$126,MATCH($R449&amp;"/"&amp;K$348,$2:$2,0),FALSE),"")</f>
        <v>705718.12</v>
      </c>
      <c r="L449" s="8">
        <f>IFERROR(VLOOKUP($B$447,$4:$126,MATCH($R449&amp;"/"&amp;L$348,$2:$2,0),FALSE),"")</f>
        <v>1041988.72</v>
      </c>
      <c r="M449" s="8">
        <f>IFERROR(VLOOKUP($B$447,$4:$126,MATCH($R449&amp;"/"&amp;M$348,$2:$2,0),FALSE),"")</f>
        <v>1482844.1599999999</v>
      </c>
      <c r="N449" s="8">
        <f>IFERROR(VLOOKUP($B$447,$4:$126,MATCH($R449&amp;"/"&amp;N$348,$2:$2,0),FALSE),"")</f>
        <v>1718691.48</v>
      </c>
      <c r="O449" s="8">
        <f>IFERROR(VLOOKUP($B$447,$4:$126,MATCH($R449&amp;"/"&amp;O$348,$2:$2,0),FALSE),"")</f>
        <v>2590991.19</v>
      </c>
      <c r="P449" s="8">
        <f>IFERROR(VLOOKUP($B$447,$4:$126,MATCH($R449&amp;"/"&amp;P$348,$2:$2,0),FALSE),"")</f>
        <v>3972935.27</v>
      </c>
      <c r="Q449" s="6"/>
      <c r="R449" s="9" t="s">
        <v>13</v>
      </c>
    </row>
    <row r="450" spans="1:19">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t="str">
        <f>IFERROR(VLOOKUP($B$447,$4:$126,MATCH($R450&amp;"/"&amp;G$348,$2:$2,0),FALSE),"")</f>
        <v/>
      </c>
      <c r="H450" s="8" t="str">
        <f>IFERROR(VLOOKUP($B$447,$4:$126,MATCH($R450&amp;"/"&amp;H$348,$2:$2,0),FALSE),"")</f>
        <v/>
      </c>
      <c r="I450" s="8">
        <f>IFERROR(VLOOKUP($B$447,$4:$126,MATCH($R450&amp;"/"&amp;I$348,$2:$2,0),FALSE),"")</f>
        <v>430117</v>
      </c>
      <c r="J450" s="8">
        <f>IFERROR(VLOOKUP($B$447,$4:$126,MATCH($R450&amp;"/"&amp;J$348,$2:$2,0),FALSE),"")</f>
        <v>615781.88</v>
      </c>
      <c r="K450" s="8">
        <f>IFERROR(VLOOKUP($B$447,$4:$126,MATCH($R450&amp;"/"&amp;K$348,$2:$2,0),FALSE),"")</f>
        <v>856340.72</v>
      </c>
      <c r="L450" s="8">
        <f>IFERROR(VLOOKUP($B$447,$4:$126,MATCH($R450&amp;"/"&amp;L$348,$2:$2,0),FALSE),"")</f>
        <v>1277447.6399999999</v>
      </c>
      <c r="M450" s="8">
        <f>IFERROR(VLOOKUP($B$447,$4:$126,MATCH($R450&amp;"/"&amp;M$348,$2:$2,0),FALSE),"")</f>
        <v>1769832.5</v>
      </c>
      <c r="N450" s="8">
        <f>IFERROR(VLOOKUP($B$447,$4:$126,MATCH($R450&amp;"/"&amp;N$348,$2:$2,0),FALSE),"")</f>
        <v>2090979.08</v>
      </c>
      <c r="O450" s="8">
        <f>IFERROR(VLOOKUP($B$447,$4:$126,MATCH($R450&amp;"/"&amp;O$348,$2:$2,0),FALSE),"")</f>
        <v>3161498.19</v>
      </c>
      <c r="P450" s="8" t="str">
        <f>IFERROR(VLOOKUP($B$447,$4:$126,MATCH($R450&amp;"/"&amp;P$348,$2:$2,0),FALSE),"")</f>
        <v/>
      </c>
      <c r="Q450" s="6"/>
      <c r="R450" s="9" t="s">
        <v>14</v>
      </c>
    </row>
    <row r="451" spans="1:19">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t="str">
        <f>IFERROR(VLOOKUP($B$447,$4:$126,MATCH($R451&amp;"/"&amp;F$348,$2:$2,0),FALSE),"")</f>
        <v/>
      </c>
      <c r="G451" s="8" t="str">
        <f>IFERROR(VLOOKUP($B$447,$4:$126,MATCH($R451&amp;"/"&amp;G$348,$2:$2,0),FALSE),"")</f>
        <v/>
      </c>
      <c r="H451" s="8">
        <f>IFERROR(VLOOKUP($B$447,$4:$126,MATCH($R451&amp;"/"&amp;H$348,$2:$2,0),FALSE),"")</f>
        <v>267024.69</v>
      </c>
      <c r="I451" s="8">
        <f>IFERROR(VLOOKUP($B$447,$4:$126,MATCH($R451&amp;"/"&amp;I$348,$2:$2,0),FALSE),"")</f>
        <v>535485.72</v>
      </c>
      <c r="J451" s="8">
        <f>IFERROR(VLOOKUP($B$447,$4:$126,MATCH($R451&amp;"/"&amp;J$348,$2:$2,0),FALSE),"")</f>
        <v>759898.97</v>
      </c>
      <c r="K451" s="8">
        <f>IFERROR(VLOOKUP($B$447,$4:$126,MATCH($R451&amp;"/"&amp;K$348,$2:$2,0),FALSE),"")</f>
        <v>1068667.1000000001</v>
      </c>
      <c r="L451" s="8">
        <f>IFERROR(VLOOKUP($B$447,$4:$126,MATCH($R451&amp;"/"&amp;L$348,$2:$2,0),FALSE),"")</f>
        <v>1542050.7</v>
      </c>
      <c r="M451" s="8">
        <f>IFERROR(VLOOKUP($B$447,$4:$126,MATCH($R451&amp;"/"&amp;M$348,$2:$2,0),FALSE),"")</f>
        <v>2145030.52</v>
      </c>
      <c r="N451" s="8">
        <f>IFERROR(VLOOKUP($B$447,$4:$126,MATCH($R451&amp;"/"&amp;N$348,$2:$2,0),FALSE),IFERROR(VLOOKUP($B$447,$4:$126,MATCH($R450&amp;"/"&amp;N$348,$2:$2,0),FALSE),IFERROR(VLOOKUP($B$447,$4:$126,MATCH($R449&amp;"/"&amp;N$348,$2:$2,0),FALSE),IFERROR(VLOOKUP($B$447,$4:$126,MATCH($R448&amp;"/"&amp;N$348,$2:$2,0),FALSE),""))))</f>
        <v>2638332.87</v>
      </c>
      <c r="O451" s="8">
        <f>IFERROR(VLOOKUP($B$447,$4:$126,MATCH($R451&amp;"/"&amp;O$348,$2:$2,0),FALSE),IFERROR(VLOOKUP($B$447,$4:$126,MATCH($R450&amp;"/"&amp;O$348,$2:$2,0),FALSE),IFERROR(VLOOKUP($B$447,$4:$126,MATCH($R449&amp;"/"&amp;O$348,$2:$2,0),FALSE),IFERROR(VLOOKUP($B$447,$4:$126,MATCH($R448&amp;"/"&amp;O$348,$2:$2,0),FALSE),""))))</f>
        <v>4069677.85</v>
      </c>
      <c r="P451" s="8">
        <f>IFERROR(VLOOKUP($B$447,$4:$126,MATCH($R451&amp;"/"&amp;P$348,$2:$2,0),FALSE),IFERROR(VLOOKUP($B$447,$4:$126,MATCH($R450&amp;"/"&amp;P$348,$2:$2,0),FALSE),IFERROR(VLOOKUP($B$447,$4:$126,MATCH($R449&amp;"/"&amp;P$348,$2:$2,0),FALSE),IFERROR(VLOOKUP($B$447,$4:$126,MATCH($R448&amp;"/"&amp;P$348,$2:$2,0),FALSE),""))))</f>
        <v>3972935.27</v>
      </c>
      <c r="Q451" s="6"/>
      <c r="R451" s="9" t="s">
        <v>15</v>
      </c>
    </row>
    <row r="452" spans="1:19">
      <c r="A452" s="85"/>
      <c r="B452" s="12" t="e">
        <f t="shared" ref="B452:M452" si="36">+B451/B$402</f>
        <v>#VALUE!</v>
      </c>
      <c r="C452" s="12" t="e">
        <f t="shared" si="36"/>
        <v>#VALUE!</v>
      </c>
      <c r="D452" s="12" t="e">
        <f t="shared" si="36"/>
        <v>#VALUE!</v>
      </c>
      <c r="E452" s="12" t="e">
        <f t="shared" si="36"/>
        <v>#VALUE!</v>
      </c>
      <c r="F452" s="12" t="e">
        <f t="shared" si="36"/>
        <v>#VALUE!</v>
      </c>
      <c r="G452" s="12" t="e">
        <f t="shared" si="36"/>
        <v>#VALUE!</v>
      </c>
      <c r="H452" s="12">
        <f t="shared" si="36"/>
        <v>6.089791210630232E-2</v>
      </c>
      <c r="I452" s="12">
        <f t="shared" si="36"/>
        <v>0.1216520651973589</v>
      </c>
      <c r="J452" s="12">
        <f t="shared" si="36"/>
        <v>0.15746509205643688</v>
      </c>
      <c r="K452" s="12">
        <f t="shared" si="36"/>
        <v>0.14889057620017995</v>
      </c>
      <c r="L452" s="12">
        <f t="shared" si="36"/>
        <v>0.20320574834190056</v>
      </c>
      <c r="M452" s="12">
        <f t="shared" si="36"/>
        <v>0.23418197044448108</v>
      </c>
      <c r="N452" s="12">
        <f>+N451/N$402</f>
        <v>0.28656605550458031</v>
      </c>
      <c r="O452" s="12">
        <f>+O451/O$402</f>
        <v>0.25490068014995609</v>
      </c>
      <c r="P452" s="12">
        <f>+P451/P$402</f>
        <v>0.23024867892436296</v>
      </c>
      <c r="Q452" s="6"/>
      <c r="R452" s="11" t="s">
        <v>392</v>
      </c>
    </row>
    <row r="453" spans="1:19">
      <c r="B453" s="243" t="s">
        <v>331</v>
      </c>
      <c r="C453" s="243"/>
      <c r="D453" s="243"/>
      <c r="E453" s="243"/>
      <c r="F453" s="243"/>
      <c r="G453" s="243"/>
      <c r="H453" s="243"/>
      <c r="I453" s="243"/>
      <c r="J453" s="243"/>
      <c r="K453" s="243"/>
      <c r="L453" s="243"/>
      <c r="M453" s="243"/>
      <c r="N453" s="243"/>
      <c r="O453" s="120"/>
      <c r="P453" s="120"/>
    </row>
    <row r="454" spans="1:19">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t="str">
        <f>IFERROR(VLOOKUP($B$453,$4:$126,MATCH($R454&amp;"/"&amp;H$348,$2:$2,0),FALSE),"")</f>
        <v/>
      </c>
      <c r="I454" s="8">
        <f>IFERROR(VLOOKUP($B$453,$4:$126,MATCH($R454&amp;"/"&amp;I$348,$2:$2,0),FALSE),"")</f>
        <v>593027.62</v>
      </c>
      <c r="J454" s="8">
        <f>IFERROR(VLOOKUP($B$453,$4:$126,MATCH($R454&amp;"/"&amp;J$348,$2:$2,0),FALSE),"")</f>
        <v>1852936.77</v>
      </c>
      <c r="K454" s="8">
        <f>IFERROR(VLOOKUP($B$453,$4:$126,MATCH($R454&amp;"/"&amp;K$348,$2:$2,0),FALSE),"")</f>
        <v>2108255.0299999998</v>
      </c>
      <c r="L454" s="8">
        <f>IFERROR(VLOOKUP($B$453,$4:$126,MATCH($R454&amp;"/"&amp;L$348,$2:$2,0),FALSE),"")</f>
        <v>2474572.19</v>
      </c>
      <c r="M454" s="8">
        <f>IFERROR(VLOOKUP($B$453,$4:$126,MATCH($R454&amp;"/"&amp;M$348,$2:$2,0),FALSE),"")</f>
        <v>3020928.43</v>
      </c>
      <c r="N454" s="8">
        <f>IFERROR(VLOOKUP($B$453,$4:$126,MATCH($R454&amp;"/"&amp;N$348,$2:$2,0),FALSE),"")</f>
        <v>3632941.77</v>
      </c>
      <c r="O454" s="8">
        <f>IFERROR(VLOOKUP($B$453,$4:$126,MATCH($R454&amp;"/"&amp;O$348,$2:$2,0),FALSE),"")</f>
        <v>4416296.67</v>
      </c>
      <c r="P454" s="8">
        <f>IFERROR(VLOOKUP($B$453,$4:$126,MATCH($R454&amp;"/"&amp;P$348,$2:$2,0),FALSE),"")</f>
        <v>6071040.1900000004</v>
      </c>
      <c r="Q454" s="6"/>
      <c r="R454" s="9" t="s">
        <v>12</v>
      </c>
    </row>
    <row r="455" spans="1:19">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t="str">
        <f>IFERROR(VLOOKUP($B$453,$4:$126,MATCH($R455&amp;"/"&amp;H$348,$2:$2,0),FALSE),"")</f>
        <v/>
      </c>
      <c r="I455" s="8">
        <f>IFERROR(VLOOKUP($B$453,$4:$126,MATCH($R455&amp;"/"&amp;I$348,$2:$2,0),FALSE),"")</f>
        <v>654820.16</v>
      </c>
      <c r="J455" s="8">
        <f>IFERROR(VLOOKUP($B$453,$4:$126,MATCH($R455&amp;"/"&amp;J$348,$2:$2,0),FALSE),"")</f>
        <v>1753790.46</v>
      </c>
      <c r="K455" s="8">
        <f>IFERROR(VLOOKUP($B$453,$4:$126,MATCH($R455&amp;"/"&amp;K$348,$2:$2,0),FALSE),"")</f>
        <v>1934478.81</v>
      </c>
      <c r="L455" s="8">
        <f>IFERROR(VLOOKUP($B$453,$4:$126,MATCH($R455&amp;"/"&amp;L$348,$2:$2,0),FALSE),"")</f>
        <v>2270749.41</v>
      </c>
      <c r="M455" s="8">
        <f>IFERROR(VLOOKUP($B$453,$4:$126,MATCH($R455&amp;"/"&amp;M$348,$2:$2,0),FALSE),"")</f>
        <v>2711604.84</v>
      </c>
      <c r="N455" s="8">
        <f>IFERROR(VLOOKUP($B$453,$4:$126,MATCH($R455&amp;"/"&amp;N$348,$2:$2,0),FALSE),"")</f>
        <v>2929917.31</v>
      </c>
      <c r="O455" s="8">
        <f>IFERROR(VLOOKUP($B$453,$4:$126,MATCH($R455&amp;"/"&amp;O$348,$2:$2,0),FALSE),"")</f>
        <v>3801814.63</v>
      </c>
      <c r="P455" s="8">
        <f>IFERROR(VLOOKUP($B$453,$4:$126,MATCH($R455&amp;"/"&amp;P$348,$2:$2,0),FALSE),"")</f>
        <v>5153592.3499999996</v>
      </c>
      <c r="Q455" s="6"/>
      <c r="R455" s="9" t="s">
        <v>13</v>
      </c>
    </row>
    <row r="456" spans="1:19">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t="str">
        <f>IFERROR(VLOOKUP($B$453,$4:$126,MATCH($R456&amp;"/"&amp;G$348,$2:$2,0),FALSE),"")</f>
        <v/>
      </c>
      <c r="H456" s="8" t="str">
        <f>IFERROR(VLOOKUP($B$453,$4:$126,MATCH($R456&amp;"/"&amp;H$348,$2:$2,0),FALSE),"")</f>
        <v/>
      </c>
      <c r="I456" s="8">
        <f>IFERROR(VLOOKUP($B$453,$4:$126,MATCH($R456&amp;"/"&amp;I$348,$2:$2,0),FALSE),"")</f>
        <v>1658878</v>
      </c>
      <c r="J456" s="8">
        <f>IFERROR(VLOOKUP($B$453,$4:$126,MATCH($R456&amp;"/"&amp;J$348,$2:$2,0),FALSE),"")</f>
        <v>1844542.57</v>
      </c>
      <c r="K456" s="8">
        <f>IFERROR(VLOOKUP($B$453,$4:$126,MATCH($R456&amp;"/"&amp;K$348,$2:$2,0),FALSE),"")</f>
        <v>2085101.4</v>
      </c>
      <c r="L456" s="8">
        <f>IFERROR(VLOOKUP($B$453,$4:$126,MATCH($R456&amp;"/"&amp;L$348,$2:$2,0),FALSE),"")</f>
        <v>2506208.33</v>
      </c>
      <c r="M456" s="8">
        <f>IFERROR(VLOOKUP($B$453,$4:$126,MATCH($R456&amp;"/"&amp;M$348,$2:$2,0),FALSE),"")</f>
        <v>2998593.19</v>
      </c>
      <c r="N456" s="8">
        <f>IFERROR(VLOOKUP($B$453,$4:$126,MATCH($R456&amp;"/"&amp;N$348,$2:$2,0),FALSE),"")</f>
        <v>3303496</v>
      </c>
      <c r="O456" s="8">
        <f>IFERROR(VLOOKUP($B$453,$4:$126,MATCH($R456&amp;"/"&amp;O$348,$2:$2,0),FALSE),"")</f>
        <v>4375538.5</v>
      </c>
      <c r="P456" s="8" t="str">
        <f>IFERROR(VLOOKUP($B$453,$4:$126,MATCH($R456&amp;"/"&amp;P$348,$2:$2,0),FALSE),"")</f>
        <v/>
      </c>
      <c r="Q456" s="6"/>
      <c r="R456" s="9" t="s">
        <v>14</v>
      </c>
    </row>
    <row r="457" spans="1:19">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t="str">
        <f>IFERROR(VLOOKUP($B$453,$4:$126,MATCH($R457&amp;"/"&amp;F$348,$2:$2,0),FALSE),"")</f>
        <v/>
      </c>
      <c r="G457" s="8" t="str">
        <f>IFERROR(VLOOKUP($B$453,$4:$126,MATCH($R457&amp;"/"&amp;G$348,$2:$2,0),FALSE),"")</f>
        <v/>
      </c>
      <c r="H457" s="8">
        <f>IFERROR(VLOOKUP($B$453,$4:$126,MATCH($R457&amp;"/"&amp;H$348,$2:$2,0),FALSE),"")</f>
        <v>522024.69</v>
      </c>
      <c r="I457" s="8">
        <f>IFERROR(VLOOKUP($B$453,$4:$126,MATCH($R457&amp;"/"&amp;I$348,$2:$2,0),FALSE),"")</f>
        <v>1764246.4</v>
      </c>
      <c r="J457" s="8">
        <f>IFERROR(VLOOKUP($B$453,$4:$126,MATCH($R457&amp;"/"&amp;J$348,$2:$2,0),FALSE),"")</f>
        <v>1988659.65</v>
      </c>
      <c r="K457" s="8">
        <f>IFERROR(VLOOKUP($B$453,$4:$126,MATCH($R457&amp;"/"&amp;K$348,$2:$2,0),FALSE),"")</f>
        <v>2297427.79</v>
      </c>
      <c r="L457" s="8">
        <f>IFERROR(VLOOKUP($B$453,$4:$126,MATCH($R457&amp;"/"&amp;L$348,$2:$2,0),FALSE),"")</f>
        <v>2770811.39</v>
      </c>
      <c r="M457" s="8">
        <f>IFERROR(VLOOKUP($B$453,$4:$126,MATCH($R457&amp;"/"&amp;M$348,$2:$2,0),FALSE),"")</f>
        <v>3373791.21</v>
      </c>
      <c r="N457" s="8">
        <f>IFERROR(VLOOKUP($B$453,$4:$126,MATCH($R457&amp;"/"&amp;N$348,$2:$2,0),FALSE),IFERROR(VLOOKUP($B$453,$4:$126,MATCH($R456&amp;"/"&amp;N$348,$2:$2,0),FALSE),IFERROR(VLOOKUP($B$453,$4:$126,MATCH($R455&amp;"/"&amp;N$348,$2:$2,0),FALSE),IFERROR(VLOOKUP($B$453,$4:$126,MATCH($R454&amp;"/"&amp;N$348,$2:$2,0),FALSE),""))))</f>
        <v>3852293.78</v>
      </c>
      <c r="O457" s="8">
        <f>IFERROR(VLOOKUP($B$453,$4:$126,MATCH($R457&amp;"/"&amp;O$348,$2:$2,0),FALSE),IFERROR(VLOOKUP($B$453,$4:$126,MATCH($R456&amp;"/"&amp;O$348,$2:$2,0),FALSE),IFERROR(VLOOKUP($B$453,$4:$126,MATCH($R455&amp;"/"&amp;O$348,$2:$2,0),FALSE),IFERROR(VLOOKUP($B$453,$4:$126,MATCH($R454&amp;"/"&amp;O$348,$2:$2,0),FALSE),""))))</f>
        <v>5284862.49</v>
      </c>
      <c r="P457" s="8">
        <f>IFERROR(VLOOKUP($B$453,$4:$126,MATCH($R457&amp;"/"&amp;P$348,$2:$2,0),FALSE),IFERROR(VLOOKUP($B$453,$4:$126,MATCH($R456&amp;"/"&amp;P$348,$2:$2,0),FALSE),IFERROR(VLOOKUP($B$453,$4:$126,MATCH($R455&amp;"/"&amp;P$348,$2:$2,0),FALSE),IFERROR(VLOOKUP($B$453,$4:$126,MATCH($R454&amp;"/"&amp;P$348,$2:$2,0),FALSE),""))))</f>
        <v>5153592.3499999996</v>
      </c>
      <c r="Q457" s="6"/>
      <c r="R457" s="9" t="s">
        <v>15</v>
      </c>
    </row>
    <row r="458" spans="1:19">
      <c r="A458" s="85"/>
      <c r="B458" s="12" t="e">
        <f t="shared" ref="B458:M458" si="37">+B457/B$402</f>
        <v>#VALUE!</v>
      </c>
      <c r="C458" s="12" t="e">
        <f t="shared" si="37"/>
        <v>#VALUE!</v>
      </c>
      <c r="D458" s="12" t="e">
        <f t="shared" si="37"/>
        <v>#VALUE!</v>
      </c>
      <c r="E458" s="12" t="e">
        <f t="shared" si="37"/>
        <v>#VALUE!</v>
      </c>
      <c r="F458" s="12" t="e">
        <f t="shared" si="37"/>
        <v>#VALUE!</v>
      </c>
      <c r="G458" s="12" t="e">
        <f t="shared" si="37"/>
        <v>#VALUE!</v>
      </c>
      <c r="H458" s="12">
        <f t="shared" si="37"/>
        <v>0.11905346164408885</v>
      </c>
      <c r="I458" s="12">
        <f t="shared" si="37"/>
        <v>0.40080287869675724</v>
      </c>
      <c r="J458" s="12">
        <f t="shared" si="37"/>
        <v>0.4120869842160354</v>
      </c>
      <c r="K458" s="12">
        <f t="shared" si="37"/>
        <v>0.32008597198454602</v>
      </c>
      <c r="L458" s="12">
        <f t="shared" si="37"/>
        <v>0.36512729576220271</v>
      </c>
      <c r="M458" s="12">
        <f t="shared" si="37"/>
        <v>0.36833092399359896</v>
      </c>
      <c r="N458" s="12">
        <f>+N457/N$402</f>
        <v>0.41842204436448893</v>
      </c>
      <c r="O458" s="12">
        <f>+O457/O$402</f>
        <v>0.33101269752837825</v>
      </c>
      <c r="P458" s="12">
        <f>+P457/P$402</f>
        <v>0.29867283246781995</v>
      </c>
      <c r="Q458" s="6"/>
      <c r="R458" s="11" t="s">
        <v>392</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349</v>
      </c>
      <c r="C460" s="227"/>
      <c r="D460" s="227"/>
      <c r="E460" s="227"/>
      <c r="F460" s="227"/>
      <c r="G460" s="227"/>
      <c r="H460" s="227"/>
      <c r="I460" s="227"/>
      <c r="J460" s="227"/>
      <c r="K460" s="227"/>
      <c r="L460" s="227"/>
      <c r="M460" s="227"/>
      <c r="N460" s="227"/>
      <c r="O460" s="115"/>
      <c r="P460" s="115"/>
      <c r="Q460" s="6"/>
      <c r="R460" s="9"/>
    </row>
    <row r="461" spans="1:19">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t="str">
        <f>IFERROR(VLOOKUP($B$460,$130:$216,MATCH($R461&amp;"/"&amp;H$348,$128:$128,0),FALSE),"")</f>
        <v/>
      </c>
      <c r="I461" s="7">
        <f>IFERROR(VLOOKUP($B$460,$130:$216,MATCH($R461&amp;"/"&amp;I$348,$128:$128,0),FALSE),"")</f>
        <v>3954022.15</v>
      </c>
      <c r="J461" s="7">
        <f>IFERROR(VLOOKUP($B$460,$130:$216,MATCH($R461&amp;"/"&amp;J$348,$128:$128,0),FALSE),"")</f>
        <v>3979439.39</v>
      </c>
      <c r="K461" s="7">
        <f>IFERROR(VLOOKUP($B$460,$130:$216,MATCH($R461&amp;"/"&amp;K$348,$128:$128,0),FALSE),"")</f>
        <v>4899061.03</v>
      </c>
      <c r="L461" s="7">
        <f>IFERROR(VLOOKUP($B$460,$130:$216,MATCH($R461&amp;"/"&amp;L$348,$128:$128,0),FALSE),"")</f>
        <v>6433574.7300000004</v>
      </c>
      <c r="M461" s="7">
        <f>IFERROR(VLOOKUP($B$460,$130:$216,MATCH($R461&amp;"/"&amp;M$348,$128:$128,0),FALSE),"")</f>
        <v>7618383.4699999997</v>
      </c>
      <c r="N461" s="7">
        <f>IFERROR(VLOOKUP($B$460,$130:$216,MATCH($R461&amp;"/"&amp;N$348,$128:$128,0),FALSE),"")</f>
        <v>8143237.04</v>
      </c>
      <c r="O461" s="7">
        <f>IFERROR(VLOOKUP($B$460,$130:$216,MATCH($R461&amp;"/"&amp;O$348,$128:$128,0),FALSE),"")</f>
        <v>11963321.9</v>
      </c>
      <c r="P461" s="7">
        <f>IFERROR(VLOOKUP($B$460,$130:$216,MATCH($R461&amp;"/"&amp;P$348,$128:$128,0),FALSE),"")</f>
        <v>14645719.35</v>
      </c>
      <c r="Q461" s="17"/>
      <c r="R461" s="9" t="s">
        <v>12</v>
      </c>
      <c r="S461" s="88"/>
    </row>
    <row r="462" spans="1:19">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t="str">
        <f>IFERROR(VLOOKUP($B$460,$130:$216,MATCH($R462&amp;"/"&amp;H$348,$128:$128,0),FALSE),"")</f>
        <v/>
      </c>
      <c r="I462" s="7">
        <f>IFERROR(VLOOKUP($B$460,$130:$216,MATCH($R462&amp;"/"&amp;I$348,$128:$128,0),FALSE),"")</f>
        <v>3318812.33</v>
      </c>
      <c r="J462" s="7">
        <f>IFERROR(VLOOKUP($B$460,$130:$216,MATCH($R462&amp;"/"&amp;J$348,$128:$128,0),FALSE),"")</f>
        <v>3873489.99</v>
      </c>
      <c r="K462" s="7">
        <f>IFERROR(VLOOKUP($B$460,$130:$216,MATCH($R462&amp;"/"&amp;K$348,$128:$128,0),FALSE),"")</f>
        <v>4966989.67</v>
      </c>
      <c r="L462" s="7">
        <f>IFERROR(VLOOKUP($B$460,$130:$216,MATCH($R462&amp;"/"&amp;L$348,$128:$128,0),FALSE),"")</f>
        <v>6741474.1500000004</v>
      </c>
      <c r="M462" s="7">
        <f>IFERROR(VLOOKUP($B$460,$130:$216,MATCH($R462&amp;"/"&amp;M$348,$128:$128,0),FALSE),"")</f>
        <v>7751360.0800000001</v>
      </c>
      <c r="N462" s="7">
        <f>IFERROR(VLOOKUP($B$460,$130:$216,MATCH($R462&amp;"/"&amp;N$348,$128:$128,0),FALSE),"")</f>
        <v>7744842.54</v>
      </c>
      <c r="O462" s="7">
        <f>IFERROR(VLOOKUP($B$460,$130:$216,MATCH($R462&amp;"/"&amp;O$348,$128:$128,0),FALSE),"")</f>
        <v>11535333.050000001</v>
      </c>
      <c r="P462" s="7">
        <f>IFERROR(VLOOKUP($B$460,$130:$216,MATCH($R462&amp;"/"&amp;P$348,$128:$128,0),FALSE),"")</f>
        <v>14420223.1</v>
      </c>
      <c r="Q462" s="17"/>
      <c r="R462" s="9" t="s">
        <v>13</v>
      </c>
    </row>
    <row r="463" spans="1:19">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t="str">
        <f>IFERROR(VLOOKUP($B$460,$130:$216,MATCH($R463&amp;"/"&amp;G$348,$128:$128,0),FALSE),"")</f>
        <v/>
      </c>
      <c r="H463" s="7" t="str">
        <f>IFERROR(VLOOKUP($B$460,$130:$216,MATCH($R463&amp;"/"&amp;H$348,$128:$128,0),FALSE),"")</f>
        <v/>
      </c>
      <c r="I463" s="7">
        <f>IFERROR(VLOOKUP($B$460,$130:$216,MATCH($R463&amp;"/"&amp;I$348,$128:$128,0),FALSE),"")</f>
        <v>3323356</v>
      </c>
      <c r="J463" s="7">
        <f>IFERROR(VLOOKUP($B$460,$130:$216,MATCH($R463&amp;"/"&amp;J$348,$128:$128,0),FALSE),"")</f>
        <v>3920904.32</v>
      </c>
      <c r="K463" s="7">
        <f>IFERROR(VLOOKUP($B$460,$130:$216,MATCH($R463&amp;"/"&amp;K$348,$128:$128,0),FALSE),"")</f>
        <v>5513984.5099999998</v>
      </c>
      <c r="L463" s="7">
        <f>IFERROR(VLOOKUP($B$460,$130:$216,MATCH($R463&amp;"/"&amp;L$348,$128:$128,0),FALSE),"")</f>
        <v>6657063.8700000001</v>
      </c>
      <c r="M463" s="7">
        <f>IFERROR(VLOOKUP($B$460,$130:$216,MATCH($R463&amp;"/"&amp;M$348,$128:$128,0),FALSE),"")</f>
        <v>7617233.25</v>
      </c>
      <c r="N463" s="7">
        <f>IFERROR(VLOOKUP($B$460,$130:$216,MATCH($R463&amp;"/"&amp;N$348,$128:$128,0),FALSE),"")</f>
        <v>8974016.4700000007</v>
      </c>
      <c r="O463" s="7">
        <f>IFERROR(VLOOKUP($B$460,$130:$216,MATCH($R463&amp;"/"&amp;O$348,$128:$128,0),FALSE),"")</f>
        <v>10069312.83</v>
      </c>
      <c r="P463" s="7" t="str">
        <f>IFERROR(VLOOKUP($B$460,$130:$216,MATCH($R463&amp;"/"&amp;P$348,$128:$128,0),FALSE),"")</f>
        <v/>
      </c>
      <c r="Q463" s="17"/>
      <c r="R463" s="9" t="s">
        <v>14</v>
      </c>
    </row>
    <row r="464" spans="1:19">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t="str">
        <f>IFERROR(VLOOKUP($B$460,$130:$216,MATCH($R464&amp;"/"&amp;F$348,$128:$128,0),FALSE),"")</f>
        <v/>
      </c>
      <c r="G464" s="18" t="str">
        <f>IFERROR(VLOOKUP($B$460,$130:$216,MATCH($R464&amp;"/"&amp;G$348,$128:$128,0),FALSE),"")</f>
        <v/>
      </c>
      <c r="H464" s="18">
        <f>IFERROR(VLOOKUP($B$460,$130:$216,MATCH($R464&amp;"/"&amp;H$348,$128:$128,0),FALSE),"")</f>
        <v>3520026.87</v>
      </c>
      <c r="I464" s="18">
        <f>IFERROR(VLOOKUP($B$460,$130:$216,MATCH($R464&amp;"/"&amp;I$348,$128:$128,0),FALSE),"")</f>
        <v>4369569.95</v>
      </c>
      <c r="J464" s="18">
        <f>IFERROR(VLOOKUP($B$460,$130:$216,MATCH($R464&amp;"/"&amp;J$348,$128:$128,0),FALSE),"")</f>
        <v>5362430.5999999996</v>
      </c>
      <c r="K464" s="18">
        <f>IFERROR(VLOOKUP($B$460,$130:$216,MATCH($R464&amp;"/"&amp;K$348,$128:$128,0),FALSE),"")</f>
        <v>7151126.2000000002</v>
      </c>
      <c r="L464" s="18">
        <f>IFERROR(VLOOKUP($B$460,$130:$216,MATCH($R464&amp;"/"&amp;L$348,$128:$128,0),FALSE),"")</f>
        <v>8078022.04</v>
      </c>
      <c r="M464" s="18">
        <f>IFERROR(VLOOKUP($B$460,$130:$216,MATCH($R464&amp;"/"&amp;M$348,$128:$128,0),FALSE),"")</f>
        <v>10366785.83</v>
      </c>
      <c r="N464" s="18">
        <f>IFERROR(VLOOKUP($B$460,$130:$216,MATCH($R464&amp;"/"&amp;N$348,$128:$128,0),FALSE),"")</f>
        <v>12444011.460000001</v>
      </c>
      <c r="O464" s="18">
        <f>IFERROR(VLOOKUP($B$460,$130:$216,MATCH($R464&amp;"/"&amp;O$348,$128:$128,0),FALSE),"")</f>
        <v>17558475.16</v>
      </c>
      <c r="P464" s="18" t="str">
        <f>IFERROR(VLOOKUP($B$460,$130:$216,MATCH($R464&amp;"/"&amp;P$348,$128:$128,0),FALSE),"")</f>
        <v/>
      </c>
      <c r="Q464" s="17"/>
      <c r="R464" s="9" t="s">
        <v>19</v>
      </c>
    </row>
    <row r="465" spans="1:18">
      <c r="B465" s="16">
        <f>SUM(B461:B464)</f>
        <v>0</v>
      </c>
      <c r="C465" s="16">
        <f t="shared" ref="C465:M465" si="38">SUM(C461:C464)</f>
        <v>0</v>
      </c>
      <c r="D465" s="16">
        <f t="shared" si="38"/>
        <v>0</v>
      </c>
      <c r="E465" s="16">
        <f t="shared" si="38"/>
        <v>0</v>
      </c>
      <c r="F465" s="16">
        <f t="shared" si="38"/>
        <v>0</v>
      </c>
      <c r="G465" s="16">
        <f t="shared" si="38"/>
        <v>0</v>
      </c>
      <c r="H465" s="16">
        <f t="shared" si="38"/>
        <v>3520026.87</v>
      </c>
      <c r="I465" s="16">
        <f t="shared" si="38"/>
        <v>14965760.43</v>
      </c>
      <c r="J465" s="16">
        <f t="shared" si="38"/>
        <v>17136264.300000001</v>
      </c>
      <c r="K465" s="16">
        <f t="shared" si="38"/>
        <v>22531161.41</v>
      </c>
      <c r="L465" s="16">
        <f t="shared" si="38"/>
        <v>27910134.789999999</v>
      </c>
      <c r="M465" s="16">
        <f t="shared" si="38"/>
        <v>33353762.630000003</v>
      </c>
      <c r="N465" s="16">
        <f>IF(N462="",N461*4,IF(N463="",(N462+N461)*2,IF(N464="",((N463+N462+N461)/3)*4,SUM(N461:N464))))</f>
        <v>37306107.510000005</v>
      </c>
      <c r="O465" s="16">
        <f>IF(O462="",O461*4,IF(O463="",(O462+O461)*2,IF(O464="",((O463+O462+O461)/3)*4,SUM(O461:O464))))</f>
        <v>51126442.939999998</v>
      </c>
      <c r="P465" s="16">
        <f>IF(P462="",P461*4,IF(P463="",(P462+P461)*2,IF(P464="",((P463+P462+P461)/3)*4,SUM(P461:P464))))</f>
        <v>58131884.899999999</v>
      </c>
      <c r="Q465" s="6"/>
      <c r="R465" s="9" t="s">
        <v>15</v>
      </c>
    </row>
    <row r="466" spans="1:18" s="87" customFormat="1">
      <c r="A466" s="86"/>
      <c r="B466" s="19"/>
      <c r="C466" s="20" t="e">
        <f t="shared" ref="C466:M466" si="39">C465/B465-1</f>
        <v>#DIV/0!</v>
      </c>
      <c r="D466" s="20" t="e">
        <f t="shared" si="39"/>
        <v>#DIV/0!</v>
      </c>
      <c r="E466" s="20" t="e">
        <f t="shared" si="39"/>
        <v>#DIV/0!</v>
      </c>
      <c r="F466" s="20" t="e">
        <f t="shared" si="39"/>
        <v>#DIV/0!</v>
      </c>
      <c r="G466" s="20" t="e">
        <f t="shared" si="39"/>
        <v>#DIV/0!</v>
      </c>
      <c r="H466" s="20" t="e">
        <f t="shared" si="39"/>
        <v>#DIV/0!</v>
      </c>
      <c r="I466" s="20">
        <f t="shared" si="39"/>
        <v>3.2516040310794558</v>
      </c>
      <c r="J466" s="20">
        <f t="shared" si="39"/>
        <v>0.14503131198392438</v>
      </c>
      <c r="K466" s="20">
        <f t="shared" si="39"/>
        <v>0.31482340698958522</v>
      </c>
      <c r="L466" s="20">
        <f t="shared" si="39"/>
        <v>0.23873484735734274</v>
      </c>
      <c r="M466" s="20">
        <f t="shared" si="39"/>
        <v>0.19504125941915618</v>
      </c>
      <c r="N466" s="12">
        <f>N465/M465-1</f>
        <v>0.11849772164670469</v>
      </c>
      <c r="O466" s="12">
        <f>O465/M465-1</f>
        <v>0.53285383442809464</v>
      </c>
      <c r="P466" s="12">
        <f>P465/N465-1</f>
        <v>0.55824042710480004</v>
      </c>
      <c r="Q466" s="17"/>
      <c r="R466" s="14" t="s">
        <v>20</v>
      </c>
    </row>
    <row r="467" spans="1:18">
      <c r="B467" s="227" t="s">
        <v>312</v>
      </c>
      <c r="C467" s="227"/>
      <c r="D467" s="227"/>
      <c r="E467" s="227"/>
      <c r="F467" s="227"/>
      <c r="G467" s="227"/>
      <c r="H467" s="227"/>
      <c r="I467" s="227"/>
      <c r="J467" s="227"/>
      <c r="K467" s="227"/>
      <c r="L467" s="227"/>
      <c r="M467" s="227"/>
      <c r="N467" s="227"/>
      <c r="O467" s="115"/>
      <c r="P467" s="115"/>
      <c r="Q467" s="6"/>
      <c r="R467" s="9"/>
    </row>
    <row r="468" spans="1:18">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t="str">
        <f>IFERROR(VLOOKUP($B$467,$130:$216,MATCH($R468&amp;"/"&amp;H$348,$128:$128,0),FALSE),"")</f>
        <v/>
      </c>
      <c r="I468" s="7">
        <f>IFERROR(VLOOKUP($B$467,$130:$216,MATCH($R468&amp;"/"&amp;I$348,$128:$128,0),FALSE),"")</f>
        <v>3838.37</v>
      </c>
      <c r="J468" s="7">
        <f>IFERROR(VLOOKUP($B$467,$130:$216,MATCH($R468&amp;"/"&amp;J$348,$128:$128,0),FALSE),"")</f>
        <v>4895.1400000000003</v>
      </c>
      <c r="K468" s="7">
        <f>IFERROR(VLOOKUP($B$467,$130:$216,MATCH($R468&amp;"/"&amp;K$348,$128:$128,0),FALSE),"")</f>
        <v>12070.37</v>
      </c>
      <c r="L468" s="7">
        <f>IFERROR(VLOOKUP($B$467,$130:$216,MATCH($R468&amp;"/"&amp;L$348,$128:$128,0),FALSE),"")</f>
        <v>17882.21</v>
      </c>
      <c r="M468" s="7">
        <f>IFERROR(VLOOKUP($B$467,$130:$216,MATCH($R468&amp;"/"&amp;M$348,$128:$128,0),FALSE),"")</f>
        <v>10210.17</v>
      </c>
      <c r="N468" s="7">
        <f>IFERROR(VLOOKUP($B$467,$130:$216,MATCH($R468&amp;"/"&amp;N$348,$128:$128,0),FALSE),"")</f>
        <v>3261.08</v>
      </c>
      <c r="O468" s="7">
        <f>IFERROR(VLOOKUP($B$467,$130:$216,MATCH($R468&amp;"/"&amp;O$348,$128:$128,0),FALSE),"")</f>
        <v>2542.06</v>
      </c>
      <c r="P468" s="7">
        <f>IFERROR(VLOOKUP($B$467,$130:$216,MATCH($R468&amp;"/"&amp;P$348,$128:$128,0),FALSE),"")</f>
        <v>36634.160000000003</v>
      </c>
      <c r="Q468" s="6"/>
      <c r="R468" s="9" t="s">
        <v>12</v>
      </c>
    </row>
    <row r="469" spans="1:18">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t="str">
        <f>IFERROR(VLOOKUP($B$467,$130:$216,MATCH($R469&amp;"/"&amp;H$348,$128:$128,0),FALSE),"")</f>
        <v/>
      </c>
      <c r="I469" s="7">
        <f>IFERROR(VLOOKUP($B$467,$130:$216,MATCH($R469&amp;"/"&amp;I$348,$128:$128,0),FALSE),"")</f>
        <v>5501.47</v>
      </c>
      <c r="J469" s="7">
        <f>IFERROR(VLOOKUP($B$467,$130:$216,MATCH($R469&amp;"/"&amp;J$348,$128:$128,0),FALSE),"")</f>
        <v>22945.33</v>
      </c>
      <c r="K469" s="7">
        <f>IFERROR(VLOOKUP($B$467,$130:$216,MATCH($R469&amp;"/"&amp;K$348,$128:$128,0),FALSE),"")</f>
        <v>5273.81</v>
      </c>
      <c r="L469" s="7">
        <f>IFERROR(VLOOKUP($B$467,$130:$216,MATCH($R469&amp;"/"&amp;L$348,$128:$128,0),FALSE),"")</f>
        <v>13474.43</v>
      </c>
      <c r="M469" s="7">
        <f>IFERROR(VLOOKUP($B$467,$130:$216,MATCH($R469&amp;"/"&amp;M$348,$128:$128,0),FALSE),"")</f>
        <v>13500.17</v>
      </c>
      <c r="N469" s="7">
        <f>IFERROR(VLOOKUP($B$467,$130:$216,MATCH($R469&amp;"/"&amp;N$348,$128:$128,0),FALSE),"")</f>
        <v>22070.9</v>
      </c>
      <c r="O469" s="7">
        <f>IFERROR(VLOOKUP($B$467,$130:$216,MATCH($R469&amp;"/"&amp;O$348,$128:$128,0),FALSE),"")</f>
        <v>3964.12</v>
      </c>
      <c r="P469" s="7">
        <f>IFERROR(VLOOKUP($B$467,$130:$216,MATCH($R469&amp;"/"&amp;P$348,$128:$128,0),FALSE),"")</f>
        <v>25167.93</v>
      </c>
      <c r="Q469" s="6"/>
      <c r="R469" s="9" t="s">
        <v>13</v>
      </c>
    </row>
    <row r="470" spans="1:18">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t="str">
        <f>IFERROR(VLOOKUP($B$467,$130:$216,MATCH($R470&amp;"/"&amp;G$348,$128:$128,0),FALSE),"")</f>
        <v/>
      </c>
      <c r="H470" s="7" t="str">
        <f>IFERROR(VLOOKUP($B$467,$130:$216,MATCH($R470&amp;"/"&amp;H$348,$128:$128,0),FALSE),"")</f>
        <v/>
      </c>
      <c r="I470" s="7">
        <f>IFERROR(VLOOKUP($B$467,$130:$216,MATCH($R470&amp;"/"&amp;I$348,$128:$128,0),FALSE),"")</f>
        <v>3478</v>
      </c>
      <c r="J470" s="7">
        <f>IFERROR(VLOOKUP($B$467,$130:$216,MATCH($R470&amp;"/"&amp;J$348,$128:$128,0),FALSE),"")</f>
        <v>20484.89</v>
      </c>
      <c r="K470" s="7">
        <f>IFERROR(VLOOKUP($B$467,$130:$216,MATCH($R470&amp;"/"&amp;K$348,$128:$128,0),FALSE),"")</f>
        <v>5963.46</v>
      </c>
      <c r="L470" s="7">
        <f>IFERROR(VLOOKUP($B$467,$130:$216,MATCH($R470&amp;"/"&amp;L$348,$128:$128,0),FALSE),"")</f>
        <v>7932.84</v>
      </c>
      <c r="M470" s="7">
        <f>IFERROR(VLOOKUP($B$467,$130:$216,MATCH($R470&amp;"/"&amp;M$348,$128:$128,0),FALSE),"")</f>
        <v>8028.12</v>
      </c>
      <c r="N470" s="7">
        <f>IFERROR(VLOOKUP($B$467,$130:$216,MATCH($R470&amp;"/"&amp;N$348,$128:$128,0),FALSE),"")</f>
        <v>9872.24</v>
      </c>
      <c r="O470" s="7">
        <f>IFERROR(VLOOKUP($B$467,$130:$216,MATCH($R470&amp;"/"&amp;O$348,$128:$128,0),FALSE),"")</f>
        <v>6476.11</v>
      </c>
      <c r="P470" s="7" t="str">
        <f>IFERROR(VLOOKUP($B$467,$130:$216,MATCH($R470&amp;"/"&amp;P$348,$128:$128,0),FALSE),"")</f>
        <v/>
      </c>
      <c r="Q470" s="6"/>
      <c r="R470" s="9" t="s">
        <v>14</v>
      </c>
    </row>
    <row r="471" spans="1:18">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t="str">
        <f>IFERROR(VLOOKUP($B$467,$130:$216,MATCH($R471&amp;"/"&amp;F$348,$128:$128,0),FALSE),"")</f>
        <v/>
      </c>
      <c r="G471" s="18" t="str">
        <f>IFERROR(VLOOKUP($B$467,$130:$216,MATCH($R471&amp;"/"&amp;G$348,$128:$128,0),FALSE),"")</f>
        <v/>
      </c>
      <c r="H471" s="18">
        <f>IFERROR(VLOOKUP($B$467,$130:$216,MATCH($R471&amp;"/"&amp;H$348,$128:$128,0),FALSE),"")</f>
        <v>4737.8500000000004</v>
      </c>
      <c r="I471" s="18">
        <f>IFERROR(VLOOKUP($B$467,$130:$216,MATCH($R471&amp;"/"&amp;I$348,$128:$128,0),FALSE),"")</f>
        <v>13152.25</v>
      </c>
      <c r="J471" s="18">
        <f>IFERROR(VLOOKUP($B$467,$130:$216,MATCH($R471&amp;"/"&amp;J$348,$128:$128,0),FALSE),"")</f>
        <v>23627</v>
      </c>
      <c r="K471" s="18">
        <f>IFERROR(VLOOKUP($B$467,$130:$216,MATCH($R471&amp;"/"&amp;K$348,$128:$128,0),FALSE),"")</f>
        <v>12054.78</v>
      </c>
      <c r="L471" s="18">
        <f>IFERROR(VLOOKUP($B$467,$130:$216,MATCH($R471&amp;"/"&amp;L$348,$128:$128,0),FALSE),"")</f>
        <v>13695.17</v>
      </c>
      <c r="M471" s="18">
        <f>IFERROR(VLOOKUP($B$467,$130:$216,MATCH($R471&amp;"/"&amp;M$348,$128:$128,0),FALSE),"")</f>
        <v>4691.76</v>
      </c>
      <c r="N471" s="18">
        <f>IFERROR(VLOOKUP($B$467,$130:$216,MATCH($R471&amp;"/"&amp;N$348,$128:$128,0),FALSE),"")</f>
        <v>11586.91</v>
      </c>
      <c r="O471" s="18">
        <f>IFERROR(VLOOKUP($B$467,$130:$216,MATCH($R471&amp;"/"&amp;O$348,$128:$128,0),FALSE),"")</f>
        <v>15235.5</v>
      </c>
      <c r="P471" s="18" t="str">
        <f>IFERROR(VLOOKUP($B$467,$130:$216,MATCH($R471&amp;"/"&amp;P$348,$128:$128,0),FALSE),"")</f>
        <v/>
      </c>
      <c r="Q471" s="6"/>
      <c r="R471" s="9" t="s">
        <v>19</v>
      </c>
    </row>
    <row r="472" spans="1:18">
      <c r="B472" s="7">
        <f>SUM(B468:B471)</f>
        <v>0</v>
      </c>
      <c r="C472" s="112">
        <f t="shared" ref="C472:M472" si="40">SUM(C468:C471)</f>
        <v>0</v>
      </c>
      <c r="D472" s="112">
        <f t="shared" si="40"/>
        <v>0</v>
      </c>
      <c r="E472" s="112">
        <f t="shared" si="40"/>
        <v>0</v>
      </c>
      <c r="F472" s="112">
        <f t="shared" si="40"/>
        <v>0</v>
      </c>
      <c r="G472" s="112">
        <f t="shared" si="40"/>
        <v>0</v>
      </c>
      <c r="H472" s="112">
        <f t="shared" si="40"/>
        <v>4737.8500000000004</v>
      </c>
      <c r="I472" s="112">
        <f t="shared" si="40"/>
        <v>25970.09</v>
      </c>
      <c r="J472" s="112">
        <f t="shared" si="40"/>
        <v>71952.36</v>
      </c>
      <c r="K472" s="112">
        <f t="shared" si="40"/>
        <v>35362.42</v>
      </c>
      <c r="L472" s="112">
        <f t="shared" si="40"/>
        <v>52984.649999999994</v>
      </c>
      <c r="M472" s="112">
        <f t="shared" si="40"/>
        <v>36430.22</v>
      </c>
      <c r="N472" s="112">
        <f>IF(N469="",N468*4,IF(N470="",(N469+N468)*2,IF(N471="",((N470+N469+N468)/3)*4,SUM(N468:N471))))</f>
        <v>46791.130000000005</v>
      </c>
      <c r="O472" s="112">
        <f>IF(O469="",O468*4,IF(O470="",(O469+O468)*2,IF(O471="",((O470+O469+O468)/3)*4,SUM(O468:O471))))</f>
        <v>28217.79</v>
      </c>
      <c r="P472" s="112">
        <f>IF(P469="",P468*4,IF(P470="",(P469+P468)*2,IF(P471="",((P470+P469+P468)/3)*4,SUM(P468:P471))))</f>
        <v>123604.18000000001</v>
      </c>
      <c r="Q472" s="6"/>
      <c r="R472" s="9" t="s">
        <v>15</v>
      </c>
    </row>
    <row r="473" spans="1:18">
      <c r="B473" s="227" t="s">
        <v>350</v>
      </c>
      <c r="C473" s="227"/>
      <c r="D473" s="227"/>
      <c r="E473" s="227"/>
      <c r="F473" s="227"/>
      <c r="G473" s="227"/>
      <c r="H473" s="227"/>
      <c r="I473" s="227"/>
      <c r="J473" s="227"/>
      <c r="K473" s="227"/>
      <c r="L473" s="227"/>
      <c r="M473" s="227"/>
      <c r="N473" s="227"/>
      <c r="O473" s="115"/>
      <c r="P473" s="115"/>
      <c r="Q473" s="6"/>
      <c r="R473" s="9"/>
    </row>
    <row r="474" spans="1:18">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f>IFERROR(VLOOKUP($B$473,$130:$216,MATCH($R474&amp;"/"&amp;I$348,$128:$128,0),FALSE),"")</f>
        <v>904.73</v>
      </c>
      <c r="J474" s="7">
        <f>IFERROR(VLOOKUP($B$473,$130:$216,MATCH($R474&amp;"/"&amp;J$348,$128:$128,0),FALSE),"")</f>
        <v>0</v>
      </c>
      <c r="K474" s="7">
        <f>IFERROR(VLOOKUP($B$473,$130:$216,MATCH($R474&amp;"/"&amp;K$348,$128:$128,0),FALSE),"")</f>
        <v>0</v>
      </c>
      <c r="L474" s="7">
        <f>IFERROR(VLOOKUP($B$473,$130:$216,MATCH($R474&amp;"/"&amp;L$348,$128:$128,0),FALSE),"")</f>
        <v>0</v>
      </c>
      <c r="M474" s="7">
        <f>IFERROR(VLOOKUP($B$473,$130:$216,MATCH($R474&amp;"/"&amp;M$348,$128:$128,0),FALSE),"")</f>
        <v>0</v>
      </c>
      <c r="N474" s="7">
        <f>IFERROR(VLOOKUP($B$473,$130:$216,MATCH($R474&amp;"/"&amp;N$348,$128:$128,0),FALSE),"")</f>
        <v>0</v>
      </c>
      <c r="O474" s="7">
        <f>IFERROR(VLOOKUP($B$473,$130:$216,MATCH($R474&amp;"/"&amp;O$348,$128:$128,0),FALSE),"")</f>
        <v>0</v>
      </c>
      <c r="P474" s="7">
        <f>IFERROR(VLOOKUP($B$473,$130:$216,MATCH($R474&amp;"/"&amp;P$348,$128:$128,0),FALSE),"")</f>
        <v>0</v>
      </c>
      <c r="Q474" s="6"/>
      <c r="R474" s="9" t="s">
        <v>12</v>
      </c>
    </row>
    <row r="475" spans="1:18">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f>IFERROR(VLOOKUP($B$473,$130:$216,MATCH($R475&amp;"/"&amp;I$348,$128:$128,0),FALSE),"")</f>
        <v>1264.51</v>
      </c>
      <c r="J475" s="7">
        <f>IFERROR(VLOOKUP($B$473,$130:$216,MATCH($R475&amp;"/"&amp;J$348,$128:$128,0),FALSE),"")</f>
        <v>0</v>
      </c>
      <c r="K475" s="7">
        <f>IFERROR(VLOOKUP($B$473,$130:$216,MATCH($R475&amp;"/"&amp;K$348,$128:$128,0),FALSE),"")</f>
        <v>0</v>
      </c>
      <c r="L475" s="7">
        <f>IFERROR(VLOOKUP($B$473,$130:$216,MATCH($R475&amp;"/"&amp;L$348,$128:$128,0),FALSE),"")</f>
        <v>0</v>
      </c>
      <c r="M475" s="7">
        <f>IFERROR(VLOOKUP($B$473,$130:$216,MATCH($R475&amp;"/"&amp;M$348,$128:$128,0),FALSE),"")</f>
        <v>0</v>
      </c>
      <c r="N475" s="7">
        <f>IFERROR(VLOOKUP($B$473,$130:$216,MATCH($R475&amp;"/"&amp;N$348,$128:$128,0),FALSE),"")</f>
        <v>0</v>
      </c>
      <c r="O475" s="7">
        <f>IFERROR(VLOOKUP($B$473,$130:$216,MATCH($R475&amp;"/"&amp;O$348,$128:$128,0),FALSE),"")</f>
        <v>0</v>
      </c>
      <c r="P475" s="7">
        <f>IFERROR(VLOOKUP($B$473,$130:$216,MATCH($R475&amp;"/"&amp;P$348,$128:$128,0),FALSE),"")</f>
        <v>0</v>
      </c>
      <c r="Q475" s="6"/>
      <c r="R475" s="9" t="s">
        <v>13</v>
      </c>
    </row>
    <row r="476" spans="1:18">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f>IFERROR(VLOOKUP($B$473,$130:$216,MATCH($R476&amp;"/"&amp;I$348,$128:$128,0),FALSE),"")</f>
        <v>1402</v>
      </c>
      <c r="J476" s="7">
        <f>IFERROR(VLOOKUP($B$473,$130:$216,MATCH($R476&amp;"/"&amp;J$348,$128:$128,0),FALSE),"")</f>
        <v>0</v>
      </c>
      <c r="K476" s="7">
        <f>IFERROR(VLOOKUP($B$473,$130:$216,MATCH($R476&amp;"/"&amp;K$348,$128:$128,0),FALSE),"")</f>
        <v>0</v>
      </c>
      <c r="L476" s="7">
        <f>IFERROR(VLOOKUP($B$473,$130:$216,MATCH($R476&amp;"/"&amp;L$348,$128:$128,0),FALSE),"")</f>
        <v>0</v>
      </c>
      <c r="M476" s="7">
        <f>IFERROR(VLOOKUP($B$473,$130:$216,MATCH($R476&amp;"/"&amp;M$348,$128:$128,0),FALSE),"")</f>
        <v>0</v>
      </c>
      <c r="N476" s="7">
        <f>IFERROR(VLOOKUP($B$473,$130:$216,MATCH($R476&amp;"/"&amp;N$348,$128:$128,0),FALSE),"")</f>
        <v>0</v>
      </c>
      <c r="O476" s="7">
        <f>IFERROR(VLOOKUP($B$473,$130:$216,MATCH($R476&amp;"/"&amp;O$348,$128:$128,0),FALSE),"")</f>
        <v>0</v>
      </c>
      <c r="P476" s="7" t="str">
        <f>IFERROR(VLOOKUP($B$473,$130:$216,MATCH($R476&amp;"/"&amp;P$348,$128:$128,0),FALSE),"")</f>
        <v/>
      </c>
      <c r="Q476" s="6"/>
      <c r="R476" s="9" t="s">
        <v>14</v>
      </c>
    </row>
    <row r="477" spans="1:18">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f>IFERROR(VLOOKUP($B$473,$130:$216,MATCH($R477&amp;"/"&amp;H$348,$128:$128,0),FALSE),"")</f>
        <v>850.04</v>
      </c>
      <c r="I477" s="18">
        <f>IFERROR(VLOOKUP($B$473,$130:$216,MATCH($R477&amp;"/"&amp;I$348,$128:$128,0),FALSE),"")</f>
        <v>0</v>
      </c>
      <c r="J477" s="18">
        <f>IFERROR(VLOOKUP($B$473,$130:$216,MATCH($R477&amp;"/"&amp;J$348,$128:$128,0),FALSE),"")</f>
        <v>0</v>
      </c>
      <c r="K477" s="18">
        <f>IFERROR(VLOOKUP($B$473,$130:$216,MATCH($R477&amp;"/"&amp;K$348,$128:$128,0),FALSE),"")</f>
        <v>0</v>
      </c>
      <c r="L477" s="18">
        <f>IFERROR(VLOOKUP($B$473,$130:$216,MATCH($R477&amp;"/"&amp;L$348,$128:$128,0),FALSE),"")</f>
        <v>0</v>
      </c>
      <c r="M477" s="18">
        <f>IFERROR(VLOOKUP($B$473,$130:$216,MATCH($R477&amp;"/"&amp;M$348,$128:$128,0),FALSE),"")</f>
        <v>0</v>
      </c>
      <c r="N477" s="18">
        <f>IFERROR(VLOOKUP($B$473,$130:$216,MATCH($R477&amp;"/"&amp;N$348,$128:$128,0),FALSE),"")</f>
        <v>0</v>
      </c>
      <c r="O477" s="18">
        <f>IFERROR(VLOOKUP($B$473,$130:$216,MATCH($R477&amp;"/"&amp;O$348,$128:$128,0),FALSE),"")</f>
        <v>0</v>
      </c>
      <c r="P477" s="18" t="str">
        <f>IFERROR(VLOOKUP($B$473,$130:$216,MATCH($R477&amp;"/"&amp;P$348,$128:$128,0),FALSE),"")</f>
        <v/>
      </c>
      <c r="Q477" s="6"/>
      <c r="R477" s="9" t="s">
        <v>19</v>
      </c>
    </row>
    <row r="478" spans="1:18">
      <c r="B478" s="7">
        <f>SUM(B474:B477)</f>
        <v>0</v>
      </c>
      <c r="C478" s="112">
        <f t="shared" ref="C478:M478" si="41">SUM(C474:C477)</f>
        <v>0</v>
      </c>
      <c r="D478" s="112">
        <f t="shared" si="41"/>
        <v>0</v>
      </c>
      <c r="E478" s="112">
        <f t="shared" si="41"/>
        <v>0</v>
      </c>
      <c r="F478" s="112">
        <f t="shared" si="41"/>
        <v>0</v>
      </c>
      <c r="G478" s="112">
        <f t="shared" si="41"/>
        <v>0</v>
      </c>
      <c r="H478" s="112">
        <f t="shared" si="41"/>
        <v>850.04</v>
      </c>
      <c r="I478" s="112">
        <f t="shared" si="41"/>
        <v>3571.24</v>
      </c>
      <c r="J478" s="112">
        <f t="shared" si="41"/>
        <v>0</v>
      </c>
      <c r="K478" s="112">
        <f t="shared" si="41"/>
        <v>0</v>
      </c>
      <c r="L478" s="112">
        <f t="shared" si="41"/>
        <v>0</v>
      </c>
      <c r="M478" s="112">
        <f t="shared" si="41"/>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27" t="s">
        <v>358</v>
      </c>
      <c r="C479" s="227"/>
      <c r="D479" s="227"/>
      <c r="E479" s="227"/>
      <c r="F479" s="227"/>
      <c r="G479" s="227"/>
      <c r="H479" s="227"/>
      <c r="I479" s="227"/>
      <c r="J479" s="227"/>
      <c r="K479" s="227"/>
      <c r="L479" s="227"/>
      <c r="M479" s="227"/>
      <c r="N479" s="227"/>
      <c r="O479" s="115"/>
      <c r="P479" s="115"/>
      <c r="Q479" s="6"/>
      <c r="R479" s="9"/>
    </row>
    <row r="480" spans="1:18">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f>IFERROR(VLOOKUP($B$479,$130:$216,MATCH($R480&amp;"/"&amp;I$348,$128:$128,0),FALSE),"")</f>
        <v>0</v>
      </c>
      <c r="J480" s="7">
        <f>IFERROR(VLOOKUP($B$479,$130:$216,MATCH($R480&amp;"/"&amp;J$348,$128:$128,0),FALSE),"")</f>
        <v>0</v>
      </c>
      <c r="K480" s="7">
        <f>IFERROR(VLOOKUP($B$479,$130:$216,MATCH($R480&amp;"/"&amp;K$348,$128:$128,0),FALSE),"")</f>
        <v>0</v>
      </c>
      <c r="L480" s="7">
        <f>IFERROR(VLOOKUP($B$479,$130:$216,MATCH($R480&amp;"/"&amp;L$348,$128:$128,0),FALSE),"")</f>
        <v>8084.98</v>
      </c>
      <c r="M480" s="7">
        <f>IFERROR(VLOOKUP($B$479,$130:$216,MATCH($R480&amp;"/"&amp;M$348,$128:$128,0),FALSE),"")</f>
        <v>7310.27</v>
      </c>
      <c r="N480" s="7">
        <f>IFERROR(VLOOKUP($B$479,$130:$216,MATCH($R480&amp;"/"&amp;N$348,$128:$128,0),FALSE),"")</f>
        <v>49083.59</v>
      </c>
      <c r="O480" s="7">
        <f>IFERROR(VLOOKUP($B$479,$130:$216,MATCH($R480&amp;"/"&amp;O$348,$128:$128,0),FALSE),"")</f>
        <v>23112.44</v>
      </c>
      <c r="P480" s="7">
        <f>IFERROR(VLOOKUP($B$479,$130:$216,MATCH($R480&amp;"/"&amp;P$348,$128:$128,0),FALSE),"")</f>
        <v>0</v>
      </c>
      <c r="Q480" s="6"/>
      <c r="R480" s="9" t="s">
        <v>12</v>
      </c>
    </row>
    <row r="481" spans="2:18">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f>IFERROR(VLOOKUP($B$479,$130:$216,MATCH($R481&amp;"/"&amp;I$348,$128:$128,0),FALSE),"")</f>
        <v>0</v>
      </c>
      <c r="J481" s="7">
        <f>IFERROR(VLOOKUP($B$479,$130:$216,MATCH($R481&amp;"/"&amp;J$348,$128:$128,0),FALSE),"")</f>
        <v>0</v>
      </c>
      <c r="K481" s="7">
        <f>IFERROR(VLOOKUP($B$479,$130:$216,MATCH($R481&amp;"/"&amp;K$348,$128:$128,0),FALSE),"")</f>
        <v>0</v>
      </c>
      <c r="L481" s="7">
        <f>IFERROR(VLOOKUP($B$479,$130:$216,MATCH($R481&amp;"/"&amp;L$348,$128:$128,0),FALSE),"")</f>
        <v>1176.8399999999999</v>
      </c>
      <c r="M481" s="7">
        <f>IFERROR(VLOOKUP($B$479,$130:$216,MATCH($R481&amp;"/"&amp;M$348,$128:$128,0),FALSE),"")</f>
        <v>4485.5600000000004</v>
      </c>
      <c r="N481" s="7">
        <f>IFERROR(VLOOKUP($B$479,$130:$216,MATCH($R481&amp;"/"&amp;N$348,$128:$128,0),FALSE),"")</f>
        <v>6833.54</v>
      </c>
      <c r="O481" s="7">
        <f>IFERROR(VLOOKUP($B$479,$130:$216,MATCH($R481&amp;"/"&amp;O$348,$128:$128,0),FALSE),"")</f>
        <v>23077.34</v>
      </c>
      <c r="P481" s="7">
        <f>IFERROR(VLOOKUP($B$479,$130:$216,MATCH($R481&amp;"/"&amp;P$348,$128:$128,0),FALSE),"")</f>
        <v>0</v>
      </c>
      <c r="Q481" s="6"/>
      <c r="R481" s="9" t="s">
        <v>13</v>
      </c>
    </row>
    <row r="482" spans="2:18">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f>IFERROR(VLOOKUP($B$479,$130:$216,MATCH($R482&amp;"/"&amp;I$348,$128:$128,0),FALSE),"")</f>
        <v>0</v>
      </c>
      <c r="J482" s="7">
        <f>IFERROR(VLOOKUP($B$479,$130:$216,MATCH($R482&amp;"/"&amp;J$348,$128:$128,0),FALSE),"")</f>
        <v>0</v>
      </c>
      <c r="K482" s="7">
        <f>IFERROR(VLOOKUP($B$479,$130:$216,MATCH($R482&amp;"/"&amp;K$348,$128:$128,0),FALSE),"")</f>
        <v>8081.3</v>
      </c>
      <c r="L482" s="7">
        <f>IFERROR(VLOOKUP($B$479,$130:$216,MATCH($R482&amp;"/"&amp;L$348,$128:$128,0),FALSE),"")</f>
        <v>1344.52</v>
      </c>
      <c r="M482" s="7">
        <f>IFERROR(VLOOKUP($B$479,$130:$216,MATCH($R482&amp;"/"&amp;M$348,$128:$128,0),FALSE),"")</f>
        <v>9954.75</v>
      </c>
      <c r="N482" s="7">
        <f>IFERROR(VLOOKUP($B$479,$130:$216,MATCH($R482&amp;"/"&amp;N$348,$128:$128,0),FALSE),"")</f>
        <v>24629.25</v>
      </c>
      <c r="O482" s="7">
        <f>IFERROR(VLOOKUP($B$479,$130:$216,MATCH($R482&amp;"/"&amp;O$348,$128:$128,0),FALSE),"")</f>
        <v>22699.56</v>
      </c>
      <c r="P482" s="7" t="str">
        <f>IFERROR(VLOOKUP($B$479,$130:$216,MATCH($R482&amp;"/"&amp;P$348,$128:$128,0),FALSE),"")</f>
        <v/>
      </c>
      <c r="Q482" s="6"/>
      <c r="R482" s="9" t="s">
        <v>14</v>
      </c>
    </row>
    <row r="483" spans="2:18">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f>IFERROR(VLOOKUP($B$479,$130:$216,MATCH($R483&amp;"/"&amp;H$348,$128:$128,0),FALSE),"")</f>
        <v>0</v>
      </c>
      <c r="I483" s="18">
        <f>IFERROR(VLOOKUP($B$479,$130:$216,MATCH($R483&amp;"/"&amp;I$348,$128:$128,0),FALSE),"")</f>
        <v>0</v>
      </c>
      <c r="J483" s="18">
        <f>IFERROR(VLOOKUP($B$479,$130:$216,MATCH($R483&amp;"/"&amp;J$348,$128:$128,0),FALSE),"")</f>
        <v>0</v>
      </c>
      <c r="K483" s="18">
        <f>IFERROR(VLOOKUP($B$479,$130:$216,MATCH($R483&amp;"/"&amp;K$348,$128:$128,0),FALSE),"")</f>
        <v>6735.21</v>
      </c>
      <c r="L483" s="18">
        <f>IFERROR(VLOOKUP($B$479,$130:$216,MATCH($R483&amp;"/"&amp;L$348,$128:$128,0),FALSE),"")</f>
        <v>846.98</v>
      </c>
      <c r="M483" s="18">
        <f>IFERROR(VLOOKUP($B$479,$130:$216,MATCH($R483&amp;"/"&amp;M$348,$128:$128,0),FALSE),"")</f>
        <v>16826.13</v>
      </c>
      <c r="N483" s="18">
        <f>IFERROR(VLOOKUP($B$479,$130:$216,MATCH($R483&amp;"/"&amp;N$348,$128:$128,0),FALSE),"")</f>
        <v>20458.63</v>
      </c>
      <c r="O483" s="18">
        <f>IFERROR(VLOOKUP($B$479,$130:$216,MATCH($R483&amp;"/"&amp;O$348,$128:$128,0),FALSE),"")</f>
        <v>27586.73</v>
      </c>
      <c r="P483" s="18" t="str">
        <f>IFERROR(VLOOKUP($B$479,$130:$216,MATCH($R483&amp;"/"&amp;P$348,$128:$128,0),FALSE),"")</f>
        <v/>
      </c>
      <c r="Q483" s="6"/>
      <c r="R483" s="9" t="s">
        <v>19</v>
      </c>
    </row>
    <row r="484" spans="2:18">
      <c r="B484" s="7">
        <f>SUM(B480:B483)</f>
        <v>0</v>
      </c>
      <c r="C484" s="112">
        <f t="shared" ref="C484:M484" si="42">SUM(C480:C483)</f>
        <v>0</v>
      </c>
      <c r="D484" s="112">
        <f t="shared" si="42"/>
        <v>0</v>
      </c>
      <c r="E484" s="112">
        <f t="shared" si="42"/>
        <v>0</v>
      </c>
      <c r="F484" s="112">
        <f t="shared" si="42"/>
        <v>0</v>
      </c>
      <c r="G484" s="112">
        <f t="shared" si="42"/>
        <v>0</v>
      </c>
      <c r="H484" s="112">
        <f t="shared" si="42"/>
        <v>0</v>
      </c>
      <c r="I484" s="112">
        <f t="shared" si="42"/>
        <v>0</v>
      </c>
      <c r="J484" s="112">
        <f t="shared" si="42"/>
        <v>0</v>
      </c>
      <c r="K484" s="112">
        <f t="shared" si="42"/>
        <v>14816.51</v>
      </c>
      <c r="L484" s="112">
        <f t="shared" si="42"/>
        <v>11453.32</v>
      </c>
      <c r="M484" s="112">
        <f t="shared" si="42"/>
        <v>38576.710000000006</v>
      </c>
      <c r="N484" s="112">
        <f>IF(N481="",N480*4,IF(N482="",(N481+N480)*2,IF(N483="",((N482+N481+N480)/3)*4,SUM(N480:N483))))</f>
        <v>101005.01000000001</v>
      </c>
      <c r="O484" s="112">
        <f>IF(O481="",O480*4,IF(O482="",(O481+O480)*2,IF(O483="",((O482+O481+O480)/3)*4,SUM(O480:O483))))</f>
        <v>96476.069999999992</v>
      </c>
      <c r="P484" s="112">
        <f>IF(P481="",P480*4,IF(P482="",(P481+P480)*2,IF(P483="",((P482+P481+P480)/3)*4,SUM(P480:P483))))</f>
        <v>0</v>
      </c>
      <c r="Q484" s="6"/>
      <c r="R484" s="9" t="s">
        <v>15</v>
      </c>
    </row>
    <row r="485" spans="2:18">
      <c r="B485" s="227" t="s">
        <v>359</v>
      </c>
      <c r="C485" s="227"/>
      <c r="D485" s="227"/>
      <c r="E485" s="227"/>
      <c r="F485" s="227"/>
      <c r="G485" s="227"/>
      <c r="H485" s="227"/>
      <c r="I485" s="227"/>
      <c r="J485" s="227"/>
      <c r="K485" s="227"/>
      <c r="L485" s="227"/>
      <c r="M485" s="227"/>
      <c r="N485" s="227"/>
      <c r="O485" s="115"/>
      <c r="P485" s="115"/>
      <c r="Q485" s="6"/>
      <c r="R485" s="9"/>
    </row>
    <row r="486" spans="2:18">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f>IFERROR(VLOOKUP($B$485,$130:$216,MATCH($R486&amp;"/"&amp;I$348,$128:$128,0),FALSE),"")</f>
        <v>344.35</v>
      </c>
      <c r="J486" s="7">
        <f>IFERROR(VLOOKUP($B$485,$130:$216,MATCH($R486&amp;"/"&amp;J$348,$128:$128,0),FALSE),"")</f>
        <v>1431.95</v>
      </c>
      <c r="K486" s="7">
        <f>IFERROR(VLOOKUP($B$485,$130:$216,MATCH($R486&amp;"/"&amp;K$348,$128:$128,0),FALSE),"")</f>
        <v>2137.91</v>
      </c>
      <c r="L486" s="7">
        <f>IFERROR(VLOOKUP($B$485,$130:$216,MATCH($R486&amp;"/"&amp;L$348,$128:$128,0),FALSE),"")</f>
        <v>6550.9</v>
      </c>
      <c r="M486" s="7">
        <f>IFERROR(VLOOKUP($B$485,$130:$216,MATCH($R486&amp;"/"&amp;M$348,$128:$128,0),FALSE),"")</f>
        <v>-683.79</v>
      </c>
      <c r="N486" s="7">
        <f>IFERROR(VLOOKUP($B$485,$130:$216,MATCH($R486&amp;"/"&amp;N$348,$128:$128,0),FALSE),"")</f>
        <v>12.52</v>
      </c>
      <c r="O486" s="7">
        <f>IFERROR(VLOOKUP($B$485,$130:$216,MATCH($R486&amp;"/"&amp;O$348,$128:$128,0),FALSE),"")</f>
        <v>3904.49</v>
      </c>
      <c r="P486" s="7">
        <f>IFERROR(VLOOKUP($B$485,$130:$216,MATCH($R486&amp;"/"&amp;P$348,$128:$128,0),FALSE),"")</f>
        <v>0</v>
      </c>
      <c r="Q486" s="6"/>
      <c r="R486" s="9" t="s">
        <v>12</v>
      </c>
    </row>
    <row r="487" spans="2:18">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f>IFERROR(VLOOKUP($B$485,$130:$216,MATCH($R487&amp;"/"&amp;I$348,$128:$128,0),FALSE),"")</f>
        <v>-1537.74</v>
      </c>
      <c r="J487" s="7">
        <f>IFERROR(VLOOKUP($B$485,$130:$216,MATCH($R487&amp;"/"&amp;J$348,$128:$128,0),FALSE),"")</f>
        <v>805.09</v>
      </c>
      <c r="K487" s="7">
        <f>IFERROR(VLOOKUP($B$485,$130:$216,MATCH($R487&amp;"/"&amp;K$348,$128:$128,0),FALSE),"")</f>
        <v>721.67</v>
      </c>
      <c r="L487" s="7">
        <f>IFERROR(VLOOKUP($B$485,$130:$216,MATCH($R487&amp;"/"&amp;L$348,$128:$128,0),FALSE),"")</f>
        <v>156.4</v>
      </c>
      <c r="M487" s="7">
        <f>IFERROR(VLOOKUP($B$485,$130:$216,MATCH($R487&amp;"/"&amp;M$348,$128:$128,0),FALSE),"")</f>
        <v>-193.29</v>
      </c>
      <c r="N487" s="7">
        <f>IFERROR(VLOOKUP($B$485,$130:$216,MATCH($R487&amp;"/"&amp;N$348,$128:$128,0),FALSE),"")</f>
        <v>1355.05</v>
      </c>
      <c r="O487" s="7">
        <f>IFERROR(VLOOKUP($B$485,$130:$216,MATCH($R487&amp;"/"&amp;O$348,$128:$128,0),FALSE),"")</f>
        <v>-255.3</v>
      </c>
      <c r="P487" s="7">
        <f>IFERROR(VLOOKUP($B$485,$130:$216,MATCH($R487&amp;"/"&amp;P$348,$128:$128,0),FALSE),"")</f>
        <v>0</v>
      </c>
      <c r="Q487" s="6"/>
      <c r="R487" s="9" t="s">
        <v>13</v>
      </c>
    </row>
    <row r="488" spans="2:18">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f>IFERROR(VLOOKUP($B$485,$130:$216,MATCH($R488&amp;"/"&amp;I$348,$128:$128,0),FALSE),"")</f>
        <v>-2417</v>
      </c>
      <c r="J488" s="7">
        <f>IFERROR(VLOOKUP($B$485,$130:$216,MATCH($R488&amp;"/"&amp;J$348,$128:$128,0),FALSE),"")</f>
        <v>543.19000000000005</v>
      </c>
      <c r="K488" s="7">
        <f>IFERROR(VLOOKUP($B$485,$130:$216,MATCH($R488&amp;"/"&amp;K$348,$128:$128,0),FALSE),"")</f>
        <v>1256.48</v>
      </c>
      <c r="L488" s="7">
        <f>IFERROR(VLOOKUP($B$485,$130:$216,MATCH($R488&amp;"/"&amp;L$348,$128:$128,0),FALSE),"")</f>
        <v>2257.64</v>
      </c>
      <c r="M488" s="7">
        <f>IFERROR(VLOOKUP($B$485,$130:$216,MATCH($R488&amp;"/"&amp;M$348,$128:$128,0),FALSE),"")</f>
        <v>168.18</v>
      </c>
      <c r="N488" s="7">
        <f>IFERROR(VLOOKUP($B$485,$130:$216,MATCH($R488&amp;"/"&amp;N$348,$128:$128,0),FALSE),"")</f>
        <v>-751.66</v>
      </c>
      <c r="O488" s="7">
        <f>IFERROR(VLOOKUP($B$485,$130:$216,MATCH($R488&amp;"/"&amp;O$348,$128:$128,0),FALSE),"")</f>
        <v>10322.64</v>
      </c>
      <c r="P488" s="7" t="str">
        <f>IFERROR(VLOOKUP($B$485,$130:$216,MATCH($R488&amp;"/"&amp;P$348,$128:$128,0),FALSE),"")</f>
        <v/>
      </c>
      <c r="Q488" s="6"/>
      <c r="R488" s="9" t="s">
        <v>14</v>
      </c>
    </row>
    <row r="489" spans="2:18">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f>IFERROR(VLOOKUP($B$485,$130:$216,MATCH($R489&amp;"/"&amp;H$348,$128:$128,0),FALSE),"")</f>
        <v>0</v>
      </c>
      <c r="I489" s="18">
        <f>IFERROR(VLOOKUP($B$485,$130:$216,MATCH($R489&amp;"/"&amp;I$348,$128:$128,0),FALSE),"")</f>
        <v>562.99</v>
      </c>
      <c r="J489" s="18">
        <f>IFERROR(VLOOKUP($B$485,$130:$216,MATCH($R489&amp;"/"&amp;J$348,$128:$128,0),FALSE),"")</f>
        <v>599.5</v>
      </c>
      <c r="K489" s="18">
        <f>IFERROR(VLOOKUP($B$485,$130:$216,MATCH($R489&amp;"/"&amp;K$348,$128:$128,0),FALSE),"")</f>
        <v>3103.81</v>
      </c>
      <c r="L489" s="18">
        <f>IFERROR(VLOOKUP($B$485,$130:$216,MATCH($R489&amp;"/"&amp;L$348,$128:$128,0),FALSE),"")</f>
        <v>-1297.8800000000001</v>
      </c>
      <c r="M489" s="18">
        <f>IFERROR(VLOOKUP($B$485,$130:$216,MATCH($R489&amp;"/"&amp;M$348,$128:$128,0),FALSE),"")</f>
        <v>4.53</v>
      </c>
      <c r="N489" s="18">
        <f>IFERROR(VLOOKUP($B$485,$130:$216,MATCH($R489&amp;"/"&amp;N$348,$128:$128,0),FALSE),"")</f>
        <v>3682.15</v>
      </c>
      <c r="O489" s="18">
        <f>IFERROR(VLOOKUP($B$485,$130:$216,MATCH($R489&amp;"/"&amp;O$348,$128:$128,0),FALSE),"")</f>
        <v>7954.13</v>
      </c>
      <c r="P489" s="18" t="str">
        <f>IFERROR(VLOOKUP($B$485,$130:$216,MATCH($R489&amp;"/"&amp;P$348,$128:$128,0),FALSE),"")</f>
        <v/>
      </c>
      <c r="Q489" s="6"/>
      <c r="R489" s="9" t="s">
        <v>19</v>
      </c>
    </row>
    <row r="490" spans="2:18">
      <c r="B490" s="7">
        <f>SUM(B486:B489)</f>
        <v>0</v>
      </c>
      <c r="C490" s="112">
        <f t="shared" ref="C490:M490" si="43">SUM(C486:C489)</f>
        <v>0</v>
      </c>
      <c r="D490" s="112">
        <f t="shared" si="43"/>
        <v>0</v>
      </c>
      <c r="E490" s="112">
        <f t="shared" si="43"/>
        <v>0</v>
      </c>
      <c r="F490" s="112">
        <f t="shared" si="43"/>
        <v>0</v>
      </c>
      <c r="G490" s="112">
        <f t="shared" si="43"/>
        <v>0</v>
      </c>
      <c r="H490" s="112">
        <f t="shared" si="43"/>
        <v>0</v>
      </c>
      <c r="I490" s="112">
        <f t="shared" si="43"/>
        <v>-3047.3999999999996</v>
      </c>
      <c r="J490" s="112">
        <f t="shared" si="43"/>
        <v>3379.73</v>
      </c>
      <c r="K490" s="112">
        <f t="shared" si="43"/>
        <v>7219.869999999999</v>
      </c>
      <c r="L490" s="112">
        <f t="shared" si="43"/>
        <v>7667.0599999999986</v>
      </c>
      <c r="M490" s="112">
        <f t="shared" si="43"/>
        <v>-704.36999999999989</v>
      </c>
      <c r="N490" s="112">
        <f>IF(N487="",N486*4,IF(N488="",(N487+N486)*2,IF(N489="",((N488+N487+N486)/3)*4,SUM(N486:N489))))</f>
        <v>4298.0600000000004</v>
      </c>
      <c r="O490" s="112">
        <f>IF(O487="",O486*4,IF(O488="",(O487+O486)*2,IF(O489="",((O488+O487+O486)/3)*4,SUM(O486:O489))))</f>
        <v>21925.96</v>
      </c>
      <c r="P490" s="112">
        <f>IF(P487="",P486*4,IF(P488="",(P487+P486)*2,IF(P489="",((P488+P487+P486)/3)*4,SUM(P486:P489))))</f>
        <v>0</v>
      </c>
      <c r="Q490" s="6"/>
      <c r="R490" s="9" t="s">
        <v>15</v>
      </c>
    </row>
    <row r="491" spans="2:18" s="2" customFormat="1">
      <c r="B491" s="227" t="s">
        <v>352</v>
      </c>
      <c r="C491" s="227"/>
      <c r="D491" s="227"/>
      <c r="E491" s="227"/>
      <c r="F491" s="227"/>
      <c r="G491" s="227"/>
      <c r="H491" s="227"/>
      <c r="I491" s="227"/>
      <c r="J491" s="227"/>
      <c r="K491" s="227"/>
      <c r="L491" s="227"/>
      <c r="M491" s="227"/>
      <c r="N491" s="227"/>
      <c r="O491" s="115"/>
      <c r="P491" s="115"/>
      <c r="Q491" s="6"/>
      <c r="R491" s="9"/>
    </row>
    <row r="492" spans="2:18" s="2" customFormat="1">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t="str">
        <f>IFERROR(VLOOKUP($B$491,$130:$216,MATCH($R492&amp;"/"&amp;H$348,$128:$128,0),FALSE),"")</f>
        <v/>
      </c>
      <c r="I492" s="7">
        <f>IFERROR(VLOOKUP($B$491,$130:$216,MATCH($R492&amp;"/"&amp;I$348,$128:$128,0),FALSE),"")</f>
        <v>3958765.25</v>
      </c>
      <c r="J492" s="7">
        <f>IFERROR(VLOOKUP($B$491,$130:$216,MATCH($R492&amp;"/"&amp;J$348,$128:$128,0),FALSE),"")</f>
        <v>3984334.53</v>
      </c>
      <c r="K492" s="7">
        <f>IFERROR(VLOOKUP($B$491,$130:$216,MATCH($R492&amp;"/"&amp;K$348,$128:$128,0),FALSE),"")</f>
        <v>4911131.4000000004</v>
      </c>
      <c r="L492" s="7">
        <f>IFERROR(VLOOKUP($B$491,$130:$216,MATCH($R492&amp;"/"&amp;L$348,$128:$128,0),FALSE),"")</f>
        <v>6451456.9400000004</v>
      </c>
      <c r="M492" s="7">
        <f>IFERROR(VLOOKUP($B$491,$130:$216,MATCH($R492&amp;"/"&amp;M$348,$128:$128,0),FALSE),"")</f>
        <v>7628593.6399999997</v>
      </c>
      <c r="N492" s="7">
        <f>IFERROR(VLOOKUP($B$491,$130:$216,MATCH($R492&amp;"/"&amp;N$348,$128:$128,0),FALSE),"")</f>
        <v>8146498.1200000001</v>
      </c>
      <c r="O492" s="7">
        <f>IFERROR(VLOOKUP($B$491,$130:$216,MATCH($R492&amp;"/"&amp;O$348,$128:$128,0),FALSE),"")</f>
        <v>11965863.970000001</v>
      </c>
      <c r="P492" s="7">
        <f>IFERROR(VLOOKUP($B$491,$130:$216,MATCH($R492&amp;"/"&amp;P$348,$128:$128,0),FALSE),"")</f>
        <v>14682353.51</v>
      </c>
      <c r="Q492" s="6"/>
      <c r="R492" s="9" t="s">
        <v>12</v>
      </c>
    </row>
    <row r="493" spans="2:18" s="2" customFormat="1">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t="str">
        <f>IFERROR(VLOOKUP($B$491,$130:$216,MATCH($R493&amp;"/"&amp;H$348,$128:$128,0),FALSE),"")</f>
        <v/>
      </c>
      <c r="I493" s="7">
        <f>IFERROR(VLOOKUP($B$491,$130:$216,MATCH($R493&amp;"/"&amp;I$348,$128:$128,0),FALSE),"")</f>
        <v>3325578.31</v>
      </c>
      <c r="J493" s="7">
        <f>IFERROR(VLOOKUP($B$491,$130:$216,MATCH($R493&amp;"/"&amp;J$348,$128:$128,0),FALSE),"")</f>
        <v>3896435.31</v>
      </c>
      <c r="K493" s="7">
        <f>IFERROR(VLOOKUP($B$491,$130:$216,MATCH($R493&amp;"/"&amp;K$348,$128:$128,0),FALSE),"")</f>
        <v>4972263.4800000004</v>
      </c>
      <c r="L493" s="7">
        <f>IFERROR(VLOOKUP($B$491,$130:$216,MATCH($R493&amp;"/"&amp;L$348,$128:$128,0),FALSE),"")</f>
        <v>6754948.5800000001</v>
      </c>
      <c r="M493" s="7">
        <f>IFERROR(VLOOKUP($B$491,$130:$216,MATCH($R493&amp;"/"&amp;M$348,$128:$128,0),FALSE),"")</f>
        <v>7764860.25</v>
      </c>
      <c r="N493" s="7">
        <f>IFERROR(VLOOKUP($B$491,$130:$216,MATCH($R493&amp;"/"&amp;N$348,$128:$128,0),FALSE),"")</f>
        <v>7766913.4500000002</v>
      </c>
      <c r="O493" s="7">
        <f>IFERROR(VLOOKUP($B$491,$130:$216,MATCH($R493&amp;"/"&amp;O$348,$128:$128,0),FALSE),"")</f>
        <v>11539297.17</v>
      </c>
      <c r="P493" s="7">
        <f>IFERROR(VLOOKUP($B$491,$130:$216,MATCH($R493&amp;"/"&amp;P$348,$128:$128,0),FALSE),"")</f>
        <v>14445391.029999999</v>
      </c>
      <c r="Q493" s="6"/>
      <c r="R493" s="9" t="s">
        <v>13</v>
      </c>
    </row>
    <row r="494" spans="2:18" s="2" customFormat="1">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t="str">
        <f>IFERROR(VLOOKUP($B$491,$130:$216,MATCH($R494&amp;"/"&amp;G$348,$128:$128,0),FALSE),"")</f>
        <v/>
      </c>
      <c r="H494" s="7" t="str">
        <f>IFERROR(VLOOKUP($B$491,$130:$216,MATCH($R494&amp;"/"&amp;H$348,$128:$128,0),FALSE),"")</f>
        <v/>
      </c>
      <c r="I494" s="7">
        <f>IFERROR(VLOOKUP($B$491,$130:$216,MATCH($R494&amp;"/"&amp;I$348,$128:$128,0),FALSE),"")</f>
        <v>3328236</v>
      </c>
      <c r="J494" s="7">
        <f>IFERROR(VLOOKUP($B$491,$130:$216,MATCH($R494&amp;"/"&amp;J$348,$128:$128,0),FALSE),"")</f>
        <v>3941389.21</v>
      </c>
      <c r="K494" s="7">
        <f>IFERROR(VLOOKUP($B$491,$130:$216,MATCH($R494&amp;"/"&amp;K$348,$128:$128,0),FALSE),"")</f>
        <v>5519947.96</v>
      </c>
      <c r="L494" s="7">
        <f>IFERROR(VLOOKUP($B$491,$130:$216,MATCH($R494&amp;"/"&amp;L$348,$128:$128,0),FALSE),"")</f>
        <v>6664996.7000000002</v>
      </c>
      <c r="M494" s="7">
        <f>IFERROR(VLOOKUP($B$491,$130:$216,MATCH($R494&amp;"/"&amp;M$348,$128:$128,0),FALSE),"")</f>
        <v>7625261.3700000001</v>
      </c>
      <c r="N494" s="7">
        <f>IFERROR(VLOOKUP($B$491,$130:$216,MATCH($R494&amp;"/"&amp;N$348,$128:$128,0),FALSE),"")</f>
        <v>8983888.7100000009</v>
      </c>
      <c r="O494" s="7">
        <f>IFERROR(VLOOKUP($B$491,$130:$216,MATCH($R494&amp;"/"&amp;O$348,$128:$128,0),FALSE),"")</f>
        <v>10075788.939999999</v>
      </c>
      <c r="P494" s="7" t="str">
        <f>IFERROR(VLOOKUP($B$491,$130:$216,MATCH($R494&amp;"/"&amp;P$348,$128:$128,0),FALSE),"")</f>
        <v/>
      </c>
      <c r="Q494" s="6"/>
      <c r="R494" s="9" t="s">
        <v>14</v>
      </c>
    </row>
    <row r="495" spans="2:18" s="2" customFormat="1">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t="str">
        <f>IFERROR(VLOOKUP($B$491,$130:$216,MATCH($R495&amp;"/"&amp;F$348,$128:$128,0),FALSE),"")</f>
        <v/>
      </c>
      <c r="G495" s="7" t="str">
        <f>IFERROR(VLOOKUP($B$491,$130:$216,MATCH($R495&amp;"/"&amp;G$348,$128:$128,0),FALSE),"")</f>
        <v/>
      </c>
      <c r="H495" s="7">
        <f>IFERROR(VLOOKUP($B$491,$130:$216,MATCH($R495&amp;"/"&amp;H$348,$128:$128,0),FALSE),"")</f>
        <v>3525614.76</v>
      </c>
      <c r="I495" s="7">
        <f>IFERROR(VLOOKUP($B$491,$130:$216,MATCH($R495&amp;"/"&amp;I$348,$128:$128,0),FALSE),"")</f>
        <v>4379151.2</v>
      </c>
      <c r="J495" s="7">
        <f>IFERROR(VLOOKUP($B$491,$130:$216,MATCH($R495&amp;"/"&amp;J$348,$128:$128,0),FALSE),"")</f>
        <v>5386057.5899999999</v>
      </c>
      <c r="K495" s="7">
        <f>IFERROR(VLOOKUP($B$491,$130:$216,MATCH($R495&amp;"/"&amp;K$348,$128:$128,0),FALSE),"")</f>
        <v>7163180.9900000002</v>
      </c>
      <c r="L495" s="7">
        <f>IFERROR(VLOOKUP($B$491,$130:$216,MATCH($R495&amp;"/"&amp;L$348,$128:$128,0),FALSE),"")</f>
        <v>8091717.2000000002</v>
      </c>
      <c r="M495" s="7">
        <f>IFERROR(VLOOKUP($B$491,$130:$216,MATCH($R495&amp;"/"&amp;M$348,$128:$128,0),FALSE),"")</f>
        <v>10371477.59</v>
      </c>
      <c r="N495" s="7">
        <f>IFERROR(VLOOKUP($B$491,$130:$216,MATCH($R495&amp;"/"&amp;N$348,$128:$128,0),FALSE),"")</f>
        <v>12455598.380000001</v>
      </c>
      <c r="O495" s="7">
        <f>IFERROR(VLOOKUP($B$491,$130:$216,MATCH($R495&amp;"/"&amp;O$348,$128:$128,0),FALSE),"")</f>
        <v>17573710.66</v>
      </c>
      <c r="P495" s="7" t="str">
        <f>IFERROR(VLOOKUP($B$491,$130:$216,MATCH($R495&amp;"/"&amp;P$348,$128:$128,0),FALSE),"")</f>
        <v/>
      </c>
      <c r="Q495" s="6"/>
      <c r="R495" s="9" t="s">
        <v>19</v>
      </c>
    </row>
    <row r="496" spans="2:18" s="2" customFormat="1">
      <c r="B496" s="16">
        <f>SUM(B492:B495)</f>
        <v>0</v>
      </c>
      <c r="C496" s="16">
        <f t="shared" ref="C496:M496" si="44">SUM(C492:C495)</f>
        <v>0</v>
      </c>
      <c r="D496" s="16">
        <f t="shared" si="44"/>
        <v>0</v>
      </c>
      <c r="E496" s="16">
        <f t="shared" si="44"/>
        <v>0</v>
      </c>
      <c r="F496" s="16">
        <f t="shared" si="44"/>
        <v>0</v>
      </c>
      <c r="G496" s="16">
        <f t="shared" si="44"/>
        <v>0</v>
      </c>
      <c r="H496" s="16">
        <f t="shared" si="44"/>
        <v>3525614.76</v>
      </c>
      <c r="I496" s="16">
        <f t="shared" si="44"/>
        <v>14991730.760000002</v>
      </c>
      <c r="J496" s="16">
        <f t="shared" si="44"/>
        <v>17208216.640000001</v>
      </c>
      <c r="K496" s="16">
        <f t="shared" si="44"/>
        <v>22566523.829999998</v>
      </c>
      <c r="L496" s="16">
        <f t="shared" si="44"/>
        <v>27963119.419999998</v>
      </c>
      <c r="M496" s="16">
        <f t="shared" si="44"/>
        <v>33390192.850000001</v>
      </c>
      <c r="N496" s="16">
        <f>IF(N493="",N492*4,IF(N494="",(N493+N492)*2,IF(N495="",((N494+N493+N492)/3)*4,SUM(N492:N495))))</f>
        <v>37352898.660000004</v>
      </c>
      <c r="O496" s="16">
        <f>IF(O493="",O492*4,IF(O494="",(O493+O492)*2,IF(O495="",((O494+O493+O492)/3)*4,SUM(O492:O495))))</f>
        <v>51154660.739999995</v>
      </c>
      <c r="P496" s="16">
        <f>IF(P493="",P492*4,IF(P494="",(P493+P492)*2,IF(P495="",((P494+P493+P492)/3)*4,SUM(P492:P495))))</f>
        <v>58255489.079999998</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353</v>
      </c>
      <c r="C498" s="245"/>
      <c r="D498" s="245"/>
      <c r="E498" s="245"/>
      <c r="F498" s="245"/>
      <c r="G498" s="245"/>
      <c r="H498" s="245"/>
      <c r="I498" s="245"/>
      <c r="J498" s="245"/>
      <c r="K498" s="245"/>
      <c r="L498" s="245"/>
      <c r="M498" s="245"/>
      <c r="N498" s="245"/>
      <c r="O498" s="118"/>
      <c r="P498" s="118"/>
      <c r="Q498" s="6"/>
      <c r="R498" s="9"/>
    </row>
    <row r="499" spans="1:18">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t="str">
        <f>IFERROR(VLOOKUP($B$498,$130:$216,MATCH($R499&amp;"/"&amp;H$348,$128:$128,0),FALSE),"")</f>
        <v/>
      </c>
      <c r="I499" s="7">
        <f>IFERROR(VLOOKUP($B$498,$130:$216,MATCH($R499&amp;"/"&amp;I$348,$128:$128,0),FALSE),"")</f>
        <v>3451012.53</v>
      </c>
      <c r="J499" s="7">
        <f>IFERROR(VLOOKUP($B$498,$130:$216,MATCH($R499&amp;"/"&amp;J$348,$128:$128,0),FALSE),"")</f>
        <v>3444976.25</v>
      </c>
      <c r="K499" s="7">
        <f>IFERROR(VLOOKUP($B$498,$130:$216,MATCH($R499&amp;"/"&amp;K$348,$128:$128,0),FALSE),"")</f>
        <v>4234282.45</v>
      </c>
      <c r="L499" s="7">
        <f>IFERROR(VLOOKUP($B$498,$130:$216,MATCH($R499&amp;"/"&amp;L$348,$128:$128,0),FALSE),"")</f>
        <v>5646996.0300000003</v>
      </c>
      <c r="M499" s="7">
        <f>IFERROR(VLOOKUP($B$498,$130:$216,MATCH($R499&amp;"/"&amp;M$348,$128:$128,0),FALSE),"")</f>
        <v>6621197.9199999999</v>
      </c>
      <c r="N499" s="7">
        <f>IFERROR(VLOOKUP($B$498,$130:$216,MATCH($R499&amp;"/"&amp;N$348,$128:$128,0),FALSE),"")</f>
        <v>7020186</v>
      </c>
      <c r="O499" s="7">
        <f>IFERROR(VLOOKUP($B$498,$130:$216,MATCH($R499&amp;"/"&amp;O$348,$128:$128,0),FALSE),"")</f>
        <v>10405065.630000001</v>
      </c>
      <c r="P499" s="7">
        <f>IFERROR(VLOOKUP($B$498,$130:$216,MATCH($R499&amp;"/"&amp;P$348,$128:$128,0),FALSE),"")</f>
        <v>12643672.16</v>
      </c>
      <c r="Q499" s="6"/>
      <c r="R499" s="9" t="s">
        <v>12</v>
      </c>
    </row>
    <row r="500" spans="1:18">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t="str">
        <f>IFERROR(VLOOKUP($B$498,$130:$216,MATCH($R500&amp;"/"&amp;H$348,$128:$128,0),FALSE),"")</f>
        <v/>
      </c>
      <c r="I500" s="7">
        <f>IFERROR(VLOOKUP($B$498,$130:$216,MATCH($R500&amp;"/"&amp;I$348,$128:$128,0),FALSE),"")</f>
        <v>2886623.39</v>
      </c>
      <c r="J500" s="7">
        <f>IFERROR(VLOOKUP($B$498,$130:$216,MATCH($R500&amp;"/"&amp;J$348,$128:$128,0),FALSE),"")</f>
        <v>3335727.06</v>
      </c>
      <c r="K500" s="7">
        <f>IFERROR(VLOOKUP($B$498,$130:$216,MATCH($R500&amp;"/"&amp;K$348,$128:$128,0),FALSE),"")</f>
        <v>4250300.29</v>
      </c>
      <c r="L500" s="7">
        <f>IFERROR(VLOOKUP($B$498,$130:$216,MATCH($R500&amp;"/"&amp;L$348,$128:$128,0),FALSE),"")</f>
        <v>5851135.79</v>
      </c>
      <c r="M500" s="7">
        <f>IFERROR(VLOOKUP($B$498,$130:$216,MATCH($R500&amp;"/"&amp;M$348,$128:$128,0),FALSE),"")</f>
        <v>6686740.5999999996</v>
      </c>
      <c r="N500" s="7">
        <f>IFERROR(VLOOKUP($B$498,$130:$216,MATCH($R500&amp;"/"&amp;N$348,$128:$128,0),FALSE),"")</f>
        <v>6799138.1699999999</v>
      </c>
      <c r="O500" s="7">
        <f>IFERROR(VLOOKUP($B$498,$130:$216,MATCH($R500&amp;"/"&amp;O$348,$128:$128,0),FALSE),"")</f>
        <v>9985634.4900000002</v>
      </c>
      <c r="P500" s="7">
        <f>IFERROR(VLOOKUP($B$498,$130:$216,MATCH($R500&amp;"/"&amp;P$348,$128:$128,0),FALSE),"")</f>
        <v>12516520.68</v>
      </c>
      <c r="Q500" s="6"/>
      <c r="R500" s="9" t="s">
        <v>13</v>
      </c>
    </row>
    <row r="501" spans="1:18">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t="str">
        <f>IFERROR(VLOOKUP($B$498,$130:$216,MATCH($R501&amp;"/"&amp;G$348,$128:$128,0),FALSE),"")</f>
        <v/>
      </c>
      <c r="H501" s="7" t="str">
        <f>IFERROR(VLOOKUP($B$498,$130:$216,MATCH($R501&amp;"/"&amp;H$348,$128:$128,0),FALSE),"")</f>
        <v/>
      </c>
      <c r="I501" s="7">
        <f>IFERROR(VLOOKUP($B$498,$130:$216,MATCH($R501&amp;"/"&amp;I$348,$128:$128,0),FALSE),"")</f>
        <v>2915251</v>
      </c>
      <c r="J501" s="7">
        <f>IFERROR(VLOOKUP($B$498,$130:$216,MATCH($R501&amp;"/"&amp;J$348,$128:$128,0),FALSE),"")</f>
        <v>3377914.41</v>
      </c>
      <c r="K501" s="7">
        <f>IFERROR(VLOOKUP($B$498,$130:$216,MATCH($R501&amp;"/"&amp;K$348,$128:$128,0),FALSE),"")</f>
        <v>4753715.41</v>
      </c>
      <c r="L501" s="7">
        <f>IFERROR(VLOOKUP($B$498,$130:$216,MATCH($R501&amp;"/"&amp;L$348,$128:$128,0),FALSE),"")</f>
        <v>5728799.0899999999</v>
      </c>
      <c r="M501" s="7">
        <f>IFERROR(VLOOKUP($B$498,$130:$216,MATCH($R501&amp;"/"&amp;M$348,$128:$128,0),FALSE),"")</f>
        <v>6550016.1200000001</v>
      </c>
      <c r="N501" s="7">
        <f>IFERROR(VLOOKUP($B$498,$130:$216,MATCH($R501&amp;"/"&amp;N$348,$128:$128,0),FALSE),"")</f>
        <v>7832782.2999999998</v>
      </c>
      <c r="O501" s="7">
        <f>IFERROR(VLOOKUP($B$498,$130:$216,MATCH($R501&amp;"/"&amp;O$348,$128:$128,0),FALSE),"")</f>
        <v>8563360.1500000004</v>
      </c>
      <c r="P501" s="7" t="str">
        <f>IFERROR(VLOOKUP($B$498,$130:$216,MATCH($R501&amp;"/"&amp;P$348,$128:$128,0),FALSE),"")</f>
        <v/>
      </c>
      <c r="Q501" s="6"/>
      <c r="R501" s="9" t="s">
        <v>14</v>
      </c>
    </row>
    <row r="502" spans="1:18">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t="str">
        <f>IFERROR(VLOOKUP($B$498,$130:$216,MATCH($R502&amp;"/"&amp;F$348,$128:$128,0),FALSE),"")</f>
        <v/>
      </c>
      <c r="G502" s="18" t="str">
        <f>IFERROR(VLOOKUP($B$498,$130:$216,MATCH($R502&amp;"/"&amp;G$348,$128:$128,0),FALSE),"")</f>
        <v/>
      </c>
      <c r="H502" s="18">
        <f>IFERROR(VLOOKUP($B$498,$130:$216,MATCH($R502&amp;"/"&amp;H$348,$128:$128,0),FALSE),"")</f>
        <v>3099846.76</v>
      </c>
      <c r="I502" s="18">
        <f>IFERROR(VLOOKUP($B$498,$130:$216,MATCH($R502&amp;"/"&amp;I$348,$128:$128,0),FALSE),"")</f>
        <v>3822161.93</v>
      </c>
      <c r="J502" s="18">
        <f>IFERROR(VLOOKUP($B$498,$130:$216,MATCH($R502&amp;"/"&amp;J$348,$128:$128,0),FALSE),"")</f>
        <v>4611086.8499999996</v>
      </c>
      <c r="K502" s="18">
        <f>IFERROR(VLOOKUP($B$498,$130:$216,MATCH($R502&amp;"/"&amp;K$348,$128:$128,0),FALSE),"")</f>
        <v>6249886.7400000002</v>
      </c>
      <c r="L502" s="18">
        <f>IFERROR(VLOOKUP($B$498,$130:$216,MATCH($R502&amp;"/"&amp;L$348,$128:$128,0),FALSE),"")</f>
        <v>7059717.3099999996</v>
      </c>
      <c r="M502" s="18">
        <f>IFERROR(VLOOKUP($B$498,$130:$216,MATCH($R502&amp;"/"&amp;M$348,$128:$128,0),FALSE),"")</f>
        <v>9088268.2300000004</v>
      </c>
      <c r="N502" s="18">
        <f>IFERROR(VLOOKUP($B$498,$130:$216,MATCH($R502&amp;"/"&amp;N$348,$128:$128,0),FALSE),"")</f>
        <v>10943791.109999999</v>
      </c>
      <c r="O502" s="18">
        <f>IFERROR(VLOOKUP($B$498,$130:$216,MATCH($R502&amp;"/"&amp;O$348,$128:$128,0),FALSE),"")</f>
        <v>15326442.99</v>
      </c>
      <c r="P502" s="18" t="str">
        <f>IFERROR(VLOOKUP($B$498,$130:$216,MATCH($R502&amp;"/"&amp;P$348,$128:$128,0),FALSE),"")</f>
        <v/>
      </c>
      <c r="Q502" s="6"/>
      <c r="R502" s="9" t="s">
        <v>19</v>
      </c>
    </row>
    <row r="503" spans="1:18">
      <c r="B503" s="18">
        <f>SUM(B499:B502)</f>
        <v>0</v>
      </c>
      <c r="C503" s="18">
        <f t="shared" ref="C503:M503" si="45">SUM(C499:C502)</f>
        <v>0</v>
      </c>
      <c r="D503" s="18">
        <f t="shared" si="45"/>
        <v>0</v>
      </c>
      <c r="E503" s="18">
        <f t="shared" si="45"/>
        <v>0</v>
      </c>
      <c r="F503" s="18">
        <f t="shared" si="45"/>
        <v>0</v>
      </c>
      <c r="G503" s="18">
        <f t="shared" si="45"/>
        <v>0</v>
      </c>
      <c r="H503" s="18">
        <f t="shared" si="45"/>
        <v>3099846.76</v>
      </c>
      <c r="I503" s="18">
        <f t="shared" si="45"/>
        <v>13075048.85</v>
      </c>
      <c r="J503" s="18">
        <f t="shared" si="45"/>
        <v>14769704.57</v>
      </c>
      <c r="K503" s="18">
        <f t="shared" si="45"/>
        <v>19488184.890000001</v>
      </c>
      <c r="L503" s="18">
        <f t="shared" si="45"/>
        <v>24286648.219999999</v>
      </c>
      <c r="M503" s="18">
        <f t="shared" si="45"/>
        <v>28946222.870000001</v>
      </c>
      <c r="N503" s="18">
        <f>IF(N500="",N499*4,IF(N501="",(N500+N499)*2,IF(N502="",((N501+N500+N499)/3)*4,SUM(N499:N502))))</f>
        <v>32595897.579999998</v>
      </c>
      <c r="O503" s="18">
        <f>IF(O500="",O499*4,IF(O501="",(O500+O499)*2,IF(O502="",((O501+O500+O499)/3)*4,SUM(O499:O502))))</f>
        <v>44280503.260000005</v>
      </c>
      <c r="P503" s="18">
        <f>IF(P500="",P499*4,IF(P501="",(P500+P499)*2,IF(P502="",((P501+P500+P499)/3)*4,SUM(P499:P502))))</f>
        <v>50320385.68</v>
      </c>
      <c r="Q503" s="6"/>
      <c r="R503" s="9" t="s">
        <v>15</v>
      </c>
    </row>
    <row r="504" spans="1:18">
      <c r="B504" s="21" t="e">
        <f>B503/B$465</f>
        <v>#DIV/0!</v>
      </c>
      <c r="C504" s="22" t="e">
        <f>C503/C$465</f>
        <v>#DIV/0!</v>
      </c>
      <c r="D504" s="22" t="e">
        <f t="shared" ref="D504:P504" si="46">D503/D$465</f>
        <v>#DIV/0!</v>
      </c>
      <c r="E504" s="22" t="e">
        <f t="shared" si="46"/>
        <v>#DIV/0!</v>
      </c>
      <c r="F504" s="22" t="e">
        <f t="shared" si="46"/>
        <v>#DIV/0!</v>
      </c>
      <c r="G504" s="22" t="e">
        <f t="shared" si="46"/>
        <v>#DIV/0!</v>
      </c>
      <c r="H504" s="22">
        <f t="shared" si="46"/>
        <v>0.8806315617698679</v>
      </c>
      <c r="I504" s="22">
        <f t="shared" si="46"/>
        <v>0.87366418239530774</v>
      </c>
      <c r="J504" s="22">
        <f t="shared" si="46"/>
        <v>0.86189757063912698</v>
      </c>
      <c r="K504" s="22">
        <f t="shared" si="46"/>
        <v>0.86494364561919845</v>
      </c>
      <c r="L504" s="22">
        <f t="shared" si="46"/>
        <v>0.87017308955103045</v>
      </c>
      <c r="M504" s="22">
        <f t="shared" si="46"/>
        <v>0.86785479620714079</v>
      </c>
      <c r="N504" s="23">
        <f t="shared" si="46"/>
        <v>0.87374158698445226</v>
      </c>
      <c r="O504" s="23">
        <f t="shared" ref="O504" si="47">O503/O$465</f>
        <v>0.86609786861108018</v>
      </c>
      <c r="P504" s="23">
        <f t="shared" si="46"/>
        <v>0.86562453232958902</v>
      </c>
      <c r="Q504" s="6"/>
      <c r="R504" s="11" t="s">
        <v>392</v>
      </c>
    </row>
    <row r="505" spans="1:18" s="87" customFormat="1">
      <c r="A505" s="86"/>
      <c r="B505" s="19"/>
      <c r="C505" s="10" t="e">
        <f t="shared" ref="C505:M505" si="48">C503/B503-1</f>
        <v>#DIV/0!</v>
      </c>
      <c r="D505" s="10" t="e">
        <f t="shared" si="48"/>
        <v>#DIV/0!</v>
      </c>
      <c r="E505" s="10" t="e">
        <f t="shared" si="48"/>
        <v>#DIV/0!</v>
      </c>
      <c r="F505" s="10" t="e">
        <f t="shared" si="48"/>
        <v>#DIV/0!</v>
      </c>
      <c r="G505" s="10" t="e">
        <f t="shared" si="48"/>
        <v>#DIV/0!</v>
      </c>
      <c r="H505" s="10" t="e">
        <f t="shared" si="48"/>
        <v>#DIV/0!</v>
      </c>
      <c r="I505" s="10">
        <f t="shared" si="48"/>
        <v>3.2179661971419522</v>
      </c>
      <c r="J505" s="10">
        <f t="shared" si="48"/>
        <v>0.12960989587430882</v>
      </c>
      <c r="K505" s="10">
        <f t="shared" si="48"/>
        <v>0.31947018964645402</v>
      </c>
      <c r="L505" s="10">
        <f t="shared" si="48"/>
        <v>0.24622423058302578</v>
      </c>
      <c r="M505" s="10">
        <f t="shared" si="48"/>
        <v>0.19185746043634189</v>
      </c>
      <c r="N505" s="10">
        <f>N503/M503-1</f>
        <v>0.12608466142166463</v>
      </c>
      <c r="O505" s="10">
        <f>O503/M503-1</f>
        <v>0.52975065033070412</v>
      </c>
      <c r="P505" s="10">
        <f>P503/N503-1</f>
        <v>0.54376438189802423</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t="str">
        <f t="shared" ref="B507:P511" si="49">IFERROR(B461-B499,"")</f>
        <v/>
      </c>
      <c r="C507" s="16" t="str">
        <f t="shared" si="49"/>
        <v/>
      </c>
      <c r="D507" s="16" t="str">
        <f t="shared" si="49"/>
        <v/>
      </c>
      <c r="E507" s="16" t="str">
        <f t="shared" si="49"/>
        <v/>
      </c>
      <c r="F507" s="16" t="str">
        <f t="shared" si="49"/>
        <v/>
      </c>
      <c r="G507" s="16" t="str">
        <f t="shared" si="49"/>
        <v/>
      </c>
      <c r="H507" s="16" t="str">
        <f t="shared" si="49"/>
        <v/>
      </c>
      <c r="I507" s="16">
        <f t="shared" si="49"/>
        <v>503009.62000000011</v>
      </c>
      <c r="J507" s="16">
        <f t="shared" si="49"/>
        <v>534463.14000000013</v>
      </c>
      <c r="K507" s="16">
        <f t="shared" si="49"/>
        <v>664778.58000000007</v>
      </c>
      <c r="L507" s="16">
        <f t="shared" si="49"/>
        <v>786578.70000000019</v>
      </c>
      <c r="M507" s="16">
        <f t="shared" si="49"/>
        <v>997185.54999999981</v>
      </c>
      <c r="N507" s="16">
        <f t="shared" si="49"/>
        <v>1123051.04</v>
      </c>
      <c r="O507" s="16">
        <f t="shared" ref="O507" si="50">IFERROR(O461-O499,"")</f>
        <v>1558256.2699999996</v>
      </c>
      <c r="P507" s="16">
        <f t="shared" si="49"/>
        <v>2002047.1899999995</v>
      </c>
      <c r="Q507" s="6"/>
      <c r="R507" s="9" t="s">
        <v>12</v>
      </c>
    </row>
    <row r="508" spans="1:18">
      <c r="B508" s="7" t="str">
        <f t="shared" si="49"/>
        <v/>
      </c>
      <c r="C508" s="7" t="str">
        <f t="shared" si="49"/>
        <v/>
      </c>
      <c r="D508" s="7" t="str">
        <f t="shared" si="49"/>
        <v/>
      </c>
      <c r="E508" s="7" t="str">
        <f t="shared" si="49"/>
        <v/>
      </c>
      <c r="F508" s="7" t="str">
        <f t="shared" si="49"/>
        <v/>
      </c>
      <c r="G508" s="7" t="str">
        <f t="shared" si="49"/>
        <v/>
      </c>
      <c r="H508" s="7" t="str">
        <f t="shared" si="49"/>
        <v/>
      </c>
      <c r="I508" s="7">
        <f t="shared" si="49"/>
        <v>432188.93999999994</v>
      </c>
      <c r="J508" s="7">
        <f t="shared" si="49"/>
        <v>537762.93000000017</v>
      </c>
      <c r="K508" s="7">
        <f t="shared" si="49"/>
        <v>716689.37999999989</v>
      </c>
      <c r="L508" s="7">
        <f t="shared" si="49"/>
        <v>890338.36000000034</v>
      </c>
      <c r="M508" s="7">
        <f t="shared" si="49"/>
        <v>1064619.4800000004</v>
      </c>
      <c r="N508" s="7">
        <f t="shared" si="49"/>
        <v>945704.37000000011</v>
      </c>
      <c r="O508" s="7">
        <f t="shared" ref="O508" si="51">IFERROR(O462-O500,"")</f>
        <v>1549698.5600000005</v>
      </c>
      <c r="P508" s="7">
        <f t="shared" si="49"/>
        <v>1903702.42</v>
      </c>
      <c r="Q508" s="6"/>
      <c r="R508" s="9" t="s">
        <v>13</v>
      </c>
    </row>
    <row r="509" spans="1:18">
      <c r="B509" s="7" t="str">
        <f t="shared" si="49"/>
        <v/>
      </c>
      <c r="C509" s="7" t="str">
        <f t="shared" si="49"/>
        <v/>
      </c>
      <c r="D509" s="7" t="str">
        <f t="shared" si="49"/>
        <v/>
      </c>
      <c r="E509" s="7" t="str">
        <f t="shared" si="49"/>
        <v/>
      </c>
      <c r="F509" s="7" t="str">
        <f t="shared" si="49"/>
        <v/>
      </c>
      <c r="G509" s="7" t="str">
        <f t="shared" si="49"/>
        <v/>
      </c>
      <c r="H509" s="7" t="str">
        <f t="shared" si="49"/>
        <v/>
      </c>
      <c r="I509" s="7">
        <f t="shared" si="49"/>
        <v>408105</v>
      </c>
      <c r="J509" s="7">
        <f t="shared" si="49"/>
        <v>542989.90999999968</v>
      </c>
      <c r="K509" s="7">
        <f t="shared" si="49"/>
        <v>760269.09999999963</v>
      </c>
      <c r="L509" s="7">
        <f t="shared" si="49"/>
        <v>928264.78000000026</v>
      </c>
      <c r="M509" s="7">
        <f t="shared" si="49"/>
        <v>1067217.1299999999</v>
      </c>
      <c r="N509" s="7">
        <f t="shared" si="49"/>
        <v>1141234.1700000009</v>
      </c>
      <c r="O509" s="7">
        <f t="shared" ref="O509" si="52">IFERROR(O463-O501,"")</f>
        <v>1505952.6799999997</v>
      </c>
      <c r="P509" s="7" t="str">
        <f t="shared" si="49"/>
        <v/>
      </c>
      <c r="Q509" s="6"/>
      <c r="R509" s="9" t="s">
        <v>14</v>
      </c>
    </row>
    <row r="510" spans="1:18">
      <c r="B510" s="18" t="str">
        <f t="shared" si="49"/>
        <v/>
      </c>
      <c r="C510" s="18" t="str">
        <f t="shared" si="49"/>
        <v/>
      </c>
      <c r="D510" s="18" t="str">
        <f t="shared" si="49"/>
        <v/>
      </c>
      <c r="E510" s="18" t="str">
        <f t="shared" si="49"/>
        <v/>
      </c>
      <c r="F510" s="18" t="str">
        <f t="shared" si="49"/>
        <v/>
      </c>
      <c r="G510" s="18" t="str">
        <f t="shared" si="49"/>
        <v/>
      </c>
      <c r="H510" s="18">
        <f t="shared" si="49"/>
        <v>420180.11000000034</v>
      </c>
      <c r="I510" s="18">
        <f t="shared" si="49"/>
        <v>547408.02</v>
      </c>
      <c r="J510" s="18">
        <f t="shared" si="49"/>
        <v>751343.75</v>
      </c>
      <c r="K510" s="18">
        <f t="shared" si="49"/>
        <v>901239.46</v>
      </c>
      <c r="L510" s="18">
        <f t="shared" si="49"/>
        <v>1018304.7300000004</v>
      </c>
      <c r="M510" s="18">
        <f t="shared" si="49"/>
        <v>1278517.5999999996</v>
      </c>
      <c r="N510" s="18">
        <f t="shared" si="49"/>
        <v>1500220.3500000015</v>
      </c>
      <c r="O510" s="18">
        <f t="shared" ref="O510" si="53">IFERROR(O464-O502,"")</f>
        <v>2232032.17</v>
      </c>
      <c r="P510" s="18" t="str">
        <f t="shared" si="49"/>
        <v/>
      </c>
      <c r="Q510" s="6"/>
      <c r="R510" s="9" t="s">
        <v>19</v>
      </c>
    </row>
    <row r="511" spans="1:18">
      <c r="B511" s="16">
        <f t="shared" si="49"/>
        <v>0</v>
      </c>
      <c r="C511" s="16">
        <f t="shared" si="49"/>
        <v>0</v>
      </c>
      <c r="D511" s="16">
        <f t="shared" si="49"/>
        <v>0</v>
      </c>
      <c r="E511" s="16">
        <f t="shared" si="49"/>
        <v>0</v>
      </c>
      <c r="F511" s="16">
        <f t="shared" si="49"/>
        <v>0</v>
      </c>
      <c r="G511" s="16">
        <f t="shared" si="49"/>
        <v>0</v>
      </c>
      <c r="H511" s="16">
        <f t="shared" si="49"/>
        <v>420180.11000000034</v>
      </c>
      <c r="I511" s="16">
        <f t="shared" si="49"/>
        <v>1890711.58</v>
      </c>
      <c r="J511" s="16">
        <f t="shared" si="49"/>
        <v>2366559.7300000004</v>
      </c>
      <c r="K511" s="16">
        <f t="shared" si="49"/>
        <v>3042976.5199999996</v>
      </c>
      <c r="L511" s="16">
        <f t="shared" si="49"/>
        <v>3623486.5700000003</v>
      </c>
      <c r="M511" s="16">
        <f t="shared" si="49"/>
        <v>4407539.7600000016</v>
      </c>
      <c r="N511" s="16">
        <f t="shared" si="49"/>
        <v>4710209.9300000072</v>
      </c>
      <c r="O511" s="16">
        <f t="shared" ref="O511" si="54">IFERROR(O465-O503,"")</f>
        <v>6845939.6799999923</v>
      </c>
      <c r="P511" s="16">
        <f t="shared" si="49"/>
        <v>7811499.2199999988</v>
      </c>
      <c r="Q511" s="6"/>
      <c r="R511" s="9" t="s">
        <v>15</v>
      </c>
    </row>
    <row r="512" spans="1:18">
      <c r="B512" s="10" t="e">
        <f t="shared" ref="B512:P512" si="55">B511/B$465</f>
        <v>#DIV/0!</v>
      </c>
      <c r="C512" s="10" t="e">
        <f t="shared" si="55"/>
        <v>#DIV/0!</v>
      </c>
      <c r="D512" s="10" t="e">
        <f t="shared" si="55"/>
        <v>#DIV/0!</v>
      </c>
      <c r="E512" s="10" t="e">
        <f t="shared" si="55"/>
        <v>#DIV/0!</v>
      </c>
      <c r="F512" s="10" t="e">
        <f t="shared" si="55"/>
        <v>#DIV/0!</v>
      </c>
      <c r="G512" s="10" t="e">
        <f t="shared" si="55"/>
        <v>#DIV/0!</v>
      </c>
      <c r="H512" s="10">
        <f t="shared" si="55"/>
        <v>0.11936843823013213</v>
      </c>
      <c r="I512" s="10">
        <f t="shared" si="55"/>
        <v>0.1263358176046922</v>
      </c>
      <c r="J512" s="10">
        <f t="shared" si="55"/>
        <v>0.13810242936087302</v>
      </c>
      <c r="K512" s="10">
        <f t="shared" si="55"/>
        <v>0.13505635438080152</v>
      </c>
      <c r="L512" s="10">
        <f t="shared" si="55"/>
        <v>0.12982691044896957</v>
      </c>
      <c r="M512" s="10">
        <f t="shared" si="55"/>
        <v>0.13214520379285918</v>
      </c>
      <c r="N512" s="10">
        <f t="shared" si="55"/>
        <v>0.12625841301554772</v>
      </c>
      <c r="O512" s="10">
        <f t="shared" ref="O512" si="56">O511/O$465</f>
        <v>0.13390213138891982</v>
      </c>
      <c r="P512" s="10">
        <f t="shared" si="55"/>
        <v>0.13437546767041092</v>
      </c>
      <c r="Q512" s="6"/>
      <c r="R512" s="24" t="s">
        <v>23</v>
      </c>
    </row>
    <row r="513" spans="1:18" s="87" customFormat="1">
      <c r="A513" s="86"/>
      <c r="B513" s="19"/>
      <c r="C513" s="10" t="e">
        <f t="shared" ref="C513:M513" si="57">C511/B511-1</f>
        <v>#DIV/0!</v>
      </c>
      <c r="D513" s="10" t="e">
        <f t="shared" si="57"/>
        <v>#DIV/0!</v>
      </c>
      <c r="E513" s="10" t="e">
        <f t="shared" si="57"/>
        <v>#DIV/0!</v>
      </c>
      <c r="F513" s="10" t="e">
        <f t="shared" si="57"/>
        <v>#DIV/0!</v>
      </c>
      <c r="G513" s="10" t="e">
        <f t="shared" si="57"/>
        <v>#DIV/0!</v>
      </c>
      <c r="H513" s="10" t="e">
        <f t="shared" si="57"/>
        <v>#DIV/0!</v>
      </c>
      <c r="I513" s="10">
        <f t="shared" si="57"/>
        <v>3.4997645890472979</v>
      </c>
      <c r="J513" s="10">
        <f t="shared" si="57"/>
        <v>0.25167675230507669</v>
      </c>
      <c r="K513" s="10">
        <f t="shared" si="57"/>
        <v>0.28582282603110087</v>
      </c>
      <c r="L513" s="10">
        <f t="shared" si="57"/>
        <v>0.19077046641161743</v>
      </c>
      <c r="M513" s="10">
        <f t="shared" si="57"/>
        <v>0.21638087373951587</v>
      </c>
      <c r="N513" s="10">
        <f>N511/M511-1</f>
        <v>6.8671001620188576E-2</v>
      </c>
      <c r="O513" s="10">
        <f>O511/M511-1</f>
        <v>0.55323378863858275</v>
      </c>
      <c r="P513" s="10">
        <f>P511/N511-1</f>
        <v>0.65841848581895102</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355</v>
      </c>
      <c r="C515" s="245"/>
      <c r="D515" s="245"/>
      <c r="E515" s="245"/>
      <c r="F515" s="245"/>
      <c r="G515" s="245"/>
      <c r="H515" s="245"/>
      <c r="I515" s="245"/>
      <c r="J515" s="245"/>
      <c r="K515" s="245"/>
      <c r="L515" s="245"/>
      <c r="M515" s="245"/>
      <c r="N515" s="245"/>
      <c r="O515" s="118"/>
      <c r="P515" s="118"/>
      <c r="Q515" s="6"/>
      <c r="R515" s="3"/>
    </row>
    <row r="516" spans="1:18">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t="str">
        <f>IFERROR(VLOOKUP($B$515,$130:$216,MATCH($R516&amp;"/"&amp;H$348,$128:$128,0),FALSE),"")</f>
        <v/>
      </c>
      <c r="I516" s="16">
        <f>IFERROR(VLOOKUP($B$515,$130:$216,MATCH($R516&amp;"/"&amp;I$348,$128:$128,0),FALSE),"")</f>
        <v>315779.3</v>
      </c>
      <c r="J516" s="16">
        <f>IFERROR(VLOOKUP($B$515,$130:$216,MATCH($R516&amp;"/"&amp;J$348,$128:$128,0),FALSE),"")</f>
        <v>331260.44</v>
      </c>
      <c r="K516" s="16">
        <f>IFERROR(VLOOKUP($B$515,$130:$216,MATCH($R516&amp;"/"&amp;K$348,$128:$128,0),FALSE),"")</f>
        <v>403606.6</v>
      </c>
      <c r="L516" s="16">
        <f>IFERROR(VLOOKUP($B$515,$130:$216,MATCH($R516&amp;"/"&amp;L$348,$128:$128,0),FALSE),"")</f>
        <v>485464.57</v>
      </c>
      <c r="M516" s="16">
        <f>IFERROR(VLOOKUP($B$515,$130:$216,MATCH($R516&amp;"/"&amp;M$348,$128:$128,0),FALSE),"")</f>
        <v>564622.68999999994</v>
      </c>
      <c r="N516" s="16">
        <f>IFERROR(VLOOKUP($B$515,$130:$216,MATCH($R516&amp;"/"&amp;N$348,$128:$128,0),FALSE),"")</f>
        <v>618800.84</v>
      </c>
      <c r="O516" s="16">
        <f>IFERROR(VLOOKUP($B$515,$130:$216,MATCH($R516&amp;"/"&amp;O$348,$128:$128,0),FALSE),"")</f>
        <v>682914.32</v>
      </c>
      <c r="P516" s="16">
        <f>IFERROR(VLOOKUP($B$515,$130:$216,MATCH($R516&amp;"/"&amp;P$348,$128:$128,0),FALSE),"")</f>
        <v>841153.56</v>
      </c>
      <c r="Q516" s="6"/>
      <c r="R516" s="9" t="s">
        <v>12</v>
      </c>
    </row>
    <row r="517" spans="1:18">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t="str">
        <f>IFERROR(VLOOKUP($B$515,$130:$216,MATCH($R517&amp;"/"&amp;H$348,$128:$128,0),FALSE),"")</f>
        <v/>
      </c>
      <c r="I517" s="7">
        <f>IFERROR(VLOOKUP($B$515,$130:$216,MATCH($R517&amp;"/"&amp;I$348,$128:$128,0),FALSE),"")</f>
        <v>264418.90999999997</v>
      </c>
      <c r="J517" s="7">
        <f>IFERROR(VLOOKUP($B$515,$130:$216,MATCH($R517&amp;"/"&amp;J$348,$128:$128,0),FALSE),"")</f>
        <v>344557.59</v>
      </c>
      <c r="K517" s="7">
        <f>IFERROR(VLOOKUP($B$515,$130:$216,MATCH($R517&amp;"/"&amp;K$348,$128:$128,0),FALSE),"")</f>
        <v>429410.94</v>
      </c>
      <c r="L517" s="7">
        <f>IFERROR(VLOOKUP($B$515,$130:$216,MATCH($R517&amp;"/"&amp;L$348,$128:$128,0),FALSE),"")</f>
        <v>514834.71</v>
      </c>
      <c r="M517" s="7">
        <f>IFERROR(VLOOKUP($B$515,$130:$216,MATCH($R517&amp;"/"&amp;M$348,$128:$128,0),FALSE),"")</f>
        <v>572201.12</v>
      </c>
      <c r="N517" s="7">
        <f>IFERROR(VLOOKUP($B$515,$130:$216,MATCH($R517&amp;"/"&amp;N$348,$128:$128,0),FALSE),"")</f>
        <v>488125.03</v>
      </c>
      <c r="O517" s="7">
        <f>IFERROR(VLOOKUP($B$515,$130:$216,MATCH($R517&amp;"/"&amp;O$348,$128:$128,0),FALSE),"")</f>
        <v>710362.7</v>
      </c>
      <c r="P517" s="7">
        <f>IFERROR(VLOOKUP($B$515,$130:$216,MATCH($R517&amp;"/"&amp;P$348,$128:$128,0),FALSE),"")</f>
        <v>919853.23</v>
      </c>
      <c r="Q517" s="6"/>
      <c r="R517" s="9" t="s">
        <v>13</v>
      </c>
    </row>
    <row r="518" spans="1:18">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t="str">
        <f>IFERROR(VLOOKUP($B$515,$130:$216,MATCH($R518&amp;"/"&amp;G$348,$128:$128,0),FALSE),"")</f>
        <v/>
      </c>
      <c r="H518" s="7" t="str">
        <f>IFERROR(VLOOKUP($B$515,$130:$216,MATCH($R518&amp;"/"&amp;H$348,$128:$128,0),FALSE),"")</f>
        <v/>
      </c>
      <c r="I518" s="7">
        <f>IFERROR(VLOOKUP($B$515,$130:$216,MATCH($R518&amp;"/"&amp;I$348,$128:$128,0),FALSE),"")</f>
        <v>262829</v>
      </c>
      <c r="J518" s="7">
        <f>IFERROR(VLOOKUP($B$515,$130:$216,MATCH($R518&amp;"/"&amp;J$348,$128:$128,0),FALSE),"")</f>
        <v>291718.49</v>
      </c>
      <c r="K518" s="7">
        <f>IFERROR(VLOOKUP($B$515,$130:$216,MATCH($R518&amp;"/"&amp;K$348,$128:$128,0),FALSE),"")</f>
        <v>475177.32</v>
      </c>
      <c r="L518" s="7">
        <f>IFERROR(VLOOKUP($B$515,$130:$216,MATCH($R518&amp;"/"&amp;L$348,$128:$128,0),FALSE),"")</f>
        <v>518790.02</v>
      </c>
      <c r="M518" s="7">
        <f>IFERROR(VLOOKUP($B$515,$130:$216,MATCH($R518&amp;"/"&amp;M$348,$128:$128,0),FALSE),"")</f>
        <v>593529.61</v>
      </c>
      <c r="N518" s="7">
        <f>IFERROR(VLOOKUP($B$515,$130:$216,MATCH($R518&amp;"/"&amp;N$348,$128:$128,0),FALSE),"")</f>
        <v>570058.47</v>
      </c>
      <c r="O518" s="7">
        <f>IFERROR(VLOOKUP($B$515,$130:$216,MATCH($R518&amp;"/"&amp;O$348,$128:$128,0),FALSE),"")</f>
        <v>666859.06000000006</v>
      </c>
      <c r="P518" s="7" t="str">
        <f>IFERROR(VLOOKUP($B$515,$130:$216,MATCH($R518&amp;"/"&amp;P$348,$128:$128,0),FALSE),"")</f>
        <v/>
      </c>
      <c r="Q518" s="6"/>
      <c r="R518" s="9" t="s">
        <v>14</v>
      </c>
    </row>
    <row r="519" spans="1:18">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t="str">
        <f>IFERROR(VLOOKUP($B$515,$130:$216,MATCH($R519&amp;"/"&amp;F$348,$128:$128,0),FALSE),"")</f>
        <v/>
      </c>
      <c r="G519" s="18" t="str">
        <f>IFERROR(VLOOKUP($B$515,$130:$216,MATCH($R519&amp;"/"&amp;G$348,$128:$128,0),FALSE),"")</f>
        <v/>
      </c>
      <c r="H519" s="18">
        <f>IFERROR(VLOOKUP($B$515,$130:$216,MATCH($R519&amp;"/"&amp;H$348,$128:$128,0),FALSE),"")</f>
        <v>266386.75</v>
      </c>
      <c r="I519" s="18">
        <f>IFERROR(VLOOKUP($B$515,$130:$216,MATCH($R519&amp;"/"&amp;I$348,$128:$128,0),FALSE),"")</f>
        <v>343852.22</v>
      </c>
      <c r="J519" s="18">
        <f>IFERROR(VLOOKUP($B$515,$130:$216,MATCH($R519&amp;"/"&amp;J$348,$128:$128,0),FALSE),"")</f>
        <v>537270.51</v>
      </c>
      <c r="K519" s="18">
        <f>IFERROR(VLOOKUP($B$515,$130:$216,MATCH($R519&amp;"/"&amp;K$348,$128:$128,0),FALSE),"")</f>
        <v>518649.55</v>
      </c>
      <c r="L519" s="18">
        <f>IFERROR(VLOOKUP($B$515,$130:$216,MATCH($R519&amp;"/"&amp;L$348,$128:$128,0),FALSE),"")</f>
        <v>584945.61</v>
      </c>
      <c r="M519" s="18">
        <f>IFERROR(VLOOKUP($B$515,$130:$216,MATCH($R519&amp;"/"&amp;M$348,$128:$128,0),FALSE),"")</f>
        <v>650730.88</v>
      </c>
      <c r="N519" s="18">
        <f>IFERROR(VLOOKUP($B$515,$130:$216,MATCH($R519&amp;"/"&amp;N$348,$128:$128,0),FALSE),"")</f>
        <v>670598.31999999995</v>
      </c>
      <c r="O519" s="18">
        <f>IFERROR(VLOOKUP($B$515,$130:$216,MATCH($R519&amp;"/"&amp;O$348,$128:$128,0),FALSE),"")</f>
        <v>853398.73</v>
      </c>
      <c r="P519" s="18" t="str">
        <f>IFERROR(VLOOKUP($B$515,$130:$216,MATCH($R519&amp;"/"&amp;P$348,$128:$128,0),FALSE),"")</f>
        <v/>
      </c>
      <c r="Q519" s="6"/>
      <c r="R519" s="9" t="s">
        <v>19</v>
      </c>
    </row>
    <row r="520" spans="1:18">
      <c r="B520" s="18">
        <f>SUM(B516:B519)</f>
        <v>0</v>
      </c>
      <c r="C520" s="18">
        <f t="shared" ref="C520:M520" si="58">SUM(C516:C519)</f>
        <v>0</v>
      </c>
      <c r="D520" s="18">
        <f t="shared" si="58"/>
        <v>0</v>
      </c>
      <c r="E520" s="18">
        <f t="shared" si="58"/>
        <v>0</v>
      </c>
      <c r="F520" s="18">
        <f t="shared" si="58"/>
        <v>0</v>
      </c>
      <c r="G520" s="18">
        <f t="shared" si="58"/>
        <v>0</v>
      </c>
      <c r="H520" s="18">
        <f t="shared" si="58"/>
        <v>266386.75</v>
      </c>
      <c r="I520" s="18">
        <f t="shared" si="58"/>
        <v>1186879.43</v>
      </c>
      <c r="J520" s="18">
        <f t="shared" si="58"/>
        <v>1504807.03</v>
      </c>
      <c r="K520" s="18">
        <f t="shared" si="58"/>
        <v>1826844.4100000001</v>
      </c>
      <c r="L520" s="18">
        <f t="shared" si="58"/>
        <v>2104034.91</v>
      </c>
      <c r="M520" s="18">
        <f t="shared" si="58"/>
        <v>2381084.2999999998</v>
      </c>
      <c r="N520" s="18">
        <f>IF(N517="",N516*4,IF(N518="",(N517+N516)*2,IF(N519="",((N518+N517+N516)/3)*4,SUM(N516:N519))))</f>
        <v>2347582.66</v>
      </c>
      <c r="O520" s="18">
        <f>IF(O517="",O516*4,IF(O518="",(O517+O516)*2,IF(O519="",((O518+O517+O516)/3)*4,SUM(O516:O519))))</f>
        <v>2913534.81</v>
      </c>
      <c r="P520" s="18">
        <f>IF(P517="",P516*4,IF(P518="",(P517+P516)*2,IF(P519="",((P518+P517+P516)/3)*4,SUM(P516:P519))))</f>
        <v>3522013.58</v>
      </c>
      <c r="Q520" s="6"/>
      <c r="R520" s="9" t="s">
        <v>15</v>
      </c>
    </row>
    <row r="521" spans="1:18">
      <c r="B521" s="10" t="e">
        <f t="shared" ref="B521:M521" si="59">+B520/(B$465+B$472)</f>
        <v>#DIV/0!</v>
      </c>
      <c r="C521" s="10" t="e">
        <f t="shared" si="59"/>
        <v>#DIV/0!</v>
      </c>
      <c r="D521" s="10" t="e">
        <f t="shared" si="59"/>
        <v>#DIV/0!</v>
      </c>
      <c r="E521" s="10" t="e">
        <f t="shared" si="59"/>
        <v>#DIV/0!</v>
      </c>
      <c r="F521" s="10" t="e">
        <f t="shared" si="59"/>
        <v>#DIV/0!</v>
      </c>
      <c r="G521" s="10" t="e">
        <f t="shared" si="59"/>
        <v>#DIV/0!</v>
      </c>
      <c r="H521" s="10">
        <f t="shared" si="59"/>
        <v>7.5575753606612353E-2</v>
      </c>
      <c r="I521" s="10">
        <f t="shared" si="59"/>
        <v>7.9168941064983872E-2</v>
      </c>
      <c r="J521" s="10">
        <f t="shared" si="59"/>
        <v>8.7447006260554599E-2</v>
      </c>
      <c r="K521" s="10">
        <f t="shared" si="59"/>
        <v>8.0953735886046749E-2</v>
      </c>
      <c r="L521" s="10">
        <f t="shared" si="59"/>
        <v>7.5243211492000847E-2</v>
      </c>
      <c r="M521" s="10">
        <f t="shared" si="59"/>
        <v>7.131088792139155E-2</v>
      </c>
      <c r="N521" s="10">
        <f>+N520/(N$465+N$472)</f>
        <v>6.2848741208160211E-2</v>
      </c>
      <c r="O521" s="10">
        <f>+O520/(O$465+O$472)</f>
        <v>5.6955412633424775E-2</v>
      </c>
      <c r="P521" s="10">
        <f>+P520/(P$465+P$472)</f>
        <v>6.0458055294383604E-2</v>
      </c>
      <c r="Q521" s="6"/>
      <c r="R521" s="11" t="s">
        <v>392</v>
      </c>
    </row>
    <row r="522" spans="1:18" s="87" customFormat="1">
      <c r="A522" s="86"/>
      <c r="B522" s="19"/>
      <c r="C522" s="10" t="e">
        <f t="shared" ref="C522:M522" si="60">C520/B520-1</f>
        <v>#DIV/0!</v>
      </c>
      <c r="D522" s="10" t="e">
        <f t="shared" si="60"/>
        <v>#DIV/0!</v>
      </c>
      <c r="E522" s="10" t="e">
        <f t="shared" si="60"/>
        <v>#DIV/0!</v>
      </c>
      <c r="F522" s="10" t="e">
        <f t="shared" si="60"/>
        <v>#DIV/0!</v>
      </c>
      <c r="G522" s="10" t="e">
        <f t="shared" si="60"/>
        <v>#DIV/0!</v>
      </c>
      <c r="H522" s="10" t="e">
        <f t="shared" si="60"/>
        <v>#DIV/0!</v>
      </c>
      <c r="I522" s="10">
        <f t="shared" si="60"/>
        <v>3.4554747186187003</v>
      </c>
      <c r="J522" s="10">
        <f t="shared" si="60"/>
        <v>0.26786848938817664</v>
      </c>
      <c r="K522" s="10">
        <f t="shared" si="60"/>
        <v>0.2140057652441989</v>
      </c>
      <c r="L522" s="10">
        <f t="shared" si="60"/>
        <v>0.1517318598577313</v>
      </c>
      <c r="M522" s="10">
        <f t="shared" si="60"/>
        <v>0.13167528194672373</v>
      </c>
      <c r="N522" s="10">
        <f>N520/M520-1</f>
        <v>-1.4069909242608314E-2</v>
      </c>
      <c r="O522" s="10">
        <f>O520/M520-1</f>
        <v>0.22361682448622267</v>
      </c>
      <c r="P522" s="10">
        <f>P520/N520-1</f>
        <v>0.50027244621069045</v>
      </c>
      <c r="Q522" s="17"/>
      <c r="R522" s="14" t="s">
        <v>20</v>
      </c>
    </row>
    <row r="523" spans="1:18">
      <c r="B523" s="245" t="s">
        <v>356</v>
      </c>
      <c r="C523" s="245"/>
      <c r="D523" s="245"/>
      <c r="E523" s="245"/>
      <c r="F523" s="245"/>
      <c r="G523" s="245"/>
      <c r="H523" s="245"/>
      <c r="I523" s="245"/>
      <c r="J523" s="245"/>
      <c r="K523" s="245"/>
      <c r="L523" s="245"/>
      <c r="M523" s="245"/>
      <c r="N523" s="245"/>
      <c r="O523" s="118"/>
      <c r="P523" s="118"/>
      <c r="Q523" s="6"/>
      <c r="R523" s="3"/>
    </row>
    <row r="524" spans="1:18">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t="str">
        <f>IFERROR(VLOOKUP($B$523,$130:$216,MATCH($R524&amp;"/"&amp;H$348,$128:$128,0),FALSE),"")</f>
        <v/>
      </c>
      <c r="I524" s="16">
        <f>IFERROR(VLOOKUP($B$523,$130:$216,MATCH($R524&amp;"/"&amp;I$348,$128:$128,0),FALSE),"")</f>
        <v>83731.839999999997</v>
      </c>
      <c r="J524" s="16">
        <f>IFERROR(VLOOKUP($B$523,$130:$216,MATCH($R524&amp;"/"&amp;J$348,$128:$128,0),FALSE),"")</f>
        <v>91679.95</v>
      </c>
      <c r="K524" s="16">
        <f>IFERROR(VLOOKUP($B$523,$130:$216,MATCH($R524&amp;"/"&amp;K$348,$128:$128,0),FALSE),"")</f>
        <v>117545.63</v>
      </c>
      <c r="L524" s="16">
        <f>IFERROR(VLOOKUP($B$523,$130:$216,MATCH($R524&amp;"/"&amp;L$348,$128:$128,0),FALSE),"")</f>
        <v>103721.71</v>
      </c>
      <c r="M524" s="16">
        <f>IFERROR(VLOOKUP($B$523,$130:$216,MATCH($R524&amp;"/"&amp;M$348,$128:$128,0),FALSE),"")</f>
        <v>123632.47</v>
      </c>
      <c r="N524" s="16">
        <f>IFERROR(VLOOKUP($B$523,$130:$216,MATCH($R524&amp;"/"&amp;N$348,$128:$128,0),FALSE),"")</f>
        <v>186341.49</v>
      </c>
      <c r="O524" s="16">
        <f>IFERROR(VLOOKUP($B$523,$130:$216,MATCH($R524&amp;"/"&amp;O$348,$128:$128,0),FALSE),"")</f>
        <v>202261.77</v>
      </c>
      <c r="P524" s="16">
        <f>IFERROR(VLOOKUP($B$523,$130:$216,MATCH($R524&amp;"/"&amp;P$348,$128:$128,0),FALSE),"")</f>
        <v>206964.42</v>
      </c>
      <c r="Q524" s="6"/>
      <c r="R524" s="9" t="s">
        <v>12</v>
      </c>
    </row>
    <row r="525" spans="1:18">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t="str">
        <f>IFERROR(VLOOKUP($B$523,$130:$216,MATCH($R525&amp;"/"&amp;H$348,$128:$128,0),FALSE),"")</f>
        <v/>
      </c>
      <c r="I525" s="7">
        <f>IFERROR(VLOOKUP($B$523,$130:$216,MATCH($R525&amp;"/"&amp;I$348,$128:$128,0),FALSE),"")</f>
        <v>81940.960000000006</v>
      </c>
      <c r="J525" s="7">
        <f>IFERROR(VLOOKUP($B$523,$130:$216,MATCH($R525&amp;"/"&amp;J$348,$128:$128,0),FALSE),"")</f>
        <v>112028.31</v>
      </c>
      <c r="K525" s="7">
        <f>IFERROR(VLOOKUP($B$523,$130:$216,MATCH($R525&amp;"/"&amp;K$348,$128:$128,0),FALSE),"")</f>
        <v>124172.34</v>
      </c>
      <c r="L525" s="7">
        <f>IFERROR(VLOOKUP($B$523,$130:$216,MATCH($R525&amp;"/"&amp;L$348,$128:$128,0),FALSE),"")</f>
        <v>113250.66</v>
      </c>
      <c r="M525" s="7">
        <f>IFERROR(VLOOKUP($B$523,$130:$216,MATCH($R525&amp;"/"&amp;M$348,$128:$128,0),FALSE),"")</f>
        <v>135926.79</v>
      </c>
      <c r="N525" s="7">
        <f>IFERROR(VLOOKUP($B$523,$130:$216,MATCH($R525&amp;"/"&amp;N$348,$128:$128,0),FALSE),"")</f>
        <v>135041.35999999999</v>
      </c>
      <c r="O525" s="7">
        <f>IFERROR(VLOOKUP($B$523,$130:$216,MATCH($R525&amp;"/"&amp;O$348,$128:$128,0),FALSE),"")</f>
        <v>165064.41</v>
      </c>
      <c r="P525" s="7">
        <f>IFERROR(VLOOKUP($B$523,$130:$216,MATCH($R525&amp;"/"&amp;P$348,$128:$128,0),FALSE),"")</f>
        <v>233362.3</v>
      </c>
      <c r="Q525" s="6"/>
      <c r="R525" s="9" t="s">
        <v>13</v>
      </c>
    </row>
    <row r="526" spans="1:18">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t="str">
        <f>IFERROR(VLOOKUP($B$523,$130:$216,MATCH($R526&amp;"/"&amp;G$348,$128:$128,0),FALSE),"")</f>
        <v/>
      </c>
      <c r="H526" s="7" t="str">
        <f>IFERROR(VLOOKUP($B$523,$130:$216,MATCH($R526&amp;"/"&amp;H$348,$128:$128,0),FALSE),"")</f>
        <v/>
      </c>
      <c r="I526" s="7">
        <f>IFERROR(VLOOKUP($B$523,$130:$216,MATCH($R526&amp;"/"&amp;I$348,$128:$128,0),FALSE),"")</f>
        <v>97725</v>
      </c>
      <c r="J526" s="7">
        <f>IFERROR(VLOOKUP($B$523,$130:$216,MATCH($R526&amp;"/"&amp;J$348,$128:$128,0),FALSE),"")</f>
        <v>152235.44</v>
      </c>
      <c r="K526" s="7">
        <f>IFERROR(VLOOKUP($B$523,$130:$216,MATCH($R526&amp;"/"&amp;K$348,$128:$128,0),FALSE),"")</f>
        <v>103544.07</v>
      </c>
      <c r="L526" s="7">
        <f>IFERROR(VLOOKUP($B$523,$130:$216,MATCH($R526&amp;"/"&amp;L$348,$128:$128,0),FALSE),"")</f>
        <v>116773.02</v>
      </c>
      <c r="M526" s="7">
        <f>IFERROR(VLOOKUP($B$523,$130:$216,MATCH($R526&amp;"/"&amp;M$348,$128:$128,0),FALSE),"")</f>
        <v>124773.28</v>
      </c>
      <c r="N526" s="7">
        <f>IFERROR(VLOOKUP($B$523,$130:$216,MATCH($R526&amp;"/"&amp;N$348,$128:$128,0),FALSE),"")</f>
        <v>144632.81</v>
      </c>
      <c r="O526" s="7">
        <f>IFERROR(VLOOKUP($B$523,$130:$216,MATCH($R526&amp;"/"&amp;O$348,$128:$128,0),FALSE),"")</f>
        <v>185000.44</v>
      </c>
      <c r="P526" s="7" t="str">
        <f>IFERROR(VLOOKUP($B$523,$130:$216,MATCH($R526&amp;"/"&amp;P$348,$128:$128,0),FALSE),"")</f>
        <v/>
      </c>
      <c r="Q526" s="6"/>
      <c r="R526" s="9" t="s">
        <v>14</v>
      </c>
    </row>
    <row r="527" spans="1:18">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t="str">
        <f>IFERROR(VLOOKUP($B$523,$130:$216,MATCH($R527&amp;"/"&amp;F$348,$128:$128,0),FALSE),"")</f>
        <v/>
      </c>
      <c r="G527" s="18" t="str">
        <f>IFERROR(VLOOKUP($B$523,$130:$216,MATCH($R527&amp;"/"&amp;G$348,$128:$128,0),FALSE),"")</f>
        <v/>
      </c>
      <c r="H527" s="18">
        <f>IFERROR(VLOOKUP($B$523,$130:$216,MATCH($R527&amp;"/"&amp;H$348,$128:$128,0),FALSE),"")</f>
        <v>82682.12</v>
      </c>
      <c r="I527" s="18">
        <f>IFERROR(VLOOKUP($B$523,$130:$216,MATCH($R527&amp;"/"&amp;I$348,$128:$128,0),FALSE),"")</f>
        <v>83240.13</v>
      </c>
      <c r="J527" s="18">
        <f>IFERROR(VLOOKUP($B$523,$130:$216,MATCH($R527&amp;"/"&amp;J$348,$128:$128,0),FALSE),"")</f>
        <v>54647.79</v>
      </c>
      <c r="K527" s="18">
        <f>IFERROR(VLOOKUP($B$523,$130:$216,MATCH($R527&amp;"/"&amp;K$348,$128:$128,0),FALSE),"")</f>
        <v>125977.76</v>
      </c>
      <c r="L527" s="18">
        <f>IFERROR(VLOOKUP($B$523,$130:$216,MATCH($R527&amp;"/"&amp;L$348,$128:$128,0),FALSE),"")</f>
        <v>113746.66</v>
      </c>
      <c r="M527" s="18">
        <f>IFERROR(VLOOKUP($B$523,$130:$216,MATCH($R527&amp;"/"&amp;M$348,$128:$128,0),FALSE),"")</f>
        <v>159441.60000000001</v>
      </c>
      <c r="N527" s="18">
        <f>IFERROR(VLOOKUP($B$523,$130:$216,MATCH($R527&amp;"/"&amp;N$348,$128:$128,0),FALSE),"")</f>
        <v>172465.18</v>
      </c>
      <c r="O527" s="18">
        <f>IFERROR(VLOOKUP($B$523,$130:$216,MATCH($R527&amp;"/"&amp;O$348,$128:$128,0),FALSE),"")</f>
        <v>295618.23</v>
      </c>
      <c r="P527" s="18" t="str">
        <f>IFERROR(VLOOKUP($B$523,$130:$216,MATCH($R527&amp;"/"&amp;P$348,$128:$128,0),FALSE),"")</f>
        <v/>
      </c>
      <c r="Q527" s="6"/>
      <c r="R527" s="9" t="s">
        <v>19</v>
      </c>
    </row>
    <row r="528" spans="1:18">
      <c r="B528" s="18">
        <f>SUM(B524:B527)</f>
        <v>0</v>
      </c>
      <c r="C528" s="18">
        <f t="shared" ref="C528:M528" si="61">SUM(C524:C527)</f>
        <v>0</v>
      </c>
      <c r="D528" s="18">
        <f t="shared" si="61"/>
        <v>0</v>
      </c>
      <c r="E528" s="18">
        <f t="shared" si="61"/>
        <v>0</v>
      </c>
      <c r="F528" s="18">
        <f t="shared" si="61"/>
        <v>0</v>
      </c>
      <c r="G528" s="18">
        <f t="shared" si="61"/>
        <v>0</v>
      </c>
      <c r="H528" s="18">
        <f t="shared" si="61"/>
        <v>82682.12</v>
      </c>
      <c r="I528" s="18">
        <f t="shared" si="61"/>
        <v>346637.93</v>
      </c>
      <c r="J528" s="18">
        <f t="shared" si="61"/>
        <v>410591.49</v>
      </c>
      <c r="K528" s="18">
        <f t="shared" si="61"/>
        <v>471239.80000000005</v>
      </c>
      <c r="L528" s="18">
        <f t="shared" si="61"/>
        <v>447492.05000000005</v>
      </c>
      <c r="M528" s="18">
        <f t="shared" si="61"/>
        <v>543774.14</v>
      </c>
      <c r="N528" s="18">
        <f>IF(N525="",N524*4,IF(N526="",(N525+N524)*2,IF(N527="",((N526+N525+N524)/3)*4,SUM(N524:N527))))</f>
        <v>638480.84</v>
      </c>
      <c r="O528" s="18">
        <f>IF(O525="",O524*4,IF(O526="",(O525+O524)*2,IF(O527="",((O526+O525+O524)/3)*4,SUM(O524:O527))))</f>
        <v>847944.85</v>
      </c>
      <c r="P528" s="18">
        <f>IF(P525="",P524*4,IF(P526="",(P525+P524)*2,IF(P527="",((P526+P525+P524)/3)*4,SUM(P524:P527))))</f>
        <v>880653.44</v>
      </c>
      <c r="Q528" s="6"/>
      <c r="R528" s="9" t="s">
        <v>15</v>
      </c>
    </row>
    <row r="529" spans="1:18">
      <c r="B529" s="10" t="e">
        <f t="shared" ref="B529:P529" si="62">+B528/(B$465+B$472)</f>
        <v>#DIV/0!</v>
      </c>
      <c r="C529" s="10" t="e">
        <f t="shared" si="62"/>
        <v>#DIV/0!</v>
      </c>
      <c r="D529" s="10" t="e">
        <f t="shared" si="62"/>
        <v>#DIV/0!</v>
      </c>
      <c r="E529" s="10" t="e">
        <f t="shared" si="62"/>
        <v>#DIV/0!</v>
      </c>
      <c r="F529" s="10" t="e">
        <f t="shared" si="62"/>
        <v>#DIV/0!</v>
      </c>
      <c r="G529" s="10" t="e">
        <f t="shared" si="62"/>
        <v>#DIV/0!</v>
      </c>
      <c r="H529" s="10">
        <f t="shared" si="62"/>
        <v>2.345748626308311E-2</v>
      </c>
      <c r="I529" s="10">
        <f t="shared" si="62"/>
        <v>2.3121942429365386E-2</v>
      </c>
      <c r="J529" s="10">
        <f t="shared" si="62"/>
        <v>2.3860199933117297E-2</v>
      </c>
      <c r="K529" s="10">
        <f t="shared" si="62"/>
        <v>2.0882250343472596E-2</v>
      </c>
      <c r="L529" s="10">
        <f t="shared" si="62"/>
        <v>1.6002937403324272E-2</v>
      </c>
      <c r="M529" s="10">
        <f t="shared" si="62"/>
        <v>1.6285444724527847E-2</v>
      </c>
      <c r="N529" s="10">
        <f t="shared" si="62"/>
        <v>1.7093207307779631E-2</v>
      </c>
      <c r="O529" s="10">
        <f t="shared" ref="O529" si="63">+O528/(O$465+O$472)</f>
        <v>1.6576101530133246E-2</v>
      </c>
      <c r="P529" s="10">
        <f t="shared" si="62"/>
        <v>1.511708946071387E-2</v>
      </c>
      <c r="Q529" s="6"/>
      <c r="R529" s="11" t="s">
        <v>392</v>
      </c>
    </row>
    <row r="530" spans="1:18" s="87" customFormat="1">
      <c r="A530" s="86"/>
      <c r="B530" s="19"/>
      <c r="C530" s="10" t="e">
        <f t="shared" ref="C530:M530" si="64">C528/B528-1</f>
        <v>#DIV/0!</v>
      </c>
      <c r="D530" s="10" t="e">
        <f t="shared" si="64"/>
        <v>#DIV/0!</v>
      </c>
      <c r="E530" s="10" t="e">
        <f t="shared" si="64"/>
        <v>#DIV/0!</v>
      </c>
      <c r="F530" s="10" t="e">
        <f t="shared" si="64"/>
        <v>#DIV/0!</v>
      </c>
      <c r="G530" s="10" t="e">
        <f t="shared" si="64"/>
        <v>#DIV/0!</v>
      </c>
      <c r="H530" s="10" t="e">
        <f t="shared" si="64"/>
        <v>#DIV/0!</v>
      </c>
      <c r="I530" s="10">
        <f t="shared" si="64"/>
        <v>3.1924170546183381</v>
      </c>
      <c r="J530" s="10">
        <f t="shared" si="64"/>
        <v>0.18449671679034085</v>
      </c>
      <c r="K530" s="10">
        <f t="shared" si="64"/>
        <v>0.14770961278325578</v>
      </c>
      <c r="L530" s="10">
        <f t="shared" si="64"/>
        <v>-5.0394194208553733E-2</v>
      </c>
      <c r="M530" s="10">
        <f t="shared" si="64"/>
        <v>0.21515933076352978</v>
      </c>
      <c r="N530" s="10">
        <f>N528/M528-1</f>
        <v>0.17416550923146135</v>
      </c>
      <c r="O530" s="10">
        <f>O528/M528-1</f>
        <v>0.55936957575805279</v>
      </c>
      <c r="P530" s="10">
        <f>P528/N528-1</f>
        <v>0.37929501533671717</v>
      </c>
      <c r="Q530" s="17"/>
      <c r="R530" s="14" t="s">
        <v>20</v>
      </c>
    </row>
    <row r="531" spans="1:18">
      <c r="B531" s="244" t="s">
        <v>354</v>
      </c>
      <c r="C531" s="244"/>
      <c r="D531" s="244"/>
      <c r="E531" s="244"/>
      <c r="F531" s="244"/>
      <c r="G531" s="244"/>
      <c r="H531" s="244"/>
      <c r="I531" s="244"/>
      <c r="J531" s="244"/>
      <c r="K531" s="244"/>
      <c r="L531" s="244"/>
      <c r="M531" s="244"/>
      <c r="N531" s="244"/>
      <c r="O531" s="117"/>
      <c r="P531" s="117"/>
      <c r="Q531" s="6"/>
      <c r="R531" s="3"/>
    </row>
    <row r="532" spans="1:18">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t="str">
        <f>IFERROR(VLOOKUP($B$531,$130:$216,MATCH($R532&amp;"/"&amp;H$348,$128:$128,0),FALSE),"")</f>
        <v/>
      </c>
      <c r="I532" s="16">
        <f>IFERROR(VLOOKUP($B$531,$130:$216,MATCH($R532&amp;"/"&amp;I$348,$128:$128,0),FALSE),"")</f>
        <v>399511.14</v>
      </c>
      <c r="J532" s="16">
        <f>IFERROR(VLOOKUP($B$531,$130:$216,MATCH($R532&amp;"/"&amp;J$348,$128:$128,0),FALSE),"")</f>
        <v>422940.39</v>
      </c>
      <c r="K532" s="16">
        <f>IFERROR(VLOOKUP($B$531,$130:$216,MATCH($R532&amp;"/"&amp;K$348,$128:$128,0),FALSE),"")</f>
        <v>521152.23</v>
      </c>
      <c r="L532" s="16">
        <f>IFERROR(VLOOKUP($B$531,$130:$216,MATCH($R532&amp;"/"&amp;L$348,$128:$128,0),FALSE),"")</f>
        <v>589186.28</v>
      </c>
      <c r="M532" s="16">
        <f>IFERROR(VLOOKUP($B$531,$130:$216,MATCH($R532&amp;"/"&amp;M$348,$128:$128,0),FALSE),"")</f>
        <v>688255.16</v>
      </c>
      <c r="N532" s="16">
        <f>IFERROR(VLOOKUP($B$531,$130:$216,MATCH($R532&amp;"/"&amp;N$348,$128:$128,0),FALSE),"")</f>
        <v>805142.33</v>
      </c>
      <c r="O532" s="16">
        <f>IFERROR(VLOOKUP($B$531,$130:$216,MATCH($R532&amp;"/"&amp;O$348,$128:$128,0),FALSE),"")</f>
        <v>885176.08</v>
      </c>
      <c r="P532" s="16">
        <f>IFERROR(VLOOKUP($B$531,$130:$216,MATCH($R532&amp;"/"&amp;P$348,$128:$128,0),FALSE),"")</f>
        <v>1048117.98</v>
      </c>
      <c r="Q532" s="6"/>
      <c r="R532" s="9" t="s">
        <v>12</v>
      </c>
    </row>
    <row r="533" spans="1:18">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t="str">
        <f>IFERROR(VLOOKUP($B$531,$130:$216,MATCH($R533&amp;"/"&amp;H$348,$128:$128,0),FALSE),"")</f>
        <v/>
      </c>
      <c r="I533" s="7">
        <f>IFERROR(VLOOKUP($B$531,$130:$216,MATCH($R533&amp;"/"&amp;I$348,$128:$128,0),FALSE),"")</f>
        <v>346359.87</v>
      </c>
      <c r="J533" s="7">
        <f>IFERROR(VLOOKUP($B$531,$130:$216,MATCH($R533&amp;"/"&amp;J$348,$128:$128,0),FALSE),"")</f>
        <v>456585.9</v>
      </c>
      <c r="K533" s="7">
        <f>IFERROR(VLOOKUP($B$531,$130:$216,MATCH($R533&amp;"/"&amp;K$348,$128:$128,0),FALSE),"")</f>
        <v>553583.28</v>
      </c>
      <c r="L533" s="7">
        <f>IFERROR(VLOOKUP($B$531,$130:$216,MATCH($R533&amp;"/"&amp;L$348,$128:$128,0),FALSE),"")</f>
        <v>628085.37</v>
      </c>
      <c r="M533" s="7">
        <f>IFERROR(VLOOKUP($B$531,$130:$216,MATCH($R533&amp;"/"&amp;M$348,$128:$128,0),FALSE),"")</f>
        <v>708127.91</v>
      </c>
      <c r="N533" s="7">
        <f>IFERROR(VLOOKUP($B$531,$130:$216,MATCH($R533&amp;"/"&amp;N$348,$128:$128,0),FALSE),"")</f>
        <v>623166.39</v>
      </c>
      <c r="O533" s="7">
        <f>IFERROR(VLOOKUP($B$531,$130:$216,MATCH($R533&amp;"/"&amp;O$348,$128:$128,0),FALSE),"")</f>
        <v>875427.12</v>
      </c>
      <c r="P533" s="7">
        <f>IFERROR(VLOOKUP($B$531,$130:$216,MATCH($R533&amp;"/"&amp;P$348,$128:$128,0),FALSE),"")</f>
        <v>1153215.53</v>
      </c>
      <c r="Q533" s="6"/>
      <c r="R533" s="9" t="s">
        <v>13</v>
      </c>
    </row>
    <row r="534" spans="1:18">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t="str">
        <f>IFERROR(VLOOKUP($B$531,$130:$216,MATCH($R534&amp;"/"&amp;G$348,$128:$128,0),FALSE),"")</f>
        <v/>
      </c>
      <c r="H534" s="7" t="str">
        <f>IFERROR(VLOOKUP($B$531,$130:$216,MATCH($R534&amp;"/"&amp;H$348,$128:$128,0),FALSE),"")</f>
        <v/>
      </c>
      <c r="I534" s="7">
        <f>IFERROR(VLOOKUP($B$531,$130:$216,MATCH($R534&amp;"/"&amp;I$348,$128:$128,0),FALSE),"")</f>
        <v>360554</v>
      </c>
      <c r="J534" s="7">
        <f>IFERROR(VLOOKUP($B$531,$130:$216,MATCH($R534&amp;"/"&amp;J$348,$128:$128,0),FALSE),"")</f>
        <v>443953.93</v>
      </c>
      <c r="K534" s="7">
        <f>IFERROR(VLOOKUP($B$531,$130:$216,MATCH($R534&amp;"/"&amp;K$348,$128:$128,0),FALSE),"")</f>
        <v>578721.39</v>
      </c>
      <c r="L534" s="7">
        <f>IFERROR(VLOOKUP($B$531,$130:$216,MATCH($R534&amp;"/"&amp;L$348,$128:$128,0),FALSE),"")</f>
        <v>635563.04</v>
      </c>
      <c r="M534" s="7">
        <f>IFERROR(VLOOKUP($B$531,$130:$216,MATCH($R534&amp;"/"&amp;M$348,$128:$128,0),FALSE),"")</f>
        <v>718302.89</v>
      </c>
      <c r="N534" s="7">
        <f>IFERROR(VLOOKUP($B$531,$130:$216,MATCH($R534&amp;"/"&amp;N$348,$128:$128,0),FALSE),"")</f>
        <v>714691.28</v>
      </c>
      <c r="O534" s="7">
        <f>IFERROR(VLOOKUP($B$531,$130:$216,MATCH($R534&amp;"/"&amp;O$348,$128:$128,0),FALSE),"")</f>
        <v>851859.5</v>
      </c>
      <c r="P534" s="7" t="str">
        <f>IFERROR(VLOOKUP($B$531,$130:$216,MATCH($R534&amp;"/"&amp;P$348,$128:$128,0),FALSE),"")</f>
        <v/>
      </c>
      <c r="Q534" s="6"/>
      <c r="R534" s="9" t="s">
        <v>14</v>
      </c>
    </row>
    <row r="535" spans="1:18">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t="str">
        <f>IFERROR(VLOOKUP($B$531,$130:$216,MATCH($R535&amp;"/"&amp;F$348,$128:$128,0),FALSE),"")</f>
        <v/>
      </c>
      <c r="G535" s="18" t="str">
        <f>IFERROR(VLOOKUP($B$531,$130:$216,MATCH($R535&amp;"/"&amp;G$348,$128:$128,0),FALSE),"")</f>
        <v/>
      </c>
      <c r="H535" s="18">
        <f>IFERROR(VLOOKUP($B$531,$130:$216,MATCH($R535&amp;"/"&amp;H$348,$128:$128,0),FALSE),"")</f>
        <v>349068.88</v>
      </c>
      <c r="I535" s="18">
        <f>IFERROR(VLOOKUP($B$531,$130:$216,MATCH($R535&amp;"/"&amp;I$348,$128:$128,0),FALSE),"")</f>
        <v>427092.35</v>
      </c>
      <c r="J535" s="18">
        <f>IFERROR(VLOOKUP($B$531,$130:$216,MATCH($R535&amp;"/"&amp;J$348,$128:$128,0),FALSE),"")</f>
        <v>591918.30000000005</v>
      </c>
      <c r="K535" s="18">
        <f>IFERROR(VLOOKUP($B$531,$130:$216,MATCH($R535&amp;"/"&amp;K$348,$128:$128,0),FALSE),"")</f>
        <v>644627.31000000006</v>
      </c>
      <c r="L535" s="18">
        <f>IFERROR(VLOOKUP($B$531,$130:$216,MATCH($R535&amp;"/"&amp;L$348,$128:$128,0),FALSE),"")</f>
        <v>698692.27</v>
      </c>
      <c r="M535" s="18">
        <f>IFERROR(VLOOKUP($B$531,$130:$216,MATCH($R535&amp;"/"&amp;M$348,$128:$128,0),FALSE),"")</f>
        <v>810172.48</v>
      </c>
      <c r="N535" s="18">
        <f>IFERROR(VLOOKUP($B$531,$130:$216,MATCH($R535&amp;"/"&amp;N$348,$128:$128,0),FALSE),"")</f>
        <v>843063.5</v>
      </c>
      <c r="O535" s="18">
        <f>IFERROR(VLOOKUP($B$531,$130:$216,MATCH($R535&amp;"/"&amp;O$348,$128:$128,0),FALSE),"")</f>
        <v>1149016.96</v>
      </c>
      <c r="P535" s="18" t="str">
        <f>IFERROR(VLOOKUP($B$531,$130:$216,MATCH($R535&amp;"/"&amp;P$348,$128:$128,0),FALSE),"")</f>
        <v/>
      </c>
      <c r="Q535" s="6"/>
      <c r="R535" s="9" t="s">
        <v>19</v>
      </c>
    </row>
    <row r="536" spans="1:18">
      <c r="B536" s="25">
        <f t="shared" ref="B536:M536" si="65">SUM(B532:B535)</f>
        <v>0</v>
      </c>
      <c r="C536" s="25">
        <f t="shared" si="65"/>
        <v>0</v>
      </c>
      <c r="D536" s="25">
        <f t="shared" si="65"/>
        <v>0</v>
      </c>
      <c r="E536" s="25">
        <f t="shared" si="65"/>
        <v>0</v>
      </c>
      <c r="F536" s="25">
        <f t="shared" si="65"/>
        <v>0</v>
      </c>
      <c r="G536" s="25">
        <f t="shared" si="65"/>
        <v>0</v>
      </c>
      <c r="H536" s="25">
        <f t="shared" si="65"/>
        <v>349068.88</v>
      </c>
      <c r="I536" s="25">
        <f t="shared" si="65"/>
        <v>1533517.3599999999</v>
      </c>
      <c r="J536" s="25">
        <f t="shared" si="65"/>
        <v>1915398.52</v>
      </c>
      <c r="K536" s="25">
        <f t="shared" si="65"/>
        <v>2298084.21</v>
      </c>
      <c r="L536" s="25">
        <f t="shared" si="65"/>
        <v>2551526.96</v>
      </c>
      <c r="M536" s="25">
        <f t="shared" si="65"/>
        <v>2924858.44</v>
      </c>
      <c r="N536" s="25">
        <f>IF(N533="",N532*4,IF(N534="",(N533+N532)*2,IF(N535="",((N534+N533+N532)/3)*4,SUM(N532:N535))))</f>
        <v>2986063.5</v>
      </c>
      <c r="O536" s="25">
        <f>IF(O533="",O532*4,IF(O534="",(O533+O532)*2,IF(O535="",((O534+O533+O532)/3)*4,SUM(O532:O535))))</f>
        <v>3761479.66</v>
      </c>
      <c r="P536" s="25">
        <f>IF(P533="",P532*4,IF(P534="",(P533+P532)*2,IF(P535="",((P534+P533+P532)/3)*4,SUM(P532:P535))))</f>
        <v>4402667.0199999996</v>
      </c>
      <c r="Q536" s="6"/>
      <c r="R536" s="9" t="s">
        <v>15</v>
      </c>
    </row>
    <row r="537" spans="1:18">
      <c r="B537" s="21" t="e">
        <f t="shared" ref="B537:P537" si="66">+B536/(B$465+B$472)</f>
        <v>#DIV/0!</v>
      </c>
      <c r="C537" s="10" t="e">
        <f t="shared" si="66"/>
        <v>#DIV/0!</v>
      </c>
      <c r="D537" s="10" t="e">
        <f t="shared" si="66"/>
        <v>#DIV/0!</v>
      </c>
      <c r="E537" s="10" t="e">
        <f t="shared" si="66"/>
        <v>#DIV/0!</v>
      </c>
      <c r="F537" s="10" t="e">
        <f t="shared" si="66"/>
        <v>#DIV/0!</v>
      </c>
      <c r="G537" s="10" t="e">
        <f t="shared" si="66"/>
        <v>#DIV/0!</v>
      </c>
      <c r="H537" s="10">
        <f t="shared" si="66"/>
        <v>9.9033242706764266E-2</v>
      </c>
      <c r="I537" s="10">
        <f t="shared" si="66"/>
        <v>0.10229088349434926</v>
      </c>
      <c r="J537" s="10">
        <f t="shared" si="66"/>
        <v>0.1113072061936719</v>
      </c>
      <c r="K537" s="10">
        <f t="shared" si="66"/>
        <v>0.10183598622951932</v>
      </c>
      <c r="L537" s="10">
        <f t="shared" si="66"/>
        <v>9.1246148895325119E-2</v>
      </c>
      <c r="M537" s="10">
        <f t="shared" si="66"/>
        <v>8.7596332645919414E-2</v>
      </c>
      <c r="N537" s="10">
        <f t="shared" si="66"/>
        <v>7.9941948515939845E-2</v>
      </c>
      <c r="O537" s="10">
        <f t="shared" ref="O537" si="67">+O536/(O$465+O$472)</f>
        <v>7.3531514163558021E-2</v>
      </c>
      <c r="P537" s="10">
        <f t="shared" si="66"/>
        <v>7.5575144755097468E-2</v>
      </c>
      <c r="Q537" s="6"/>
      <c r="R537" s="11" t="s">
        <v>392</v>
      </c>
    </row>
    <row r="538" spans="1:18" s="87" customFormat="1">
      <c r="A538" s="86"/>
      <c r="B538" s="19"/>
      <c r="C538" s="10" t="e">
        <f t="shared" ref="C538:M538" si="68">C536/B536-1</f>
        <v>#DIV/0!</v>
      </c>
      <c r="D538" s="10" t="e">
        <f t="shared" si="68"/>
        <v>#DIV/0!</v>
      </c>
      <c r="E538" s="10" t="e">
        <f t="shared" si="68"/>
        <v>#DIV/0!</v>
      </c>
      <c r="F538" s="10" t="e">
        <f t="shared" si="68"/>
        <v>#DIV/0!</v>
      </c>
      <c r="G538" s="10" t="e">
        <f t="shared" si="68"/>
        <v>#DIV/0!</v>
      </c>
      <c r="H538" s="10" t="e">
        <f t="shared" si="68"/>
        <v>#DIV/0!</v>
      </c>
      <c r="I538" s="10">
        <f t="shared" si="68"/>
        <v>3.393165497881105</v>
      </c>
      <c r="J538" s="10">
        <f t="shared" si="68"/>
        <v>0.24902304333874659</v>
      </c>
      <c r="K538" s="10">
        <f t="shared" si="68"/>
        <v>0.19979429137284699</v>
      </c>
      <c r="L538" s="10">
        <f t="shared" si="68"/>
        <v>0.11028436159874233</v>
      </c>
      <c r="M538" s="10">
        <f t="shared" si="68"/>
        <v>0.14631688626170747</v>
      </c>
      <c r="N538" s="10">
        <f>N536/M536-1</f>
        <v>2.092581957573314E-2</v>
      </c>
      <c r="O538" s="10">
        <f>O536/M536-1</f>
        <v>0.28603819198853264</v>
      </c>
      <c r="P538" s="10">
        <f>P536/N536-1</f>
        <v>0.47440502186239497</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t="str">
        <f>IFERROR(VLOOKUP($B$539,$130:$216,MATCH($R540&amp;"/"&amp;H$348,$128:$128,0),FALSE),"")</f>
        <v/>
      </c>
      <c r="I540" s="16">
        <f>IFERROR(VLOOKUP($B$539,$130:$216,MATCH($R540&amp;"/"&amp;I$348,$128:$128,0),FALSE),"")</f>
        <v>0</v>
      </c>
      <c r="J540" s="16">
        <f>IFERROR(VLOOKUP($B$539,$130:$216,MATCH($R540&amp;"/"&amp;J$348,$128:$128,0),FALSE),"")</f>
        <v>0</v>
      </c>
      <c r="K540" s="16">
        <f>IFERROR(VLOOKUP($B$539,$130:$216,MATCH($R540&amp;"/"&amp;K$348,$128:$128,0),FALSE),"")</f>
        <v>0</v>
      </c>
      <c r="L540" s="16">
        <f>IFERROR(VLOOKUP($B$539,$130:$216,MATCH($R540&amp;"/"&amp;L$348,$128:$128,0),FALSE),"")</f>
        <v>0</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t="str">
        <f>IFERROR(VLOOKUP($B$539,$130:$216,MATCH($R541&amp;"/"&amp;H$348,$128:$128,0),FALSE),"")</f>
        <v/>
      </c>
      <c r="I541" s="7">
        <f>IFERROR(VLOOKUP($B$539,$130:$216,MATCH($R541&amp;"/"&amp;I$348,$128:$128,0),FALSE),"")</f>
        <v>0</v>
      </c>
      <c r="J541" s="7">
        <f>IFERROR(VLOOKUP($B$539,$130:$216,MATCH($R541&amp;"/"&amp;J$348,$128:$128,0),FALSE),"")</f>
        <v>0</v>
      </c>
      <c r="K541" s="7">
        <f>IFERROR(VLOOKUP($B$539,$130:$216,MATCH($R541&amp;"/"&amp;K$348,$128:$128,0),FALSE),"")</f>
        <v>0</v>
      </c>
      <c r="L541" s="7">
        <f>IFERROR(VLOOKUP($B$539,$130:$216,MATCH($R541&amp;"/"&amp;L$348,$128:$128,0),FALSE),"")</f>
        <v>0</v>
      </c>
      <c r="M541" s="7">
        <f>IFERROR(VLOOKUP($B$539,$130:$216,MATCH($R541&amp;"/"&amp;M$348,$128:$128,0),FALSE),"")</f>
        <v>0</v>
      </c>
      <c r="N541" s="7">
        <f>IFERROR(VLOOKUP($B$539,$130:$216,MATCH($R541&amp;"/"&amp;N$348,$128:$128,0),FALSE),"")</f>
        <v>0</v>
      </c>
      <c r="O541" s="7">
        <f>IFERROR(VLOOKUP($B$539,$130:$216,MATCH($R541&amp;"/"&amp;O$348,$128:$128,0),FALSE),"")</f>
        <v>0</v>
      </c>
      <c r="P541" s="7">
        <f>IFERROR(VLOOKUP($B$539,$130:$216,MATCH($R541&amp;"/"&amp;P$348,$128:$128,0),FALSE),"")</f>
        <v>0</v>
      </c>
      <c r="Q541" s="6"/>
      <c r="R541" s="9" t="s">
        <v>13</v>
      </c>
    </row>
    <row r="542" spans="1:18">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t="str">
        <f>IFERROR(VLOOKUP($B$539,$130:$216,MATCH($R542&amp;"/"&amp;G$348,$128:$128,0),FALSE),"")</f>
        <v/>
      </c>
      <c r="H542" s="7" t="str">
        <f>IFERROR(VLOOKUP($B$539,$130:$216,MATCH($R542&amp;"/"&amp;H$348,$128:$128,0),FALSE),"")</f>
        <v/>
      </c>
      <c r="I542" s="7">
        <f>IFERROR(VLOOKUP($B$539,$130:$216,MATCH($R542&amp;"/"&amp;I$348,$128:$128,0),FALSE),"")</f>
        <v>0</v>
      </c>
      <c r="J542" s="7">
        <f>IFERROR(VLOOKUP($B$539,$130:$216,MATCH($R542&amp;"/"&amp;J$348,$128:$128,0),FALSE),"")</f>
        <v>0</v>
      </c>
      <c r="K542" s="7">
        <f>IFERROR(VLOOKUP($B$539,$130:$216,MATCH($R542&amp;"/"&amp;K$348,$128:$128,0),FALSE),"")</f>
        <v>0</v>
      </c>
      <c r="L542" s="7">
        <f>IFERROR(VLOOKUP($B$539,$130:$216,MATCH($R542&amp;"/"&amp;L$348,$128:$128,0),FALSE),"")</f>
        <v>0</v>
      </c>
      <c r="M542" s="7">
        <f>IFERROR(VLOOKUP($B$539,$130:$216,MATCH($R542&amp;"/"&amp;M$348,$128:$128,0),FALSE),"")</f>
        <v>0</v>
      </c>
      <c r="N542" s="7">
        <f>IFERROR(VLOOKUP($B$539,$130:$216,MATCH($R542&amp;"/"&amp;N$348,$128:$128,0),FALSE),"")</f>
        <v>0</v>
      </c>
      <c r="O542" s="7">
        <f>IFERROR(VLOOKUP($B$539,$130:$216,MATCH($R542&amp;"/"&amp;O$348,$128:$128,0),FALSE),"")</f>
        <v>0</v>
      </c>
      <c r="P542" s="7" t="str">
        <f>IFERROR(VLOOKUP($B$539,$130:$216,MATCH($R542&amp;"/"&amp;P$348,$128:$128,0),FALSE),"")</f>
        <v/>
      </c>
      <c r="Q542" s="6"/>
      <c r="R542" s="9" t="s">
        <v>14</v>
      </c>
    </row>
    <row r="543" spans="1:18">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t="str">
        <f>IFERROR(VLOOKUP($B$539,$130:$216,MATCH($R543&amp;"/"&amp;F$348,$128:$128,0),FALSE),"")</f>
        <v/>
      </c>
      <c r="G543" s="18" t="str">
        <f>IFERROR(VLOOKUP($B$539,$130:$216,MATCH($R543&amp;"/"&amp;G$348,$128:$128,0),FALSE),"")</f>
        <v/>
      </c>
      <c r="H543" s="18">
        <f>IFERROR(VLOOKUP($B$539,$130:$216,MATCH($R543&amp;"/"&amp;H$348,$128:$128,0),FALSE),"")</f>
        <v>0</v>
      </c>
      <c r="I543" s="18">
        <f>IFERROR(VLOOKUP($B$539,$130:$216,MATCH($R543&amp;"/"&amp;I$348,$128:$128,0),FALSE),"")</f>
        <v>0</v>
      </c>
      <c r="J543" s="18">
        <f>IFERROR(VLOOKUP($B$539,$130:$216,MATCH($R543&amp;"/"&amp;J$348,$128:$128,0),FALSE),"")</f>
        <v>0</v>
      </c>
      <c r="K543" s="18">
        <f>IFERROR(VLOOKUP($B$539,$130:$216,MATCH($R543&amp;"/"&amp;K$348,$128:$128,0),FALSE),"")</f>
        <v>0</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c r="B544" s="18">
        <f>SUM(B540:B543)</f>
        <v>0</v>
      </c>
      <c r="C544" s="18">
        <f t="shared" ref="C544:M544" si="69">SUM(C540:C543)</f>
        <v>0</v>
      </c>
      <c r="D544" s="18">
        <f t="shared" si="69"/>
        <v>0</v>
      </c>
      <c r="E544" s="18">
        <f t="shared" si="69"/>
        <v>0</v>
      </c>
      <c r="F544" s="18">
        <f t="shared" si="69"/>
        <v>0</v>
      </c>
      <c r="G544" s="18">
        <f t="shared" si="69"/>
        <v>0</v>
      </c>
      <c r="H544" s="18">
        <f t="shared" si="69"/>
        <v>0</v>
      </c>
      <c r="I544" s="18">
        <f t="shared" si="69"/>
        <v>0</v>
      </c>
      <c r="J544" s="18">
        <f t="shared" si="69"/>
        <v>0</v>
      </c>
      <c r="K544" s="18">
        <f t="shared" si="69"/>
        <v>0</v>
      </c>
      <c r="L544" s="18">
        <f t="shared" si="69"/>
        <v>0</v>
      </c>
      <c r="M544" s="18">
        <f t="shared" si="6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P545" si="70">+B544/(B$465+B$472)</f>
        <v>#DIV/0!</v>
      </c>
      <c r="C545" s="22" t="e">
        <f t="shared" si="70"/>
        <v>#DIV/0!</v>
      </c>
      <c r="D545" s="22" t="e">
        <f t="shared" si="70"/>
        <v>#DIV/0!</v>
      </c>
      <c r="E545" s="22" t="e">
        <f t="shared" si="70"/>
        <v>#DIV/0!</v>
      </c>
      <c r="F545" s="22" t="e">
        <f t="shared" si="70"/>
        <v>#DIV/0!</v>
      </c>
      <c r="G545" s="22" t="e">
        <f t="shared" si="70"/>
        <v>#DIV/0!</v>
      </c>
      <c r="H545" s="22">
        <f t="shared" si="70"/>
        <v>0</v>
      </c>
      <c r="I545" s="22">
        <f t="shared" si="70"/>
        <v>0</v>
      </c>
      <c r="J545" s="22">
        <f t="shared" si="70"/>
        <v>0</v>
      </c>
      <c r="K545" s="22">
        <f t="shared" si="70"/>
        <v>0</v>
      </c>
      <c r="L545" s="22">
        <f t="shared" si="70"/>
        <v>0</v>
      </c>
      <c r="M545" s="22">
        <f t="shared" si="70"/>
        <v>0</v>
      </c>
      <c r="N545" s="23">
        <f t="shared" si="70"/>
        <v>0</v>
      </c>
      <c r="O545" s="23">
        <f t="shared" ref="O545" si="71">+O544/(O$465+O$472)</f>
        <v>0</v>
      </c>
      <c r="P545" s="23">
        <f t="shared" si="70"/>
        <v>0</v>
      </c>
      <c r="Q545" s="6"/>
      <c r="R545" s="11" t="s">
        <v>392</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t="str">
        <f t="shared" ref="B547:P551" si="72">IFERROR(B507+B468-B532-B540,"")</f>
        <v/>
      </c>
      <c r="C547" s="16" t="str">
        <f t="shared" si="72"/>
        <v/>
      </c>
      <c r="D547" s="16" t="str">
        <f t="shared" si="72"/>
        <v/>
      </c>
      <c r="E547" s="16" t="str">
        <f t="shared" si="72"/>
        <v/>
      </c>
      <c r="F547" s="16" t="str">
        <f t="shared" si="72"/>
        <v/>
      </c>
      <c r="G547" s="16" t="str">
        <f t="shared" si="72"/>
        <v/>
      </c>
      <c r="H547" s="16" t="str">
        <f t="shared" si="72"/>
        <v/>
      </c>
      <c r="I547" s="16">
        <f t="shared" si="72"/>
        <v>107336.85000000009</v>
      </c>
      <c r="J547" s="16">
        <f t="shared" si="72"/>
        <v>116417.89000000013</v>
      </c>
      <c r="K547" s="16">
        <f t="shared" si="72"/>
        <v>155696.72000000009</v>
      </c>
      <c r="L547" s="16">
        <f t="shared" si="72"/>
        <v>215274.63000000012</v>
      </c>
      <c r="M547" s="16">
        <f t="shared" si="72"/>
        <v>319140.55999999982</v>
      </c>
      <c r="N547" s="16">
        <f t="shared" si="72"/>
        <v>321169.79000000015</v>
      </c>
      <c r="O547" s="16">
        <f t="shared" ref="O547" si="73">IFERROR(O507+O468-O532-O540,"")</f>
        <v>675622.24999999965</v>
      </c>
      <c r="P547" s="16">
        <f t="shared" si="72"/>
        <v>990563.36999999941</v>
      </c>
      <c r="Q547" s="6"/>
      <c r="R547" s="9" t="s">
        <v>12</v>
      </c>
    </row>
    <row r="548" spans="1:18">
      <c r="B548" s="7" t="str">
        <f t="shared" si="72"/>
        <v/>
      </c>
      <c r="C548" s="7" t="str">
        <f t="shared" si="72"/>
        <v/>
      </c>
      <c r="D548" s="7" t="str">
        <f t="shared" si="72"/>
        <v/>
      </c>
      <c r="E548" s="7" t="str">
        <f t="shared" si="72"/>
        <v/>
      </c>
      <c r="F548" s="7" t="str">
        <f t="shared" si="72"/>
        <v/>
      </c>
      <c r="G548" s="7" t="str">
        <f t="shared" si="72"/>
        <v/>
      </c>
      <c r="H548" s="7" t="str">
        <f t="shared" si="72"/>
        <v/>
      </c>
      <c r="I548" s="7">
        <f t="shared" si="72"/>
        <v>91330.539999999921</v>
      </c>
      <c r="J548" s="7">
        <f t="shared" si="72"/>
        <v>104122.3600000001</v>
      </c>
      <c r="K548" s="7">
        <f t="shared" si="72"/>
        <v>168379.90999999992</v>
      </c>
      <c r="L548" s="7">
        <f t="shared" si="72"/>
        <v>275727.42000000039</v>
      </c>
      <c r="M548" s="7">
        <f t="shared" si="72"/>
        <v>369991.74000000034</v>
      </c>
      <c r="N548" s="7">
        <f t="shared" si="72"/>
        <v>344608.88000000012</v>
      </c>
      <c r="O548" s="7">
        <f t="shared" ref="O548" si="74">IFERROR(O508+O469-O533-O541,"")</f>
        <v>678235.56000000064</v>
      </c>
      <c r="P548" s="7">
        <f t="shared" si="72"/>
        <v>775654.81999999983</v>
      </c>
      <c r="Q548" s="6"/>
      <c r="R548" s="9" t="s">
        <v>13</v>
      </c>
    </row>
    <row r="549" spans="1:18">
      <c r="B549" s="7" t="str">
        <f t="shared" si="72"/>
        <v/>
      </c>
      <c r="C549" s="7" t="str">
        <f t="shared" si="72"/>
        <v/>
      </c>
      <c r="D549" s="7" t="str">
        <f t="shared" si="72"/>
        <v/>
      </c>
      <c r="E549" s="7" t="str">
        <f t="shared" si="72"/>
        <v/>
      </c>
      <c r="F549" s="7" t="str">
        <f t="shared" si="72"/>
        <v/>
      </c>
      <c r="G549" s="7" t="str">
        <f t="shared" si="72"/>
        <v/>
      </c>
      <c r="H549" s="7" t="str">
        <f t="shared" si="72"/>
        <v/>
      </c>
      <c r="I549" s="7">
        <f t="shared" si="72"/>
        <v>51029</v>
      </c>
      <c r="J549" s="7">
        <f t="shared" si="72"/>
        <v>119520.8699999997</v>
      </c>
      <c r="K549" s="7">
        <f t="shared" si="72"/>
        <v>187511.16999999958</v>
      </c>
      <c r="L549" s="7">
        <f t="shared" si="72"/>
        <v>300634.58000000019</v>
      </c>
      <c r="M549" s="7">
        <f t="shared" si="72"/>
        <v>356942.36</v>
      </c>
      <c r="N549" s="7">
        <f t="shared" si="72"/>
        <v>436415.13000000082</v>
      </c>
      <c r="O549" s="7">
        <f t="shared" ref="O549" si="75">IFERROR(O509+O470-O534-O542,"")</f>
        <v>660569.2899999998</v>
      </c>
      <c r="P549" s="7" t="str">
        <f t="shared" si="72"/>
        <v/>
      </c>
      <c r="Q549" s="6"/>
      <c r="R549" s="9" t="s">
        <v>14</v>
      </c>
    </row>
    <row r="550" spans="1:18">
      <c r="B550" s="18" t="str">
        <f t="shared" si="72"/>
        <v/>
      </c>
      <c r="C550" s="18" t="str">
        <f t="shared" si="72"/>
        <v/>
      </c>
      <c r="D550" s="18" t="str">
        <f t="shared" si="72"/>
        <v/>
      </c>
      <c r="E550" s="18" t="str">
        <f t="shared" si="72"/>
        <v/>
      </c>
      <c r="F550" s="18" t="str">
        <f t="shared" si="72"/>
        <v/>
      </c>
      <c r="G550" s="18" t="str">
        <f t="shared" si="72"/>
        <v/>
      </c>
      <c r="H550" s="18">
        <f t="shared" si="72"/>
        <v>75849.080000000307</v>
      </c>
      <c r="I550" s="18">
        <f t="shared" si="72"/>
        <v>133467.92000000004</v>
      </c>
      <c r="J550" s="18">
        <f t="shared" si="72"/>
        <v>183052.44999999995</v>
      </c>
      <c r="K550" s="18">
        <f t="shared" si="72"/>
        <v>268666.92999999993</v>
      </c>
      <c r="L550" s="18">
        <f t="shared" si="72"/>
        <v>333307.63000000047</v>
      </c>
      <c r="M550" s="18">
        <f t="shared" si="72"/>
        <v>473036.87999999966</v>
      </c>
      <c r="N550" s="18">
        <f t="shared" si="72"/>
        <v>668743.76000000141</v>
      </c>
      <c r="O550" s="18">
        <f t="shared" ref="O550" si="76">IFERROR(O510+O471-O535-O543,"")</f>
        <v>1098250.71</v>
      </c>
      <c r="P550" s="18" t="str">
        <f t="shared" si="72"/>
        <v/>
      </c>
      <c r="Q550" s="6"/>
      <c r="R550" s="9" t="s">
        <v>19</v>
      </c>
    </row>
    <row r="551" spans="1:18">
      <c r="B551" s="25">
        <f t="shared" si="72"/>
        <v>0</v>
      </c>
      <c r="C551" s="18">
        <f t="shared" si="72"/>
        <v>0</v>
      </c>
      <c r="D551" s="18">
        <f t="shared" si="72"/>
        <v>0</v>
      </c>
      <c r="E551" s="18">
        <f t="shared" si="72"/>
        <v>0</v>
      </c>
      <c r="F551" s="18">
        <f t="shared" si="72"/>
        <v>0</v>
      </c>
      <c r="G551" s="18">
        <f t="shared" si="72"/>
        <v>0</v>
      </c>
      <c r="H551" s="18">
        <f t="shared" si="72"/>
        <v>75849.080000000307</v>
      </c>
      <c r="I551" s="18">
        <f t="shared" si="72"/>
        <v>383164.31000000029</v>
      </c>
      <c r="J551" s="18">
        <f t="shared" si="72"/>
        <v>523113.5700000003</v>
      </c>
      <c r="K551" s="18">
        <f t="shared" si="72"/>
        <v>780254.72999999952</v>
      </c>
      <c r="L551" s="18">
        <f t="shared" si="72"/>
        <v>1124944.2600000002</v>
      </c>
      <c r="M551" s="18">
        <f t="shared" si="72"/>
        <v>1519111.5400000014</v>
      </c>
      <c r="N551" s="18">
        <f t="shared" si="72"/>
        <v>1770937.560000007</v>
      </c>
      <c r="O551" s="18">
        <f t="shared" ref="O551" si="77">IFERROR(O511+O472-O536-O544,"")</f>
        <v>3112677.8099999921</v>
      </c>
      <c r="P551" s="18">
        <f t="shared" si="72"/>
        <v>3532436.379999999</v>
      </c>
      <c r="Q551" s="6"/>
      <c r="R551" s="9" t="s">
        <v>15</v>
      </c>
    </row>
    <row r="552" spans="1:18">
      <c r="B552" s="10" t="e">
        <f t="shared" ref="B552:P552" si="78">+B551/(B$465+B$472)</f>
        <v>#DIV/0!</v>
      </c>
      <c r="C552" s="10" t="e">
        <f t="shared" si="78"/>
        <v>#DIV/0!</v>
      </c>
      <c r="D552" s="10" t="e">
        <f t="shared" si="78"/>
        <v>#DIV/0!</v>
      </c>
      <c r="E552" s="10" t="e">
        <f t="shared" si="78"/>
        <v>#DIV/0!</v>
      </c>
      <c r="F552" s="10" t="e">
        <f t="shared" si="78"/>
        <v>#DIV/0!</v>
      </c>
      <c r="G552" s="10" t="e">
        <f t="shared" si="78"/>
        <v>#DIV/0!</v>
      </c>
      <c r="H552" s="10">
        <f t="shared" si="78"/>
        <v>2.1518905806569781E-2</v>
      </c>
      <c r="I552" s="10">
        <f t="shared" si="78"/>
        <v>2.5558377632844503E-2</v>
      </c>
      <c r="J552" s="10">
        <f t="shared" si="78"/>
        <v>3.0399057632506603E-2</v>
      </c>
      <c r="K552" s="10">
        <f t="shared" si="78"/>
        <v>3.4575760798511934E-2</v>
      </c>
      <c r="L552" s="10">
        <f t="shared" si="78"/>
        <v>4.0229569609133722E-2</v>
      </c>
      <c r="M552" s="10">
        <f t="shared" si="78"/>
        <v>4.5495740226010745E-2</v>
      </c>
      <c r="N552" s="10">
        <f t="shared" si="78"/>
        <v>4.7410980793430778E-2</v>
      </c>
      <c r="O552" s="10">
        <f t="shared" ref="O552" si="79">+O551/(O$465+O$472)</f>
        <v>6.0848371694400494E-2</v>
      </c>
      <c r="P552" s="10">
        <f t="shared" si="78"/>
        <v>6.0636970623472779E-2</v>
      </c>
      <c r="Q552" s="6"/>
      <c r="R552" s="11" t="s">
        <v>26</v>
      </c>
    </row>
    <row r="553" spans="1:18" s="87" customFormat="1">
      <c r="A553" s="86"/>
      <c r="B553" s="19"/>
      <c r="C553" s="10" t="e">
        <f t="shared" ref="C553:M553" si="80">C551/B551-1</f>
        <v>#DIV/0!</v>
      </c>
      <c r="D553" s="10" t="e">
        <f t="shared" si="80"/>
        <v>#DIV/0!</v>
      </c>
      <c r="E553" s="10" t="e">
        <f t="shared" si="80"/>
        <v>#DIV/0!</v>
      </c>
      <c r="F553" s="10" t="e">
        <f t="shared" si="80"/>
        <v>#DIV/0!</v>
      </c>
      <c r="G553" s="10" t="e">
        <f t="shared" si="80"/>
        <v>#DIV/0!</v>
      </c>
      <c r="H553" s="10" t="e">
        <f t="shared" si="80"/>
        <v>#DIV/0!</v>
      </c>
      <c r="I553" s="10">
        <f t="shared" si="80"/>
        <v>4.0516672054558702</v>
      </c>
      <c r="J553" s="10">
        <f t="shared" si="80"/>
        <v>0.36524607419725474</v>
      </c>
      <c r="K553" s="10">
        <f t="shared" si="80"/>
        <v>0.49155895535265715</v>
      </c>
      <c r="L553" s="10">
        <f t="shared" si="80"/>
        <v>0.44176538346650074</v>
      </c>
      <c r="M553" s="10">
        <f t="shared" si="80"/>
        <v>0.35038827612667767</v>
      </c>
      <c r="N553" s="10">
        <f>N551/M551-1</f>
        <v>0.16577190901992966</v>
      </c>
      <c r="O553" s="10">
        <f>O551/M551-1</f>
        <v>1.0490120231724323</v>
      </c>
      <c r="P553" s="10">
        <f>P551/N551-1</f>
        <v>0.99467020169812481</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t="str">
        <f t="shared" ref="B555:P555" si="81">IFERROR(B547+B593,"")</f>
        <v/>
      </c>
      <c r="C555" s="16" t="str">
        <f t="shared" si="81"/>
        <v/>
      </c>
      <c r="D555" s="16" t="str">
        <f t="shared" si="81"/>
        <v/>
      </c>
      <c r="E555" s="16" t="str">
        <f t="shared" si="81"/>
        <v/>
      </c>
      <c r="F555" s="16" t="str">
        <f t="shared" si="81"/>
        <v/>
      </c>
      <c r="G555" s="16" t="str">
        <f t="shared" si="81"/>
        <v/>
      </c>
      <c r="H555" s="16" t="str">
        <f t="shared" si="81"/>
        <v/>
      </c>
      <c r="I555" s="16" t="str">
        <f t="shared" si="81"/>
        <v/>
      </c>
      <c r="J555" s="16" t="str">
        <f t="shared" si="81"/>
        <v/>
      </c>
      <c r="K555" s="16" t="str">
        <f t="shared" si="81"/>
        <v/>
      </c>
      <c r="L555" s="16" t="str">
        <f t="shared" si="81"/>
        <v/>
      </c>
      <c r="M555" s="16" t="str">
        <f t="shared" si="81"/>
        <v/>
      </c>
      <c r="N555" s="16" t="str">
        <f t="shared" si="81"/>
        <v/>
      </c>
      <c r="O555" s="16" t="str">
        <f t="shared" ref="O555" si="82">IFERROR(O547+O593,"")</f>
        <v/>
      </c>
      <c r="P555" s="16" t="str">
        <f t="shared" si="81"/>
        <v/>
      </c>
      <c r="Q555" s="6"/>
      <c r="R555" s="9" t="s">
        <v>12</v>
      </c>
    </row>
    <row r="556" spans="1:18">
      <c r="B556" s="7" t="str">
        <f t="shared" ref="B556:P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ref="O556" si="84">IFERROR(O548+O594-O593,"")</f>
        <v/>
      </c>
      <c r="P556" s="7" t="str">
        <f t="shared" si="83"/>
        <v/>
      </c>
      <c r="Q556" s="6"/>
      <c r="R556" s="9" t="s">
        <v>13</v>
      </c>
    </row>
    <row r="557" spans="1:18">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ref="O557" si="85">IFERROR(O549+O595-O594,"")</f>
        <v/>
      </c>
      <c r="P557" s="7" t="str">
        <f t="shared" si="83"/>
        <v/>
      </c>
      <c r="Q557" s="6"/>
      <c r="R557" s="9" t="s">
        <v>14</v>
      </c>
    </row>
    <row r="558" spans="1:18">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ref="O558" si="86">IFERROR(O550+O596-O595,"")</f>
        <v/>
      </c>
      <c r="P558" s="18" t="str">
        <f t="shared" si="83"/>
        <v/>
      </c>
      <c r="Q558" s="6"/>
      <c r="R558" s="9" t="s">
        <v>19</v>
      </c>
    </row>
    <row r="559" spans="1:18">
      <c r="B559" s="25" t="str">
        <f t="shared" ref="B559:P559" si="87">IFERROR(B551+B596,"")</f>
        <v/>
      </c>
      <c r="C559" s="18" t="str">
        <f t="shared" si="87"/>
        <v/>
      </c>
      <c r="D559" s="18" t="str">
        <f t="shared" si="87"/>
        <v/>
      </c>
      <c r="E559" s="18" t="str">
        <f t="shared" si="87"/>
        <v/>
      </c>
      <c r="F559" s="18" t="str">
        <f t="shared" si="87"/>
        <v/>
      </c>
      <c r="G559" s="18" t="str">
        <f t="shared" si="87"/>
        <v/>
      </c>
      <c r="H559" s="18" t="str">
        <f t="shared" si="87"/>
        <v/>
      </c>
      <c r="I559" s="18" t="str">
        <f t="shared" si="87"/>
        <v/>
      </c>
      <c r="J559" s="18" t="str">
        <f t="shared" si="87"/>
        <v/>
      </c>
      <c r="K559" s="18" t="str">
        <f t="shared" si="87"/>
        <v/>
      </c>
      <c r="L559" s="18" t="str">
        <f t="shared" si="87"/>
        <v/>
      </c>
      <c r="M559" s="18" t="str">
        <f t="shared" si="87"/>
        <v/>
      </c>
      <c r="N559" s="18" t="str">
        <f t="shared" si="87"/>
        <v/>
      </c>
      <c r="O559" s="18" t="str">
        <f t="shared" ref="O559" si="88">IFERROR(O551+O596,"")</f>
        <v/>
      </c>
      <c r="P559" s="18" t="str">
        <f t="shared" si="87"/>
        <v/>
      </c>
      <c r="Q559" s="6"/>
      <c r="R559" s="9" t="s">
        <v>15</v>
      </c>
    </row>
    <row r="560" spans="1:18">
      <c r="B560" s="10" t="e">
        <f t="shared" ref="B560:P560" si="89">+B559/(B$465+B$472)</f>
        <v>#VALUE!</v>
      </c>
      <c r="C560" s="10" t="e">
        <f t="shared" si="89"/>
        <v>#VALUE!</v>
      </c>
      <c r="D560" s="10" t="e">
        <f t="shared" si="89"/>
        <v>#VALUE!</v>
      </c>
      <c r="E560" s="10" t="e">
        <f t="shared" si="89"/>
        <v>#VALUE!</v>
      </c>
      <c r="F560" s="10" t="e">
        <f t="shared" si="89"/>
        <v>#VALUE!</v>
      </c>
      <c r="G560" s="10" t="e">
        <f t="shared" si="89"/>
        <v>#VALUE!</v>
      </c>
      <c r="H560" s="10" t="e">
        <f t="shared" si="89"/>
        <v>#VALUE!</v>
      </c>
      <c r="I560" s="10" t="e">
        <f t="shared" si="89"/>
        <v>#VALUE!</v>
      </c>
      <c r="J560" s="10" t="e">
        <f t="shared" si="89"/>
        <v>#VALUE!</v>
      </c>
      <c r="K560" s="10" t="e">
        <f t="shared" si="89"/>
        <v>#VALUE!</v>
      </c>
      <c r="L560" s="10" t="e">
        <f t="shared" si="89"/>
        <v>#VALUE!</v>
      </c>
      <c r="M560" s="10" t="e">
        <f t="shared" si="89"/>
        <v>#VALUE!</v>
      </c>
      <c r="N560" s="10" t="e">
        <f t="shared" si="89"/>
        <v>#VALUE!</v>
      </c>
      <c r="O560" s="10" t="e">
        <f t="shared" ref="O560" si="90">+O559/(O$465+O$472)</f>
        <v>#VALUE!</v>
      </c>
      <c r="P560" s="10" t="e">
        <f t="shared" si="89"/>
        <v>#VALUE!</v>
      </c>
      <c r="Q560" s="6"/>
      <c r="R560" s="11" t="s">
        <v>28</v>
      </c>
    </row>
    <row r="561" spans="1:18" s="87" customFormat="1">
      <c r="A561" s="86"/>
      <c r="B561" s="19"/>
      <c r="C561" s="10" t="e">
        <f t="shared" ref="C561:M561" si="91">C559/B559-1</f>
        <v>#VALUE!</v>
      </c>
      <c r="D561" s="10" t="e">
        <f t="shared" si="91"/>
        <v>#VALUE!</v>
      </c>
      <c r="E561" s="10" t="e">
        <f t="shared" si="91"/>
        <v>#VALUE!</v>
      </c>
      <c r="F561" s="10" t="e">
        <f t="shared" si="91"/>
        <v>#VALUE!</v>
      </c>
      <c r="G561" s="10" t="e">
        <f t="shared" si="91"/>
        <v>#VALUE!</v>
      </c>
      <c r="H561" s="10" t="e">
        <f t="shared" si="91"/>
        <v>#VALUE!</v>
      </c>
      <c r="I561" s="10" t="e">
        <f t="shared" si="91"/>
        <v>#VALUE!</v>
      </c>
      <c r="J561" s="10" t="e">
        <f t="shared" si="91"/>
        <v>#VALUE!</v>
      </c>
      <c r="K561" s="10" t="e">
        <f t="shared" si="91"/>
        <v>#VALUE!</v>
      </c>
      <c r="L561" s="10" t="e">
        <f t="shared" si="91"/>
        <v>#VALUE!</v>
      </c>
      <c r="M561" s="10" t="e">
        <f t="shared" si="91"/>
        <v>#VALUE!</v>
      </c>
      <c r="N561" s="10" t="e">
        <f>N559/M559-1</f>
        <v>#VALUE!</v>
      </c>
      <c r="O561" s="10" t="e">
        <f>O559/M559-1</f>
        <v>#VALUE!</v>
      </c>
      <c r="P561" s="10" t="e">
        <f>P559/N559-1</f>
        <v>#VALUE!</v>
      </c>
      <c r="Q561" s="17"/>
      <c r="R561" s="14" t="s">
        <v>20</v>
      </c>
    </row>
    <row r="562" spans="1:18">
      <c r="B562" s="245" t="s">
        <v>360</v>
      </c>
      <c r="C562" s="245"/>
      <c r="D562" s="245"/>
      <c r="E562" s="245"/>
      <c r="F562" s="245"/>
      <c r="G562" s="245"/>
      <c r="H562" s="245"/>
      <c r="I562" s="245"/>
      <c r="J562" s="245"/>
      <c r="K562" s="245"/>
      <c r="L562" s="245"/>
      <c r="M562" s="245"/>
      <c r="N562" s="245"/>
      <c r="O562" s="118"/>
      <c r="P562" s="118"/>
      <c r="Q562" s="6"/>
      <c r="R562" s="3"/>
    </row>
    <row r="563" spans="1:18">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t="str">
        <f>IFERROR(VLOOKUP($B$562,$130:$216,MATCH($R563&amp;"/"&amp;H$348,$128:$128,0),FALSE),"")</f>
        <v/>
      </c>
      <c r="I563" s="16">
        <f>IFERROR(VLOOKUP($B$562,$130:$216,MATCH($R563&amp;"/"&amp;I$348,$128:$128,0),FALSE),"")</f>
        <v>16417.52</v>
      </c>
      <c r="J563" s="16">
        <f>IFERROR(VLOOKUP($B$562,$130:$216,MATCH($R563&amp;"/"&amp;J$348,$128:$128,0),FALSE),"")</f>
        <v>4849.79</v>
      </c>
      <c r="K563" s="16">
        <f>IFERROR(VLOOKUP($B$562,$130:$216,MATCH($R563&amp;"/"&amp;K$348,$128:$128,0),FALSE),"")</f>
        <v>9525.5400000000009</v>
      </c>
      <c r="L563" s="16">
        <f>IFERROR(VLOOKUP($B$562,$130:$216,MATCH($R563&amp;"/"&amp;L$348,$128:$128,0),FALSE),"")</f>
        <v>14275.32</v>
      </c>
      <c r="M563" s="16">
        <f>IFERROR(VLOOKUP($B$562,$130:$216,MATCH($R563&amp;"/"&amp;M$348,$128:$128,0),FALSE),"")</f>
        <v>13092.63</v>
      </c>
      <c r="N563" s="16">
        <f>IFERROR(VLOOKUP($B$562,$130:$216,MATCH($R563&amp;"/"&amp;N$348,$128:$128,0),FALSE),"")</f>
        <v>17582.27</v>
      </c>
      <c r="O563" s="16">
        <f>IFERROR(VLOOKUP($B$562,$130:$216,MATCH($R563&amp;"/"&amp;O$348,$128:$128,0),FALSE),"")</f>
        <v>9248.14</v>
      </c>
      <c r="P563" s="16">
        <f>IFERROR(VLOOKUP($B$562,$130:$216,MATCH($R563&amp;"/"&amp;P$348,$128:$128,0),FALSE),"")</f>
        <v>18144.400000000001</v>
      </c>
      <c r="Q563" s="6"/>
      <c r="R563" s="9" t="s">
        <v>12</v>
      </c>
    </row>
    <row r="564" spans="1:18">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t="str">
        <f>IFERROR(VLOOKUP($B$562,$130:$216,MATCH($R564&amp;"/"&amp;H$348,$128:$128,0),FALSE),"")</f>
        <v/>
      </c>
      <c r="I564" s="7">
        <f>IFERROR(VLOOKUP($B$562,$130:$216,MATCH($R564&amp;"/"&amp;I$348,$128:$128,0),FALSE),"")</f>
        <v>13309.51</v>
      </c>
      <c r="J564" s="7">
        <f>IFERROR(VLOOKUP($B$562,$130:$216,MATCH($R564&amp;"/"&amp;J$348,$128:$128,0),FALSE),"")</f>
        <v>4814.22</v>
      </c>
      <c r="K564" s="7">
        <f>IFERROR(VLOOKUP($B$562,$130:$216,MATCH($R564&amp;"/"&amp;K$348,$128:$128,0),FALSE),"")</f>
        <v>11910.32</v>
      </c>
      <c r="L564" s="7">
        <f>IFERROR(VLOOKUP($B$562,$130:$216,MATCH($R564&amp;"/"&amp;L$348,$128:$128,0),FALSE),"")</f>
        <v>13704.75</v>
      </c>
      <c r="M564" s="7">
        <f>IFERROR(VLOOKUP($B$562,$130:$216,MATCH($R564&amp;"/"&amp;M$348,$128:$128,0),FALSE),"")</f>
        <v>15278.45</v>
      </c>
      <c r="N564" s="7">
        <f>IFERROR(VLOOKUP($B$562,$130:$216,MATCH($R564&amp;"/"&amp;N$348,$128:$128,0),FALSE),"")</f>
        <v>13396.79</v>
      </c>
      <c r="O564" s="7">
        <f>IFERROR(VLOOKUP($B$562,$130:$216,MATCH($R564&amp;"/"&amp;O$348,$128:$128,0),FALSE),"")</f>
        <v>12100.89</v>
      </c>
      <c r="P564" s="7">
        <f>IFERROR(VLOOKUP($B$562,$130:$216,MATCH($R564&amp;"/"&amp;P$348,$128:$128,0),FALSE),"")</f>
        <v>24106.82</v>
      </c>
      <c r="Q564" s="6"/>
      <c r="R564" s="9" t="s">
        <v>13</v>
      </c>
    </row>
    <row r="565" spans="1:18">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t="str">
        <f>IFERROR(VLOOKUP($B$562,$130:$216,MATCH($R565&amp;"/"&amp;G$348,$128:$128,0),FALSE),"")</f>
        <v/>
      </c>
      <c r="H565" s="7" t="str">
        <f>IFERROR(VLOOKUP($B$562,$130:$216,MATCH($R565&amp;"/"&amp;H$348,$128:$128,0),FALSE),"")</f>
        <v/>
      </c>
      <c r="I565" s="7">
        <f>IFERROR(VLOOKUP($B$562,$130:$216,MATCH($R565&amp;"/"&amp;I$348,$128:$128,0),FALSE),"")</f>
        <v>8213</v>
      </c>
      <c r="J565" s="7">
        <f>IFERROR(VLOOKUP($B$562,$130:$216,MATCH($R565&amp;"/"&amp;J$348,$128:$128,0),FALSE),"")</f>
        <v>4966.4399999999996</v>
      </c>
      <c r="K565" s="7">
        <f>IFERROR(VLOOKUP($B$562,$130:$216,MATCH($R565&amp;"/"&amp;K$348,$128:$128,0),FALSE),"")</f>
        <v>11398.65</v>
      </c>
      <c r="L565" s="7">
        <f>IFERROR(VLOOKUP($B$562,$130:$216,MATCH($R565&amp;"/"&amp;L$348,$128:$128,0),FALSE),"")</f>
        <v>9877.07</v>
      </c>
      <c r="M565" s="7">
        <f>IFERROR(VLOOKUP($B$562,$130:$216,MATCH($R565&amp;"/"&amp;M$348,$128:$128,0),FALSE),"")</f>
        <v>13455.9</v>
      </c>
      <c r="N565" s="7">
        <f>IFERROR(VLOOKUP($B$562,$130:$216,MATCH($R565&amp;"/"&amp;N$348,$128:$128,0),FALSE),"")</f>
        <v>12116.22</v>
      </c>
      <c r="O565" s="7">
        <f>IFERROR(VLOOKUP($B$562,$130:$216,MATCH($R565&amp;"/"&amp;O$348,$128:$128,0),FALSE),"")</f>
        <v>13678.82</v>
      </c>
      <c r="P565" s="7" t="str">
        <f>IFERROR(VLOOKUP($B$562,$130:$216,MATCH($R565&amp;"/"&amp;P$348,$128:$128,0),FALSE),"")</f>
        <v/>
      </c>
      <c r="Q565" s="6"/>
      <c r="R565" s="9" t="s">
        <v>14</v>
      </c>
    </row>
    <row r="566" spans="1:18">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t="str">
        <f>IFERROR(VLOOKUP($B$562,$130:$216,MATCH($R566&amp;"/"&amp;F$348,$128:$128,0),FALSE),"")</f>
        <v/>
      </c>
      <c r="G566" s="18" t="str">
        <f>IFERROR(VLOOKUP($B$562,$130:$216,MATCH($R566&amp;"/"&amp;G$348,$128:$128,0),FALSE),"")</f>
        <v/>
      </c>
      <c r="H566" s="18">
        <f>IFERROR(VLOOKUP($B$562,$130:$216,MATCH($R566&amp;"/"&amp;H$348,$128:$128,0),FALSE),"")</f>
        <v>9608.49</v>
      </c>
      <c r="I566" s="18">
        <f>IFERROR(VLOOKUP($B$562,$130:$216,MATCH($R566&amp;"/"&amp;I$348,$128:$128,0),FALSE),"")</f>
        <v>4919.7</v>
      </c>
      <c r="J566" s="18">
        <f>IFERROR(VLOOKUP($B$562,$130:$216,MATCH($R566&amp;"/"&amp;J$348,$128:$128,0),FALSE),"")</f>
        <v>6725.03</v>
      </c>
      <c r="K566" s="18">
        <f>IFERROR(VLOOKUP($B$562,$130:$216,MATCH($R566&amp;"/"&amp;K$348,$128:$128,0),FALSE),"")</f>
        <v>11180.1</v>
      </c>
      <c r="L566" s="18">
        <f>IFERROR(VLOOKUP($B$562,$130:$216,MATCH($R566&amp;"/"&amp;L$348,$128:$128,0),FALSE),"")</f>
        <v>7990.18</v>
      </c>
      <c r="M566" s="18">
        <f>IFERROR(VLOOKUP($B$562,$130:$216,MATCH($R566&amp;"/"&amp;M$348,$128:$128,0),FALSE),"")</f>
        <v>10623.79</v>
      </c>
      <c r="N566" s="18">
        <f>IFERROR(VLOOKUP($B$562,$130:$216,MATCH($R566&amp;"/"&amp;N$348,$128:$128,0),FALSE),"")</f>
        <v>10051.82</v>
      </c>
      <c r="O566" s="18">
        <f>IFERROR(VLOOKUP($B$562,$130:$216,MATCH($R566&amp;"/"&amp;O$348,$128:$128,0),FALSE),"")</f>
        <v>12857.4</v>
      </c>
      <c r="P566" s="18" t="str">
        <f>IFERROR(VLOOKUP($B$562,$130:$216,MATCH($R566&amp;"/"&amp;P$348,$128:$128,0),FALSE),"")</f>
        <v/>
      </c>
      <c r="Q566" s="6"/>
      <c r="R566" s="9" t="s">
        <v>19</v>
      </c>
    </row>
    <row r="567" spans="1:18">
      <c r="B567" s="18">
        <f>SUM(B563:B566)</f>
        <v>0</v>
      </c>
      <c r="C567" s="18">
        <f t="shared" ref="C567:M567" si="92">SUM(C563:C566)</f>
        <v>0</v>
      </c>
      <c r="D567" s="18">
        <f t="shared" si="92"/>
        <v>0</v>
      </c>
      <c r="E567" s="18">
        <f t="shared" si="92"/>
        <v>0</v>
      </c>
      <c r="F567" s="18">
        <f t="shared" si="92"/>
        <v>0</v>
      </c>
      <c r="G567" s="18">
        <f t="shared" si="92"/>
        <v>0</v>
      </c>
      <c r="H567" s="18">
        <f t="shared" si="92"/>
        <v>9608.49</v>
      </c>
      <c r="I567" s="18">
        <f t="shared" si="92"/>
        <v>42859.729999999996</v>
      </c>
      <c r="J567" s="18">
        <f t="shared" si="92"/>
        <v>21355.48</v>
      </c>
      <c r="K567" s="18">
        <f t="shared" si="92"/>
        <v>44014.61</v>
      </c>
      <c r="L567" s="18">
        <f t="shared" si="92"/>
        <v>45847.32</v>
      </c>
      <c r="M567" s="18">
        <f t="shared" si="92"/>
        <v>52450.770000000004</v>
      </c>
      <c r="N567" s="18">
        <f>IF(N564="",N563*4,IF(N565="",(N564+N563)*2,IF(N566="",((N565+N564+N563)/3)*4,SUM(N563:N566))))</f>
        <v>53147.1</v>
      </c>
      <c r="O567" s="18">
        <f>IF(O564="",O563*4,IF(O565="",(O564+O563)*2,IF(O566="",((O565+O564+O563)/3)*4,SUM(O563:O566))))</f>
        <v>47885.25</v>
      </c>
      <c r="P567" s="18">
        <f>IF(P564="",P563*4,IF(P565="",(P564+P563)*2,IF(P566="",((P565+P564+P563)/3)*4,SUM(P563:P566))))</f>
        <v>84502.44</v>
      </c>
      <c r="Q567" s="6"/>
      <c r="R567" s="9" t="s">
        <v>15</v>
      </c>
    </row>
    <row r="568" spans="1:18">
      <c r="B568" s="10" t="e">
        <f t="shared" ref="B568:P568" si="93">+B567/(B$465+B$472)</f>
        <v>#DIV/0!</v>
      </c>
      <c r="C568" s="10" t="e">
        <f t="shared" si="93"/>
        <v>#DIV/0!</v>
      </c>
      <c r="D568" s="10" t="e">
        <f t="shared" si="93"/>
        <v>#DIV/0!</v>
      </c>
      <c r="E568" s="10" t="e">
        <f t="shared" si="93"/>
        <v>#DIV/0!</v>
      </c>
      <c r="F568" s="10" t="e">
        <f t="shared" si="93"/>
        <v>#DIV/0!</v>
      </c>
      <c r="G568" s="10" t="e">
        <f t="shared" si="93"/>
        <v>#DIV/0!</v>
      </c>
      <c r="H568" s="10">
        <f t="shared" si="93"/>
        <v>2.7259947154713916E-3</v>
      </c>
      <c r="I568" s="10">
        <f t="shared" si="93"/>
        <v>2.8588914363703488E-3</v>
      </c>
      <c r="J568" s="10">
        <f t="shared" si="93"/>
        <v>1.241004830537739E-3</v>
      </c>
      <c r="K568" s="10">
        <f t="shared" si="93"/>
        <v>1.9504381947159646E-3</v>
      </c>
      <c r="L568" s="10">
        <f t="shared" si="93"/>
        <v>1.6395638583303926E-3</v>
      </c>
      <c r="M568" s="10">
        <f t="shared" si="93"/>
        <v>1.5708435778022168E-3</v>
      </c>
      <c r="N568" s="10">
        <f t="shared" si="93"/>
        <v>1.4228373683183584E-3</v>
      </c>
      <c r="O568" s="10">
        <f t="shared" ref="O568" si="94">+O567/(O$465+O$472)</f>
        <v>9.3608772527578057E-4</v>
      </c>
      <c r="P568" s="10">
        <f t="shared" si="93"/>
        <v>1.4505489754614554E-3</v>
      </c>
      <c r="Q568" s="6"/>
      <c r="R568" s="11" t="s">
        <v>392</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t="str">
        <f t="shared" ref="B570:P573" si="95">IFERROR(B547-B563,"")</f>
        <v/>
      </c>
      <c r="C570" s="16" t="str">
        <f t="shared" si="95"/>
        <v/>
      </c>
      <c r="D570" s="16" t="str">
        <f t="shared" si="95"/>
        <v/>
      </c>
      <c r="E570" s="16" t="str">
        <f t="shared" si="95"/>
        <v/>
      </c>
      <c r="F570" s="16" t="str">
        <f t="shared" si="95"/>
        <v/>
      </c>
      <c r="G570" s="16" t="str">
        <f t="shared" si="95"/>
        <v/>
      </c>
      <c r="H570" s="16" t="str">
        <f t="shared" si="95"/>
        <v/>
      </c>
      <c r="I570" s="16">
        <f t="shared" si="95"/>
        <v>90919.330000000089</v>
      </c>
      <c r="J570" s="16">
        <f t="shared" si="95"/>
        <v>111568.10000000014</v>
      </c>
      <c r="K570" s="16">
        <f t="shared" si="95"/>
        <v>146171.18000000008</v>
      </c>
      <c r="L570" s="16">
        <f t="shared" si="95"/>
        <v>200999.31000000011</v>
      </c>
      <c r="M570" s="16">
        <f t="shared" si="95"/>
        <v>306047.92999999982</v>
      </c>
      <c r="N570" s="16">
        <f t="shared" si="95"/>
        <v>303587.52000000014</v>
      </c>
      <c r="O570" s="16">
        <f t="shared" ref="O570" si="96">IFERROR(O547-O563,"")</f>
        <v>666374.10999999964</v>
      </c>
      <c r="P570" s="16">
        <f t="shared" si="95"/>
        <v>972418.96999999939</v>
      </c>
      <c r="Q570" s="6"/>
      <c r="R570" s="9" t="s">
        <v>12</v>
      </c>
    </row>
    <row r="571" spans="1:18">
      <c r="B571" s="7" t="str">
        <f t="shared" si="95"/>
        <v/>
      </c>
      <c r="C571" s="7" t="str">
        <f t="shared" si="95"/>
        <v/>
      </c>
      <c r="D571" s="7" t="str">
        <f t="shared" si="95"/>
        <v/>
      </c>
      <c r="E571" s="7" t="str">
        <f t="shared" si="95"/>
        <v/>
      </c>
      <c r="F571" s="7" t="str">
        <f t="shared" si="95"/>
        <v/>
      </c>
      <c r="G571" s="7" t="str">
        <f t="shared" si="95"/>
        <v/>
      </c>
      <c r="H571" s="7" t="str">
        <f t="shared" si="95"/>
        <v/>
      </c>
      <c r="I571" s="7">
        <f t="shared" si="95"/>
        <v>78021.029999999926</v>
      </c>
      <c r="J571" s="7">
        <f t="shared" si="95"/>
        <v>99308.140000000101</v>
      </c>
      <c r="K571" s="7">
        <f t="shared" si="95"/>
        <v>156469.58999999991</v>
      </c>
      <c r="L571" s="7">
        <f t="shared" si="95"/>
        <v>262022.67000000039</v>
      </c>
      <c r="M571" s="7">
        <f t="shared" si="95"/>
        <v>354713.29000000033</v>
      </c>
      <c r="N571" s="7">
        <f t="shared" si="95"/>
        <v>331212.09000000014</v>
      </c>
      <c r="O571" s="7">
        <f t="shared" ref="O571" si="97">IFERROR(O548-O564,"")</f>
        <v>666134.67000000062</v>
      </c>
      <c r="P571" s="7">
        <f t="shared" si="95"/>
        <v>751547.99999999988</v>
      </c>
      <c r="Q571" s="6"/>
      <c r="R571" s="9" t="s">
        <v>13</v>
      </c>
    </row>
    <row r="572" spans="1:18">
      <c r="B572" s="7" t="str">
        <f t="shared" si="95"/>
        <v/>
      </c>
      <c r="C572" s="7" t="str">
        <f t="shared" si="95"/>
        <v/>
      </c>
      <c r="D572" s="7" t="str">
        <f t="shared" si="95"/>
        <v/>
      </c>
      <c r="E572" s="7" t="str">
        <f t="shared" si="95"/>
        <v/>
      </c>
      <c r="F572" s="7" t="str">
        <f t="shared" si="95"/>
        <v/>
      </c>
      <c r="G572" s="7" t="str">
        <f t="shared" si="95"/>
        <v/>
      </c>
      <c r="H572" s="7" t="str">
        <f t="shared" si="95"/>
        <v/>
      </c>
      <c r="I572" s="7">
        <f t="shared" si="95"/>
        <v>42816</v>
      </c>
      <c r="J572" s="7">
        <f t="shared" si="95"/>
        <v>114554.4299999997</v>
      </c>
      <c r="K572" s="7">
        <f t="shared" si="95"/>
        <v>176112.51999999958</v>
      </c>
      <c r="L572" s="7">
        <f t="shared" si="95"/>
        <v>290757.51000000018</v>
      </c>
      <c r="M572" s="7">
        <f t="shared" si="95"/>
        <v>343486.45999999996</v>
      </c>
      <c r="N572" s="7">
        <f t="shared" si="95"/>
        <v>424298.91000000085</v>
      </c>
      <c r="O572" s="7">
        <f t="shared" ref="O572" si="98">IFERROR(O549-O565,"")</f>
        <v>646890.46999999986</v>
      </c>
      <c r="P572" s="7" t="str">
        <f t="shared" si="95"/>
        <v/>
      </c>
      <c r="Q572" s="6"/>
      <c r="R572" s="9" t="s">
        <v>14</v>
      </c>
    </row>
    <row r="573" spans="1:18">
      <c r="B573" s="7" t="str">
        <f t="shared" si="95"/>
        <v/>
      </c>
      <c r="C573" s="18" t="str">
        <f t="shared" si="95"/>
        <v/>
      </c>
      <c r="D573" s="18" t="str">
        <f t="shared" si="95"/>
        <v/>
      </c>
      <c r="E573" s="18" t="str">
        <f t="shared" si="95"/>
        <v/>
      </c>
      <c r="F573" s="18" t="str">
        <f t="shared" si="95"/>
        <v/>
      </c>
      <c r="G573" s="18" t="str">
        <f t="shared" si="95"/>
        <v/>
      </c>
      <c r="H573" s="18">
        <f t="shared" si="95"/>
        <v>66240.590000000302</v>
      </c>
      <c r="I573" s="18">
        <f t="shared" si="95"/>
        <v>128548.22000000004</v>
      </c>
      <c r="J573" s="18">
        <f t="shared" si="95"/>
        <v>176327.41999999995</v>
      </c>
      <c r="K573" s="18">
        <f t="shared" si="95"/>
        <v>257486.82999999993</v>
      </c>
      <c r="L573" s="18">
        <f t="shared" si="95"/>
        <v>325317.45000000048</v>
      </c>
      <c r="M573" s="18">
        <f t="shared" si="95"/>
        <v>462413.08999999968</v>
      </c>
      <c r="N573" s="18">
        <f t="shared" si="95"/>
        <v>658691.94000000146</v>
      </c>
      <c r="O573" s="18">
        <f t="shared" ref="O573" si="99">IFERROR(O550-O566,"")</f>
        <v>1085393.31</v>
      </c>
      <c r="P573" s="18" t="str">
        <f t="shared" si="95"/>
        <v/>
      </c>
      <c r="Q573" s="6"/>
      <c r="R573" s="9" t="s">
        <v>19</v>
      </c>
    </row>
    <row r="574" spans="1:18">
      <c r="B574" s="25">
        <f t="shared" ref="B574:M574" si="100">B551-B567</f>
        <v>0</v>
      </c>
      <c r="C574" s="18">
        <f t="shared" si="100"/>
        <v>0</v>
      </c>
      <c r="D574" s="18">
        <f t="shared" si="100"/>
        <v>0</v>
      </c>
      <c r="E574" s="18">
        <f t="shared" si="100"/>
        <v>0</v>
      </c>
      <c r="F574" s="18">
        <f t="shared" si="100"/>
        <v>0</v>
      </c>
      <c r="G574" s="18">
        <f t="shared" si="100"/>
        <v>0</v>
      </c>
      <c r="H574" s="18">
        <f t="shared" si="100"/>
        <v>66240.590000000302</v>
      </c>
      <c r="I574" s="18">
        <f t="shared" si="100"/>
        <v>340304.58000000031</v>
      </c>
      <c r="J574" s="18">
        <f t="shared" si="100"/>
        <v>501758.09000000032</v>
      </c>
      <c r="K574" s="18">
        <f t="shared" si="100"/>
        <v>736240.11999999953</v>
      </c>
      <c r="L574" s="18">
        <f t="shared" si="100"/>
        <v>1079096.9400000002</v>
      </c>
      <c r="M574" s="18">
        <f t="shared" si="100"/>
        <v>1466660.7700000014</v>
      </c>
      <c r="N574" s="18">
        <f>IFERROR(N551-N567,"")</f>
        <v>1717790.4600000069</v>
      </c>
      <c r="O574" s="18">
        <f>IFERROR(O551-O567,"")</f>
        <v>3064792.5599999921</v>
      </c>
      <c r="P574" s="18">
        <f>IFERROR(P551-P567,"")</f>
        <v>3447933.939999999</v>
      </c>
      <c r="Q574" s="6"/>
      <c r="R574" s="9" t="s">
        <v>15</v>
      </c>
    </row>
    <row r="575" spans="1:18">
      <c r="B575" s="10" t="e">
        <f t="shared" ref="B575:P575" si="101">+B574/(B$465+B$472)</f>
        <v>#DIV/0!</v>
      </c>
      <c r="C575" s="10" t="e">
        <f t="shared" si="101"/>
        <v>#DIV/0!</v>
      </c>
      <c r="D575" s="10" t="e">
        <f t="shared" si="101"/>
        <v>#DIV/0!</v>
      </c>
      <c r="E575" s="10" t="e">
        <f t="shared" si="101"/>
        <v>#DIV/0!</v>
      </c>
      <c r="F575" s="10" t="e">
        <f t="shared" si="101"/>
        <v>#DIV/0!</v>
      </c>
      <c r="G575" s="10" t="e">
        <f t="shared" si="101"/>
        <v>#DIV/0!</v>
      </c>
      <c r="H575" s="10">
        <f t="shared" si="101"/>
        <v>1.8792911091098385E-2</v>
      </c>
      <c r="I575" s="10">
        <f t="shared" si="101"/>
        <v>2.2699486196474154E-2</v>
      </c>
      <c r="J575" s="10">
        <f t="shared" si="101"/>
        <v>2.9158052801968867E-2</v>
      </c>
      <c r="K575" s="10">
        <f t="shared" si="101"/>
        <v>3.262532260379597E-2</v>
      </c>
      <c r="L575" s="10">
        <f t="shared" si="101"/>
        <v>3.8590005750803326E-2</v>
      </c>
      <c r="M575" s="10">
        <f t="shared" si="101"/>
        <v>4.3924896648208527E-2</v>
      </c>
      <c r="N575" s="10">
        <f t="shared" si="101"/>
        <v>4.598814342511242E-2</v>
      </c>
      <c r="O575" s="10">
        <f t="shared" ref="O575" si="102">+O574/(O$465+O$472)</f>
        <v>5.9912283969124708E-2</v>
      </c>
      <c r="P575" s="10">
        <f t="shared" si="101"/>
        <v>5.9186421648011321E-2</v>
      </c>
      <c r="Q575" s="6"/>
      <c r="R575" s="11" t="s">
        <v>30</v>
      </c>
    </row>
    <row r="576" spans="1:18">
      <c r="B576" s="246" t="s">
        <v>361</v>
      </c>
      <c r="C576" s="246"/>
      <c r="D576" s="246"/>
      <c r="E576" s="246"/>
      <c r="F576" s="246"/>
      <c r="G576" s="246"/>
      <c r="H576" s="246"/>
      <c r="I576" s="246"/>
      <c r="J576" s="246"/>
      <c r="K576" s="246"/>
      <c r="L576" s="246"/>
      <c r="M576" s="246"/>
      <c r="N576" s="246"/>
      <c r="O576" s="122"/>
      <c r="P576" s="122"/>
      <c r="Q576" s="6"/>
      <c r="R576" s="3"/>
    </row>
    <row r="577" spans="1:18">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t="str">
        <f>IFERROR(VLOOKUP($B$576,$130:$216,MATCH($R577&amp;"/"&amp;H$348,$128:$128,0),FALSE),"")</f>
        <v/>
      </c>
      <c r="I577" s="16">
        <f>IFERROR(VLOOKUP($B$576,$130:$216,MATCH($R577&amp;"/"&amp;I$348,$128:$128,0),FALSE),"")</f>
        <v>22065.88</v>
      </c>
      <c r="J577" s="16">
        <f>IFERROR(VLOOKUP($B$576,$130:$216,MATCH($R577&amp;"/"&amp;J$348,$128:$128,0),FALSE),"")</f>
        <v>24309.72</v>
      </c>
      <c r="K577" s="16">
        <f>IFERROR(VLOOKUP($B$576,$130:$216,MATCH($R577&amp;"/"&amp;K$348,$128:$128,0),FALSE),"")</f>
        <v>28789.38</v>
      </c>
      <c r="L577" s="16">
        <f>IFERROR(VLOOKUP($B$576,$130:$216,MATCH($R577&amp;"/"&amp;L$348,$128:$128,0),FALSE),"")</f>
        <v>41158.44</v>
      </c>
      <c r="M577" s="16">
        <f>IFERROR(VLOOKUP($B$576,$130:$216,MATCH($R577&amp;"/"&amp;M$348,$128:$128,0),FALSE),"")</f>
        <v>63428.34</v>
      </c>
      <c r="N577" s="16">
        <f>IFERROR(VLOOKUP($B$576,$130:$216,MATCH($R577&amp;"/"&amp;N$348,$128:$128,0),FALSE),"")</f>
        <v>66342.77</v>
      </c>
      <c r="O577" s="16">
        <f>IFERROR(VLOOKUP($B$576,$130:$216,MATCH($R577&amp;"/"&amp;O$348,$128:$128,0),FALSE),"")</f>
        <v>128154.14</v>
      </c>
      <c r="P577" s="16">
        <f>IFERROR(VLOOKUP($B$576,$130:$216,MATCH($R577&amp;"/"&amp;P$348,$128:$128,0),FALSE),"")</f>
        <v>190353.17</v>
      </c>
      <c r="Q577" s="6"/>
      <c r="R577" s="9" t="s">
        <v>12</v>
      </c>
    </row>
    <row r="578" spans="1:18">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t="str">
        <f>IFERROR(VLOOKUP($B$576,$130:$216,MATCH($R578&amp;"/"&amp;H$348,$128:$128,0),FALSE),"")</f>
        <v/>
      </c>
      <c r="I578" s="7">
        <f>IFERROR(VLOOKUP($B$576,$130:$216,MATCH($R578&amp;"/"&amp;I$348,$128:$128,0),FALSE),"")</f>
        <v>17508.919999999998</v>
      </c>
      <c r="J578" s="7">
        <f>IFERROR(VLOOKUP($B$576,$130:$216,MATCH($R578&amp;"/"&amp;J$348,$128:$128,0),FALSE),"")</f>
        <v>19318.59</v>
      </c>
      <c r="K578" s="7">
        <f>IFERROR(VLOOKUP($B$576,$130:$216,MATCH($R578&amp;"/"&amp;K$348,$128:$128,0),FALSE),"")</f>
        <v>31078.71</v>
      </c>
      <c r="L578" s="7">
        <f>IFERROR(VLOOKUP($B$576,$130:$216,MATCH($R578&amp;"/"&amp;L$348,$128:$128,0),FALSE),"")</f>
        <v>47639.99</v>
      </c>
      <c r="M578" s="7">
        <f>IFERROR(VLOOKUP($B$576,$130:$216,MATCH($R578&amp;"/"&amp;M$348,$128:$128,0),FALSE),"")</f>
        <v>64651.96</v>
      </c>
      <c r="N578" s="7">
        <f>IFERROR(VLOOKUP($B$576,$130:$216,MATCH($R578&amp;"/"&amp;N$348,$128:$128,0),FALSE),"")</f>
        <v>67394.34</v>
      </c>
      <c r="O578" s="7">
        <f>IFERROR(VLOOKUP($B$576,$130:$216,MATCH($R578&amp;"/"&amp;O$348,$128:$128,0),FALSE),"")</f>
        <v>103507.14</v>
      </c>
      <c r="P578" s="7">
        <f>IFERROR(VLOOKUP($B$576,$130:$216,MATCH($R578&amp;"/"&amp;P$348,$128:$128,0),FALSE),"")</f>
        <v>132323.57</v>
      </c>
      <c r="Q578" s="6"/>
      <c r="R578" s="9" t="s">
        <v>13</v>
      </c>
    </row>
    <row r="579" spans="1:18">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t="str">
        <f>IFERROR(VLOOKUP($B$576,$130:$216,MATCH($R579&amp;"/"&amp;G$348,$128:$128,0),FALSE),"")</f>
        <v/>
      </c>
      <c r="H579" s="7" t="str">
        <f>IFERROR(VLOOKUP($B$576,$130:$216,MATCH($R579&amp;"/"&amp;H$348,$128:$128,0),FALSE),"")</f>
        <v/>
      </c>
      <c r="I579" s="7">
        <f>IFERROR(VLOOKUP($B$576,$130:$216,MATCH($R579&amp;"/"&amp;I$348,$128:$128,0),FALSE),"")</f>
        <v>13850</v>
      </c>
      <c r="J579" s="7">
        <f>IFERROR(VLOOKUP($B$576,$130:$216,MATCH($R579&amp;"/"&amp;J$348,$128:$128,0),FALSE),"")</f>
        <v>25545.15</v>
      </c>
      <c r="K579" s="7">
        <f>IFERROR(VLOOKUP($B$576,$130:$216,MATCH($R579&amp;"/"&amp;K$348,$128:$128,0),FALSE),"")</f>
        <v>34396.620000000003</v>
      </c>
      <c r="L579" s="7">
        <f>IFERROR(VLOOKUP($B$576,$130:$216,MATCH($R579&amp;"/"&amp;L$348,$128:$128,0),FALSE),"")</f>
        <v>58843.54</v>
      </c>
      <c r="M579" s="7">
        <f>IFERROR(VLOOKUP($B$576,$130:$216,MATCH($R579&amp;"/"&amp;M$348,$128:$128,0),FALSE),"")</f>
        <v>67134.69</v>
      </c>
      <c r="N579" s="7">
        <f>IFERROR(VLOOKUP($B$576,$130:$216,MATCH($R579&amp;"/"&amp;N$348,$128:$128,0),FALSE),"")</f>
        <v>78562.66</v>
      </c>
      <c r="O579" s="7">
        <f>IFERROR(VLOOKUP($B$576,$130:$216,MATCH($R579&amp;"/"&amp;O$348,$128:$128,0),FALSE),"")</f>
        <v>107153.75</v>
      </c>
      <c r="P579" s="7" t="str">
        <f>IFERROR(VLOOKUP($B$576,$130:$216,MATCH($R579&amp;"/"&amp;P$348,$128:$128,0),FALSE),"")</f>
        <v/>
      </c>
      <c r="Q579" s="6"/>
      <c r="R579" s="9" t="s">
        <v>14</v>
      </c>
    </row>
    <row r="580" spans="1:18">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t="str">
        <f>IFERROR(VLOOKUP($B$576,$130:$216,MATCH($R580&amp;"/"&amp;F$348,$128:$128,0),FALSE),"")</f>
        <v/>
      </c>
      <c r="G580" s="18" t="str">
        <f>IFERROR(VLOOKUP($B$576,$130:$216,MATCH($R580&amp;"/"&amp;G$348,$128:$128,0),FALSE),"")</f>
        <v/>
      </c>
      <c r="H580" s="18">
        <f>IFERROR(VLOOKUP($B$576,$130:$216,MATCH($R580&amp;"/"&amp;H$348,$128:$128,0),FALSE),"")</f>
        <v>15379.85</v>
      </c>
      <c r="I580" s="18">
        <f>IFERROR(VLOOKUP($B$576,$130:$216,MATCH($R580&amp;"/"&amp;I$348,$128:$128,0),FALSE),"")</f>
        <v>21367.43</v>
      </c>
      <c r="J580" s="18">
        <f>IFERROR(VLOOKUP($B$576,$130:$216,MATCH($R580&amp;"/"&amp;J$348,$128:$128,0),FALSE),"")</f>
        <v>30883.74</v>
      </c>
      <c r="K580" s="18">
        <f>IFERROR(VLOOKUP($B$576,$130:$216,MATCH($R580&amp;"/"&amp;K$348,$128:$128,0),FALSE),"")</f>
        <v>55342.35</v>
      </c>
      <c r="L580" s="18">
        <f>IFERROR(VLOOKUP($B$576,$130:$216,MATCH($R580&amp;"/"&amp;L$348,$128:$128,0),FALSE),"")</f>
        <v>57516.36</v>
      </c>
      <c r="M580" s="18">
        <f>IFERROR(VLOOKUP($B$576,$130:$216,MATCH($R580&amp;"/"&amp;M$348,$128:$128,0),FALSE),"")</f>
        <v>93519.11</v>
      </c>
      <c r="N580" s="18">
        <f>IFERROR(VLOOKUP($B$576,$130:$216,MATCH($R580&amp;"/"&amp;N$348,$128:$128,0),FALSE),"")</f>
        <v>115937.75</v>
      </c>
      <c r="O580" s="18">
        <f>IFERROR(VLOOKUP($B$576,$130:$216,MATCH($R580&amp;"/"&amp;O$348,$128:$128,0),FALSE),"")</f>
        <v>215895.83</v>
      </c>
      <c r="P580" s="18" t="str">
        <f>IFERROR(VLOOKUP($B$576,$130:$216,MATCH($R580&amp;"/"&amp;P$348,$128:$128,0),FALSE),"")</f>
        <v/>
      </c>
      <c r="Q580" s="6"/>
      <c r="R580" s="9" t="s">
        <v>19</v>
      </c>
    </row>
    <row r="581" spans="1:18">
      <c r="B581" s="18">
        <f>SUM(B577:B580)</f>
        <v>0</v>
      </c>
      <c r="C581" s="18">
        <f t="shared" ref="C581:M581" si="103">SUM(C577:C580)</f>
        <v>0</v>
      </c>
      <c r="D581" s="18">
        <f t="shared" si="103"/>
        <v>0</v>
      </c>
      <c r="E581" s="18">
        <f t="shared" si="103"/>
        <v>0</v>
      </c>
      <c r="F581" s="18">
        <f t="shared" si="103"/>
        <v>0</v>
      </c>
      <c r="G581" s="18">
        <f t="shared" si="103"/>
        <v>0</v>
      </c>
      <c r="H581" s="18">
        <f t="shared" si="103"/>
        <v>15379.85</v>
      </c>
      <c r="I581" s="18">
        <f t="shared" si="103"/>
        <v>74792.23000000001</v>
      </c>
      <c r="J581" s="18">
        <f t="shared" si="103"/>
        <v>100057.2</v>
      </c>
      <c r="K581" s="18">
        <f t="shared" si="103"/>
        <v>149607.06</v>
      </c>
      <c r="L581" s="18">
        <f t="shared" si="103"/>
        <v>205158.33000000002</v>
      </c>
      <c r="M581" s="18">
        <f t="shared" si="103"/>
        <v>288734.09999999998</v>
      </c>
      <c r="N581" s="18">
        <f>IF(N578="",N577*4,IF(N579="",(N578+N577)*2,IF(N580="",((N579+N578+N577)/3)*4,SUM(N577:N580))))</f>
        <v>328237.52</v>
      </c>
      <c r="O581" s="18">
        <f>IF(O578="",O577*4,IF(O579="",(O578+O577)*2,IF(O580="",((O579+O578+O577)/3)*4,SUM(O577:O580))))</f>
        <v>554710.86</v>
      </c>
      <c r="P581" s="18">
        <f>IF(P578="",P577*4,IF(P579="",(P578+P577)*2,IF(P580="",((P579+P578+P577)/3)*4,SUM(P577:P580))))</f>
        <v>645353.48</v>
      </c>
      <c r="Q581" s="6"/>
      <c r="R581" s="9" t="s">
        <v>15</v>
      </c>
    </row>
    <row r="582" spans="1:18">
      <c r="B582" s="10" t="e">
        <f t="shared" ref="B582:M582" si="104">+B581/B$574</f>
        <v>#DIV/0!</v>
      </c>
      <c r="C582" s="10" t="e">
        <f t="shared" si="104"/>
        <v>#DIV/0!</v>
      </c>
      <c r="D582" s="10" t="e">
        <f t="shared" si="104"/>
        <v>#DIV/0!</v>
      </c>
      <c r="E582" s="10" t="e">
        <f t="shared" si="104"/>
        <v>#DIV/0!</v>
      </c>
      <c r="F582" s="10" t="e">
        <f t="shared" si="104"/>
        <v>#DIV/0!</v>
      </c>
      <c r="G582" s="10" t="e">
        <f t="shared" si="104"/>
        <v>#DIV/0!</v>
      </c>
      <c r="H582" s="10">
        <f t="shared" si="104"/>
        <v>0.23218165780226188</v>
      </c>
      <c r="I582" s="10">
        <f t="shared" si="104"/>
        <v>0.21978026272817117</v>
      </c>
      <c r="J582" s="10">
        <f t="shared" si="104"/>
        <v>0.19941322719878804</v>
      </c>
      <c r="K582" s="10">
        <f t="shared" si="104"/>
        <v>0.20320416659716953</v>
      </c>
      <c r="L582" s="10">
        <f t="shared" si="104"/>
        <v>0.19012038899860098</v>
      </c>
      <c r="M582" s="10">
        <f t="shared" si="104"/>
        <v>0.19686495057749429</v>
      </c>
      <c r="N582" s="10">
        <f>+N581/N$574</f>
        <v>0.19108123350504502</v>
      </c>
      <c r="O582" s="10">
        <f>+O581/O$574</f>
        <v>0.18099458581301223</v>
      </c>
      <c r="P582" s="10">
        <f>+P581/P$574</f>
        <v>0.1871710685965173</v>
      </c>
      <c r="Q582" s="6"/>
      <c r="R582" s="11" t="s">
        <v>31</v>
      </c>
    </row>
    <row r="583" spans="1:18">
      <c r="B583" s="243" t="s">
        <v>730</v>
      </c>
      <c r="C583" s="243"/>
      <c r="D583" s="243"/>
      <c r="E583" s="243"/>
      <c r="F583" s="243"/>
      <c r="G583" s="243"/>
      <c r="H583" s="243"/>
      <c r="I583" s="243"/>
      <c r="J583" s="243"/>
      <c r="K583" s="243"/>
      <c r="L583" s="243"/>
      <c r="M583" s="243"/>
      <c r="N583" s="243"/>
      <c r="O583" s="120"/>
      <c r="P583" s="120"/>
      <c r="Q583" s="6"/>
      <c r="R583" s="3"/>
    </row>
    <row r="584" spans="1:18">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t="str">
        <f>IFERROR(VLOOKUP($B$583,$130:$216,MATCH($R584&amp;"/"&amp;H$348,$128:$128,0),FALSE),"")</f>
        <v/>
      </c>
      <c r="I584" s="16">
        <f>IFERROR(VLOOKUP($B$583,$130:$216,MATCH($R584&amp;"/"&amp;I$348,$128:$128,0),FALSE),"")</f>
        <v>71002.929999999993</v>
      </c>
      <c r="J584" s="16">
        <f>IFERROR(VLOOKUP($B$583,$130:$216,MATCH($R584&amp;"/"&amp;J$348,$128:$128,0),FALSE),"")</f>
        <v>88690.37</v>
      </c>
      <c r="K584" s="16">
        <f>IFERROR(VLOOKUP($B$583,$130:$216,MATCH($R584&amp;"/"&amp;K$348,$128:$128,0),FALSE),"")</f>
        <v>119595.38</v>
      </c>
      <c r="L584" s="16">
        <f>IFERROR(VLOOKUP($B$583,$130:$216,MATCH($R584&amp;"/"&amp;L$348,$128:$128,0),FALSE),"")</f>
        <v>174933.58</v>
      </c>
      <c r="M584" s="16">
        <f>IFERROR(VLOOKUP($B$583,$130:$216,MATCH($R584&amp;"/"&amp;M$348,$128:$128,0),FALSE),"")</f>
        <v>250117.04</v>
      </c>
      <c r="N584" s="16">
        <f>IFERROR(VLOOKUP($B$583,$130:$216,MATCH($R584&amp;"/"&amp;N$348,$128:$128,0),FALSE),"")</f>
        <v>287882.11</v>
      </c>
      <c r="O584" s="16">
        <f>IFERROR(VLOOKUP($B$583,$130:$216,MATCH($R584&amp;"/"&amp;O$348,$128:$128,0),FALSE),"")</f>
        <v>565608.46</v>
      </c>
      <c r="P584" s="16">
        <f>IFERROR(VLOOKUP($B$583,$130:$216,MATCH($R584&amp;"/"&amp;P$348,$128:$128,0),FALSE),"")</f>
        <v>783229.56</v>
      </c>
      <c r="Q584" s="6"/>
      <c r="R584" s="9" t="s">
        <v>12</v>
      </c>
    </row>
    <row r="585" spans="1:18">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t="str">
        <f>IFERROR(VLOOKUP($B$583,$130:$216,MATCH($R585&amp;"/"&amp;H$348,$128:$128,0),FALSE),"")</f>
        <v/>
      </c>
      <c r="I585" s="7">
        <f>IFERROR(VLOOKUP($B$583,$130:$216,MATCH($R585&amp;"/"&amp;I$348,$128:$128,0),FALSE),"")</f>
        <v>61792.54</v>
      </c>
      <c r="J585" s="7">
        <f>IFERROR(VLOOKUP($B$583,$130:$216,MATCH($R585&amp;"/"&amp;J$348,$128:$128,0),FALSE),"")</f>
        <v>80853.69</v>
      </c>
      <c r="K585" s="7">
        <f>IFERROR(VLOOKUP($B$583,$130:$216,MATCH($R585&amp;"/"&amp;K$348,$128:$128,0),FALSE),"")</f>
        <v>126223.78</v>
      </c>
      <c r="L585" s="7">
        <f>IFERROR(VLOOKUP($B$583,$130:$216,MATCH($R585&amp;"/"&amp;L$348,$128:$128,0),FALSE),"")</f>
        <v>216177.22</v>
      </c>
      <c r="M585" s="7">
        <f>IFERROR(VLOOKUP($B$583,$130:$216,MATCH($R585&amp;"/"&amp;M$348,$128:$128,0),FALSE),"")</f>
        <v>294162.93</v>
      </c>
      <c r="N585" s="7">
        <f>IFERROR(VLOOKUP($B$583,$130:$216,MATCH($R585&amp;"/"&amp;N$348,$128:$128,0),FALSE),"")</f>
        <v>274510.40000000002</v>
      </c>
      <c r="O585" s="7">
        <f>IFERROR(VLOOKUP($B$583,$130:$216,MATCH($R585&amp;"/"&amp;O$348,$128:$128,0),FALSE),"")</f>
        <v>587049.86</v>
      </c>
      <c r="P585" s="7">
        <f>IFERROR(VLOOKUP($B$583,$130:$216,MATCH($R585&amp;"/"&amp;P$348,$128:$128,0),FALSE),"")</f>
        <v>620025.69999999995</v>
      </c>
      <c r="Q585" s="6"/>
      <c r="R585" s="9" t="s">
        <v>13</v>
      </c>
    </row>
    <row r="586" spans="1:18">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t="str">
        <f>IFERROR(VLOOKUP($B$583,$130:$216,MATCH($R586&amp;"/"&amp;G$348,$128:$128,0),FALSE),"")</f>
        <v/>
      </c>
      <c r="H586" s="7" t="str">
        <f>IFERROR(VLOOKUP($B$583,$130:$216,MATCH($R586&amp;"/"&amp;H$348,$128:$128,0),FALSE),"")</f>
        <v/>
      </c>
      <c r="I586" s="7">
        <f>IFERROR(VLOOKUP($B$583,$130:$216,MATCH($R586&amp;"/"&amp;I$348,$128:$128,0),FALSE),"")</f>
        <v>30297</v>
      </c>
      <c r="J586" s="7">
        <f>IFERROR(VLOOKUP($B$583,$130:$216,MATCH($R586&amp;"/"&amp;J$348,$128:$128,0),FALSE),"")</f>
        <v>90752.11</v>
      </c>
      <c r="K586" s="7">
        <f>IFERROR(VLOOKUP($B$583,$130:$216,MATCH($R586&amp;"/"&amp;K$348,$128:$128,0),FALSE),"")</f>
        <v>150622.59</v>
      </c>
      <c r="L586" s="7">
        <f>IFERROR(VLOOKUP($B$583,$130:$216,MATCH($R586&amp;"/"&amp;L$348,$128:$128,0),FALSE),"")</f>
        <v>235458.92</v>
      </c>
      <c r="M586" s="7">
        <f>IFERROR(VLOOKUP($B$583,$130:$216,MATCH($R586&amp;"/"&amp;M$348,$128:$128,0),FALSE),"")</f>
        <v>286988.34000000003</v>
      </c>
      <c r="N586" s="7">
        <f>IFERROR(VLOOKUP($B$583,$130:$216,MATCH($R586&amp;"/"&amp;N$348,$128:$128,0),FALSE),"")</f>
        <v>372287.6</v>
      </c>
      <c r="O586" s="7">
        <f>IFERROR(VLOOKUP($B$583,$130:$216,MATCH($R586&amp;"/"&amp;O$348,$128:$128,0),FALSE),"")</f>
        <v>570506.99</v>
      </c>
      <c r="P586" s="7" t="str">
        <f>IFERROR(VLOOKUP($B$583,$130:$216,MATCH($R586&amp;"/"&amp;P$348,$128:$128,0),FALSE),"")</f>
        <v/>
      </c>
      <c r="Q586" s="6"/>
      <c r="R586" s="9" t="s">
        <v>14</v>
      </c>
    </row>
    <row r="587" spans="1:18">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t="str">
        <f>IFERROR(VLOOKUP($B$583,$130:$216,MATCH($R587&amp;"/"&amp;F$348,$128:$128,0),FALSE),"")</f>
        <v/>
      </c>
      <c r="G587" s="18" t="str">
        <f>IFERROR(VLOOKUP($B$583,$130:$216,MATCH($R587&amp;"/"&amp;G$348,$128:$128,0),FALSE),"")</f>
        <v/>
      </c>
      <c r="H587" s="18">
        <f>IFERROR(VLOOKUP($B$583,$130:$216,MATCH($R587&amp;"/"&amp;H$348,$128:$128,0),FALSE),"")</f>
        <v>52430.46</v>
      </c>
      <c r="I587" s="18">
        <f>IFERROR(VLOOKUP($B$583,$130:$216,MATCH($R587&amp;"/"&amp;I$348,$128:$128,0),FALSE),"")</f>
        <v>105369.02</v>
      </c>
      <c r="J587" s="18">
        <f>IFERROR(VLOOKUP($B$583,$130:$216,MATCH($R587&amp;"/"&amp;J$348,$128:$128,0),FALSE),"")</f>
        <v>146249.25</v>
      </c>
      <c r="K587" s="18">
        <f>IFERROR(VLOOKUP($B$583,$130:$216,MATCH($R587&amp;"/"&amp;K$348,$128:$128,0),FALSE),"")</f>
        <v>212326.38</v>
      </c>
      <c r="L587" s="18">
        <f>IFERROR(VLOOKUP($B$583,$130:$216,MATCH($R587&amp;"/"&amp;L$348,$128:$128,0),FALSE),"")</f>
        <v>264492.96999999997</v>
      </c>
      <c r="M587" s="18">
        <f>IFERROR(VLOOKUP($B$583,$130:$216,MATCH($R587&amp;"/"&amp;M$348,$128:$128,0),FALSE),"")</f>
        <v>385054.83</v>
      </c>
      <c r="N587" s="18">
        <f>IFERROR(VLOOKUP($B$583,$130:$216,MATCH($R587&amp;"/"&amp;N$348,$128:$128,0),FALSE),"")</f>
        <v>556001.56000000006</v>
      </c>
      <c r="O587" s="18">
        <f>IFERROR(VLOOKUP($B$583,$130:$216,MATCH($R587&amp;"/"&amp;O$348,$128:$128,0),FALSE),"")</f>
        <v>907226.88</v>
      </c>
      <c r="P587" s="18" t="str">
        <f>IFERROR(VLOOKUP($B$583,$130:$216,MATCH($R587&amp;"/"&amp;P$348,$128:$128,0),FALSE),"")</f>
        <v/>
      </c>
      <c r="Q587" s="6"/>
      <c r="R587" s="9" t="s">
        <v>19</v>
      </c>
    </row>
    <row r="588" spans="1:18">
      <c r="B588" s="26">
        <f>SUM(B584:B587)</f>
        <v>0</v>
      </c>
      <c r="C588" s="18">
        <f t="shared" ref="C588:M588" si="105">SUM(C584:C587)</f>
        <v>0</v>
      </c>
      <c r="D588" s="18">
        <f t="shared" si="105"/>
        <v>0</v>
      </c>
      <c r="E588" s="18">
        <f t="shared" si="105"/>
        <v>0</v>
      </c>
      <c r="F588" s="18">
        <f t="shared" si="105"/>
        <v>0</v>
      </c>
      <c r="G588" s="18">
        <f t="shared" si="105"/>
        <v>0</v>
      </c>
      <c r="H588" s="18">
        <f t="shared" si="105"/>
        <v>52430.46</v>
      </c>
      <c r="I588" s="18">
        <f t="shared" si="105"/>
        <v>268461.49</v>
      </c>
      <c r="J588" s="18">
        <f t="shared" si="105"/>
        <v>406545.42</v>
      </c>
      <c r="K588" s="18">
        <f t="shared" si="105"/>
        <v>608768.13</v>
      </c>
      <c r="L588" s="18">
        <f t="shared" si="105"/>
        <v>891062.69</v>
      </c>
      <c r="M588" s="18">
        <f t="shared" si="105"/>
        <v>1216323.1400000001</v>
      </c>
      <c r="N588" s="18">
        <f>IF(N585="",N584*4,IF(N586="",(N585+N584)*2,IF(N587="",((N586+N585+N584)/3)*4,SUM(N584:N587))))</f>
        <v>1490681.67</v>
      </c>
      <c r="O588" s="18">
        <f>IF(O585="",O584*4,IF(O586="",(O585+O584)*2,IF(O587="",((O586+O585+O584)/3)*4,SUM(O584:O587))))</f>
        <v>2630392.19</v>
      </c>
      <c r="P588" s="18">
        <f>IF(P585="",P584*4,IF(P586="",(P585+P584)*2,IF(P587="",((P586+P585+P584)/3)*4,SUM(P584:P587))))</f>
        <v>2806510.52</v>
      </c>
      <c r="Q588" s="6"/>
      <c r="R588" s="9" t="s">
        <v>15</v>
      </c>
    </row>
    <row r="589" spans="1:18">
      <c r="B589" s="10" t="e">
        <f t="shared" ref="B589:P589" si="106">+B588/(B$465+B$472)</f>
        <v>#DIV/0!</v>
      </c>
      <c r="C589" s="10" t="e">
        <f t="shared" si="106"/>
        <v>#DIV/0!</v>
      </c>
      <c r="D589" s="10" t="e">
        <f t="shared" si="106"/>
        <v>#DIV/0!</v>
      </c>
      <c r="E589" s="10" t="e">
        <f t="shared" si="106"/>
        <v>#DIV/0!</v>
      </c>
      <c r="F589" s="10" t="e">
        <f t="shared" si="106"/>
        <v>#DIV/0!</v>
      </c>
      <c r="G589" s="10" t="e">
        <f t="shared" si="106"/>
        <v>#DIV/0!</v>
      </c>
      <c r="H589" s="10">
        <f t="shared" si="106"/>
        <v>1.4874882202066524E-2</v>
      </c>
      <c r="I589" s="10">
        <f t="shared" si="106"/>
        <v>1.7907304940003685E-2</v>
      </c>
      <c r="J589" s="10">
        <f t="shared" si="106"/>
        <v>2.3625075627098712E-2</v>
      </c>
      <c r="K589" s="10">
        <f t="shared" si="106"/>
        <v>2.6976601916450325E-2</v>
      </c>
      <c r="L589" s="10">
        <f t="shared" si="106"/>
        <v>3.186563973708078E-2</v>
      </c>
      <c r="M589" s="10">
        <f t="shared" si="106"/>
        <v>3.642755660214763E-2</v>
      </c>
      <c r="N589" s="10">
        <f t="shared" si="106"/>
        <v>3.9908058658764366E-2</v>
      </c>
      <c r="O589" s="10">
        <f t="shared" ref="O589" si="107">+O588/(O$465+O$472)</f>
        <v>5.1420381886286046E-2</v>
      </c>
      <c r="P589" s="10">
        <f t="shared" si="106"/>
        <v>4.81758983457495E-2</v>
      </c>
      <c r="Q589" s="6"/>
      <c r="R589" s="11" t="s">
        <v>32</v>
      </c>
    </row>
    <row r="590" spans="1:18" s="87" customFormat="1">
      <c r="A590" s="86"/>
      <c r="B590" s="19"/>
      <c r="C590" s="10" t="e">
        <f t="shared" ref="C590:M590" si="108">C588/B588-1</f>
        <v>#DIV/0!</v>
      </c>
      <c r="D590" s="10" t="e">
        <f t="shared" si="108"/>
        <v>#DIV/0!</v>
      </c>
      <c r="E590" s="10" t="e">
        <f t="shared" si="108"/>
        <v>#DIV/0!</v>
      </c>
      <c r="F590" s="10" t="e">
        <f t="shared" si="108"/>
        <v>#DIV/0!</v>
      </c>
      <c r="G590" s="10" t="e">
        <f t="shared" si="108"/>
        <v>#DIV/0!</v>
      </c>
      <c r="H590" s="10" t="e">
        <f t="shared" si="108"/>
        <v>#DIV/0!</v>
      </c>
      <c r="I590" s="10">
        <f t="shared" si="108"/>
        <v>4.1203344391790573</v>
      </c>
      <c r="J590" s="10">
        <f t="shared" si="108"/>
        <v>0.51435284069979637</v>
      </c>
      <c r="K590" s="10">
        <f t="shared" si="108"/>
        <v>0.49741726275012521</v>
      </c>
      <c r="L590" s="10">
        <f t="shared" si="108"/>
        <v>0.46371441947856229</v>
      </c>
      <c r="M590" s="10">
        <f t="shared" si="108"/>
        <v>0.36502532723034364</v>
      </c>
      <c r="N590" s="10">
        <f>N588/M588-1</f>
        <v>0.22556384975130839</v>
      </c>
      <c r="O590" s="10">
        <f>O588/M588-1</f>
        <v>1.1625767885991216</v>
      </c>
      <c r="P590" s="10">
        <f>P588/N588-1</f>
        <v>0.88270277717978529</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362</v>
      </c>
      <c r="C592" s="228"/>
      <c r="D592" s="228"/>
      <c r="E592" s="228"/>
      <c r="F592" s="228"/>
      <c r="G592" s="228"/>
      <c r="H592" s="228"/>
      <c r="I592" s="228"/>
      <c r="J592" s="228"/>
      <c r="K592" s="228"/>
      <c r="L592" s="228"/>
      <c r="M592" s="228"/>
      <c r="N592" s="228"/>
      <c r="O592" s="123"/>
      <c r="P592" s="123"/>
    </row>
    <row r="593" spans="2:18">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t="str">
        <f>IFERROR(VLOOKUP($B$592,$221:$343,MATCH($R593&amp;"/"&amp;H$348,$219:$219,0),FALSE),"")</f>
        <v/>
      </c>
      <c r="I593" s="7" t="str">
        <f>IFERROR(VLOOKUP($B$592,$221:$343,MATCH($R593&amp;"/"&amp;I$348,$219:$219,0),FALSE),"")</f>
        <v/>
      </c>
      <c r="J593" s="7" t="str">
        <f>IFERROR(VLOOKUP($B$592,$221:$343,MATCH($R593&amp;"/"&amp;J$348,$219:$219,0),FALSE),"")</f>
        <v/>
      </c>
      <c r="K593" s="7" t="str">
        <f>IFERROR(VLOOKUP($B$592,$221:$343,MATCH($R593&amp;"/"&amp;K$348,$219:$219,0),FALSE),"")</f>
        <v/>
      </c>
      <c r="L593" s="7" t="str">
        <f>IFERROR(VLOOKUP($B$592,$221:$343,MATCH($R593&amp;"/"&amp;L$348,$219:$219,0),FALSE),"")</f>
        <v/>
      </c>
      <c r="M593" s="7" t="str">
        <f>IFERROR(VLOOKUP($B$592,$221:$343,MATCH($R593&amp;"/"&amp;M$348,$219:$219,0),FALSE),"")</f>
        <v/>
      </c>
      <c r="N593" s="8" t="str">
        <f>IFERROR(VLOOKUP($B$592,$221:$343,MATCH($R593&amp;"/"&amp;N$348,$219:$219,0),FALSE),"")</f>
        <v/>
      </c>
      <c r="O593" s="8" t="str">
        <f>IFERROR(VLOOKUP($B$592,$221:$343,MATCH($R593&amp;"/"&amp;O$348,$219:$219,0),FALSE),"")</f>
        <v/>
      </c>
      <c r="P593" s="8" t="str">
        <f>IFERROR(VLOOKUP($B$592,$221:$343,MATCH($R593&amp;"/"&amp;P$348,$219:$219,0),FALSE),"")</f>
        <v/>
      </c>
      <c r="Q593" s="6"/>
      <c r="R593" s="9" t="s">
        <v>12</v>
      </c>
    </row>
    <row r="594" spans="2:18">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t="str">
        <f>IFERROR(VLOOKUP($B$592,$221:$343,MATCH($R594&amp;"/"&amp;H$348,$219:$219,0),FALSE),"")</f>
        <v/>
      </c>
      <c r="I594" s="7" t="str">
        <f>IFERROR(VLOOKUP($B$592,$221:$343,MATCH($R594&amp;"/"&amp;I$348,$219:$219,0),FALSE),"")</f>
        <v/>
      </c>
      <c r="J594" s="7" t="str">
        <f>IFERROR(VLOOKUP($B$592,$221:$343,MATCH($R594&amp;"/"&amp;J$348,$219:$219,0),FALSE),"")</f>
        <v/>
      </c>
      <c r="K594" s="7" t="str">
        <f>IFERROR(VLOOKUP($B$592,$221:$343,MATCH($R594&amp;"/"&amp;K$348,$219:$219,0),FALSE),"")</f>
        <v/>
      </c>
      <c r="L594" s="7" t="str">
        <f>IFERROR(VLOOKUP($B$592,$221:$343,MATCH($R594&amp;"/"&amp;L$348,$219:$219,0),FALSE),"")</f>
        <v/>
      </c>
      <c r="M594" s="7" t="str">
        <f>IFERROR(VLOOKUP($B$592,$221:$343,MATCH($R594&amp;"/"&amp;M$348,$219:$219,0),FALSE),"")</f>
        <v/>
      </c>
      <c r="N594" s="8" t="str">
        <f>IFERROR(VLOOKUP($B$592,$221:$343,MATCH($R594&amp;"/"&amp;N$348,$219:$219,0),FALSE),"")</f>
        <v/>
      </c>
      <c r="O594" s="8" t="str">
        <f>IFERROR(VLOOKUP($B$592,$221:$343,MATCH($R594&amp;"/"&amp;O$348,$219:$219,0),FALSE),"")</f>
        <v/>
      </c>
      <c r="P594" s="8" t="str">
        <f>IFERROR(VLOOKUP($B$592,$221:$343,MATCH($R594&amp;"/"&amp;P$348,$219:$219,0),FALSE),"")</f>
        <v/>
      </c>
      <c r="Q594" s="6"/>
      <c r="R594" s="9" t="s">
        <v>13</v>
      </c>
    </row>
    <row r="595" spans="2:18">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t="str">
        <f>IFERROR(VLOOKUP($B$592,$221:$343,MATCH($R595&amp;"/"&amp;G$348,$219:$219,0),FALSE),"")</f>
        <v/>
      </c>
      <c r="H595" s="7" t="str">
        <f>IFERROR(VLOOKUP($B$592,$221:$343,MATCH($R595&amp;"/"&amp;H$348,$219:$219,0),FALSE),"")</f>
        <v/>
      </c>
      <c r="I595" s="7" t="str">
        <f>IFERROR(VLOOKUP($B$592,$221:$343,MATCH($R595&amp;"/"&amp;I$348,$219:$219,0),FALSE),"")</f>
        <v/>
      </c>
      <c r="J595" s="7" t="str">
        <f>IFERROR(VLOOKUP($B$592,$221:$343,MATCH($R595&amp;"/"&amp;J$348,$219:$219,0),FALSE),"")</f>
        <v/>
      </c>
      <c r="K595" s="7" t="str">
        <f>IFERROR(VLOOKUP($B$592,$221:$343,MATCH($R595&amp;"/"&amp;K$348,$219:$219,0),FALSE),"")</f>
        <v/>
      </c>
      <c r="L595" s="7" t="str">
        <f>IFERROR(VLOOKUP($B$592,$221:$343,MATCH($R595&amp;"/"&amp;L$348,$219:$219,0),FALSE),"")</f>
        <v/>
      </c>
      <c r="M595" s="7" t="str">
        <f>IFERROR(VLOOKUP($B$592,$221:$343,MATCH($R595&amp;"/"&amp;M$348,$219:$219,0),FALSE),"")</f>
        <v/>
      </c>
      <c r="N595" s="8" t="str">
        <f>IFERROR(VLOOKUP($B$592,$221:$343,MATCH($R595&amp;"/"&amp;N$348,$219:$219,0),FALSE),"")</f>
        <v/>
      </c>
      <c r="O595" s="8" t="str">
        <f>IFERROR(VLOOKUP($B$592,$221:$343,MATCH($R595&amp;"/"&amp;O$348,$219:$219,0),FALSE),"")</f>
        <v/>
      </c>
      <c r="P595" s="8" t="str">
        <f>IFERROR(VLOOKUP($B$592,$221:$343,MATCH($R595&amp;"/"&amp;P$348,$219:$219,0),FALSE),"")</f>
        <v/>
      </c>
      <c r="Q595" s="6"/>
      <c r="R595" s="9" t="s">
        <v>14</v>
      </c>
    </row>
    <row r="596" spans="2:18">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t="str">
        <f>IFERROR(VLOOKUP($B$592,$221:$343,MATCH($R596&amp;"/"&amp;F$348,$219:$219,0),FALSE),"")</f>
        <v/>
      </c>
      <c r="G596" s="7" t="str">
        <f>IFERROR(VLOOKUP($B$592,$221:$343,MATCH($R596&amp;"/"&amp;G$348,$219:$219,0),FALSE),"")</f>
        <v/>
      </c>
      <c r="H596" s="7" t="str">
        <f>IFERROR(VLOOKUP($B$592,$221:$343,MATCH($R596&amp;"/"&amp;H$348,$219:$219,0),FALSE),"")</f>
        <v/>
      </c>
      <c r="I596" s="7" t="str">
        <f>IFERROR(VLOOKUP($B$592,$221:$343,MATCH($R596&amp;"/"&amp;I$348,$219:$219,0),FALSE),"")</f>
        <v/>
      </c>
      <c r="J596" s="7" t="str">
        <f>IFERROR(VLOOKUP($B$592,$221:$343,MATCH($R596&amp;"/"&amp;J$348,$219:$219,0),FALSE),"")</f>
        <v/>
      </c>
      <c r="K596" s="7" t="str">
        <f>IFERROR(VLOOKUP($B$592,$221:$343,MATCH($R596&amp;"/"&amp;K$348,$219:$219,0),FALSE),"")</f>
        <v/>
      </c>
      <c r="L596" s="7" t="str">
        <f>IFERROR(VLOOKUP($B$592,$221:$343,MATCH($R596&amp;"/"&amp;L$348,$219:$219,0),FALSE),"")</f>
        <v/>
      </c>
      <c r="M596" s="7" t="str">
        <f>IFERROR(VLOOKUP($B$592,$221:$343,MATCH($R596&amp;"/"&amp;M$348,$219:$219,0),FALSE),"")</f>
        <v/>
      </c>
      <c r="N596" s="8" t="str">
        <f>IFERROR(VLOOKUP($B$592,$221:$343,MATCH($R596&amp;"/"&amp;N$348,$219:$219,0),FALSE),IFERROR((VLOOKUP($B$592,$221:$343,MATCH($R595&amp;"/"&amp;N$348,$219:$219,0),FALSE)/3)*4,IFERROR(VLOOKUP($B$592,$221:$343,MATCH($R594&amp;"/"&amp;N$348,$219:$219,0),FALSE)*2,IFERROR(VLOOKUP($B$592,$221:$343,MATCH($R593&amp;"/"&amp;N$348,$219:$219,0),FALSE)*4,""))))</f>
        <v/>
      </c>
      <c r="O596" s="8" t="str">
        <f>IFERROR(VLOOKUP($B$592,$221:$343,MATCH($R596&amp;"/"&amp;O$348,$219:$219,0),FALSE),IFERROR((VLOOKUP($B$592,$221:$343,MATCH($R595&amp;"/"&amp;O$348,$219:$219,0),FALSE)/3)*4,IFERROR(VLOOKUP($B$592,$221:$343,MATCH($R594&amp;"/"&amp;O$348,$219:$219,0),FALSE)*2,IFERROR(VLOOKUP($B$592,$221:$343,MATCH($R593&amp;"/"&amp;O$348,$219:$219,0),FALSE)*4,""))))</f>
        <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c r="B597" s="10" t="e">
        <f t="shared" ref="B597:P597" si="109">B596/(B$465+B472)</f>
        <v>#VALUE!</v>
      </c>
      <c r="C597" s="10" t="e">
        <f t="shared" si="109"/>
        <v>#VALUE!</v>
      </c>
      <c r="D597" s="10" t="e">
        <f t="shared" si="109"/>
        <v>#VALUE!</v>
      </c>
      <c r="E597" s="10" t="e">
        <f t="shared" si="109"/>
        <v>#VALUE!</v>
      </c>
      <c r="F597" s="10" t="e">
        <f t="shared" si="109"/>
        <v>#VALUE!</v>
      </c>
      <c r="G597" s="10" t="e">
        <f t="shared" si="109"/>
        <v>#VALUE!</v>
      </c>
      <c r="H597" s="10" t="e">
        <f t="shared" si="109"/>
        <v>#VALUE!</v>
      </c>
      <c r="I597" s="10" t="e">
        <f t="shared" si="109"/>
        <v>#VALUE!</v>
      </c>
      <c r="J597" s="10" t="e">
        <f t="shared" si="109"/>
        <v>#VALUE!</v>
      </c>
      <c r="K597" s="10" t="e">
        <f t="shared" si="109"/>
        <v>#VALUE!</v>
      </c>
      <c r="L597" s="10" t="e">
        <f t="shared" si="109"/>
        <v>#VALUE!</v>
      </c>
      <c r="M597" s="10" t="e">
        <f t="shared" si="109"/>
        <v>#VALUE!</v>
      </c>
      <c r="N597" s="10" t="e">
        <f t="shared" si="109"/>
        <v>#VALUE!</v>
      </c>
      <c r="O597" s="10" t="e">
        <f t="shared" ref="O597" si="110">O596/(O$465+O472)</f>
        <v>#VALUE!</v>
      </c>
      <c r="P597" s="10" t="e">
        <f t="shared" si="109"/>
        <v>#VALUE!</v>
      </c>
      <c r="Q597" s="6"/>
      <c r="R597" s="11" t="s">
        <v>392</v>
      </c>
    </row>
    <row r="598" spans="2:18">
      <c r="B598" s="229" t="s">
        <v>364</v>
      </c>
      <c r="C598" s="230"/>
      <c r="D598" s="230"/>
      <c r="E598" s="230"/>
      <c r="F598" s="230"/>
      <c r="G598" s="230"/>
      <c r="H598" s="230"/>
      <c r="I598" s="230"/>
      <c r="J598" s="230"/>
      <c r="K598" s="230"/>
      <c r="L598" s="230"/>
      <c r="M598" s="230"/>
      <c r="N598" s="230"/>
      <c r="O598" s="115"/>
      <c r="P598" s="115"/>
    </row>
    <row r="599" spans="2:18">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t="str">
        <f>IFERROR(VLOOKUP($B$598,$221:$343,MATCH($R599&amp;"/"&amp;H$348,$219:$219,0),FALSE),"")</f>
        <v/>
      </c>
      <c r="I599" s="7" t="str">
        <f>IFERROR(VLOOKUP($B$598,$221:$343,MATCH($R599&amp;"/"&amp;I$348,$219:$219,0),FALSE),"")</f>
        <v/>
      </c>
      <c r="J599" s="7" t="str">
        <f>IFERROR(VLOOKUP($B$598,$221:$343,MATCH($R599&amp;"/"&amp;J$348,$219:$219,0),FALSE),"")</f>
        <v/>
      </c>
      <c r="K599" s="7" t="str">
        <f>IFERROR(VLOOKUP($B$598,$221:$343,MATCH($R599&amp;"/"&amp;K$348,$219:$219,0),FALSE),"")</f>
        <v/>
      </c>
      <c r="L599" s="7" t="str">
        <f>IFERROR(VLOOKUP($B$598,$221:$343,MATCH($R599&amp;"/"&amp;L$348,$219:$219,0),FALSE),"")</f>
        <v/>
      </c>
      <c r="M599" s="7" t="str">
        <f>IFERROR(VLOOKUP($B$598,$221:$343,MATCH($R599&amp;"/"&amp;M$348,$219:$219,0),FALSE),"")</f>
        <v/>
      </c>
      <c r="N599" s="8" t="str">
        <f>IFERROR(VLOOKUP($B$598,$221:$343,MATCH($R599&amp;"/"&amp;N$348,$219:$219,0),FALSE),"")</f>
        <v/>
      </c>
      <c r="O599" s="8" t="str">
        <f>IFERROR(VLOOKUP($B$598,$221:$343,MATCH($R599&amp;"/"&amp;O$348,$219:$219,0),FALSE),"")</f>
        <v/>
      </c>
      <c r="P599" s="8" t="str">
        <f>IFERROR(VLOOKUP($B$598,$221:$343,MATCH($R599&amp;"/"&amp;P$348,$219:$219,0),FALSE),"")</f>
        <v/>
      </c>
      <c r="Q599" s="6"/>
      <c r="R599" s="9" t="s">
        <v>12</v>
      </c>
    </row>
    <row r="600" spans="2:18">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t="str">
        <f>IFERROR(VLOOKUP($B$598,$221:$343,MATCH($R600&amp;"/"&amp;H$348,$219:$219,0),FALSE),"")</f>
        <v/>
      </c>
      <c r="I600" s="7" t="str">
        <f>IFERROR(VLOOKUP($B$598,$221:$343,MATCH($R600&amp;"/"&amp;I$348,$219:$219,0),FALSE),"")</f>
        <v/>
      </c>
      <c r="J600" s="7" t="str">
        <f>IFERROR(VLOOKUP($B$598,$221:$343,MATCH($R600&amp;"/"&amp;J$348,$219:$219,0),FALSE),"")</f>
        <v/>
      </c>
      <c r="K600" s="7" t="str">
        <f>IFERROR(VLOOKUP($B$598,$221:$343,MATCH($R600&amp;"/"&amp;K$348,$219:$219,0),FALSE),"")</f>
        <v/>
      </c>
      <c r="L600" s="7" t="str">
        <f>IFERROR(VLOOKUP($B$598,$221:$343,MATCH($R600&amp;"/"&amp;L$348,$219:$219,0),FALSE),"")</f>
        <v/>
      </c>
      <c r="M600" s="7" t="str">
        <f>IFERROR(VLOOKUP($B$598,$221:$343,MATCH($R600&amp;"/"&amp;M$348,$219:$219,0),FALSE),"")</f>
        <v/>
      </c>
      <c r="N600" s="8" t="str">
        <f>IFERROR(VLOOKUP($B$598,$221:$343,MATCH($R600&amp;"/"&amp;N$348,$219:$219,0),FALSE),"")</f>
        <v/>
      </c>
      <c r="O600" s="8" t="str">
        <f>IFERROR(VLOOKUP($B$598,$221:$343,MATCH($R600&amp;"/"&amp;O$348,$219:$219,0),FALSE),"")</f>
        <v/>
      </c>
      <c r="P600" s="8" t="str">
        <f>IFERROR(VLOOKUP($B$598,$221:$343,MATCH($R600&amp;"/"&amp;P$348,$219:$219,0),FALSE),"")</f>
        <v/>
      </c>
      <c r="Q600" s="6"/>
      <c r="R600" s="9" t="s">
        <v>13</v>
      </c>
    </row>
    <row r="601" spans="2:18">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t="str">
        <f>IFERROR(VLOOKUP($B$598,$221:$343,MATCH($R601&amp;"/"&amp;G$348,$219:$219,0),FALSE),"")</f>
        <v/>
      </c>
      <c r="H601" s="7" t="str">
        <f>IFERROR(VLOOKUP($B$598,$221:$343,MATCH($R601&amp;"/"&amp;H$348,$219:$219,0),FALSE),"")</f>
        <v/>
      </c>
      <c r="I601" s="7" t="str">
        <f>IFERROR(VLOOKUP($B$598,$221:$343,MATCH($R601&amp;"/"&amp;I$348,$219:$219,0),FALSE),"")</f>
        <v/>
      </c>
      <c r="J601" s="7" t="str">
        <f>IFERROR(VLOOKUP($B$598,$221:$343,MATCH($R601&amp;"/"&amp;J$348,$219:$219,0),FALSE),"")</f>
        <v/>
      </c>
      <c r="K601" s="7" t="str">
        <f>IFERROR(VLOOKUP($B$598,$221:$343,MATCH($R601&amp;"/"&amp;K$348,$219:$219,0),FALSE),"")</f>
        <v/>
      </c>
      <c r="L601" s="7" t="str">
        <f>IFERROR(VLOOKUP($B$598,$221:$343,MATCH($R601&amp;"/"&amp;L$348,$219:$219,0),FALSE),"")</f>
        <v/>
      </c>
      <c r="M601" s="7" t="str">
        <f>IFERROR(VLOOKUP($B$598,$221:$343,MATCH($R601&amp;"/"&amp;M$348,$219:$219,0),FALSE),"")</f>
        <v/>
      </c>
      <c r="N601" s="8" t="str">
        <f>IFERROR(VLOOKUP($B$598,$221:$343,MATCH($R601&amp;"/"&amp;N$348,$219:$219,0),FALSE),"")</f>
        <v/>
      </c>
      <c r="O601" s="8" t="str">
        <f>IFERROR(VLOOKUP($B$598,$221:$343,MATCH($R601&amp;"/"&amp;O$348,$219:$219,0),FALSE),"")</f>
        <v/>
      </c>
      <c r="P601" s="8" t="str">
        <f>IFERROR(VLOOKUP($B$598,$221:$343,MATCH($R601&amp;"/"&amp;P$348,$219:$219,0),FALSE),"")</f>
        <v/>
      </c>
      <c r="Q601" s="6"/>
      <c r="R601" s="9" t="s">
        <v>14</v>
      </c>
    </row>
    <row r="602" spans="2:18">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t="str">
        <f>IFERROR(VLOOKUP($B$598,$221:$343,MATCH($R602&amp;"/"&amp;F$348,$219:$219,0),FALSE),"")</f>
        <v/>
      </c>
      <c r="G602" s="7" t="str">
        <f>IFERROR(VLOOKUP($B$598,$221:$343,MATCH($R602&amp;"/"&amp;G$348,$219:$219,0),FALSE),"")</f>
        <v/>
      </c>
      <c r="H602" s="7" t="str">
        <f>IFERROR(VLOOKUP($B$598,$221:$343,MATCH($R602&amp;"/"&amp;H$348,$219:$219,0),FALSE),"")</f>
        <v/>
      </c>
      <c r="I602" s="7" t="str">
        <f>IFERROR(VLOOKUP($B$598,$221:$343,MATCH($R602&amp;"/"&amp;I$348,$219:$219,0),FALSE),"")</f>
        <v/>
      </c>
      <c r="J602" s="7" t="str">
        <f>IFERROR(VLOOKUP($B$598,$221:$343,MATCH($R602&amp;"/"&amp;J$348,$219:$219,0),FALSE),"")</f>
        <v/>
      </c>
      <c r="K602" s="7" t="str">
        <f>IFERROR(VLOOKUP($B$598,$221:$343,MATCH($R602&amp;"/"&amp;K$348,$219:$219,0),FALSE),"")</f>
        <v/>
      </c>
      <c r="L602" s="7" t="str">
        <f>IFERROR(VLOOKUP($B$598,$221:$343,MATCH($R602&amp;"/"&amp;L$348,$219:$219,0),FALSE),"")</f>
        <v/>
      </c>
      <c r="M602" s="7" t="str">
        <f>IFERROR(VLOOKUP($B$598,$221:$343,MATCH($R602&amp;"/"&amp;M$348,$219:$219,0),FALSE),"")</f>
        <v/>
      </c>
      <c r="N602" s="8" t="str">
        <f>IFERROR(VLOOKUP($B$598,$221:$343,MATCH($R602&amp;"/"&amp;N$348,$219:$219,0),FALSE),"")</f>
        <v/>
      </c>
      <c r="O602" s="8" t="str">
        <f>IFERROR(VLOOKUP($B$598,$221:$343,MATCH($R602&amp;"/"&amp;O$348,$219:$219,0),FALSE),"")</f>
        <v/>
      </c>
      <c r="P602" s="8" t="str">
        <f>IFERROR(VLOOKUP($B$598,$221:$343,MATCH($R602&amp;"/"&amp;P$348,$219:$219,0),FALSE),"")</f>
        <v/>
      </c>
      <c r="Q602" s="6"/>
      <c r="R602" s="9" t="s">
        <v>15</v>
      </c>
    </row>
    <row r="603" spans="2:18">
      <c r="B603" s="111" t="e">
        <f t="shared" ref="B603:M603" si="111">B602/B$588</f>
        <v>#VALUE!</v>
      </c>
      <c r="C603" s="111" t="e">
        <f t="shared" si="111"/>
        <v>#VALUE!</v>
      </c>
      <c r="D603" s="111" t="e">
        <f t="shared" si="111"/>
        <v>#VALUE!</v>
      </c>
      <c r="E603" s="111" t="e">
        <f t="shared" si="111"/>
        <v>#VALUE!</v>
      </c>
      <c r="F603" s="111" t="e">
        <f t="shared" si="111"/>
        <v>#VALUE!</v>
      </c>
      <c r="G603" s="111" t="e">
        <f t="shared" si="111"/>
        <v>#VALUE!</v>
      </c>
      <c r="H603" s="111" t="e">
        <f t="shared" si="111"/>
        <v>#VALUE!</v>
      </c>
      <c r="I603" s="111" t="e">
        <f t="shared" si="111"/>
        <v>#VALUE!</v>
      </c>
      <c r="J603" s="111" t="e">
        <f t="shared" si="111"/>
        <v>#VALUE!</v>
      </c>
      <c r="K603" s="111" t="e">
        <f t="shared" si="111"/>
        <v>#VALUE!</v>
      </c>
      <c r="L603" s="111" t="e">
        <f t="shared" si="111"/>
        <v>#VALUE!</v>
      </c>
      <c r="M603" s="111" t="e">
        <f t="shared" si="111"/>
        <v>#VALUE!</v>
      </c>
      <c r="N603" s="111" t="e">
        <f>IFERROR(N602/N$588,IFERROR(N601/N$588,IFERROR(N600/N$588,N599/N$588)))</f>
        <v>#VALUE!</v>
      </c>
      <c r="O603" s="111" t="e">
        <f>IFERROR(O602/O$588,IFERROR(O601/O$588,IFERROR(O600/O$588,O599/O$588)))</f>
        <v>#VALUE!</v>
      </c>
      <c r="P603" s="111" t="e">
        <f>IFERROR(P602/P$588,IFERROR(P601/P$588,IFERROR(P600/P$588,P599/P$588)))</f>
        <v>#VALUE!</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t="str">
        <f>IFERROR(B599+B611,"")</f>
        <v/>
      </c>
      <c r="C605" s="7" t="str">
        <f t="shared" ref="C605:P608" si="112">IFERROR(C599+C611,"")</f>
        <v/>
      </c>
      <c r="D605" s="7" t="str">
        <f t="shared" si="112"/>
        <v/>
      </c>
      <c r="E605" s="7" t="str">
        <f t="shared" si="112"/>
        <v/>
      </c>
      <c r="F605" s="7" t="str">
        <f t="shared" si="112"/>
        <v/>
      </c>
      <c r="G605" s="7" t="str">
        <f t="shared" si="112"/>
        <v/>
      </c>
      <c r="H605" s="7" t="str">
        <f t="shared" si="112"/>
        <v/>
      </c>
      <c r="I605" s="7" t="str">
        <f t="shared" si="112"/>
        <v/>
      </c>
      <c r="J605" s="7" t="str">
        <f t="shared" si="112"/>
        <v/>
      </c>
      <c r="K605" s="7" t="str">
        <f t="shared" si="112"/>
        <v/>
      </c>
      <c r="L605" s="7" t="str">
        <f t="shared" si="112"/>
        <v/>
      </c>
      <c r="M605" s="7" t="str">
        <f t="shared" si="112"/>
        <v/>
      </c>
      <c r="N605" s="8" t="str">
        <f t="shared" si="112"/>
        <v/>
      </c>
      <c r="O605" s="8" t="str">
        <f t="shared" ref="O605" si="113">IFERROR(O599+O611,"")</f>
        <v/>
      </c>
      <c r="P605" s="8" t="str">
        <f t="shared" si="112"/>
        <v/>
      </c>
      <c r="Q605" s="6"/>
      <c r="R605" s="9" t="s">
        <v>12</v>
      </c>
    </row>
    <row r="606" spans="2:18">
      <c r="B606" s="7" t="str">
        <f t="shared" ref="B606:O608" si="114">IFERROR(B600+B612,"")</f>
        <v/>
      </c>
      <c r="C606" s="7" t="str">
        <f t="shared" si="114"/>
        <v/>
      </c>
      <c r="D606" s="7" t="str">
        <f t="shared" si="114"/>
        <v/>
      </c>
      <c r="E606" s="7" t="str">
        <f t="shared" si="114"/>
        <v/>
      </c>
      <c r="F606" s="7" t="str">
        <f t="shared" si="114"/>
        <v/>
      </c>
      <c r="G606" s="7" t="str">
        <f t="shared" si="114"/>
        <v/>
      </c>
      <c r="H606" s="7" t="str">
        <f t="shared" si="114"/>
        <v/>
      </c>
      <c r="I606" s="7" t="str">
        <f t="shared" si="114"/>
        <v/>
      </c>
      <c r="J606" s="7" t="str">
        <f t="shared" si="114"/>
        <v/>
      </c>
      <c r="K606" s="7" t="str">
        <f t="shared" si="114"/>
        <v/>
      </c>
      <c r="L606" s="7" t="str">
        <f t="shared" si="114"/>
        <v/>
      </c>
      <c r="M606" s="7" t="str">
        <f t="shared" si="114"/>
        <v/>
      </c>
      <c r="N606" s="8" t="str">
        <f t="shared" si="114"/>
        <v/>
      </c>
      <c r="O606" s="8" t="str">
        <f t="shared" si="114"/>
        <v/>
      </c>
      <c r="P606" s="8" t="str">
        <f t="shared" si="112"/>
        <v/>
      </c>
      <c r="Q606" s="6"/>
      <c r="R606" s="9" t="s">
        <v>13</v>
      </c>
    </row>
    <row r="607" spans="2:18">
      <c r="B607" s="7" t="str">
        <f t="shared" si="114"/>
        <v/>
      </c>
      <c r="C607" s="7" t="str">
        <f t="shared" si="114"/>
        <v/>
      </c>
      <c r="D607" s="7" t="str">
        <f t="shared" si="114"/>
        <v/>
      </c>
      <c r="E607" s="7" t="str">
        <f t="shared" si="114"/>
        <v/>
      </c>
      <c r="F607" s="7" t="str">
        <f t="shared" si="114"/>
        <v/>
      </c>
      <c r="G607" s="7" t="str">
        <f t="shared" si="114"/>
        <v/>
      </c>
      <c r="H607" s="7" t="str">
        <f t="shared" si="114"/>
        <v/>
      </c>
      <c r="I607" s="7" t="str">
        <f t="shared" si="114"/>
        <v/>
      </c>
      <c r="J607" s="7" t="str">
        <f t="shared" si="114"/>
        <v/>
      </c>
      <c r="K607" s="7" t="str">
        <f t="shared" si="114"/>
        <v/>
      </c>
      <c r="L607" s="7" t="str">
        <f t="shared" si="114"/>
        <v/>
      </c>
      <c r="M607" s="7" t="str">
        <f t="shared" si="114"/>
        <v/>
      </c>
      <c r="N607" s="8" t="str">
        <f t="shared" si="114"/>
        <v/>
      </c>
      <c r="O607" s="8" t="str">
        <f t="shared" si="114"/>
        <v/>
      </c>
      <c r="P607" s="8" t="str">
        <f t="shared" si="112"/>
        <v/>
      </c>
      <c r="Q607" s="6"/>
      <c r="R607" s="9" t="s">
        <v>14</v>
      </c>
    </row>
    <row r="608" spans="2:18">
      <c r="B608" s="7" t="str">
        <f t="shared" si="114"/>
        <v/>
      </c>
      <c r="C608" s="18" t="str">
        <f t="shared" si="114"/>
        <v/>
      </c>
      <c r="D608" s="18" t="str">
        <f t="shared" si="114"/>
        <v/>
      </c>
      <c r="E608" s="18" t="str">
        <f t="shared" si="114"/>
        <v/>
      </c>
      <c r="F608" s="18" t="str">
        <f t="shared" si="114"/>
        <v/>
      </c>
      <c r="G608" s="18" t="str">
        <f t="shared" si="114"/>
        <v/>
      </c>
      <c r="H608" s="18" t="str">
        <f t="shared" si="114"/>
        <v/>
      </c>
      <c r="I608" s="18" t="str">
        <f t="shared" si="114"/>
        <v/>
      </c>
      <c r="J608" s="18" t="str">
        <f t="shared" si="114"/>
        <v/>
      </c>
      <c r="K608" s="18" t="str">
        <f t="shared" si="114"/>
        <v/>
      </c>
      <c r="L608" s="18" t="str">
        <f t="shared" si="114"/>
        <v/>
      </c>
      <c r="M608" s="18" t="str">
        <f t="shared" si="114"/>
        <v/>
      </c>
      <c r="N608" s="18" t="str">
        <f t="shared" si="114"/>
        <v/>
      </c>
      <c r="O608" s="18" t="str">
        <f t="shared" si="114"/>
        <v/>
      </c>
      <c r="P608" s="18" t="str">
        <f t="shared" si="112"/>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365</v>
      </c>
      <c r="C610" s="236"/>
      <c r="D610" s="236"/>
      <c r="E610" s="236"/>
      <c r="F610" s="236"/>
      <c r="G610" s="236"/>
      <c r="H610" s="236"/>
      <c r="I610" s="236"/>
      <c r="J610" s="236"/>
      <c r="K610" s="236"/>
      <c r="L610" s="236"/>
      <c r="M610" s="236"/>
      <c r="N610" s="236"/>
      <c r="O610" s="118"/>
      <c r="P610" s="118"/>
    </row>
    <row r="611" spans="2:18">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t="str">
        <f>IFERROR(VLOOKUP($B$610,$221:$343,MATCH($R611&amp;"/"&amp;H$348,$219:$219,0),FALSE),"")</f>
        <v/>
      </c>
      <c r="I611" s="7" t="str">
        <f>IFERROR(VLOOKUP($B$610,$221:$343,MATCH($R611&amp;"/"&amp;I$348,$219:$219,0),FALSE),"")</f>
        <v/>
      </c>
      <c r="J611" s="7" t="str">
        <f>IFERROR(VLOOKUP($B$610,$221:$343,MATCH($R611&amp;"/"&amp;J$348,$219:$219,0),FALSE),"")</f>
        <v/>
      </c>
      <c r="K611" s="7" t="str">
        <f>IFERROR(VLOOKUP($B$610,$221:$343,MATCH($R611&amp;"/"&amp;K$348,$219:$219,0),FALSE),"")</f>
        <v/>
      </c>
      <c r="L611" s="7" t="str">
        <f>IFERROR(VLOOKUP($B$610,$221:$343,MATCH($R611&amp;"/"&amp;L$348,$219:$219,0),FALSE),"")</f>
        <v/>
      </c>
      <c r="M611" s="7" t="str">
        <f>IFERROR(VLOOKUP($B$610,$221:$343,MATCH($R611&amp;"/"&amp;M$348,$219:$219,0),FALSE),"")</f>
        <v/>
      </c>
      <c r="N611" s="8" t="str">
        <f>IFERROR(VLOOKUP($B$610,$221:$343,MATCH($R611&amp;"/"&amp;N$348,$219:$219,0),FALSE),"")</f>
        <v/>
      </c>
      <c r="O611" s="8" t="str">
        <f>IFERROR(VLOOKUP($B$610,$221:$343,MATCH($R611&amp;"/"&amp;O$348,$219:$219,0),FALSE),"")</f>
        <v/>
      </c>
      <c r="P611" s="8" t="str">
        <f>IFERROR(VLOOKUP($B$610,$221:$343,MATCH($R611&amp;"/"&amp;P$348,$219:$219,0),FALSE),"")</f>
        <v/>
      </c>
      <c r="Q611" s="6"/>
      <c r="R611" s="9" t="s">
        <v>12</v>
      </c>
    </row>
    <row r="612" spans="2:18">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t="str">
        <f>IFERROR(VLOOKUP($B$610,$221:$343,MATCH($R612&amp;"/"&amp;H$348,$219:$219,0),FALSE),"")</f>
        <v/>
      </c>
      <c r="I612" s="7" t="str">
        <f>IFERROR(VLOOKUP($B$610,$221:$343,MATCH($R612&amp;"/"&amp;I$348,$219:$219,0),FALSE),"")</f>
        <v/>
      </c>
      <c r="J612" s="7" t="str">
        <f>IFERROR(VLOOKUP($B$610,$221:$343,MATCH($R612&amp;"/"&amp;J$348,$219:$219,0),FALSE),"")</f>
        <v/>
      </c>
      <c r="K612" s="7" t="str">
        <f>IFERROR(VLOOKUP($B$610,$221:$343,MATCH($R612&amp;"/"&amp;K$348,$219:$219,0),FALSE),"")</f>
        <v/>
      </c>
      <c r="L612" s="7" t="str">
        <f>IFERROR(VLOOKUP($B$610,$221:$343,MATCH($R612&amp;"/"&amp;L$348,$219:$219,0),FALSE),"")</f>
        <v/>
      </c>
      <c r="M612" s="7" t="str">
        <f>IFERROR(VLOOKUP($B$610,$221:$343,MATCH($R612&amp;"/"&amp;M$348,$219:$219,0),FALSE),"")</f>
        <v/>
      </c>
      <c r="N612" s="8" t="str">
        <f>IFERROR(VLOOKUP($B$610,$221:$343,MATCH($R612&amp;"/"&amp;N$348,$219:$219,0),FALSE),"")</f>
        <v/>
      </c>
      <c r="O612" s="8" t="str">
        <f>IFERROR(VLOOKUP($B$610,$221:$343,MATCH($R612&amp;"/"&amp;O$348,$219:$219,0),FALSE),"")</f>
        <v/>
      </c>
      <c r="P612" s="8" t="str">
        <f>IFERROR(VLOOKUP($B$610,$221:$343,MATCH($R612&amp;"/"&amp;P$348,$219:$219,0),FALSE),"")</f>
        <v/>
      </c>
      <c r="Q612" s="6"/>
      <c r="R612" s="9" t="s">
        <v>13</v>
      </c>
    </row>
    <row r="613" spans="2:18">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t="str">
        <f>IFERROR(VLOOKUP($B$610,$221:$343,MATCH($R613&amp;"/"&amp;G$348,$219:$219,0),FALSE),"")</f>
        <v/>
      </c>
      <c r="H613" s="7" t="str">
        <f>IFERROR(VLOOKUP($B$610,$221:$343,MATCH($R613&amp;"/"&amp;H$348,$219:$219,0),FALSE),"")</f>
        <v/>
      </c>
      <c r="I613" s="7" t="str">
        <f>IFERROR(VLOOKUP($B$610,$221:$343,MATCH($R613&amp;"/"&amp;I$348,$219:$219,0),FALSE),"")</f>
        <v/>
      </c>
      <c r="J613" s="7" t="str">
        <f>IFERROR(VLOOKUP($B$610,$221:$343,MATCH($R613&amp;"/"&amp;J$348,$219:$219,0),FALSE),"")</f>
        <v/>
      </c>
      <c r="K613" s="7" t="str">
        <f>IFERROR(VLOOKUP($B$610,$221:$343,MATCH($R613&amp;"/"&amp;K$348,$219:$219,0),FALSE),"")</f>
        <v/>
      </c>
      <c r="L613" s="7" t="str">
        <f>IFERROR(VLOOKUP($B$610,$221:$343,MATCH($R613&amp;"/"&amp;L$348,$219:$219,0),FALSE),"")</f>
        <v/>
      </c>
      <c r="M613" s="7" t="str">
        <f>IFERROR(VLOOKUP($B$610,$221:$343,MATCH($R613&amp;"/"&amp;M$348,$219:$219,0),FALSE),"")</f>
        <v/>
      </c>
      <c r="N613" s="8" t="str">
        <f>IFERROR(VLOOKUP($B$610,$221:$343,MATCH($R613&amp;"/"&amp;N$348,$219:$219,0),FALSE),"")</f>
        <v/>
      </c>
      <c r="O613" s="8" t="str">
        <f>IFERROR(VLOOKUP($B$610,$221:$343,MATCH($R613&amp;"/"&amp;O$348,$219:$219,0),FALSE),"")</f>
        <v/>
      </c>
      <c r="P613" s="8" t="str">
        <f>IFERROR(VLOOKUP($B$610,$221:$343,MATCH($R613&amp;"/"&amp;P$348,$219:$219,0),FALSE),"")</f>
        <v/>
      </c>
      <c r="Q613" s="6"/>
      <c r="R613" s="9" t="s">
        <v>14</v>
      </c>
    </row>
    <row r="614" spans="2:18">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t="str">
        <f>IFERROR(VLOOKUP($B$610,$221:$343,MATCH($R614&amp;"/"&amp;F$348,$219:$219,0),FALSE),"")</f>
        <v/>
      </c>
      <c r="G614" s="7" t="str">
        <f>IFERROR(VLOOKUP($B$610,$221:$343,MATCH($R614&amp;"/"&amp;G$348,$219:$219,0),FALSE),"")</f>
        <v/>
      </c>
      <c r="H614" s="7" t="str">
        <f>IFERROR(VLOOKUP($B$610,$221:$343,MATCH($R614&amp;"/"&amp;H$348,$219:$219,0),FALSE),"")</f>
        <v/>
      </c>
      <c r="I614" s="7" t="str">
        <f>IFERROR(VLOOKUP($B$610,$221:$343,MATCH($R614&amp;"/"&amp;I$348,$219:$219,0),FALSE),"")</f>
        <v/>
      </c>
      <c r="J614" s="7" t="str">
        <f>IFERROR(VLOOKUP($B$610,$221:$343,MATCH($R614&amp;"/"&amp;J$348,$219:$219,0),FALSE),"")</f>
        <v/>
      </c>
      <c r="K614" s="7" t="str">
        <f>IFERROR(VLOOKUP($B$610,$221:$343,MATCH($R614&amp;"/"&amp;K$348,$219:$219,0),FALSE),"")</f>
        <v/>
      </c>
      <c r="L614" s="7" t="str">
        <f>IFERROR(VLOOKUP($B$610,$221:$343,MATCH($R614&amp;"/"&amp;L$348,$219:$219,0),FALSE),"")</f>
        <v/>
      </c>
      <c r="M614" s="7" t="str">
        <f>IFERROR(VLOOKUP($B$610,$221:$343,MATCH($R614&amp;"/"&amp;M$348,$219:$219,0),FALSE),"")</f>
        <v/>
      </c>
      <c r="N614" s="8" t="str">
        <f>IFERROR(VLOOKUP($B$610,$221:$343,MATCH($R614&amp;"/"&amp;N$348,$219:$219,0),FALSE),"")</f>
        <v/>
      </c>
      <c r="O614" s="8" t="str">
        <f>IFERROR(VLOOKUP($B$610,$221:$343,MATCH($R614&amp;"/"&amp;O$348,$219:$219,0),FALSE),"")</f>
        <v/>
      </c>
      <c r="P614" s="8" t="str">
        <f>IFERROR(VLOOKUP($B$610,$221:$343,MATCH($R614&amp;"/"&amp;P$348,$219:$219,0),FALSE),"")</f>
        <v/>
      </c>
      <c r="Q614" s="6"/>
      <c r="R614" s="9" t="s">
        <v>15</v>
      </c>
    </row>
    <row r="615" spans="2:18">
      <c r="B615" s="237" t="s">
        <v>366</v>
      </c>
      <c r="C615" s="238"/>
      <c r="D615" s="238"/>
      <c r="E615" s="238"/>
      <c r="F615" s="238"/>
      <c r="G615" s="238"/>
      <c r="H615" s="238"/>
      <c r="I615" s="238"/>
      <c r="J615" s="238"/>
      <c r="K615" s="238"/>
      <c r="L615" s="238"/>
      <c r="M615" s="238"/>
      <c r="N615" s="238"/>
      <c r="O615" s="122"/>
      <c r="P615" s="122"/>
    </row>
    <row r="616" spans="2:18">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t="str">
        <f>IFERROR(VLOOKUP($B$615,$221:$343,MATCH($R616&amp;"/"&amp;H$348,$219:$219,0),FALSE),"")</f>
        <v/>
      </c>
      <c r="I616" s="7" t="str">
        <f>IFERROR(VLOOKUP($B$615,$221:$343,MATCH($R616&amp;"/"&amp;I$348,$219:$219,0),FALSE),"")</f>
        <v/>
      </c>
      <c r="J616" s="7" t="str">
        <f>IFERROR(VLOOKUP($B$615,$221:$343,MATCH($R616&amp;"/"&amp;J$348,$219:$219,0),FALSE),"")</f>
        <v/>
      </c>
      <c r="K616" s="7" t="str">
        <f>IFERROR(VLOOKUP($B$615,$221:$343,MATCH($R616&amp;"/"&amp;K$348,$219:$219,0),FALSE),"")</f>
        <v/>
      </c>
      <c r="L616" s="7" t="str">
        <f>IFERROR(VLOOKUP($B$615,$221:$343,MATCH($R616&amp;"/"&amp;L$348,$219:$219,0),FALSE),"")</f>
        <v/>
      </c>
      <c r="M616" s="7" t="str">
        <f>IFERROR(VLOOKUP($B$615,$221:$343,MATCH($R616&amp;"/"&amp;M$348,$219:$219,0),FALSE),"")</f>
        <v/>
      </c>
      <c r="N616" s="8" t="str">
        <f>IFERROR(VLOOKUP($B$615,$221:$343,MATCH($R616&amp;"/"&amp;N$348,$219:$219,0),FALSE),"")</f>
        <v/>
      </c>
      <c r="O616" s="8" t="str">
        <f>IFERROR(VLOOKUP($B$615,$221:$343,MATCH($R616&amp;"/"&amp;O$348,$219:$219,0),FALSE),"")</f>
        <v/>
      </c>
      <c r="P616" s="8" t="str">
        <f>IFERROR(VLOOKUP($B$615,$221:$343,MATCH($R616&amp;"/"&amp;P$348,$219:$219,0),FALSE),"")</f>
        <v/>
      </c>
      <c r="Q616" s="6"/>
      <c r="R616" s="9" t="s">
        <v>12</v>
      </c>
    </row>
    <row r="617" spans="2:18">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t="str">
        <f>IFERROR(VLOOKUP($B$615,$221:$343,MATCH($R617&amp;"/"&amp;H$348,$219:$219,0),FALSE),"")</f>
        <v/>
      </c>
      <c r="I617" s="7" t="str">
        <f>IFERROR(VLOOKUP($B$615,$221:$343,MATCH($R617&amp;"/"&amp;I$348,$219:$219,0),FALSE),"")</f>
        <v/>
      </c>
      <c r="J617" s="7" t="str">
        <f>IFERROR(VLOOKUP($B$615,$221:$343,MATCH($R617&amp;"/"&amp;J$348,$219:$219,0),FALSE),"")</f>
        <v/>
      </c>
      <c r="K617" s="7" t="str">
        <f>IFERROR(VLOOKUP($B$615,$221:$343,MATCH($R617&amp;"/"&amp;K$348,$219:$219,0),FALSE),"")</f>
        <v/>
      </c>
      <c r="L617" s="7" t="str">
        <f>IFERROR(VLOOKUP($B$615,$221:$343,MATCH($R617&amp;"/"&amp;L$348,$219:$219,0),FALSE),"")</f>
        <v/>
      </c>
      <c r="M617" s="7" t="str">
        <f>IFERROR(VLOOKUP($B$615,$221:$343,MATCH($R617&amp;"/"&amp;M$348,$219:$219,0),FALSE),"")</f>
        <v/>
      </c>
      <c r="N617" s="8" t="str">
        <f>IFERROR(VLOOKUP($B$615,$221:$343,MATCH($R617&amp;"/"&amp;N$348,$219:$219,0),FALSE),"")</f>
        <v/>
      </c>
      <c r="O617" s="8" t="str">
        <f>IFERROR(VLOOKUP($B$615,$221:$343,MATCH($R617&amp;"/"&amp;O$348,$219:$219,0),FALSE),"")</f>
        <v/>
      </c>
      <c r="P617" s="8" t="str">
        <f>IFERROR(VLOOKUP($B$615,$221:$343,MATCH($R617&amp;"/"&amp;P$348,$219:$219,0),FALSE),"")</f>
        <v/>
      </c>
      <c r="Q617" s="6"/>
      <c r="R617" s="9" t="s">
        <v>13</v>
      </c>
    </row>
    <row r="618" spans="2:18">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t="str">
        <f>IFERROR(VLOOKUP($B$615,$221:$343,MATCH($R618&amp;"/"&amp;G$348,$219:$219,0),FALSE),"")</f>
        <v/>
      </c>
      <c r="H618" s="7" t="str">
        <f>IFERROR(VLOOKUP($B$615,$221:$343,MATCH($R618&amp;"/"&amp;H$348,$219:$219,0),FALSE),"")</f>
        <v/>
      </c>
      <c r="I618" s="7" t="str">
        <f>IFERROR(VLOOKUP($B$615,$221:$343,MATCH($R618&amp;"/"&amp;I$348,$219:$219,0),FALSE),"")</f>
        <v/>
      </c>
      <c r="J618" s="7" t="str">
        <f>IFERROR(VLOOKUP($B$615,$221:$343,MATCH($R618&amp;"/"&amp;J$348,$219:$219,0),FALSE),"")</f>
        <v/>
      </c>
      <c r="K618" s="7" t="str">
        <f>IFERROR(VLOOKUP($B$615,$221:$343,MATCH($R618&amp;"/"&amp;K$348,$219:$219,0),FALSE),"")</f>
        <v/>
      </c>
      <c r="L618" s="7" t="str">
        <f>IFERROR(VLOOKUP($B$615,$221:$343,MATCH($R618&amp;"/"&amp;L$348,$219:$219,0),FALSE),"")</f>
        <v/>
      </c>
      <c r="M618" s="7" t="str">
        <f>IFERROR(VLOOKUP($B$615,$221:$343,MATCH($R618&amp;"/"&amp;M$348,$219:$219,0),FALSE),"")</f>
        <v/>
      </c>
      <c r="N618" s="8" t="str">
        <f>IFERROR(VLOOKUP($B$615,$221:$343,MATCH($R618&amp;"/"&amp;N$348,$219:$219,0),FALSE),"")</f>
        <v/>
      </c>
      <c r="O618" s="8" t="str">
        <f>IFERROR(VLOOKUP($B$615,$221:$343,MATCH($R618&amp;"/"&amp;O$348,$219:$219,0),FALSE),"")</f>
        <v/>
      </c>
      <c r="P618" s="8" t="str">
        <f>IFERROR(VLOOKUP($B$615,$221:$343,MATCH($R618&amp;"/"&amp;P$348,$219:$219,0),FALSE),"")</f>
        <v/>
      </c>
      <c r="Q618" s="6"/>
      <c r="R618" s="9" t="s">
        <v>14</v>
      </c>
    </row>
    <row r="619" spans="2:18">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t="str">
        <f>IFERROR(VLOOKUP($B$615,$221:$343,MATCH($R619&amp;"/"&amp;F$348,$219:$219,0),FALSE),"")</f>
        <v/>
      </c>
      <c r="G619" s="7" t="str">
        <f>IFERROR(VLOOKUP($B$615,$221:$343,MATCH($R619&amp;"/"&amp;G$348,$219:$219,0),FALSE),"")</f>
        <v/>
      </c>
      <c r="H619" s="7" t="str">
        <f>IFERROR(VLOOKUP($B$615,$221:$343,MATCH($R619&amp;"/"&amp;H$348,$219:$219,0),FALSE),"")</f>
        <v/>
      </c>
      <c r="I619" s="7" t="str">
        <f>IFERROR(VLOOKUP($B$615,$221:$343,MATCH($R619&amp;"/"&amp;I$348,$219:$219,0),FALSE),"")</f>
        <v/>
      </c>
      <c r="J619" s="7" t="str">
        <f>IFERROR(VLOOKUP($B$615,$221:$343,MATCH($R619&amp;"/"&amp;J$348,$219:$219,0),FALSE),"")</f>
        <v/>
      </c>
      <c r="K619" s="7" t="str">
        <f>IFERROR(VLOOKUP($B$615,$221:$343,MATCH($R619&amp;"/"&amp;K$348,$219:$219,0),FALSE),"")</f>
        <v/>
      </c>
      <c r="L619" s="7" t="str">
        <f>IFERROR(VLOOKUP($B$615,$221:$343,MATCH($R619&amp;"/"&amp;L$348,$219:$219,0),FALSE),"")</f>
        <v/>
      </c>
      <c r="M619" s="7" t="str">
        <f>IFERROR(VLOOKUP($B$615,$221:$343,MATCH($R619&amp;"/"&amp;M$348,$219:$219,0),FALSE),"")</f>
        <v/>
      </c>
      <c r="N619" s="8" t="str">
        <f>IFERROR(VLOOKUP($B$615,$221:$343,MATCH($R619&amp;"/"&amp;N$348,$219:$219,0),FALSE),"")</f>
        <v/>
      </c>
      <c r="O619" s="8" t="str">
        <f>IFERROR(VLOOKUP($B$615,$221:$343,MATCH($R619&amp;"/"&amp;O$348,$219:$219,0),FALSE),"")</f>
        <v/>
      </c>
      <c r="P619" s="8" t="str">
        <f>IFERROR(VLOOKUP($B$615,$221:$343,MATCH($R619&amp;"/"&amp;P$348,$219:$219,0),FALSE),"")</f>
        <v/>
      </c>
      <c r="Q619" s="6"/>
      <c r="R619" s="9" t="s">
        <v>15</v>
      </c>
    </row>
    <row r="620" spans="2:18">
      <c r="B620" s="231" t="s">
        <v>367</v>
      </c>
      <c r="C620" s="232"/>
      <c r="D620" s="232"/>
      <c r="E620" s="232"/>
      <c r="F620" s="232"/>
      <c r="G620" s="232"/>
      <c r="H620" s="232"/>
      <c r="I620" s="232"/>
      <c r="J620" s="232"/>
      <c r="K620" s="232"/>
      <c r="L620" s="232"/>
      <c r="M620" s="232"/>
      <c r="N620" s="232"/>
      <c r="O620" s="120"/>
      <c r="P620" s="120"/>
    </row>
    <row r="621" spans="2:18">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t="str">
        <f>IFERROR(VLOOKUP($B$620,$221:$343,MATCH($R621&amp;"/"&amp;H$348,$219:$219,0),FALSE),"")</f>
        <v/>
      </c>
      <c r="I621" s="7" t="str">
        <f>IFERROR(VLOOKUP($B$620,$221:$343,MATCH($R621&amp;"/"&amp;I$348,$219:$219,0),FALSE),"")</f>
        <v/>
      </c>
      <c r="J621" s="7" t="str">
        <f>IFERROR(VLOOKUP($B$620,$221:$343,MATCH($R621&amp;"/"&amp;J$348,$219:$219,0),FALSE),"")</f>
        <v/>
      </c>
      <c r="K621" s="7" t="str">
        <f>IFERROR(VLOOKUP($B$620,$221:$343,MATCH($R621&amp;"/"&amp;K$348,$219:$219,0),FALSE),"")</f>
        <v/>
      </c>
      <c r="L621" s="7" t="str">
        <f>IFERROR(VLOOKUP($B$620,$221:$343,MATCH($R621&amp;"/"&amp;L$348,$219:$219,0),FALSE),"")</f>
        <v/>
      </c>
      <c r="M621" s="7" t="str">
        <f>IFERROR(VLOOKUP($B$620,$221:$343,MATCH($R621&amp;"/"&amp;M$348,$219:$219,0),FALSE),"")</f>
        <v/>
      </c>
      <c r="N621" s="7" t="str">
        <f>IFERROR(VLOOKUP($B$620,$221:$343,MATCH($R621&amp;"/"&amp;N$348,$219:$219,0),FALSE),"")</f>
        <v/>
      </c>
      <c r="O621" s="7" t="str">
        <f>IFERROR(VLOOKUP($B$620,$221:$343,MATCH($R621&amp;"/"&amp;O$348,$219:$219,0),FALSE),"")</f>
        <v/>
      </c>
      <c r="P621" s="7" t="str">
        <f>IFERROR(VLOOKUP($B$620,$221:$343,MATCH($R621&amp;"/"&amp;P$348,$219:$219,0),FALSE),"")</f>
        <v/>
      </c>
      <c r="Q621" s="6"/>
      <c r="R621" s="9" t="s">
        <v>12</v>
      </c>
    </row>
    <row r="622" spans="2:18">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t="str">
        <f>IFERROR(VLOOKUP($B$620,$221:$343,MATCH($R622&amp;"/"&amp;H$348,$219:$219,0),FALSE),"")</f>
        <v/>
      </c>
      <c r="I622" s="7" t="str">
        <f>IFERROR(VLOOKUP($B$620,$221:$343,MATCH($R622&amp;"/"&amp;I$348,$219:$219,0),FALSE),"")</f>
        <v/>
      </c>
      <c r="J622" s="7" t="str">
        <f>IFERROR(VLOOKUP($B$620,$221:$343,MATCH($R622&amp;"/"&amp;J$348,$219:$219,0),FALSE),"")</f>
        <v/>
      </c>
      <c r="K622" s="7" t="str">
        <f>IFERROR(VLOOKUP($B$620,$221:$343,MATCH($R622&amp;"/"&amp;K$348,$219:$219,0),FALSE),"")</f>
        <v/>
      </c>
      <c r="L622" s="7" t="str">
        <f>IFERROR(VLOOKUP($B$620,$221:$343,MATCH($R622&amp;"/"&amp;L$348,$219:$219,0),FALSE),"")</f>
        <v/>
      </c>
      <c r="M622" s="7" t="str">
        <f>IFERROR(VLOOKUP($B$620,$221:$343,MATCH($R622&amp;"/"&amp;M$348,$219:$219,0),FALSE),"")</f>
        <v/>
      </c>
      <c r="N622" s="7" t="str">
        <f>IFERROR(VLOOKUP($B$620,$221:$343,MATCH($R622&amp;"/"&amp;N$348,$219:$219,0),FALSE),"")</f>
        <v/>
      </c>
      <c r="O622" s="7" t="str">
        <f>IFERROR(VLOOKUP($B$620,$221:$343,MATCH($R622&amp;"/"&amp;O$348,$219:$219,0),FALSE),"")</f>
        <v/>
      </c>
      <c r="P622" s="7" t="str">
        <f>IFERROR(VLOOKUP($B$620,$221:$343,MATCH($R622&amp;"/"&amp;P$348,$219:$219,0),FALSE),"")</f>
        <v/>
      </c>
      <c r="Q622" s="6"/>
      <c r="R622" s="9" t="s">
        <v>13</v>
      </c>
    </row>
    <row r="623" spans="2:18">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t="str">
        <f>IFERROR(VLOOKUP($B$620,$221:$343,MATCH($R623&amp;"/"&amp;G$348,$219:$219,0),FALSE),"")</f>
        <v/>
      </c>
      <c r="H623" s="7" t="str">
        <f>IFERROR(VLOOKUP($B$620,$221:$343,MATCH($R623&amp;"/"&amp;H$348,$219:$219,0),FALSE),"")</f>
        <v/>
      </c>
      <c r="I623" s="7" t="str">
        <f>IFERROR(VLOOKUP($B$620,$221:$343,MATCH($R623&amp;"/"&amp;I$348,$219:$219,0),FALSE),"")</f>
        <v/>
      </c>
      <c r="J623" s="7" t="str">
        <f>IFERROR(VLOOKUP($B$620,$221:$343,MATCH($R623&amp;"/"&amp;J$348,$219:$219,0),FALSE),"")</f>
        <v/>
      </c>
      <c r="K623" s="7" t="str">
        <f>IFERROR(VLOOKUP($B$620,$221:$343,MATCH($R623&amp;"/"&amp;K$348,$219:$219,0),FALSE),"")</f>
        <v/>
      </c>
      <c r="L623" s="7" t="str">
        <f>IFERROR(VLOOKUP($B$620,$221:$343,MATCH($R623&amp;"/"&amp;L$348,$219:$219,0),FALSE),"")</f>
        <v/>
      </c>
      <c r="M623" s="7" t="str">
        <f>IFERROR(VLOOKUP($B$620,$221:$343,MATCH($R623&amp;"/"&amp;M$348,$219:$219,0),FALSE),"")</f>
        <v/>
      </c>
      <c r="N623" s="7" t="str">
        <f>IFERROR(VLOOKUP($B$620,$221:$343,MATCH($R623&amp;"/"&amp;N$348,$219:$219,0),FALSE),"")</f>
        <v/>
      </c>
      <c r="O623" s="7" t="str">
        <f>IFERROR(VLOOKUP($B$620,$221:$343,MATCH($R623&amp;"/"&amp;O$348,$219:$219,0),FALSE),"")</f>
        <v/>
      </c>
      <c r="P623" s="7" t="str">
        <f>IFERROR(VLOOKUP($B$620,$221:$343,MATCH($R623&amp;"/"&amp;P$348,$219:$219,0),FALSE),"")</f>
        <v/>
      </c>
      <c r="Q623" s="6"/>
      <c r="R623" s="9" t="s">
        <v>14</v>
      </c>
    </row>
    <row r="624" spans="2:18">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t="str">
        <f>IFERROR(VLOOKUP($B$620,$221:$343,MATCH($R624&amp;"/"&amp;F$348,$219:$219,0),FALSE),"")</f>
        <v/>
      </c>
      <c r="G624" s="7" t="str">
        <f>IFERROR(VLOOKUP($B$620,$221:$343,MATCH($R624&amp;"/"&amp;G$348,$219:$219,0),FALSE),"")</f>
        <v/>
      </c>
      <c r="H624" s="7" t="str">
        <f>IFERROR(VLOOKUP($B$620,$221:$343,MATCH($R624&amp;"/"&amp;H$348,$219:$219,0),FALSE),"")</f>
        <v/>
      </c>
      <c r="I624" s="7" t="str">
        <f>IFERROR(VLOOKUP($B$620,$221:$343,MATCH($R624&amp;"/"&amp;I$348,$219:$219,0),FALSE),"")</f>
        <v/>
      </c>
      <c r="J624" s="7" t="str">
        <f>IFERROR(VLOOKUP($B$620,$221:$343,MATCH($R624&amp;"/"&amp;J$348,$219:$219,0),FALSE),"")</f>
        <v/>
      </c>
      <c r="K624" s="7" t="str">
        <f>IFERROR(VLOOKUP($B$620,$221:$343,MATCH($R624&amp;"/"&amp;K$348,$219:$219,0),FALSE),"")</f>
        <v/>
      </c>
      <c r="L624" s="7" t="str">
        <f>IFERROR(VLOOKUP($B$620,$221:$343,MATCH($R624&amp;"/"&amp;L$348,$219:$219,0),FALSE),"")</f>
        <v/>
      </c>
      <c r="M624" s="7" t="str">
        <f>IFERROR(VLOOKUP($B$620,$221:$343,MATCH($R624&amp;"/"&amp;M$348,$219:$219,0),FALSE),"")</f>
        <v/>
      </c>
      <c r="N624" s="7" t="str">
        <f>IFERROR(VLOOKUP($B$620,$221:$343,MATCH($R624&amp;"/"&amp;N$348,$219:$219,0),FALSE),"")</f>
        <v/>
      </c>
      <c r="O624" s="7" t="str">
        <f>IFERROR(VLOOKUP($B$620,$221:$343,MATCH($R624&amp;"/"&amp;O$348,$219:$219,0),FALSE),"")</f>
        <v/>
      </c>
      <c r="P624" s="7" t="str">
        <f>IFERROR(VLOOKUP($B$620,$221:$343,MATCH($R624&amp;"/"&amp;P$348,$219:$219,0),FALSE),"")</f>
        <v/>
      </c>
      <c r="Q624" s="6"/>
      <c r="R624" s="9" t="s">
        <v>15</v>
      </c>
    </row>
    <row r="625" spans="2:18">
      <c r="B625" s="239" t="s">
        <v>368</v>
      </c>
      <c r="C625" s="240"/>
      <c r="D625" s="240"/>
      <c r="E625" s="240"/>
      <c r="F625" s="240"/>
      <c r="G625" s="240"/>
      <c r="H625" s="240"/>
      <c r="I625" s="240"/>
      <c r="J625" s="240"/>
      <c r="K625" s="240"/>
      <c r="L625" s="240"/>
      <c r="M625" s="240"/>
      <c r="N625" s="240"/>
      <c r="O625" s="136"/>
      <c r="P625" s="136"/>
    </row>
    <row r="626" spans="2:18">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t="str">
        <f>IFERROR(VLOOKUP($B$625,$221:$343,MATCH($R626&amp;"/"&amp;H$348,$219:$219,0),FALSE),"")</f>
        <v/>
      </c>
      <c r="I626" s="7" t="str">
        <f>IFERROR(VLOOKUP($B$625,$221:$343,MATCH($R626&amp;"/"&amp;I$348,$219:$219,0),FALSE),"")</f>
        <v/>
      </c>
      <c r="J626" s="7" t="str">
        <f>IFERROR(VLOOKUP($B$625,$221:$343,MATCH($R626&amp;"/"&amp;J$348,$219:$219,0),FALSE),"")</f>
        <v/>
      </c>
      <c r="K626" s="7" t="str">
        <f>IFERROR(VLOOKUP($B$625,$221:$343,MATCH($R626&amp;"/"&amp;K$348,$219:$219,0),FALSE),"")</f>
        <v/>
      </c>
      <c r="L626" s="7" t="str">
        <f>IFERROR(VLOOKUP($B$625,$221:$343,MATCH($R626&amp;"/"&amp;L$348,$219:$219,0),FALSE),"")</f>
        <v/>
      </c>
      <c r="M626" s="7" t="str">
        <f>IFERROR(VLOOKUP($B$625,$221:$343,MATCH($R626&amp;"/"&amp;M$348,$219:$219,0),FALSE),"")</f>
        <v/>
      </c>
      <c r="N626" s="8" t="str">
        <f>IFERROR(VLOOKUP($B$625,$221:$343,MATCH($R626&amp;"/"&amp;N$348,$219:$219,0),FALSE),"")</f>
        <v/>
      </c>
      <c r="O626" s="8" t="str">
        <f>IFERROR(VLOOKUP($B$625,$221:$343,MATCH($R626&amp;"/"&amp;O$348,$219:$219,0),FALSE),"")</f>
        <v/>
      </c>
      <c r="P626" s="8" t="str">
        <f>IFERROR(VLOOKUP($B$625,$221:$343,MATCH($R626&amp;"/"&amp;P$348,$219:$219,0),FALSE),"")</f>
        <v/>
      </c>
      <c r="Q626" s="6"/>
      <c r="R626" s="9" t="s">
        <v>12</v>
      </c>
    </row>
    <row r="627" spans="2:18">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t="str">
        <f>IFERROR(VLOOKUP($B$625,$221:$343,MATCH($R627&amp;"/"&amp;H$348,$219:$219,0),FALSE),"")</f>
        <v/>
      </c>
      <c r="I627" s="7" t="str">
        <f>IFERROR(VLOOKUP($B$625,$221:$343,MATCH($R627&amp;"/"&amp;I$348,$219:$219,0),FALSE),"")</f>
        <v/>
      </c>
      <c r="J627" s="7" t="str">
        <f>IFERROR(VLOOKUP($B$625,$221:$343,MATCH($R627&amp;"/"&amp;J$348,$219:$219,0),FALSE),"")</f>
        <v/>
      </c>
      <c r="K627" s="7" t="str">
        <f>IFERROR(VLOOKUP($B$625,$221:$343,MATCH($R627&amp;"/"&amp;K$348,$219:$219,0),FALSE),"")</f>
        <v/>
      </c>
      <c r="L627" s="7" t="str">
        <f>IFERROR(VLOOKUP($B$625,$221:$343,MATCH($R627&amp;"/"&amp;L$348,$219:$219,0),FALSE),"")</f>
        <v/>
      </c>
      <c r="M627" s="7" t="str">
        <f>IFERROR(VLOOKUP($B$625,$221:$343,MATCH($R627&amp;"/"&amp;M$348,$219:$219,0),FALSE),"")</f>
        <v/>
      </c>
      <c r="N627" s="8" t="str">
        <f>IFERROR(VLOOKUP($B$625,$221:$343,MATCH($R627&amp;"/"&amp;N$348,$219:$219,0),FALSE),"")</f>
        <v/>
      </c>
      <c r="O627" s="8" t="str">
        <f>IFERROR(VLOOKUP($B$625,$221:$343,MATCH($R627&amp;"/"&amp;O$348,$219:$219,0),FALSE),"")</f>
        <v/>
      </c>
      <c r="P627" s="8" t="str">
        <f>IFERROR(VLOOKUP($B$625,$221:$343,MATCH($R627&amp;"/"&amp;P$348,$219:$219,0),FALSE),"")</f>
        <v/>
      </c>
      <c r="Q627" s="6"/>
      <c r="R627" s="9" t="s">
        <v>13</v>
      </c>
    </row>
    <row r="628" spans="2:18">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t="str">
        <f>IFERROR(VLOOKUP($B$625,$221:$343,MATCH($R628&amp;"/"&amp;G$348,$219:$219,0),FALSE),"")</f>
        <v/>
      </c>
      <c r="H628" s="7" t="str">
        <f>IFERROR(VLOOKUP($B$625,$221:$343,MATCH($R628&amp;"/"&amp;H$348,$219:$219,0),FALSE),"")</f>
        <v/>
      </c>
      <c r="I628" s="7" t="str">
        <f>IFERROR(VLOOKUP($B$625,$221:$343,MATCH($R628&amp;"/"&amp;I$348,$219:$219,0),FALSE),"")</f>
        <v/>
      </c>
      <c r="J628" s="7" t="str">
        <f>IFERROR(VLOOKUP($B$625,$221:$343,MATCH($R628&amp;"/"&amp;J$348,$219:$219,0),FALSE),"")</f>
        <v/>
      </c>
      <c r="K628" s="7" t="str">
        <f>IFERROR(VLOOKUP($B$625,$221:$343,MATCH($R628&amp;"/"&amp;K$348,$219:$219,0),FALSE),"")</f>
        <v/>
      </c>
      <c r="L628" s="7" t="str">
        <f>IFERROR(VLOOKUP($B$625,$221:$343,MATCH($R628&amp;"/"&amp;L$348,$219:$219,0),FALSE),"")</f>
        <v/>
      </c>
      <c r="M628" s="7" t="str">
        <f>IFERROR(VLOOKUP($B$625,$221:$343,MATCH($R628&amp;"/"&amp;M$348,$219:$219,0),FALSE),"")</f>
        <v/>
      </c>
      <c r="N628" s="8" t="str">
        <f>IFERROR(VLOOKUP($B$625,$221:$343,MATCH($R628&amp;"/"&amp;N$348,$219:$219,0),FALSE),"")</f>
        <v/>
      </c>
      <c r="O628" s="8" t="str">
        <f>IFERROR(VLOOKUP($B$625,$221:$343,MATCH($R628&amp;"/"&amp;O$348,$219:$219,0),FALSE),"")</f>
        <v/>
      </c>
      <c r="P628" s="8" t="str">
        <f>IFERROR(VLOOKUP($B$625,$221:$343,MATCH($R628&amp;"/"&amp;P$348,$219:$219,0),FALSE),"")</f>
        <v/>
      </c>
      <c r="Q628" s="6"/>
      <c r="R628" s="9" t="s">
        <v>14</v>
      </c>
    </row>
    <row r="629" spans="2:18">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t="str">
        <f>IFERROR(VLOOKUP($B$625,$221:$343,MATCH($R629&amp;"/"&amp;F$348,$219:$219,0),FALSE),"")</f>
        <v/>
      </c>
      <c r="G629" s="7" t="str">
        <f>IFERROR(VLOOKUP($B$625,$221:$343,MATCH($R629&amp;"/"&amp;G$348,$219:$219,0),FALSE),"")</f>
        <v/>
      </c>
      <c r="H629" s="7" t="str">
        <f>IFERROR(VLOOKUP($B$625,$221:$343,MATCH($R629&amp;"/"&amp;H$348,$219:$219,0),FALSE),"")</f>
        <v/>
      </c>
      <c r="I629" s="7" t="str">
        <f>IFERROR(VLOOKUP($B$625,$221:$343,MATCH($R629&amp;"/"&amp;I$348,$219:$219,0),FALSE),"")</f>
        <v/>
      </c>
      <c r="J629" s="7" t="str">
        <f>IFERROR(VLOOKUP($B$625,$221:$343,MATCH($R629&amp;"/"&amp;J$348,$219:$219,0),FALSE),"")</f>
        <v/>
      </c>
      <c r="K629" s="7" t="str">
        <f>IFERROR(VLOOKUP($B$625,$221:$343,MATCH($R629&amp;"/"&amp;K$348,$219:$219,0),FALSE),"")</f>
        <v/>
      </c>
      <c r="L629" s="7" t="str">
        <f>IFERROR(VLOOKUP($B$625,$221:$343,MATCH($R629&amp;"/"&amp;L$348,$219:$219,0),FALSE),"")</f>
        <v/>
      </c>
      <c r="M629" s="7" t="str">
        <f>IFERROR(VLOOKUP($B$625,$221:$343,MATCH($R629&amp;"/"&amp;M$348,$219:$219,0),FALSE),"")</f>
        <v/>
      </c>
      <c r="N629" s="8" t="str">
        <f>IFERROR(VLOOKUP($B$625,$221:$343,MATCH($R629&amp;"/"&amp;N$348,$219:$219,0),FALSE),"")</f>
        <v/>
      </c>
      <c r="O629" s="8" t="str">
        <f>IFERROR(VLOOKUP($B$625,$221:$343,MATCH($R629&amp;"/"&amp;O$348,$219:$219,0),FALSE),"")</f>
        <v/>
      </c>
      <c r="P629" s="8" t="str">
        <f>IFERROR(VLOOKUP($B$625,$221:$343,MATCH($R629&amp;"/"&amp;P$348,$219:$219,0),FALSE),"")</f>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t="e">
        <f t="shared" ref="B632:P632" si="115">B588/B402</f>
        <v>#VALUE!</v>
      </c>
      <c r="C632" s="29" t="e">
        <f t="shared" si="115"/>
        <v>#VALUE!</v>
      </c>
      <c r="D632" s="29" t="e">
        <f t="shared" si="115"/>
        <v>#VALUE!</v>
      </c>
      <c r="E632" s="29" t="e">
        <f t="shared" si="115"/>
        <v>#VALUE!</v>
      </c>
      <c r="F632" s="29" t="e">
        <f t="shared" si="115"/>
        <v>#VALUE!</v>
      </c>
      <c r="G632" s="29" t="e">
        <f t="shared" si="115"/>
        <v>#VALUE!</v>
      </c>
      <c r="H632" s="29">
        <f t="shared" si="115"/>
        <v>1.1957342014976216E-2</v>
      </c>
      <c r="I632" s="29">
        <f t="shared" si="115"/>
        <v>6.0989291524823692E-2</v>
      </c>
      <c r="J632" s="29">
        <f t="shared" si="115"/>
        <v>8.4243714641990888E-2</v>
      </c>
      <c r="K632" s="29">
        <f t="shared" si="115"/>
        <v>8.4815783744073392E-2</v>
      </c>
      <c r="L632" s="29">
        <f t="shared" si="115"/>
        <v>0.11742095168530901</v>
      </c>
      <c r="M632" s="29">
        <f t="shared" si="115"/>
        <v>0.13279109409707535</v>
      </c>
      <c r="N632" s="29">
        <f t="shared" si="115"/>
        <v>0.16191238453731596</v>
      </c>
      <c r="O632" s="29">
        <f t="shared" ref="O632" si="116">O588/O402</f>
        <v>0.1647522931801918</v>
      </c>
      <c r="P632" s="29">
        <f t="shared" si="115"/>
        <v>0.16264935009055079</v>
      </c>
      <c r="Q632" s="6"/>
      <c r="R632" s="89" t="s">
        <v>37</v>
      </c>
    </row>
    <row r="633" spans="2:18">
      <c r="B633" s="29" t="e">
        <f t="shared" ref="B633:P633" si="117">((B551*(1-B582))/(B457+B432))</f>
        <v>#DIV/0!</v>
      </c>
      <c r="C633" s="29" t="e">
        <f t="shared" si="117"/>
        <v>#DIV/0!</v>
      </c>
      <c r="D633" s="29" t="e">
        <f t="shared" si="117"/>
        <v>#DIV/0!</v>
      </c>
      <c r="E633" s="29" t="e">
        <f t="shared" si="117"/>
        <v>#DIV/0!</v>
      </c>
      <c r="F633" s="29" t="e">
        <f t="shared" si="117"/>
        <v>#DIV/0!</v>
      </c>
      <c r="G633" s="29" t="e">
        <f t="shared" si="117"/>
        <v>#DIV/0!</v>
      </c>
      <c r="H633" s="29">
        <f t="shared" si="117"/>
        <v>2.4038164159228211E-2</v>
      </c>
      <c r="I633" s="29">
        <f t="shared" si="117"/>
        <v>0.11837934051888024</v>
      </c>
      <c r="J633" s="29">
        <f t="shared" si="117"/>
        <v>0.13970771265801882</v>
      </c>
      <c r="K633" s="29">
        <f t="shared" si="117"/>
        <v>0.15695832615917057</v>
      </c>
      <c r="L633" s="29">
        <f t="shared" si="117"/>
        <v>0.20493660966696389</v>
      </c>
      <c r="M633" s="29">
        <f t="shared" si="117"/>
        <v>0.22133282361145656</v>
      </c>
      <c r="N633" s="29">
        <f t="shared" si="117"/>
        <v>0.27898723799341063</v>
      </c>
      <c r="O633" s="29">
        <f t="shared" ref="O633" si="118">((O551*(1-O582))/(O457+O432))</f>
        <v>0.28057903745794671</v>
      </c>
      <c r="P633" s="29">
        <f t="shared" si="117"/>
        <v>0.2678635716598054</v>
      </c>
      <c r="Q633" s="6"/>
      <c r="R633" s="89" t="s">
        <v>38</v>
      </c>
    </row>
    <row r="634" spans="2:18">
      <c r="B634" s="29" t="e">
        <f t="shared" ref="B634:P634" si="119">B588/B457</f>
        <v>#VALUE!</v>
      </c>
      <c r="C634" s="29" t="e">
        <f t="shared" si="119"/>
        <v>#VALUE!</v>
      </c>
      <c r="D634" s="29" t="e">
        <f t="shared" si="119"/>
        <v>#VALUE!</v>
      </c>
      <c r="E634" s="29" t="e">
        <f t="shared" si="119"/>
        <v>#VALUE!</v>
      </c>
      <c r="F634" s="29" t="e">
        <f t="shared" si="119"/>
        <v>#VALUE!</v>
      </c>
      <c r="G634" s="29" t="e">
        <f t="shared" si="119"/>
        <v>#VALUE!</v>
      </c>
      <c r="H634" s="29">
        <f t="shared" si="119"/>
        <v>0.1004367437103406</v>
      </c>
      <c r="I634" s="29">
        <f t="shared" si="119"/>
        <v>0.15216779810348488</v>
      </c>
      <c r="J634" s="29">
        <f t="shared" si="119"/>
        <v>0.20443187450401581</v>
      </c>
      <c r="K634" s="29">
        <f t="shared" si="119"/>
        <v>0.26497813452495933</v>
      </c>
      <c r="L634" s="29">
        <f t="shared" si="119"/>
        <v>0.32158908152893073</v>
      </c>
      <c r="M634" s="29">
        <f t="shared" si="119"/>
        <v>0.36052116574220378</v>
      </c>
      <c r="N634" s="29">
        <f t="shared" si="119"/>
        <v>0.38695949871195962</v>
      </c>
      <c r="O634" s="29">
        <f t="shared" ref="O634" si="120">O588/O457</f>
        <v>0.49772197384079897</v>
      </c>
      <c r="P634" s="29">
        <f t="shared" si="119"/>
        <v>0.54457363512657342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t="e">
        <f t="shared" ref="B636:N636" si="121">B378/B414</f>
        <v>#VALUE!</v>
      </c>
      <c r="C636" s="27" t="e">
        <f t="shared" si="121"/>
        <v>#VALUE!</v>
      </c>
      <c r="D636" s="27" t="e">
        <f t="shared" si="121"/>
        <v>#VALUE!</v>
      </c>
      <c r="E636" s="27" t="e">
        <f t="shared" si="121"/>
        <v>#VALUE!</v>
      </c>
      <c r="F636" s="27" t="e">
        <f t="shared" si="121"/>
        <v>#VALUE!</v>
      </c>
      <c r="G636" s="27" t="e">
        <f t="shared" si="121"/>
        <v>#VALUE!</v>
      </c>
      <c r="H636" s="27">
        <f t="shared" si="121"/>
        <v>0.8784668074048263</v>
      </c>
      <c r="I636" s="27">
        <f t="shared" si="121"/>
        <v>1.3406559735520289</v>
      </c>
      <c r="J636" s="27">
        <f t="shared" si="121"/>
        <v>1.2559888401246937</v>
      </c>
      <c r="K636" s="27">
        <f t="shared" si="121"/>
        <v>1.1697111011622918</v>
      </c>
      <c r="L636" s="27">
        <f t="shared" si="121"/>
        <v>1.2545063623826544</v>
      </c>
      <c r="M636" s="27">
        <f t="shared" si="121"/>
        <v>1.2820163022064746</v>
      </c>
      <c r="N636" s="27">
        <f t="shared" si="121"/>
        <v>1.3229813809293609</v>
      </c>
      <c r="O636" s="27">
        <f>O378/O414</f>
        <v>1.2189636777585509</v>
      </c>
      <c r="P636" s="27">
        <f>P378/P414</f>
        <v>1.0251450045118897</v>
      </c>
      <c r="Q636" s="6"/>
      <c r="R636" s="89" t="s">
        <v>394</v>
      </c>
    </row>
    <row r="637" spans="2:18">
      <c r="B637" s="27" t="e">
        <f t="shared" ref="B637:N637" si="122">(B378-B372)/B414</f>
        <v>#VALUE!</v>
      </c>
      <c r="C637" s="27" t="e">
        <f t="shared" si="122"/>
        <v>#VALUE!</v>
      </c>
      <c r="D637" s="27" t="e">
        <f t="shared" si="122"/>
        <v>#VALUE!</v>
      </c>
      <c r="E637" s="27" t="e">
        <f t="shared" si="122"/>
        <v>#VALUE!</v>
      </c>
      <c r="F637" s="27" t="e">
        <f t="shared" si="122"/>
        <v>#VALUE!</v>
      </c>
      <c r="G637" s="27" t="e">
        <f t="shared" si="122"/>
        <v>#VALUE!</v>
      </c>
      <c r="H637" s="27">
        <f t="shared" si="122"/>
        <v>0.14156972379555346</v>
      </c>
      <c r="I637" s="27">
        <f t="shared" si="122"/>
        <v>0.45262653643368844</v>
      </c>
      <c r="J637" s="27">
        <f t="shared" si="122"/>
        <v>0.46435725250916871</v>
      </c>
      <c r="K637" s="27">
        <f t="shared" si="122"/>
        <v>0.32247226006431867</v>
      </c>
      <c r="L637" s="27">
        <f t="shared" si="122"/>
        <v>0.43805557954028357</v>
      </c>
      <c r="M637" s="27">
        <f t="shared" si="122"/>
        <v>0.42586814362155467</v>
      </c>
      <c r="N637" s="27">
        <f t="shared" si="122"/>
        <v>0.49578290539038922</v>
      </c>
      <c r="O637" s="27">
        <f>(O378-O372)/O414</f>
        <v>0.58232359970095238</v>
      </c>
      <c r="P637" s="27">
        <f>(P378-P372)/P414</f>
        <v>0.44089275177163634</v>
      </c>
      <c r="Q637" s="6"/>
      <c r="R637" s="89" t="s">
        <v>395</v>
      </c>
    </row>
    <row r="638" spans="2:18">
      <c r="B638" s="217" t="s">
        <v>369</v>
      </c>
      <c r="C638" s="218"/>
      <c r="D638" s="218"/>
      <c r="E638" s="218"/>
      <c r="F638" s="218"/>
      <c r="G638" s="218"/>
      <c r="H638" s="218"/>
      <c r="I638" s="218"/>
      <c r="J638" s="218"/>
      <c r="K638" s="218"/>
      <c r="L638" s="218"/>
      <c r="M638" s="218"/>
      <c r="N638" s="218"/>
      <c r="O638" s="126"/>
      <c r="P638" s="126"/>
      <c r="Q638" s="28"/>
      <c r="R638" s="89"/>
    </row>
    <row r="639" spans="2:18">
      <c r="B639" s="27" t="e">
        <f t="shared" ref="B639:N639" si="123">B432/B457</f>
        <v>#VALUE!</v>
      </c>
      <c r="C639" s="27" t="e">
        <f t="shared" si="123"/>
        <v>#VALUE!</v>
      </c>
      <c r="D639" s="27" t="e">
        <f t="shared" si="123"/>
        <v>#VALUE!</v>
      </c>
      <c r="E639" s="27" t="e">
        <f t="shared" si="123"/>
        <v>#VALUE!</v>
      </c>
      <c r="F639" s="27" t="e">
        <f t="shared" si="123"/>
        <v>#VALUE!</v>
      </c>
      <c r="G639" s="27" t="e">
        <f t="shared" si="123"/>
        <v>#VALUE!</v>
      </c>
      <c r="H639" s="27">
        <f t="shared" si="123"/>
        <v>3.6410522651715955</v>
      </c>
      <c r="I639" s="27">
        <f t="shared" si="123"/>
        <v>0.43141916004476477</v>
      </c>
      <c r="J639" s="27">
        <f t="shared" si="123"/>
        <v>0.5073827892067907</v>
      </c>
      <c r="K639" s="27">
        <f t="shared" si="123"/>
        <v>0.72407929304276419</v>
      </c>
      <c r="L639" s="27">
        <f t="shared" si="123"/>
        <v>0.60444545812264761</v>
      </c>
      <c r="M639" s="27">
        <f t="shared" si="123"/>
        <v>0.63385764764026398</v>
      </c>
      <c r="N639" s="27">
        <f t="shared" si="123"/>
        <v>0.33292103957865848</v>
      </c>
      <c r="O639" s="27">
        <f>O432/O457</f>
        <v>0.7192222763018381</v>
      </c>
      <c r="P639" s="27">
        <f>P432/P457</f>
        <v>1.0799351000278476</v>
      </c>
      <c r="Q639" s="6"/>
      <c r="R639" s="89" t="s">
        <v>40</v>
      </c>
    </row>
    <row r="640" spans="2:18">
      <c r="B640" s="27" t="e">
        <f t="shared" ref="B640:N640" si="124">B432/B588</f>
        <v>#VALUE!</v>
      </c>
      <c r="C640" s="27" t="e">
        <f t="shared" si="124"/>
        <v>#VALUE!</v>
      </c>
      <c r="D640" s="27" t="e">
        <f t="shared" si="124"/>
        <v>#VALUE!</v>
      </c>
      <c r="E640" s="27" t="e">
        <f t="shared" si="124"/>
        <v>#VALUE!</v>
      </c>
      <c r="F640" s="27" t="e">
        <f t="shared" si="124"/>
        <v>#VALUE!</v>
      </c>
      <c r="G640" s="27" t="e">
        <f t="shared" si="124"/>
        <v>#VALUE!</v>
      </c>
      <c r="H640" s="27">
        <f t="shared" si="124"/>
        <v>36.252193476845328</v>
      </c>
      <c r="I640" s="27">
        <f t="shared" si="124"/>
        <v>2.8351541221051857</v>
      </c>
      <c r="J640" s="27">
        <f t="shared" si="124"/>
        <v>2.4819162395188221</v>
      </c>
      <c r="K640" s="27">
        <f t="shared" si="124"/>
        <v>2.7326001609184107</v>
      </c>
      <c r="L640" s="27">
        <f t="shared" si="124"/>
        <v>1.87955839560514</v>
      </c>
      <c r="M640" s="27">
        <f t="shared" si="124"/>
        <v>1.7581704151414892</v>
      </c>
      <c r="N640" s="27">
        <f t="shared" si="124"/>
        <v>0.86035112379157386</v>
      </c>
      <c r="O640" s="27">
        <f>O432/O588</f>
        <v>1.4450281765777293</v>
      </c>
      <c r="P640" s="27">
        <f>P432/P588</f>
        <v>1.9830837013930023</v>
      </c>
      <c r="Q640" s="6"/>
      <c r="R640" s="89" t="s">
        <v>41</v>
      </c>
    </row>
    <row r="641" spans="2:18">
      <c r="B641" s="221" t="s">
        <v>393</v>
      </c>
      <c r="C641" s="222"/>
      <c r="D641" s="222"/>
      <c r="E641" s="222"/>
      <c r="F641" s="222"/>
      <c r="G641" s="222"/>
      <c r="H641" s="222"/>
      <c r="I641" s="222"/>
      <c r="J641" s="222"/>
      <c r="K641" s="222"/>
      <c r="L641" s="222"/>
      <c r="M641" s="222"/>
      <c r="N641" s="222"/>
      <c r="O641" s="127"/>
      <c r="P641" s="127"/>
      <c r="Q641" s="40"/>
      <c r="R641" s="41"/>
    </row>
    <row r="642" spans="2:18">
      <c r="B642" s="42"/>
      <c r="C642" s="43" t="e">
        <f t="shared" ref="C642:N642" si="125">365/(C465/((C366+B366)/2))</f>
        <v>#VALUE!</v>
      </c>
      <c r="D642" s="43" t="e">
        <f t="shared" si="125"/>
        <v>#VALUE!</v>
      </c>
      <c r="E642" s="43" t="e">
        <f t="shared" si="125"/>
        <v>#VALUE!</v>
      </c>
      <c r="F642" s="43" t="e">
        <f t="shared" si="125"/>
        <v>#VALUE!</v>
      </c>
      <c r="G642" s="43" t="e">
        <f t="shared" si="125"/>
        <v>#VALUE!</v>
      </c>
      <c r="H642" s="43" t="e">
        <f t="shared" si="125"/>
        <v>#VALUE!</v>
      </c>
      <c r="I642" s="43">
        <f t="shared" si="125"/>
        <v>6.4774001263362475</v>
      </c>
      <c r="J642" s="43">
        <f t="shared" si="125"/>
        <v>8.9836557915951367</v>
      </c>
      <c r="K642" s="43">
        <f t="shared" si="125"/>
        <v>9.656771427168076</v>
      </c>
      <c r="L642" s="43">
        <f t="shared" si="125"/>
        <v>10.604102133574825</v>
      </c>
      <c r="M642" s="43">
        <f t="shared" si="125"/>
        <v>10.21200949585339</v>
      </c>
      <c r="N642" s="44">
        <f t="shared" si="125"/>
        <v>8.9996200068582279</v>
      </c>
      <c r="O642" s="44">
        <f>365/(O465/((O366+M366)/2))</f>
        <v>13.011121042699321</v>
      </c>
      <c r="P642" s="44">
        <f>365/(P465/((P366+N366)/2))</f>
        <v>11.998808831416373</v>
      </c>
      <c r="Q642" s="40"/>
      <c r="R642" s="41" t="s">
        <v>60</v>
      </c>
    </row>
    <row r="643" spans="2:18">
      <c r="B643" s="42"/>
      <c r="C643" s="43" t="e">
        <f t="shared" ref="C643:N643" si="126">365/(C503/((C372+B372)/2))</f>
        <v>#VALUE!</v>
      </c>
      <c r="D643" s="43" t="e">
        <f t="shared" si="126"/>
        <v>#VALUE!</v>
      </c>
      <c r="E643" s="43" t="e">
        <f t="shared" si="126"/>
        <v>#VALUE!</v>
      </c>
      <c r="F643" s="43" t="e">
        <f t="shared" si="126"/>
        <v>#VALUE!</v>
      </c>
      <c r="G643" s="43" t="e">
        <f t="shared" si="126"/>
        <v>#VALUE!</v>
      </c>
      <c r="H643" s="43" t="e">
        <f t="shared" si="126"/>
        <v>#VALUE!</v>
      </c>
      <c r="I643" s="43">
        <f t="shared" si="126"/>
        <v>70.660751516045011</v>
      </c>
      <c r="J643" s="43">
        <f t="shared" si="126"/>
        <v>54.777133720962432</v>
      </c>
      <c r="K643" s="43">
        <f t="shared" si="126"/>
        <v>58.741009319826908</v>
      </c>
      <c r="L643" s="43">
        <f t="shared" si="126"/>
        <v>59.620042304050799</v>
      </c>
      <c r="M643" s="43">
        <f t="shared" si="126"/>
        <v>54.623862293747344</v>
      </c>
      <c r="N643" s="44">
        <f t="shared" si="126"/>
        <v>47.500012800690605</v>
      </c>
      <c r="O643" s="44">
        <f>365/(O503/((O372+M372)/2))</f>
        <v>45.448762457786927</v>
      </c>
      <c r="P643" s="44">
        <f>365/(P503/((P372+N372)/2))</f>
        <v>37.294216845020813</v>
      </c>
      <c r="Q643" s="40"/>
      <c r="R643" s="41" t="s">
        <v>61</v>
      </c>
    </row>
    <row r="644" spans="2:18">
      <c r="B644" s="42"/>
      <c r="C644" s="43" t="e">
        <f t="shared" ref="C644:N644" si="127">365/(C503/((C408+B408)/2))</f>
        <v>#VALUE!</v>
      </c>
      <c r="D644" s="43" t="e">
        <f t="shared" si="127"/>
        <v>#VALUE!</v>
      </c>
      <c r="E644" s="43" t="e">
        <f t="shared" si="127"/>
        <v>#VALUE!</v>
      </c>
      <c r="F644" s="43" t="e">
        <f t="shared" si="127"/>
        <v>#VALUE!</v>
      </c>
      <c r="G644" s="43" t="e">
        <f t="shared" si="127"/>
        <v>#VALUE!</v>
      </c>
      <c r="H644" s="43" t="e">
        <f t="shared" si="127"/>
        <v>#VALUE!</v>
      </c>
      <c r="I644" s="43">
        <f t="shared" si="127"/>
        <v>50.903826171938164</v>
      </c>
      <c r="J644" s="43">
        <f t="shared" si="127"/>
        <v>42.952673153908592</v>
      </c>
      <c r="K644" s="43">
        <f t="shared" si="127"/>
        <v>44.724050001046557</v>
      </c>
      <c r="L644" s="43">
        <f t="shared" si="127"/>
        <v>44.885355455401744</v>
      </c>
      <c r="M644" s="43">
        <f t="shared" si="127"/>
        <v>39.431756236422558</v>
      </c>
      <c r="N644" s="44">
        <f t="shared" si="127"/>
        <v>32.545768283304319</v>
      </c>
      <c r="O644" s="44">
        <f>365/(O503/((O408+M408)/2))</f>
        <v>34.844305693986371</v>
      </c>
      <c r="P644" s="44">
        <f>365/(P503/((P408+N408)/2))</f>
        <v>22.153119860090072</v>
      </c>
      <c r="Q644" s="40"/>
      <c r="R644" s="41" t="s">
        <v>62</v>
      </c>
    </row>
    <row r="645" spans="2:18">
      <c r="B645" s="45"/>
      <c r="C645" s="46" t="e">
        <f t="shared" ref="C645:M645" si="128">C643+C642-C644</f>
        <v>#VALUE!</v>
      </c>
      <c r="D645" s="46" t="e">
        <f t="shared" si="128"/>
        <v>#VALUE!</v>
      </c>
      <c r="E645" s="46" t="e">
        <f t="shared" si="128"/>
        <v>#VALUE!</v>
      </c>
      <c r="F645" s="46" t="e">
        <f t="shared" si="128"/>
        <v>#VALUE!</v>
      </c>
      <c r="G645" s="46" t="e">
        <f t="shared" si="128"/>
        <v>#VALUE!</v>
      </c>
      <c r="H645" s="46" t="e">
        <f t="shared" si="128"/>
        <v>#VALUE!</v>
      </c>
      <c r="I645" s="46">
        <f t="shared" si="128"/>
        <v>26.234325470443096</v>
      </c>
      <c r="J645" s="46">
        <f t="shared" si="128"/>
        <v>20.808116358648974</v>
      </c>
      <c r="K645" s="46">
        <f t="shared" si="128"/>
        <v>23.673730745948426</v>
      </c>
      <c r="L645" s="46">
        <f t="shared" si="128"/>
        <v>25.338788982223882</v>
      </c>
      <c r="M645" s="46">
        <f t="shared" si="128"/>
        <v>25.404115553178173</v>
      </c>
      <c r="N645" s="47">
        <f>N643+N642-N644</f>
        <v>23.953864524244516</v>
      </c>
      <c r="O645" s="47">
        <f>O643+O642-O644</f>
        <v>23.615577806499878</v>
      </c>
      <c r="P645" s="47">
        <f>P643+P642-P644</f>
        <v>27.13990581634711</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t="e">
        <v>#N/A</v>
      </c>
      <c r="C647" t="e">
        <v>#N/A</v>
      </c>
      <c r="D647" t="e">
        <v>#N/A</v>
      </c>
      <c r="E647" t="e">
        <v>#N/A</v>
      </c>
      <c r="F647" t="e">
        <v>#N/A</v>
      </c>
      <c r="G647" t="e">
        <v>#N/A</v>
      </c>
      <c r="H647" t="e">
        <v>#N/A</v>
      </c>
      <c r="I647">
        <v>1200000</v>
      </c>
      <c r="J647">
        <v>1200000</v>
      </c>
      <c r="K647">
        <v>1200000</v>
      </c>
      <c r="L647">
        <v>1200000</v>
      </c>
      <c r="M647">
        <v>1200000</v>
      </c>
      <c r="N647">
        <v>1200000</v>
      </c>
      <c r="O647">
        <v>1200000</v>
      </c>
      <c r="P647">
        <v>2399998.2650000001</v>
      </c>
      <c r="Q647" s="30"/>
      <c r="R647" s="90" t="s">
        <v>43</v>
      </c>
    </row>
    <row r="648" spans="2:18">
      <c r="B648" s="13" t="e">
        <f t="shared" ref="B648:P648" si="129">B457/B647</f>
        <v>#VALUE!</v>
      </c>
      <c r="C648" s="13" t="e">
        <f t="shared" si="129"/>
        <v>#VALUE!</v>
      </c>
      <c r="D648" s="13" t="e">
        <f t="shared" si="129"/>
        <v>#VALUE!</v>
      </c>
      <c r="E648" s="13" t="e">
        <f t="shared" si="129"/>
        <v>#VALUE!</v>
      </c>
      <c r="F648" s="13" t="e">
        <f t="shared" si="129"/>
        <v>#VALUE!</v>
      </c>
      <c r="G648" s="13" t="e">
        <f t="shared" si="129"/>
        <v>#VALUE!</v>
      </c>
      <c r="H648" s="13" t="e">
        <f t="shared" si="129"/>
        <v>#N/A</v>
      </c>
      <c r="I648" s="13">
        <f t="shared" si="129"/>
        <v>1.4702053333333334</v>
      </c>
      <c r="J648" s="13">
        <f t="shared" si="129"/>
        <v>1.657216375</v>
      </c>
      <c r="K648" s="13">
        <f t="shared" si="129"/>
        <v>1.9145231583333333</v>
      </c>
      <c r="L648" s="13">
        <f t="shared" si="129"/>
        <v>2.3090094916666666</v>
      </c>
      <c r="M648" s="13">
        <f t="shared" si="129"/>
        <v>2.8114926749999998</v>
      </c>
      <c r="N648" s="13">
        <f t="shared" si="129"/>
        <v>3.2102448166666666</v>
      </c>
      <c r="O648" s="13">
        <f t="shared" ref="O648" si="130">O457/O647</f>
        <v>4.4040520750000001</v>
      </c>
      <c r="P648" s="13">
        <f t="shared" si="129"/>
        <v>2.1473316981752064</v>
      </c>
      <c r="Q648" s="6"/>
      <c r="R648" s="90" t="s">
        <v>44</v>
      </c>
    </row>
    <row r="649" spans="2:18">
      <c r="B649" s="13" t="e">
        <f t="shared" ref="B649:P649" si="131">B588/B647</f>
        <v>#N/A</v>
      </c>
      <c r="C649" s="13" t="e">
        <f t="shared" si="131"/>
        <v>#N/A</v>
      </c>
      <c r="D649" s="13" t="e">
        <f t="shared" si="131"/>
        <v>#N/A</v>
      </c>
      <c r="E649" s="13" t="e">
        <f t="shared" si="131"/>
        <v>#N/A</v>
      </c>
      <c r="F649" s="13" t="e">
        <f t="shared" si="131"/>
        <v>#N/A</v>
      </c>
      <c r="G649" s="13" t="e">
        <f t="shared" si="131"/>
        <v>#N/A</v>
      </c>
      <c r="H649" s="13" t="e">
        <f t="shared" si="131"/>
        <v>#N/A</v>
      </c>
      <c r="I649" s="13">
        <f t="shared" si="131"/>
        <v>0.22371790833333333</v>
      </c>
      <c r="J649" s="13">
        <f t="shared" si="131"/>
        <v>0.33878785</v>
      </c>
      <c r="K649" s="13">
        <f t="shared" si="131"/>
        <v>0.50730677499999999</v>
      </c>
      <c r="L649" s="13">
        <f t="shared" si="131"/>
        <v>0.74255224166666667</v>
      </c>
      <c r="M649" s="13">
        <f t="shared" si="131"/>
        <v>1.0136026166666667</v>
      </c>
      <c r="N649" s="13">
        <f t="shared" si="131"/>
        <v>1.2422347249999999</v>
      </c>
      <c r="O649" s="13">
        <f t="shared" ref="O649" si="132">O588/O647</f>
        <v>2.1919934916666666</v>
      </c>
      <c r="P649" s="13">
        <f t="shared" si="131"/>
        <v>1.1693802286977903</v>
      </c>
      <c r="Q649" s="6"/>
      <c r="R649" s="89" t="s">
        <v>45</v>
      </c>
    </row>
    <row r="650" spans="2:18">
      <c r="B650" s="91"/>
      <c r="C650" s="91" t="e">
        <f t="shared" ref="C650:M650" si="133">+C649/B649-1</f>
        <v>#N/A</v>
      </c>
      <c r="D650" s="92" t="e">
        <f t="shared" si="133"/>
        <v>#N/A</v>
      </c>
      <c r="E650" s="91" t="e">
        <f t="shared" si="133"/>
        <v>#N/A</v>
      </c>
      <c r="F650" s="92" t="e">
        <f t="shared" si="133"/>
        <v>#N/A</v>
      </c>
      <c r="G650" s="91" t="e">
        <f t="shared" si="133"/>
        <v>#N/A</v>
      </c>
      <c r="H650" s="92" t="e">
        <f t="shared" si="133"/>
        <v>#N/A</v>
      </c>
      <c r="I650" s="91" t="e">
        <f t="shared" si="133"/>
        <v>#N/A</v>
      </c>
      <c r="J650" s="92">
        <f t="shared" si="133"/>
        <v>0.51435284069979659</v>
      </c>
      <c r="K650" s="91">
        <f t="shared" si="133"/>
        <v>0.49741726275012521</v>
      </c>
      <c r="L650" s="92">
        <f t="shared" si="133"/>
        <v>0.46371441947856251</v>
      </c>
      <c r="M650" s="91">
        <f t="shared" si="133"/>
        <v>0.36502532723034342</v>
      </c>
      <c r="N650" s="93">
        <f>+N649/M649-1</f>
        <v>0.22556384975130839</v>
      </c>
      <c r="O650" s="93">
        <f>+O649/M649-1</f>
        <v>1.1625767885991216</v>
      </c>
      <c r="P650" s="93">
        <f>+P649/N649-1</f>
        <v>-5.8647930891007394E-2</v>
      </c>
      <c r="Q650" s="31"/>
      <c r="R650" s="94" t="s">
        <v>46</v>
      </c>
    </row>
    <row r="651" spans="2:18">
      <c r="B651">
        <v>0</v>
      </c>
      <c r="C651">
        <v>0</v>
      </c>
      <c r="D651">
        <v>0</v>
      </c>
      <c r="E651">
        <v>0</v>
      </c>
      <c r="F651">
        <v>0</v>
      </c>
      <c r="G651">
        <v>0</v>
      </c>
      <c r="H651">
        <v>0</v>
      </c>
      <c r="I651">
        <v>7.4999999999999997E-2</v>
      </c>
      <c r="J651">
        <v>0.125</v>
      </c>
      <c r="K651">
        <v>0.17499999999999999</v>
      </c>
      <c r="L651">
        <v>0.25</v>
      </c>
      <c r="M651">
        <v>0.4</v>
      </c>
      <c r="N651">
        <v>0.5</v>
      </c>
      <c r="O651">
        <v>1</v>
      </c>
      <c r="P651" s="138"/>
      <c r="Q651" s="6"/>
      <c r="R651" s="90" t="s">
        <v>47</v>
      </c>
    </row>
    <row r="652" spans="2:18">
      <c r="B652" s="91" t="e">
        <f t="shared" ref="B652:P652" si="134">+B651/B661</f>
        <v>#N/A</v>
      </c>
      <c r="C652" s="91" t="e">
        <f t="shared" si="134"/>
        <v>#N/A</v>
      </c>
      <c r="D652" s="92" t="e">
        <f t="shared" si="134"/>
        <v>#N/A</v>
      </c>
      <c r="E652" s="91" t="e">
        <f t="shared" si="134"/>
        <v>#N/A</v>
      </c>
      <c r="F652" s="92" t="e">
        <f t="shared" si="134"/>
        <v>#N/A</v>
      </c>
      <c r="G652" s="91" t="e">
        <f t="shared" si="134"/>
        <v>#N/A</v>
      </c>
      <c r="H652" s="92" t="e">
        <f t="shared" si="134"/>
        <v>#N/A</v>
      </c>
      <c r="I652" s="91">
        <f t="shared" si="134"/>
        <v>3.4928244932996795E-2</v>
      </c>
      <c r="J652" s="92">
        <f t="shared" si="134"/>
        <v>2.9076598782659977E-2</v>
      </c>
      <c r="K652" s="91">
        <f t="shared" si="134"/>
        <v>2.6187360578687178E-2</v>
      </c>
      <c r="L652" s="92">
        <f t="shared" si="134"/>
        <v>2.7028003243734774E-2</v>
      </c>
      <c r="M652" s="91">
        <f t="shared" si="134"/>
        <v>3.8811446584435215E-2</v>
      </c>
      <c r="N652" s="93">
        <f t="shared" si="134"/>
        <v>3.5152315206691841E-2</v>
      </c>
      <c r="O652" s="93">
        <f t="shared" ref="O652" si="135">+O651/O661</f>
        <v>3.1121962720880008E-2</v>
      </c>
      <c r="P652" s="93">
        <f t="shared" si="134"/>
        <v>0</v>
      </c>
      <c r="Q652" s="6"/>
      <c r="R652" s="94" t="s">
        <v>48</v>
      </c>
    </row>
    <row r="653" spans="2:18">
      <c r="B653" s="95" t="e">
        <f t="shared" ref="B653:M653" si="136">+B651/B649</f>
        <v>#N/A</v>
      </c>
      <c r="C653" s="95" t="e">
        <f t="shared" si="136"/>
        <v>#N/A</v>
      </c>
      <c r="D653" s="96" t="e">
        <f t="shared" si="136"/>
        <v>#N/A</v>
      </c>
      <c r="E653" s="95" t="e">
        <f t="shared" si="136"/>
        <v>#N/A</v>
      </c>
      <c r="F653" s="96" t="e">
        <f t="shared" si="136"/>
        <v>#N/A</v>
      </c>
      <c r="G653" s="95" t="e">
        <f t="shared" si="136"/>
        <v>#N/A</v>
      </c>
      <c r="H653" s="96" t="e">
        <f t="shared" si="136"/>
        <v>#N/A</v>
      </c>
      <c r="I653" s="95">
        <f t="shared" si="136"/>
        <v>0.33524361352535142</v>
      </c>
      <c r="J653" s="96">
        <f t="shared" si="136"/>
        <v>0.36896246426783014</v>
      </c>
      <c r="K653" s="95">
        <f t="shared" si="136"/>
        <v>0.34495892549434215</v>
      </c>
      <c r="L653" s="96">
        <f t="shared" si="136"/>
        <v>0.33667664841853046</v>
      </c>
      <c r="M653" s="95">
        <f t="shared" si="136"/>
        <v>0.39463197255295168</v>
      </c>
      <c r="N653" s="97">
        <f>+N651/N649</f>
        <v>0.40250042116637824</v>
      </c>
      <c r="O653" s="97">
        <f>+O651/O649</f>
        <v>0.45620573409625281</v>
      </c>
      <c r="P653" s="97">
        <f>+P651/P649</f>
        <v>0</v>
      </c>
      <c r="Q653" s="28"/>
      <c r="R653" s="98" t="s">
        <v>49</v>
      </c>
    </row>
    <row r="654" spans="2:18">
      <c r="B654" s="16" t="e">
        <f t="shared" ref="B654:M654" si="137">+B661*B647</f>
        <v>#N/A</v>
      </c>
      <c r="C654" s="16" t="e">
        <f t="shared" si="137"/>
        <v>#N/A</v>
      </c>
      <c r="D654" s="16" t="e">
        <f t="shared" si="137"/>
        <v>#N/A</v>
      </c>
      <c r="E654" s="16" t="e">
        <f t="shared" si="137"/>
        <v>#N/A</v>
      </c>
      <c r="F654" s="16" t="e">
        <f t="shared" si="137"/>
        <v>#N/A</v>
      </c>
      <c r="G654" s="16" t="e">
        <f t="shared" si="137"/>
        <v>#N/A</v>
      </c>
      <c r="H654" s="16" t="e">
        <f t="shared" si="137"/>
        <v>#N/A</v>
      </c>
      <c r="I654" s="16">
        <f t="shared" si="137"/>
        <v>2576711.2024279465</v>
      </c>
      <c r="J654" s="16">
        <f t="shared" si="137"/>
        <v>5158787.6945722243</v>
      </c>
      <c r="K654" s="16">
        <f t="shared" si="137"/>
        <v>8019135.7723508179</v>
      </c>
      <c r="L654" s="16">
        <f t="shared" si="137"/>
        <v>11099599.082279284</v>
      </c>
      <c r="M654" s="16">
        <f t="shared" si="137"/>
        <v>12367485.426129345</v>
      </c>
      <c r="N654" s="16">
        <f>+N661*N647</f>
        <v>17068577.033178739</v>
      </c>
      <c r="O654" s="16">
        <f>+O661*O647</f>
        <v>38557979.480995558</v>
      </c>
      <c r="P654" s="16">
        <f>+P661*P647</f>
        <v>76799944.480000004</v>
      </c>
      <c r="Q654" s="6"/>
      <c r="R654" s="89" t="s">
        <v>50</v>
      </c>
    </row>
    <row r="655" spans="2:18">
      <c r="B655" s="32" t="e">
        <f t="shared" ref="B655:M655" si="138">+B661/B$648</f>
        <v>#N/A</v>
      </c>
      <c r="C655" s="32" t="e">
        <f t="shared" si="138"/>
        <v>#N/A</v>
      </c>
      <c r="D655" s="33" t="e">
        <f t="shared" si="138"/>
        <v>#N/A</v>
      </c>
      <c r="E655" s="32" t="e">
        <f t="shared" si="138"/>
        <v>#N/A</v>
      </c>
      <c r="F655" s="33" t="e">
        <f t="shared" si="138"/>
        <v>#N/A</v>
      </c>
      <c r="G655" s="32" t="e">
        <f t="shared" si="138"/>
        <v>#N/A</v>
      </c>
      <c r="H655" s="33" t="e">
        <f t="shared" si="138"/>
        <v>#N/A</v>
      </c>
      <c r="I655" s="32">
        <f t="shared" si="138"/>
        <v>1.4605166276252266</v>
      </c>
      <c r="J655" s="33">
        <f t="shared" si="138"/>
        <v>2.5941028644958046</v>
      </c>
      <c r="K655" s="32">
        <f t="shared" si="138"/>
        <v>3.4904843613608496</v>
      </c>
      <c r="L655" s="33">
        <f t="shared" si="138"/>
        <v>4.005902069819081</v>
      </c>
      <c r="M655" s="32">
        <f t="shared" si="138"/>
        <v>3.6657530523737849</v>
      </c>
      <c r="N655" s="34">
        <f>+N661/N$648</f>
        <v>4.430756844608756</v>
      </c>
      <c r="O655" s="34">
        <f>+O661/O$648</f>
        <v>7.2959286176234182</v>
      </c>
      <c r="P655" s="34">
        <f>+P661/P$648</f>
        <v>14.902215632169668</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c r="B656" s="32" t="e">
        <f t="shared" ref="B656:M656" si="139">+B661/B$649</f>
        <v>#N/A</v>
      </c>
      <c r="C656" s="32" t="e">
        <f t="shared" si="139"/>
        <v>#N/A</v>
      </c>
      <c r="D656" s="33" t="e">
        <f t="shared" si="139"/>
        <v>#N/A</v>
      </c>
      <c r="E656" s="32" t="e">
        <f t="shared" si="139"/>
        <v>#N/A</v>
      </c>
      <c r="F656" s="33" t="e">
        <f t="shared" si="139"/>
        <v>#N/A</v>
      </c>
      <c r="G656" s="32" t="e">
        <f t="shared" si="139"/>
        <v>#N/A</v>
      </c>
      <c r="H656" s="33" t="e">
        <f t="shared" si="139"/>
        <v>#N/A</v>
      </c>
      <c r="I656" s="32">
        <f t="shared" si="139"/>
        <v>9.5980663834799795</v>
      </c>
      <c r="J656" s="33">
        <f t="shared" si="139"/>
        <v>12.689326802826173</v>
      </c>
      <c r="K656" s="32">
        <f t="shared" si="139"/>
        <v>13.17272599725419</v>
      </c>
      <c r="L656" s="33">
        <f t="shared" si="139"/>
        <v>12.45658605937062</v>
      </c>
      <c r="M656" s="32">
        <f t="shared" si="139"/>
        <v>10.167927435902719</v>
      </c>
      <c r="N656" s="34">
        <f>+N661/N$649</f>
        <v>11.450182407608688</v>
      </c>
      <c r="O656" s="34">
        <f>+O661/O$649</f>
        <v>14.658642778663191</v>
      </c>
      <c r="P656" s="34">
        <f>+P661/P$649</f>
        <v>27.36492307180092</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c r="B657" s="32" t="e">
        <f t="shared" ref="B657:P657" si="140">+(B654+B432-B354-B360)/B559</f>
        <v>#N/A</v>
      </c>
      <c r="C657" s="32" t="e">
        <f t="shared" si="140"/>
        <v>#N/A</v>
      </c>
      <c r="D657" s="33" t="e">
        <f t="shared" si="140"/>
        <v>#N/A</v>
      </c>
      <c r="E657" s="32" t="e">
        <f t="shared" si="140"/>
        <v>#N/A</v>
      </c>
      <c r="F657" s="33" t="e">
        <f t="shared" si="140"/>
        <v>#N/A</v>
      </c>
      <c r="G657" s="32" t="e">
        <f t="shared" si="140"/>
        <v>#N/A</v>
      </c>
      <c r="H657" s="33" t="e">
        <f t="shared" si="140"/>
        <v>#N/A</v>
      </c>
      <c r="I657" s="32" t="e">
        <f t="shared" si="140"/>
        <v>#VALUE!</v>
      </c>
      <c r="J657" s="33" t="e">
        <f t="shared" si="140"/>
        <v>#VALUE!</v>
      </c>
      <c r="K657" s="32" t="e">
        <f t="shared" si="140"/>
        <v>#VALUE!</v>
      </c>
      <c r="L657" s="33" t="e">
        <f t="shared" si="140"/>
        <v>#VALUE!</v>
      </c>
      <c r="M657" s="32" t="e">
        <f t="shared" si="140"/>
        <v>#VALUE!</v>
      </c>
      <c r="N657" s="34" t="e">
        <f t="shared" si="140"/>
        <v>#VALUE!</v>
      </c>
      <c r="O657" s="34" t="e">
        <f t="shared" ref="O657" si="141">+(O654+O432-O354-O360)/O559</f>
        <v>#VALUE!</v>
      </c>
      <c r="P657" s="34" t="e">
        <f t="shared" si="140"/>
        <v>#VALUE!</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c r="B658" s="32" t="e">
        <f t="shared" ref="B658:P658" si="142">B654/B465</f>
        <v>#N/A</v>
      </c>
      <c r="C658" s="32" t="e">
        <f t="shared" si="142"/>
        <v>#N/A</v>
      </c>
      <c r="D658" s="33" t="e">
        <f t="shared" si="142"/>
        <v>#N/A</v>
      </c>
      <c r="E658" s="32" t="e">
        <f t="shared" si="142"/>
        <v>#N/A</v>
      </c>
      <c r="F658" s="33" t="e">
        <f t="shared" si="142"/>
        <v>#N/A</v>
      </c>
      <c r="G658" s="32" t="e">
        <f t="shared" si="142"/>
        <v>#N/A</v>
      </c>
      <c r="H658" s="33" t="e">
        <f t="shared" si="142"/>
        <v>#N/A</v>
      </c>
      <c r="I658" s="32">
        <f t="shared" si="142"/>
        <v>0.17217375718929281</v>
      </c>
      <c r="J658" s="33">
        <f t="shared" si="142"/>
        <v>0.30104505884472288</v>
      </c>
      <c r="K658" s="32">
        <f t="shared" si="142"/>
        <v>0.35591311190872243</v>
      </c>
      <c r="L658" s="33">
        <f t="shared" si="142"/>
        <v>0.39769062979431363</v>
      </c>
      <c r="M658" s="32">
        <f t="shared" si="142"/>
        <v>0.37079730893705604</v>
      </c>
      <c r="N658" s="34">
        <f t="shared" si="142"/>
        <v>0.45752768574431035</v>
      </c>
      <c r="O658" s="34">
        <f t="shared" ref="O658" si="143">O654/O465</f>
        <v>0.75416902220726956</v>
      </c>
      <c r="P658" s="34">
        <f t="shared" si="142"/>
        <v>1.3211328793503478</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c r="A659" s="99"/>
      <c r="B659" t="e">
        <v>#N/A</v>
      </c>
      <c r="C659" t="e">
        <v>#N/A</v>
      </c>
      <c r="D659" t="e">
        <v>#N/A</v>
      </c>
      <c r="E659" t="e">
        <v>#N/A</v>
      </c>
      <c r="F659" t="e">
        <v>#N/A</v>
      </c>
      <c r="G659" t="e">
        <v>#N/A</v>
      </c>
      <c r="H659" t="e">
        <v>#N/A</v>
      </c>
      <c r="I659">
        <v>2.8250000000000002</v>
      </c>
      <c r="J659">
        <v>7.4</v>
      </c>
      <c r="K659">
        <v>8.9499999999999993</v>
      </c>
      <c r="L659">
        <v>11.75</v>
      </c>
      <c r="M659">
        <v>14.875</v>
      </c>
      <c r="N659">
        <v>22.125</v>
      </c>
      <c r="O659">
        <v>42.25</v>
      </c>
      <c r="P659">
        <v>43.75</v>
      </c>
      <c r="Q659" s="31"/>
      <c r="R659" s="37" t="s">
        <v>55</v>
      </c>
    </row>
    <row r="660" spans="1:18" s="71" customFormat="1">
      <c r="A660" s="100"/>
      <c r="B660" t="e">
        <v>#N/A</v>
      </c>
      <c r="C660" t="e">
        <v>#N/A</v>
      </c>
      <c r="D660" t="e">
        <v>#N/A</v>
      </c>
      <c r="E660" t="e">
        <v>#N/A</v>
      </c>
      <c r="F660" t="e">
        <v>#N/A</v>
      </c>
      <c r="G660" t="e">
        <v>#N/A</v>
      </c>
      <c r="H660" t="e">
        <v>#N/A</v>
      </c>
      <c r="I660">
        <v>1.4</v>
      </c>
      <c r="J660">
        <v>2.5249999999999999</v>
      </c>
      <c r="K660">
        <v>4.8250000000000002</v>
      </c>
      <c r="L660">
        <v>7.5</v>
      </c>
      <c r="M660">
        <v>5.75</v>
      </c>
      <c r="N660">
        <v>6.6</v>
      </c>
      <c r="O660">
        <v>18.75</v>
      </c>
      <c r="P660">
        <v>26.25</v>
      </c>
      <c r="Q660" s="38"/>
      <c r="R660" s="39" t="s">
        <v>56</v>
      </c>
    </row>
    <row r="661" spans="1:18" s="3" customFormat="1">
      <c r="A661" s="101"/>
      <c r="B661" t="e">
        <v>#N/A</v>
      </c>
      <c r="C661" t="e">
        <v>#N/A</v>
      </c>
      <c r="D661" t="e">
        <v>#N/A</v>
      </c>
      <c r="E661" t="e">
        <v>#N/A</v>
      </c>
      <c r="F661" t="e">
        <v>#N/A</v>
      </c>
      <c r="G661" t="e">
        <v>#N/A</v>
      </c>
      <c r="H661" t="e">
        <v>#N/A</v>
      </c>
      <c r="I661">
        <v>2.1472593353566221</v>
      </c>
      <c r="J661">
        <v>4.2989897454768533</v>
      </c>
      <c r="K661">
        <v>6.6826131436256819</v>
      </c>
      <c r="L661">
        <v>9.2496659018994034</v>
      </c>
      <c r="M661">
        <v>10.306237855107787</v>
      </c>
      <c r="N661">
        <v>14.223814194315615</v>
      </c>
      <c r="O661">
        <v>32.131649567496297</v>
      </c>
      <c r="P661" s="149" t="str">
        <f>VLOOKUP($Q661,Price!$A$1:$F$1200,6,FALSE)</f>
        <v>32.00</v>
      </c>
      <c r="Q661" s="148" t="s">
        <v>268</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t="e">
        <f t="shared" ref="C663:P663" si="144">+C656/C650/100</f>
        <v>#N/A</v>
      </c>
      <c r="D663" s="102" t="e">
        <f t="shared" si="144"/>
        <v>#N/A</v>
      </c>
      <c r="E663" s="103" t="e">
        <f t="shared" si="144"/>
        <v>#N/A</v>
      </c>
      <c r="F663" s="102" t="e">
        <f t="shared" si="144"/>
        <v>#N/A</v>
      </c>
      <c r="G663" s="103" t="e">
        <f t="shared" si="144"/>
        <v>#N/A</v>
      </c>
      <c r="H663" s="102" t="e">
        <f t="shared" si="144"/>
        <v>#N/A</v>
      </c>
      <c r="I663" s="103" t="e">
        <f t="shared" si="144"/>
        <v>#N/A</v>
      </c>
      <c r="J663" s="102">
        <f t="shared" si="144"/>
        <v>0.24670470927237151</v>
      </c>
      <c r="K663" s="103">
        <f t="shared" si="144"/>
        <v>0.26482245357599171</v>
      </c>
      <c r="L663" s="102">
        <f t="shared" si="144"/>
        <v>0.26862623925686413</v>
      </c>
      <c r="M663" s="103">
        <f t="shared" si="144"/>
        <v>0.27855402563577214</v>
      </c>
      <c r="N663" s="104">
        <f t="shared" si="144"/>
        <v>0.50762488848425369</v>
      </c>
      <c r="O663" s="104">
        <f t="shared" ref="O663" si="145">+O656/O650/100</f>
        <v>0.12608752318482566</v>
      </c>
      <c r="P663" s="104">
        <f t="shared" si="144"/>
        <v>-4.6659656455155245</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($Q655-B655)/$Q655</f>
        <v>#N/A</v>
      </c>
      <c r="C665" s="49" t="e">
        <f>($Q655-C655)/$Q655</f>
        <v>#N/A</v>
      </c>
      <c r="D665" s="48" t="e">
        <f>($Q655-D655)/$Q655</f>
        <v>#N/A</v>
      </c>
      <c r="E665" s="49" t="e">
        <f>($Q655-E655)/$Q655</f>
        <v>#N/A</v>
      </c>
      <c r="F665" s="48" t="e">
        <f>($Q655-F655)/$Q655</f>
        <v>#N/A</v>
      </c>
      <c r="G665" s="49" t="e">
        <f>($Q655-G655)/$Q655</f>
        <v>#N/A</v>
      </c>
      <c r="H665" s="48" t="e">
        <f>($Q655-H655)/$Q655</f>
        <v>#N/A</v>
      </c>
      <c r="I665" s="49" t="e">
        <f>($Q655-I655)/$Q655</f>
        <v>#N/A</v>
      </c>
      <c r="J665" s="48" t="e">
        <f>($Q655-J655)/$Q655</f>
        <v>#N/A</v>
      </c>
      <c r="K665" s="49" t="e">
        <f>($Q655-K655)/$Q655</f>
        <v>#N/A</v>
      </c>
      <c r="L665" s="48" t="e">
        <f>($Q655-L655)/$Q655</f>
        <v>#N/A</v>
      </c>
      <c r="M665" s="49" t="e">
        <f>($Q655-M655)/$Q655</f>
        <v>#N/A</v>
      </c>
      <c r="N665" s="50" t="e">
        <f>($Q655-N655)/$Q655</f>
        <v>#N/A</v>
      </c>
      <c r="O665" s="50" t="e">
        <f>($Q655-O655)/$Q655</f>
        <v>#N/A</v>
      </c>
      <c r="P665" s="50" t="e">
        <f>($Q655-P655)/$Q655</f>
        <v>#N/A</v>
      </c>
      <c r="Q665" s="31"/>
      <c r="R665" s="51" t="s">
        <v>67</v>
      </c>
    </row>
    <row r="666" spans="1:18">
      <c r="B666" s="48" t="e">
        <f>($Q656-B656)/$Q656</f>
        <v>#N/A</v>
      </c>
      <c r="C666" s="49" t="e">
        <f>($Q656-C656)/$Q656</f>
        <v>#N/A</v>
      </c>
      <c r="D666" s="48" t="e">
        <f>($Q656-D656)/$Q656</f>
        <v>#N/A</v>
      </c>
      <c r="E666" s="49" t="e">
        <f>($Q656-E656)/$Q656</f>
        <v>#N/A</v>
      </c>
      <c r="F666" s="48" t="e">
        <f>($Q656-F656)/$Q656</f>
        <v>#N/A</v>
      </c>
      <c r="G666" s="49" t="e">
        <f>($Q656-G656)/$Q656</f>
        <v>#N/A</v>
      </c>
      <c r="H666" s="48" t="e">
        <f>($Q656-H656)/$Q656</f>
        <v>#N/A</v>
      </c>
      <c r="I666" s="49" t="e">
        <f>($Q656-I656)/$Q656</f>
        <v>#N/A</v>
      </c>
      <c r="J666" s="48" t="e">
        <f>($Q656-J656)/$Q656</f>
        <v>#N/A</v>
      </c>
      <c r="K666" s="49" t="e">
        <f>($Q656-K656)/$Q656</f>
        <v>#N/A</v>
      </c>
      <c r="L666" s="48" t="e">
        <f>($Q656-L656)/$Q656</f>
        <v>#N/A</v>
      </c>
      <c r="M666" s="49" t="e">
        <f>($Q656-M656)/$Q656</f>
        <v>#N/A</v>
      </c>
      <c r="N666" s="50" t="e">
        <f>($Q656-N656)/$Q656</f>
        <v>#N/A</v>
      </c>
      <c r="O666" s="50" t="e">
        <f>($Q656-O656)/$Q656</f>
        <v>#N/A</v>
      </c>
      <c r="P666" s="50" t="e">
        <f>($Q656-P656)/$Q656</f>
        <v>#N/A</v>
      </c>
      <c r="Q666" s="31"/>
      <c r="R666" s="51" t="s">
        <v>68</v>
      </c>
    </row>
    <row r="667" spans="1:18">
      <c r="B667" s="48" t="e">
        <f>($Q657-B657)/$Q657</f>
        <v>#N/A</v>
      </c>
      <c r="C667" s="49" t="e">
        <f>($Q657-C657)/$Q657</f>
        <v>#N/A</v>
      </c>
      <c r="D667" s="48" t="e">
        <f>($Q657-D657)/$Q657</f>
        <v>#N/A</v>
      </c>
      <c r="E667" s="49" t="e">
        <f>($Q657-E657)/$Q657</f>
        <v>#N/A</v>
      </c>
      <c r="F667" s="48" t="e">
        <f>($Q657-F657)/$Q657</f>
        <v>#N/A</v>
      </c>
      <c r="G667" s="49" t="e">
        <f>($Q657-G657)/$Q657</f>
        <v>#N/A</v>
      </c>
      <c r="H667" s="48" t="e">
        <f>($Q657-H657)/$Q657</f>
        <v>#N/A</v>
      </c>
      <c r="I667" s="49" t="e">
        <f>($Q657-I657)/$Q657</f>
        <v>#N/A</v>
      </c>
      <c r="J667" s="48" t="e">
        <f>($Q657-J657)/$Q657</f>
        <v>#N/A</v>
      </c>
      <c r="K667" s="49" t="e">
        <f>($Q657-K657)/$Q657</f>
        <v>#N/A</v>
      </c>
      <c r="L667" s="48" t="e">
        <f>($Q657-L657)/$Q657</f>
        <v>#N/A</v>
      </c>
      <c r="M667" s="49" t="e">
        <f>($Q657-M657)/$Q657</f>
        <v>#N/A</v>
      </c>
      <c r="N667" s="50" t="e">
        <f>($Q657-N657)/$Q657</f>
        <v>#N/A</v>
      </c>
      <c r="O667" s="50" t="e">
        <f>($Q657-O657)/$Q657</f>
        <v>#N/A</v>
      </c>
      <c r="P667" s="50" t="e">
        <f>($Q657-P657)/$Q657</f>
        <v>#N/A</v>
      </c>
      <c r="Q667" s="31"/>
      <c r="R667" s="51" t="s">
        <v>69</v>
      </c>
    </row>
    <row r="668" spans="1:18">
      <c r="B668" s="48" t="e">
        <f>($Q658-B658)/$Q658</f>
        <v>#N/A</v>
      </c>
      <c r="C668" s="49" t="e">
        <f>($Q658-C658)/$Q658</f>
        <v>#N/A</v>
      </c>
      <c r="D668" s="48" t="e">
        <f>($Q658-D658)/$Q658</f>
        <v>#N/A</v>
      </c>
      <c r="E668" s="49" t="e">
        <f>($Q658-E658)/$Q658</f>
        <v>#N/A</v>
      </c>
      <c r="F668" s="48" t="e">
        <f>($Q658-F658)/$Q658</f>
        <v>#N/A</v>
      </c>
      <c r="G668" s="49" t="e">
        <f>($Q658-G658)/$Q658</f>
        <v>#N/A</v>
      </c>
      <c r="H668" s="48" t="e">
        <f>($Q658-H658)/$Q658</f>
        <v>#N/A</v>
      </c>
      <c r="I668" s="49" t="e">
        <f>($Q658-I658)/$Q658</f>
        <v>#N/A</v>
      </c>
      <c r="J668" s="48" t="e">
        <f>($Q658-J658)/$Q658</f>
        <v>#N/A</v>
      </c>
      <c r="K668" s="49" t="e">
        <f>($Q658-K658)/$Q658</f>
        <v>#N/A</v>
      </c>
      <c r="L668" s="48" t="e">
        <f>($Q658-L658)/$Q658</f>
        <v>#N/A</v>
      </c>
      <c r="M668" s="49" t="e">
        <f>($Q658-M658)/$Q658</f>
        <v>#N/A</v>
      </c>
      <c r="N668" s="50" t="e">
        <f>($Q658-N658)/$Q658</f>
        <v>#N/A</v>
      </c>
      <c r="O668" s="50" t="e">
        <f>($Q658-O658)/$Q658</f>
        <v>#N/A</v>
      </c>
      <c r="P668" s="50" t="e">
        <f>($Q658-P658)/$Q658</f>
        <v>#N/A</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146">AVERAGE(B665:B669)</f>
        <v>#N/A</v>
      </c>
      <c r="C670" s="110" t="e">
        <f t="shared" si="146"/>
        <v>#N/A</v>
      </c>
      <c r="D670" s="109" t="e">
        <f t="shared" si="146"/>
        <v>#N/A</v>
      </c>
      <c r="E670" s="110" t="e">
        <f t="shared" si="146"/>
        <v>#N/A</v>
      </c>
      <c r="F670" s="109" t="e">
        <f t="shared" si="146"/>
        <v>#N/A</v>
      </c>
      <c r="G670" s="110" t="e">
        <f t="shared" si="146"/>
        <v>#N/A</v>
      </c>
      <c r="H670" s="109" t="e">
        <f t="shared" si="146"/>
        <v>#N/A</v>
      </c>
      <c r="I670" s="110" t="e">
        <f t="shared" si="146"/>
        <v>#N/A</v>
      </c>
      <c r="J670" s="52" t="e">
        <f t="shared" si="146"/>
        <v>#N/A</v>
      </c>
      <c r="K670" s="53" t="e">
        <f t="shared" si="146"/>
        <v>#N/A</v>
      </c>
      <c r="L670" s="52" t="e">
        <f t="shared" si="146"/>
        <v>#N/A</v>
      </c>
      <c r="M670" s="53" t="e">
        <f t="shared" si="146"/>
        <v>#N/A</v>
      </c>
      <c r="N670" s="54" t="e">
        <f>AVERAGE(N665:N669)</f>
        <v>#N/A</v>
      </c>
      <c r="O670" s="54" t="e">
        <f>AVERAGE(O665:O669)</f>
        <v>#N/A</v>
      </c>
      <c r="P670" s="54" t="e">
        <f>AVERAGE(P665:P669)</f>
        <v>#N/A</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ht="14.25">
      <c r="B672" s="55"/>
      <c r="C672" s="56">
        <f>+B$651+B672</f>
        <v>0</v>
      </c>
      <c r="D672" s="56">
        <f t="shared" ref="D672:N672" si="147">+C$651+C672</f>
        <v>0</v>
      </c>
      <c r="E672" s="56">
        <f t="shared" si="147"/>
        <v>0</v>
      </c>
      <c r="F672" s="56">
        <f t="shared" si="147"/>
        <v>0</v>
      </c>
      <c r="G672" s="56">
        <f t="shared" si="147"/>
        <v>0</v>
      </c>
      <c r="H672" s="56">
        <f t="shared" si="147"/>
        <v>0</v>
      </c>
      <c r="I672" s="56">
        <f t="shared" si="147"/>
        <v>0</v>
      </c>
      <c r="J672" s="56">
        <f t="shared" si="147"/>
        <v>7.4999999999999997E-2</v>
      </c>
      <c r="K672" s="56">
        <f t="shared" si="147"/>
        <v>0.2</v>
      </c>
      <c r="L672" s="56">
        <f t="shared" si="147"/>
        <v>0.375</v>
      </c>
      <c r="M672" s="56">
        <f t="shared" si="147"/>
        <v>0.625</v>
      </c>
      <c r="N672" s="57">
        <f t="shared" si="147"/>
        <v>1.0249999999999999</v>
      </c>
      <c r="O672" s="57">
        <f>+M$651+M672</f>
        <v>1.0249999999999999</v>
      </c>
      <c r="P672" s="57">
        <f>+N$651+N672</f>
        <v>1.5249999999999999</v>
      </c>
      <c r="Q672" s="31"/>
      <c r="R672" s="36" t="s">
        <v>74</v>
      </c>
    </row>
    <row r="673" spans="1:18" s="3" customFormat="1" ht="14.25">
      <c r="B673" s="58" t="e">
        <f>+B$661+B672</f>
        <v>#N/A</v>
      </c>
      <c r="C673" s="59" t="e">
        <f t="shared" ref="C673:P673" si="148">+C$661+C672</f>
        <v>#N/A</v>
      </c>
      <c r="D673" s="59" t="e">
        <f t="shared" si="148"/>
        <v>#N/A</v>
      </c>
      <c r="E673" s="59" t="e">
        <f t="shared" si="148"/>
        <v>#N/A</v>
      </c>
      <c r="F673" s="59" t="e">
        <f t="shared" si="148"/>
        <v>#N/A</v>
      </c>
      <c r="G673" s="59" t="e">
        <f t="shared" si="148"/>
        <v>#N/A</v>
      </c>
      <c r="H673" s="59" t="e">
        <f t="shared" si="148"/>
        <v>#N/A</v>
      </c>
      <c r="I673" s="59">
        <f t="shared" si="148"/>
        <v>2.1472593353566221</v>
      </c>
      <c r="J673" s="59">
        <f t="shared" si="148"/>
        <v>4.3739897454768535</v>
      </c>
      <c r="K673" s="59">
        <f t="shared" si="148"/>
        <v>6.8826131436256821</v>
      </c>
      <c r="L673" s="59">
        <f t="shared" si="148"/>
        <v>9.6246659018994034</v>
      </c>
      <c r="M673" s="59">
        <f t="shared" si="148"/>
        <v>10.931237855107787</v>
      </c>
      <c r="N673" s="60">
        <f t="shared" si="148"/>
        <v>15.248814194315615</v>
      </c>
      <c r="O673" s="60">
        <f t="shared" ref="O673" si="149">+O$661+O672</f>
        <v>33.156649567496295</v>
      </c>
      <c r="P673" s="60">
        <f t="shared" si="148"/>
        <v>33.524999999999999</v>
      </c>
      <c r="Q673" s="31"/>
      <c r="R673" s="36" t="s">
        <v>75</v>
      </c>
    </row>
    <row r="674" spans="1:18" s="3" customFormat="1" ht="14.25">
      <c r="B674" s="72"/>
      <c r="I674" s="61"/>
      <c r="J674" s="61"/>
      <c r="K674" s="61"/>
      <c r="L674" s="61"/>
      <c r="M674" s="61"/>
      <c r="N674" s="62"/>
      <c r="O674" s="62" t="e">
        <f>+O673/A673-1</f>
        <v>#DIV/0!</v>
      </c>
      <c r="P674" s="62" t="e">
        <f>+P673/B673-1</f>
        <v>#N/A</v>
      </c>
      <c r="Q674" s="31"/>
      <c r="R674" s="63" t="s">
        <v>76</v>
      </c>
    </row>
    <row r="675" spans="1:18" s="70" customFormat="1" ht="14.25">
      <c r="A675" s="64"/>
      <c r="B675" s="65"/>
      <c r="C675" s="66" t="e">
        <f>RATE(C$348-$B$348,,-$B673,C673)</f>
        <v>#N/A</v>
      </c>
      <c r="D675" s="66" t="e">
        <f t="shared" ref="D675:P675" si="150">RATE(D$348-$B$348,,-$B673,D673)</f>
        <v>#N/A</v>
      </c>
      <c r="E675" s="66" t="e">
        <f t="shared" si="150"/>
        <v>#N/A</v>
      </c>
      <c r="F675" s="66" t="e">
        <f t="shared" si="150"/>
        <v>#N/A</v>
      </c>
      <c r="G675" s="66" t="e">
        <f t="shared" si="150"/>
        <v>#N/A</v>
      </c>
      <c r="H675" s="66" t="e">
        <f t="shared" si="150"/>
        <v>#N/A</v>
      </c>
      <c r="I675" s="66" t="e">
        <f t="shared" si="150"/>
        <v>#N/A</v>
      </c>
      <c r="J675" s="66" t="e">
        <f t="shared" si="150"/>
        <v>#N/A</v>
      </c>
      <c r="K675" s="66" t="e">
        <f t="shared" si="150"/>
        <v>#N/A</v>
      </c>
      <c r="L675" s="66" t="e">
        <f t="shared" si="150"/>
        <v>#N/A</v>
      </c>
      <c r="M675" s="66" t="e">
        <f t="shared" si="150"/>
        <v>#N/A</v>
      </c>
      <c r="N675" s="67" t="e">
        <f t="shared" si="150"/>
        <v>#N/A</v>
      </c>
      <c r="O675" s="67" t="e">
        <f t="shared" ref="O675" si="151">RATE(O$348-$B$348,,-$B673,O673)</f>
        <v>#N/A</v>
      </c>
      <c r="P675" s="67" t="e">
        <f t="shared" si="150"/>
        <v>#N/A</v>
      </c>
      <c r="Q675" s="68"/>
      <c r="R675" s="69" t="s">
        <v>77</v>
      </c>
    </row>
    <row r="676" spans="1:18" s="3" customFormat="1" ht="14.25">
      <c r="B676" s="55"/>
      <c r="C676" s="56"/>
      <c r="D676" s="56">
        <f t="shared" ref="D676:N676" si="152">+C$651+C676</f>
        <v>0</v>
      </c>
      <c r="E676" s="56">
        <f t="shared" si="152"/>
        <v>0</v>
      </c>
      <c r="F676" s="56">
        <f t="shared" si="152"/>
        <v>0</v>
      </c>
      <c r="G676" s="56">
        <f t="shared" si="152"/>
        <v>0</v>
      </c>
      <c r="H676" s="56">
        <f t="shared" si="152"/>
        <v>0</v>
      </c>
      <c r="I676" s="56">
        <f t="shared" si="152"/>
        <v>0</v>
      </c>
      <c r="J676" s="56">
        <f t="shared" si="152"/>
        <v>7.4999999999999997E-2</v>
      </c>
      <c r="K676" s="56">
        <f t="shared" si="152"/>
        <v>0.2</v>
      </c>
      <c r="L676" s="56">
        <f t="shared" si="152"/>
        <v>0.375</v>
      </c>
      <c r="M676" s="56">
        <f t="shared" si="152"/>
        <v>0.625</v>
      </c>
      <c r="N676" s="57">
        <f t="shared" si="152"/>
        <v>1.0249999999999999</v>
      </c>
      <c r="O676" s="57">
        <f>+M$651+M676</f>
        <v>1.0249999999999999</v>
      </c>
      <c r="P676" s="57">
        <f>+N$651+N676</f>
        <v>1.5249999999999999</v>
      </c>
      <c r="Q676" s="31"/>
      <c r="R676" s="36" t="s">
        <v>74</v>
      </c>
    </row>
    <row r="677" spans="1:18" s="3" customFormat="1" ht="14.25">
      <c r="B677" s="58"/>
      <c r="C677" s="59" t="e">
        <f t="shared" ref="C677:P677" si="153">+C$661+C676</f>
        <v>#N/A</v>
      </c>
      <c r="D677" s="59" t="e">
        <f t="shared" si="153"/>
        <v>#N/A</v>
      </c>
      <c r="E677" s="59" t="e">
        <f t="shared" si="153"/>
        <v>#N/A</v>
      </c>
      <c r="F677" s="59" t="e">
        <f t="shared" si="153"/>
        <v>#N/A</v>
      </c>
      <c r="G677" s="59" t="e">
        <f t="shared" si="153"/>
        <v>#N/A</v>
      </c>
      <c r="H677" s="59" t="e">
        <f t="shared" si="153"/>
        <v>#N/A</v>
      </c>
      <c r="I677" s="59">
        <f t="shared" si="153"/>
        <v>2.1472593353566221</v>
      </c>
      <c r="J677" s="59">
        <f t="shared" si="153"/>
        <v>4.3739897454768535</v>
      </c>
      <c r="K677" s="59">
        <f t="shared" si="153"/>
        <v>6.8826131436256821</v>
      </c>
      <c r="L677" s="59">
        <f t="shared" si="153"/>
        <v>9.6246659018994034</v>
      </c>
      <c r="M677" s="59">
        <f t="shared" si="153"/>
        <v>10.931237855107787</v>
      </c>
      <c r="N677" s="60">
        <f t="shared" si="153"/>
        <v>15.248814194315615</v>
      </c>
      <c r="O677" s="60">
        <f t="shared" ref="O677" si="154">+O$661+O676</f>
        <v>33.156649567496295</v>
      </c>
      <c r="P677" s="60">
        <f t="shared" si="153"/>
        <v>33.524999999999999</v>
      </c>
      <c r="Q677" s="31"/>
      <c r="R677" s="36" t="s">
        <v>75</v>
      </c>
    </row>
    <row r="678" spans="1:18" s="3" customFormat="1" ht="14.25">
      <c r="B678" s="72"/>
      <c r="I678" s="61"/>
      <c r="J678" s="61"/>
      <c r="K678" s="61"/>
      <c r="L678" s="61"/>
      <c r="M678" s="61"/>
      <c r="N678" s="62"/>
      <c r="O678" s="62" t="e">
        <f>+O677/B677-1</f>
        <v>#DIV/0!</v>
      </c>
      <c r="P678" s="62" t="e">
        <f>+P677/C677-1</f>
        <v>#N/A</v>
      </c>
      <c r="Q678" s="31"/>
      <c r="R678" s="63" t="s">
        <v>76</v>
      </c>
    </row>
    <row r="679" spans="1:18" s="70" customFormat="1" ht="14.25">
      <c r="A679" s="64"/>
      <c r="B679" s="65"/>
      <c r="C679" s="66"/>
      <c r="D679" s="66" t="e">
        <f>RATE(D$348-$C$348,,-$C677,D677)</f>
        <v>#N/A</v>
      </c>
      <c r="E679" s="66" t="e">
        <f t="shared" ref="E679:P679" si="155">RATE(E$348-$C$348,,-$C677,E677)</f>
        <v>#N/A</v>
      </c>
      <c r="F679" s="66" t="e">
        <f t="shared" si="155"/>
        <v>#N/A</v>
      </c>
      <c r="G679" s="66" t="e">
        <f t="shared" si="155"/>
        <v>#N/A</v>
      </c>
      <c r="H679" s="66" t="e">
        <f t="shared" si="155"/>
        <v>#N/A</v>
      </c>
      <c r="I679" s="66" t="e">
        <f t="shared" si="155"/>
        <v>#N/A</v>
      </c>
      <c r="J679" s="66" t="e">
        <f t="shared" si="155"/>
        <v>#N/A</v>
      </c>
      <c r="K679" s="66" t="e">
        <f t="shared" si="155"/>
        <v>#N/A</v>
      </c>
      <c r="L679" s="66" t="e">
        <f t="shared" si="155"/>
        <v>#N/A</v>
      </c>
      <c r="M679" s="66" t="e">
        <f t="shared" si="155"/>
        <v>#N/A</v>
      </c>
      <c r="N679" s="67" t="e">
        <f t="shared" si="155"/>
        <v>#N/A</v>
      </c>
      <c r="O679" s="67" t="e">
        <f t="shared" ref="O679" si="156">RATE(O$348-$C$348,,-$C677,O677)</f>
        <v>#N/A</v>
      </c>
      <c r="P679" s="67" t="e">
        <f t="shared" si="155"/>
        <v>#N/A</v>
      </c>
      <c r="Q679" s="68"/>
      <c r="R679" s="69" t="s">
        <v>77</v>
      </c>
    </row>
    <row r="680" spans="1:18" s="3" customFormat="1" ht="14.25">
      <c r="B680" s="55"/>
      <c r="C680" s="56"/>
      <c r="D680" s="56"/>
      <c r="E680" s="56">
        <f t="shared" ref="E680:N680" si="157">+D$651+D680</f>
        <v>0</v>
      </c>
      <c r="F680" s="56">
        <f t="shared" si="157"/>
        <v>0</v>
      </c>
      <c r="G680" s="56">
        <f t="shared" si="157"/>
        <v>0</v>
      </c>
      <c r="H680" s="56">
        <f t="shared" si="157"/>
        <v>0</v>
      </c>
      <c r="I680" s="56">
        <f t="shared" si="157"/>
        <v>0</v>
      </c>
      <c r="J680" s="56">
        <f t="shared" si="157"/>
        <v>7.4999999999999997E-2</v>
      </c>
      <c r="K680" s="56">
        <f t="shared" si="157"/>
        <v>0.2</v>
      </c>
      <c r="L680" s="56">
        <f t="shared" si="157"/>
        <v>0.375</v>
      </c>
      <c r="M680" s="56">
        <f t="shared" si="157"/>
        <v>0.625</v>
      </c>
      <c r="N680" s="57">
        <f t="shared" si="157"/>
        <v>1.0249999999999999</v>
      </c>
      <c r="O680" s="57">
        <f>+M$651+M680</f>
        <v>1.0249999999999999</v>
      </c>
      <c r="P680" s="57">
        <f>+N$651+N680</f>
        <v>1.5249999999999999</v>
      </c>
      <c r="Q680" s="31"/>
      <c r="R680" s="36" t="s">
        <v>74</v>
      </c>
    </row>
    <row r="681" spans="1:18" s="3" customFormat="1" ht="14.25">
      <c r="B681" s="58"/>
      <c r="C681" s="59"/>
      <c r="D681" s="59" t="e">
        <f t="shared" ref="D681:P681" si="158">+D$661+D680</f>
        <v>#N/A</v>
      </c>
      <c r="E681" s="59" t="e">
        <f t="shared" si="158"/>
        <v>#N/A</v>
      </c>
      <c r="F681" s="59" t="e">
        <f t="shared" si="158"/>
        <v>#N/A</v>
      </c>
      <c r="G681" s="59" t="e">
        <f t="shared" si="158"/>
        <v>#N/A</v>
      </c>
      <c r="H681" s="59" t="e">
        <f t="shared" si="158"/>
        <v>#N/A</v>
      </c>
      <c r="I681" s="59">
        <f t="shared" si="158"/>
        <v>2.1472593353566221</v>
      </c>
      <c r="J681" s="59">
        <f t="shared" si="158"/>
        <v>4.3739897454768535</v>
      </c>
      <c r="K681" s="59">
        <f t="shared" si="158"/>
        <v>6.8826131436256821</v>
      </c>
      <c r="L681" s="59">
        <f t="shared" si="158"/>
        <v>9.6246659018994034</v>
      </c>
      <c r="M681" s="59">
        <f t="shared" si="158"/>
        <v>10.931237855107787</v>
      </c>
      <c r="N681" s="60">
        <f t="shared" si="158"/>
        <v>15.248814194315615</v>
      </c>
      <c r="O681" s="60">
        <f t="shared" ref="O681" si="159">+O$661+O680</f>
        <v>33.156649567496295</v>
      </c>
      <c r="P681" s="60">
        <f t="shared" si="158"/>
        <v>33.524999999999999</v>
      </c>
      <c r="Q681" s="31"/>
      <c r="R681" s="36" t="s">
        <v>75</v>
      </c>
    </row>
    <row r="682" spans="1:18" s="3" customFormat="1" ht="14.25">
      <c r="B682" s="72"/>
      <c r="I682" s="61"/>
      <c r="J682" s="61"/>
      <c r="K682" s="61"/>
      <c r="L682" s="61"/>
      <c r="M682" s="61"/>
      <c r="N682" s="62"/>
      <c r="O682" s="62" t="e">
        <f>+O681/C681-1</f>
        <v>#DIV/0!</v>
      </c>
      <c r="P682" s="62" t="e">
        <f>+P681/D681-1</f>
        <v>#N/A</v>
      </c>
      <c r="Q682" s="31"/>
      <c r="R682" s="63" t="s">
        <v>76</v>
      </c>
    </row>
    <row r="683" spans="1:18" s="70" customFormat="1" ht="14.25">
      <c r="A683" s="64"/>
      <c r="B683" s="65"/>
      <c r="C683" s="66"/>
      <c r="D683" s="66"/>
      <c r="E683" s="66" t="e">
        <f>RATE(E$348-$D$348,,-$D681,E681)</f>
        <v>#N/A</v>
      </c>
      <c r="F683" s="66" t="e">
        <f t="shared" ref="F683:P683" si="160">RATE(F$348-$D$348,,-$D681,F681)</f>
        <v>#N/A</v>
      </c>
      <c r="G683" s="66" t="e">
        <f t="shared" si="160"/>
        <v>#N/A</v>
      </c>
      <c r="H683" s="66" t="e">
        <f t="shared" si="160"/>
        <v>#N/A</v>
      </c>
      <c r="I683" s="66" t="e">
        <f t="shared" si="160"/>
        <v>#N/A</v>
      </c>
      <c r="J683" s="66" t="e">
        <f t="shared" si="160"/>
        <v>#N/A</v>
      </c>
      <c r="K683" s="66" t="e">
        <f t="shared" si="160"/>
        <v>#N/A</v>
      </c>
      <c r="L683" s="66" t="e">
        <f t="shared" si="160"/>
        <v>#N/A</v>
      </c>
      <c r="M683" s="66" t="e">
        <f t="shared" si="160"/>
        <v>#N/A</v>
      </c>
      <c r="N683" s="67" t="e">
        <f t="shared" si="160"/>
        <v>#N/A</v>
      </c>
      <c r="O683" s="67" t="e">
        <f t="shared" ref="O683" si="161">RATE(O$348-$D$348,,-$D681,O681)</f>
        <v>#N/A</v>
      </c>
      <c r="P683" s="67" t="e">
        <f t="shared" si="160"/>
        <v>#N/A</v>
      </c>
      <c r="Q683" s="68"/>
      <c r="R683" s="69" t="s">
        <v>77</v>
      </c>
    </row>
    <row r="684" spans="1:18" s="3" customFormat="1" ht="14.25">
      <c r="B684" s="55"/>
      <c r="C684" s="56"/>
      <c r="D684" s="56"/>
      <c r="E684" s="56"/>
      <c r="F684" s="56">
        <f t="shared" ref="F684:N684" si="162">+E$651+E684</f>
        <v>0</v>
      </c>
      <c r="G684" s="56">
        <f t="shared" si="162"/>
        <v>0</v>
      </c>
      <c r="H684" s="56">
        <f t="shared" si="162"/>
        <v>0</v>
      </c>
      <c r="I684" s="56">
        <f t="shared" si="162"/>
        <v>0</v>
      </c>
      <c r="J684" s="56">
        <f t="shared" si="162"/>
        <v>7.4999999999999997E-2</v>
      </c>
      <c r="K684" s="56">
        <f t="shared" si="162"/>
        <v>0.2</v>
      </c>
      <c r="L684" s="56">
        <f t="shared" si="162"/>
        <v>0.375</v>
      </c>
      <c r="M684" s="56">
        <f t="shared" si="162"/>
        <v>0.625</v>
      </c>
      <c r="N684" s="57">
        <f t="shared" si="162"/>
        <v>1.0249999999999999</v>
      </c>
      <c r="O684" s="57">
        <f>+M$651+M684</f>
        <v>1.0249999999999999</v>
      </c>
      <c r="P684" s="57">
        <f>+N$651+N684</f>
        <v>1.5249999999999999</v>
      </c>
      <c r="Q684" s="31"/>
      <c r="R684" s="36" t="s">
        <v>74</v>
      </c>
    </row>
    <row r="685" spans="1:18" s="3" customFormat="1" ht="14.25">
      <c r="B685" s="58"/>
      <c r="C685" s="59"/>
      <c r="D685" s="59"/>
      <c r="E685" s="59" t="e">
        <f t="shared" ref="E685:P685" si="163">+E$661+E684</f>
        <v>#N/A</v>
      </c>
      <c r="F685" s="59" t="e">
        <f t="shared" si="163"/>
        <v>#N/A</v>
      </c>
      <c r="G685" s="59" t="e">
        <f t="shared" si="163"/>
        <v>#N/A</v>
      </c>
      <c r="H685" s="59" t="e">
        <f t="shared" si="163"/>
        <v>#N/A</v>
      </c>
      <c r="I685" s="59">
        <f t="shared" si="163"/>
        <v>2.1472593353566221</v>
      </c>
      <c r="J685" s="59">
        <f t="shared" si="163"/>
        <v>4.3739897454768535</v>
      </c>
      <c r="K685" s="59">
        <f t="shared" si="163"/>
        <v>6.8826131436256821</v>
      </c>
      <c r="L685" s="59">
        <f t="shared" si="163"/>
        <v>9.6246659018994034</v>
      </c>
      <c r="M685" s="59">
        <f t="shared" si="163"/>
        <v>10.931237855107787</v>
      </c>
      <c r="N685" s="60">
        <f t="shared" si="163"/>
        <v>15.248814194315615</v>
      </c>
      <c r="O685" s="60">
        <f t="shared" ref="O685" si="164">+O$661+O684</f>
        <v>33.156649567496295</v>
      </c>
      <c r="P685" s="60">
        <f t="shared" si="163"/>
        <v>33.524999999999999</v>
      </c>
      <c r="Q685" s="31"/>
      <c r="R685" s="36" t="s">
        <v>75</v>
      </c>
    </row>
    <row r="686" spans="1:18" s="3" customFormat="1" ht="14.25">
      <c r="B686" s="72"/>
      <c r="I686" s="61"/>
      <c r="J686" s="61"/>
      <c r="K686" s="61"/>
      <c r="L686" s="61"/>
      <c r="M686" s="61"/>
      <c r="N686" s="62"/>
      <c r="O686" s="62" t="e">
        <f>+O685/D685-1</f>
        <v>#DIV/0!</v>
      </c>
      <c r="P686" s="62" t="e">
        <f>+P685/E685-1</f>
        <v>#N/A</v>
      </c>
      <c r="Q686" s="31"/>
      <c r="R686" s="63" t="s">
        <v>76</v>
      </c>
    </row>
    <row r="687" spans="1:18" s="70" customFormat="1" ht="14.25">
      <c r="A687" s="64"/>
      <c r="B687" s="65"/>
      <c r="C687" s="66"/>
      <c r="D687" s="66"/>
      <c r="E687" s="66"/>
      <c r="F687" s="66" t="e">
        <f>RATE(F$348-$E$348,,-$E685,F685)</f>
        <v>#N/A</v>
      </c>
      <c r="G687" s="66" t="e">
        <f t="shared" ref="G687:P687" si="165">RATE(G$348-$E$348,,-$E685,G685)</f>
        <v>#N/A</v>
      </c>
      <c r="H687" s="66" t="e">
        <f t="shared" si="165"/>
        <v>#N/A</v>
      </c>
      <c r="I687" s="66" t="e">
        <f t="shared" si="165"/>
        <v>#N/A</v>
      </c>
      <c r="J687" s="66" t="e">
        <f t="shared" si="165"/>
        <v>#N/A</v>
      </c>
      <c r="K687" s="66" t="e">
        <f t="shared" si="165"/>
        <v>#N/A</v>
      </c>
      <c r="L687" s="66" t="e">
        <f t="shared" si="165"/>
        <v>#N/A</v>
      </c>
      <c r="M687" s="66" t="e">
        <f t="shared" si="165"/>
        <v>#N/A</v>
      </c>
      <c r="N687" s="67" t="e">
        <f t="shared" si="165"/>
        <v>#N/A</v>
      </c>
      <c r="O687" s="67" t="e">
        <f t="shared" ref="O687" si="166">RATE(O$348-$E$348,,-$E685,O685)</f>
        <v>#N/A</v>
      </c>
      <c r="P687" s="67" t="e">
        <f t="shared" si="165"/>
        <v>#N/A</v>
      </c>
      <c r="Q687" s="68"/>
      <c r="R687" s="69" t="s">
        <v>77</v>
      </c>
    </row>
    <row r="688" spans="1:18" s="3" customFormat="1" ht="14.25">
      <c r="B688" s="55"/>
      <c r="C688" s="56"/>
      <c r="D688" s="56"/>
      <c r="E688" s="56"/>
      <c r="F688" s="56"/>
      <c r="G688" s="56">
        <f t="shared" ref="G688:N688" si="167">+F$651+F688</f>
        <v>0</v>
      </c>
      <c r="H688" s="56">
        <f t="shared" si="167"/>
        <v>0</v>
      </c>
      <c r="I688" s="56">
        <f t="shared" si="167"/>
        <v>0</v>
      </c>
      <c r="J688" s="56">
        <f t="shared" si="167"/>
        <v>7.4999999999999997E-2</v>
      </c>
      <c r="K688" s="56">
        <f t="shared" si="167"/>
        <v>0.2</v>
      </c>
      <c r="L688" s="56">
        <f t="shared" si="167"/>
        <v>0.375</v>
      </c>
      <c r="M688" s="56">
        <f t="shared" si="167"/>
        <v>0.625</v>
      </c>
      <c r="N688" s="57">
        <f t="shared" si="167"/>
        <v>1.0249999999999999</v>
      </c>
      <c r="O688" s="57">
        <f>+M$651+M688</f>
        <v>1.0249999999999999</v>
      </c>
      <c r="P688" s="57">
        <f>+N$651+N688</f>
        <v>1.5249999999999999</v>
      </c>
      <c r="Q688" s="31"/>
      <c r="R688" s="36" t="s">
        <v>74</v>
      </c>
    </row>
    <row r="689" spans="1:18" s="3" customFormat="1" ht="14.25">
      <c r="B689" s="58"/>
      <c r="C689" s="59"/>
      <c r="D689" s="59"/>
      <c r="E689" s="59"/>
      <c r="F689" s="59" t="e">
        <f t="shared" ref="F689:P689" si="168">+F$661+F688</f>
        <v>#N/A</v>
      </c>
      <c r="G689" s="59" t="e">
        <f t="shared" si="168"/>
        <v>#N/A</v>
      </c>
      <c r="H689" s="59" t="e">
        <f t="shared" si="168"/>
        <v>#N/A</v>
      </c>
      <c r="I689" s="59">
        <f t="shared" si="168"/>
        <v>2.1472593353566221</v>
      </c>
      <c r="J689" s="59">
        <f t="shared" si="168"/>
        <v>4.3739897454768535</v>
      </c>
      <c r="K689" s="59">
        <f t="shared" si="168"/>
        <v>6.8826131436256821</v>
      </c>
      <c r="L689" s="59">
        <f t="shared" si="168"/>
        <v>9.6246659018994034</v>
      </c>
      <c r="M689" s="59">
        <f t="shared" si="168"/>
        <v>10.931237855107787</v>
      </c>
      <c r="N689" s="60">
        <f t="shared" si="168"/>
        <v>15.248814194315615</v>
      </c>
      <c r="O689" s="60">
        <f t="shared" ref="O689" si="169">+O$661+O688</f>
        <v>33.156649567496295</v>
      </c>
      <c r="P689" s="60">
        <f t="shared" si="168"/>
        <v>33.524999999999999</v>
      </c>
      <c r="Q689" s="31"/>
      <c r="R689" s="36" t="s">
        <v>75</v>
      </c>
    </row>
    <row r="690" spans="1:18" s="3" customFormat="1" ht="14.25">
      <c r="B690" s="72"/>
      <c r="I690" s="61"/>
      <c r="J690" s="61"/>
      <c r="K690" s="61"/>
      <c r="L690" s="61"/>
      <c r="M690" s="61"/>
      <c r="N690" s="62"/>
      <c r="O690" s="62" t="e">
        <f>+O689/E689-1</f>
        <v>#DIV/0!</v>
      </c>
      <c r="P690" s="62" t="e">
        <f>+P689/F689-1</f>
        <v>#N/A</v>
      </c>
      <c r="Q690" s="31"/>
      <c r="R690" s="63" t="s">
        <v>76</v>
      </c>
    </row>
    <row r="691" spans="1:18" s="70" customFormat="1" ht="14.25">
      <c r="A691" s="64"/>
      <c r="B691" s="65"/>
      <c r="C691" s="66"/>
      <c r="D691" s="66"/>
      <c r="E691" s="66"/>
      <c r="F691" s="66"/>
      <c r="G691" s="66" t="e">
        <f>RATE(G$348-$F$348,,-$F689,G689)</f>
        <v>#N/A</v>
      </c>
      <c r="H691" s="66" t="e">
        <f t="shared" ref="H691:P691" si="170">RATE(H$348-$F$348,,-$F689,H689)</f>
        <v>#N/A</v>
      </c>
      <c r="I691" s="66" t="e">
        <f t="shared" si="170"/>
        <v>#N/A</v>
      </c>
      <c r="J691" s="66" t="e">
        <f t="shared" si="170"/>
        <v>#N/A</v>
      </c>
      <c r="K691" s="66" t="e">
        <f t="shared" si="170"/>
        <v>#N/A</v>
      </c>
      <c r="L691" s="66" t="e">
        <f t="shared" si="170"/>
        <v>#N/A</v>
      </c>
      <c r="M691" s="66" t="e">
        <f t="shared" si="170"/>
        <v>#N/A</v>
      </c>
      <c r="N691" s="67" t="e">
        <f t="shared" si="170"/>
        <v>#N/A</v>
      </c>
      <c r="O691" s="67" t="e">
        <f t="shared" ref="O691" si="171">RATE(O$348-$F$348,,-$F689,O689)</f>
        <v>#N/A</v>
      </c>
      <c r="P691" s="67" t="e">
        <f t="shared" si="170"/>
        <v>#N/A</v>
      </c>
      <c r="Q691" s="68"/>
      <c r="R691" s="69" t="s">
        <v>77</v>
      </c>
    </row>
    <row r="692" spans="1:18" s="3" customFormat="1" ht="14.25">
      <c r="B692" s="55"/>
      <c r="C692" s="56"/>
      <c r="D692" s="56"/>
      <c r="E692" s="56"/>
      <c r="F692" s="56"/>
      <c r="G692" s="56"/>
      <c r="H692" s="56">
        <f t="shared" ref="H692:N692" si="172">+G$651+G692</f>
        <v>0</v>
      </c>
      <c r="I692" s="56">
        <f t="shared" si="172"/>
        <v>0</v>
      </c>
      <c r="J692" s="56">
        <f t="shared" si="172"/>
        <v>7.4999999999999997E-2</v>
      </c>
      <c r="K692" s="56">
        <f t="shared" si="172"/>
        <v>0.2</v>
      </c>
      <c r="L692" s="56">
        <f t="shared" si="172"/>
        <v>0.375</v>
      </c>
      <c r="M692" s="56">
        <f t="shared" si="172"/>
        <v>0.625</v>
      </c>
      <c r="N692" s="57">
        <f t="shared" si="172"/>
        <v>1.0249999999999999</v>
      </c>
      <c r="O692" s="57">
        <f>+M$651+M692</f>
        <v>1.0249999999999999</v>
      </c>
      <c r="P692" s="57">
        <f>+N$651+N692</f>
        <v>1.5249999999999999</v>
      </c>
      <c r="Q692" s="31"/>
      <c r="R692" s="36" t="s">
        <v>74</v>
      </c>
    </row>
    <row r="693" spans="1:18" s="3" customFormat="1" ht="14.25">
      <c r="B693" s="58"/>
      <c r="C693" s="59"/>
      <c r="D693" s="59"/>
      <c r="E693" s="59"/>
      <c r="F693" s="59"/>
      <c r="G693" s="59" t="e">
        <f t="shared" ref="G693:P693" si="173">+G$661+G692</f>
        <v>#N/A</v>
      </c>
      <c r="H693" s="59" t="e">
        <f t="shared" si="173"/>
        <v>#N/A</v>
      </c>
      <c r="I693" s="59">
        <f t="shared" si="173"/>
        <v>2.1472593353566221</v>
      </c>
      <c r="J693" s="59">
        <f t="shared" si="173"/>
        <v>4.3739897454768535</v>
      </c>
      <c r="K693" s="59">
        <f t="shared" si="173"/>
        <v>6.8826131436256821</v>
      </c>
      <c r="L693" s="59">
        <f t="shared" si="173"/>
        <v>9.6246659018994034</v>
      </c>
      <c r="M693" s="59">
        <f t="shared" si="173"/>
        <v>10.931237855107787</v>
      </c>
      <c r="N693" s="60">
        <f t="shared" si="173"/>
        <v>15.248814194315615</v>
      </c>
      <c r="O693" s="60">
        <f t="shared" ref="O693" si="174">+O$661+O692</f>
        <v>33.156649567496295</v>
      </c>
      <c r="P693" s="60">
        <f t="shared" si="173"/>
        <v>33.524999999999999</v>
      </c>
      <c r="Q693" s="31"/>
      <c r="R693" s="36" t="s">
        <v>75</v>
      </c>
    </row>
    <row r="694" spans="1:18" s="3" customFormat="1" ht="14.25">
      <c r="B694" s="72"/>
      <c r="I694" s="61"/>
      <c r="J694" s="61"/>
      <c r="K694" s="61"/>
      <c r="L694" s="61"/>
      <c r="M694" s="61"/>
      <c r="N694" s="62"/>
      <c r="O694" s="62" t="e">
        <f>+O693/F693-1</f>
        <v>#DIV/0!</v>
      </c>
      <c r="P694" s="62" t="e">
        <f>+P693/G693-1</f>
        <v>#N/A</v>
      </c>
      <c r="Q694" s="31"/>
      <c r="R694" s="63" t="s">
        <v>76</v>
      </c>
    </row>
    <row r="695" spans="1:18" s="70" customFormat="1" ht="14.25">
      <c r="A695" s="64"/>
      <c r="B695" s="65"/>
      <c r="C695" s="66"/>
      <c r="D695" s="66"/>
      <c r="E695" s="66"/>
      <c r="F695" s="66"/>
      <c r="G695" s="66"/>
      <c r="H695" s="66" t="e">
        <f>RATE(H$348-$G$348,,-$G693,H693)</f>
        <v>#N/A</v>
      </c>
      <c r="I695" s="66" t="e">
        <f t="shared" ref="I695:P695" si="175">RATE(I$348-$G$348,,-$G693,I693)</f>
        <v>#N/A</v>
      </c>
      <c r="J695" s="66" t="e">
        <f t="shared" si="175"/>
        <v>#N/A</v>
      </c>
      <c r="K695" s="66" t="e">
        <f t="shared" si="175"/>
        <v>#N/A</v>
      </c>
      <c r="L695" s="66" t="e">
        <f t="shared" si="175"/>
        <v>#N/A</v>
      </c>
      <c r="M695" s="66" t="e">
        <f t="shared" si="175"/>
        <v>#N/A</v>
      </c>
      <c r="N695" s="67" t="e">
        <f t="shared" si="175"/>
        <v>#N/A</v>
      </c>
      <c r="O695" s="67" t="e">
        <f t="shared" ref="O695" si="176">RATE(O$348-$G$348,,-$G693,O693)</f>
        <v>#N/A</v>
      </c>
      <c r="P695" s="67" t="e">
        <f t="shared" si="175"/>
        <v>#N/A</v>
      </c>
      <c r="Q695" s="68"/>
      <c r="R695" s="69" t="s">
        <v>77</v>
      </c>
    </row>
    <row r="696" spans="1:18" s="3" customFormat="1" ht="14.25">
      <c r="B696" s="55"/>
      <c r="C696" s="56"/>
      <c r="D696" s="56"/>
      <c r="E696" s="56"/>
      <c r="F696" s="56"/>
      <c r="G696" s="56"/>
      <c r="H696" s="56"/>
      <c r="I696" s="56">
        <f t="shared" ref="I696:N696" si="177">+H$651+H696</f>
        <v>0</v>
      </c>
      <c r="J696" s="56">
        <f t="shared" si="177"/>
        <v>7.4999999999999997E-2</v>
      </c>
      <c r="K696" s="56">
        <f t="shared" si="177"/>
        <v>0.2</v>
      </c>
      <c r="L696" s="56">
        <f t="shared" si="177"/>
        <v>0.375</v>
      </c>
      <c r="M696" s="56">
        <f t="shared" si="177"/>
        <v>0.625</v>
      </c>
      <c r="N696" s="57">
        <f t="shared" si="177"/>
        <v>1.0249999999999999</v>
      </c>
      <c r="O696" s="57">
        <f>+M$651+M696</f>
        <v>1.0249999999999999</v>
      </c>
      <c r="P696" s="57">
        <f>+N$651+N696</f>
        <v>1.5249999999999999</v>
      </c>
      <c r="Q696" s="31"/>
      <c r="R696" s="36" t="s">
        <v>74</v>
      </c>
    </row>
    <row r="697" spans="1:18" s="3" customFormat="1" ht="14.25">
      <c r="B697" s="58"/>
      <c r="C697" s="59"/>
      <c r="D697" s="59"/>
      <c r="E697" s="59"/>
      <c r="F697" s="59"/>
      <c r="G697" s="59"/>
      <c r="H697" s="59" t="e">
        <f t="shared" ref="H697:P697" si="178">+H$661+H696</f>
        <v>#N/A</v>
      </c>
      <c r="I697" s="59">
        <f t="shared" si="178"/>
        <v>2.1472593353566221</v>
      </c>
      <c r="J697" s="59">
        <f t="shared" si="178"/>
        <v>4.3739897454768535</v>
      </c>
      <c r="K697" s="59">
        <f t="shared" si="178"/>
        <v>6.8826131436256821</v>
      </c>
      <c r="L697" s="59">
        <f t="shared" si="178"/>
        <v>9.6246659018994034</v>
      </c>
      <c r="M697" s="59">
        <f t="shared" si="178"/>
        <v>10.931237855107787</v>
      </c>
      <c r="N697" s="60">
        <f t="shared" si="178"/>
        <v>15.248814194315615</v>
      </c>
      <c r="O697" s="60">
        <f t="shared" ref="O697" si="179">+O$661+O696</f>
        <v>33.156649567496295</v>
      </c>
      <c r="P697" s="60">
        <f t="shared" si="178"/>
        <v>33.524999999999999</v>
      </c>
      <c r="Q697" s="31"/>
      <c r="R697" s="36" t="s">
        <v>75</v>
      </c>
    </row>
    <row r="698" spans="1:18" s="3" customFormat="1" ht="14.25">
      <c r="B698" s="72"/>
      <c r="I698" s="61"/>
      <c r="J698" s="61"/>
      <c r="K698" s="61"/>
      <c r="L698" s="61"/>
      <c r="M698" s="61"/>
      <c r="N698" s="62"/>
      <c r="O698" s="62" t="e">
        <f>+O697/G697-1</f>
        <v>#DIV/0!</v>
      </c>
      <c r="P698" s="62" t="e">
        <f>+P697/H697-1</f>
        <v>#N/A</v>
      </c>
      <c r="Q698" s="31"/>
      <c r="R698" s="63" t="s">
        <v>76</v>
      </c>
    </row>
    <row r="699" spans="1:18" s="70" customFormat="1" ht="14.25">
      <c r="A699" s="64"/>
      <c r="B699" s="65"/>
      <c r="C699" s="66"/>
      <c r="D699" s="66"/>
      <c r="E699" s="66"/>
      <c r="F699" s="66"/>
      <c r="G699" s="66"/>
      <c r="H699" s="66"/>
      <c r="I699" s="66" t="e">
        <f t="shared" ref="I699:P699" si="180">RATE(I$348-$H$348,,-$H697,I697)</f>
        <v>#N/A</v>
      </c>
      <c r="J699" s="66" t="e">
        <f t="shared" si="180"/>
        <v>#N/A</v>
      </c>
      <c r="K699" s="66" t="e">
        <f t="shared" si="180"/>
        <v>#N/A</v>
      </c>
      <c r="L699" s="66" t="e">
        <f t="shared" si="180"/>
        <v>#N/A</v>
      </c>
      <c r="M699" s="66" t="e">
        <f t="shared" si="180"/>
        <v>#N/A</v>
      </c>
      <c r="N699" s="67" t="e">
        <f t="shared" si="180"/>
        <v>#N/A</v>
      </c>
      <c r="O699" s="67" t="e">
        <f t="shared" ref="O699" si="181">RATE(O$348-$H$348,,-$H697,O697)</f>
        <v>#N/A</v>
      </c>
      <c r="P699" s="67" t="e">
        <f t="shared" si="180"/>
        <v>#N/A</v>
      </c>
      <c r="Q699" s="68"/>
      <c r="R699" s="69" t="s">
        <v>77</v>
      </c>
    </row>
    <row r="700" spans="1:18" s="3" customFormat="1" ht="14.25">
      <c r="B700" s="55"/>
      <c r="C700" s="56"/>
      <c r="D700" s="56"/>
      <c r="E700" s="56"/>
      <c r="F700" s="56"/>
      <c r="G700" s="56"/>
      <c r="H700" s="56"/>
      <c r="I700" s="56"/>
      <c r="J700" s="56">
        <f t="shared" ref="J700:N700" si="182">+I$651+I700</f>
        <v>7.4999999999999997E-2</v>
      </c>
      <c r="K700" s="56">
        <f t="shared" si="182"/>
        <v>0.2</v>
      </c>
      <c r="L700" s="56">
        <f t="shared" si="182"/>
        <v>0.375</v>
      </c>
      <c r="M700" s="56">
        <f t="shared" si="182"/>
        <v>0.625</v>
      </c>
      <c r="N700" s="57">
        <f t="shared" si="182"/>
        <v>1.0249999999999999</v>
      </c>
      <c r="O700" s="57">
        <f>+M$651+M700</f>
        <v>1.0249999999999999</v>
      </c>
      <c r="P700" s="57">
        <f>+N$651+N700</f>
        <v>1.5249999999999999</v>
      </c>
      <c r="Q700" s="31"/>
      <c r="R700" s="36" t="s">
        <v>74</v>
      </c>
    </row>
    <row r="701" spans="1:18" s="3" customFormat="1" ht="14.25">
      <c r="B701" s="58"/>
      <c r="C701" s="59"/>
      <c r="D701" s="59"/>
      <c r="E701" s="59"/>
      <c r="F701" s="59"/>
      <c r="G701" s="59"/>
      <c r="H701" s="59"/>
      <c r="I701" s="59">
        <f t="shared" ref="I701:P701" si="183">+I$661+I700</f>
        <v>2.1472593353566221</v>
      </c>
      <c r="J701" s="59">
        <f t="shared" si="183"/>
        <v>4.3739897454768535</v>
      </c>
      <c r="K701" s="59">
        <f t="shared" si="183"/>
        <v>6.8826131436256821</v>
      </c>
      <c r="L701" s="59">
        <f t="shared" si="183"/>
        <v>9.6246659018994034</v>
      </c>
      <c r="M701" s="59">
        <f t="shared" si="183"/>
        <v>10.931237855107787</v>
      </c>
      <c r="N701" s="60">
        <f t="shared" si="183"/>
        <v>15.248814194315615</v>
      </c>
      <c r="O701" s="60">
        <f t="shared" ref="O701" si="184">+O$661+O700</f>
        <v>33.156649567496295</v>
      </c>
      <c r="P701" s="60">
        <f t="shared" si="183"/>
        <v>33.524999999999999</v>
      </c>
      <c r="Q701" s="31"/>
      <c r="R701" s="36" t="s">
        <v>75</v>
      </c>
    </row>
    <row r="702" spans="1:18" s="3" customFormat="1" ht="14.25">
      <c r="B702" s="72"/>
      <c r="I702" s="61"/>
      <c r="J702" s="61"/>
      <c r="K702" s="61"/>
      <c r="L702" s="61"/>
      <c r="M702" s="61"/>
      <c r="N702" s="62"/>
      <c r="O702" s="62" t="e">
        <f>+O701/H701-1</f>
        <v>#DIV/0!</v>
      </c>
      <c r="P702" s="62">
        <f>+P701/I701-1</f>
        <v>14.612925485049567</v>
      </c>
      <c r="Q702" s="31"/>
      <c r="R702" s="63" t="s">
        <v>76</v>
      </c>
    </row>
    <row r="703" spans="1:18" s="70" customFormat="1" ht="14.25">
      <c r="A703" s="64"/>
      <c r="B703" s="65"/>
      <c r="C703" s="66"/>
      <c r="D703" s="66"/>
      <c r="E703" s="66"/>
      <c r="F703" s="66"/>
      <c r="G703" s="66"/>
      <c r="H703" s="66"/>
      <c r="I703" s="66"/>
      <c r="J703" s="66">
        <f t="shared" ref="J703:P703" si="185">RATE(J$348-$I$348,,-$I701,J701)</f>
        <v>1.0370104688590911</v>
      </c>
      <c r="K703" s="66">
        <f t="shared" si="185"/>
        <v>0.79033552780676686</v>
      </c>
      <c r="L703" s="66">
        <f t="shared" si="185"/>
        <v>0.64879649083877799</v>
      </c>
      <c r="M703" s="66">
        <f t="shared" si="185"/>
        <v>0.50209088657278622</v>
      </c>
      <c r="N703" s="67">
        <f t="shared" si="185"/>
        <v>0.48002930492897111</v>
      </c>
      <c r="O703" s="67">
        <f t="shared" ref="O703" si="186">RATE(O$348-$I$348,,-$I701,O701)</f>
        <v>0.57802673444042219</v>
      </c>
      <c r="P703" s="67">
        <f t="shared" si="185"/>
        <v>0.48080460148434029</v>
      </c>
      <c r="Q703" s="68"/>
      <c r="R703" s="69" t="s">
        <v>77</v>
      </c>
    </row>
    <row r="704" spans="1:18" s="3" customFormat="1" ht="14.25">
      <c r="B704" s="55"/>
      <c r="C704" s="56"/>
      <c r="D704" s="56"/>
      <c r="E704" s="56"/>
      <c r="F704" s="56"/>
      <c r="G704" s="56"/>
      <c r="H704" s="56"/>
      <c r="I704" s="56"/>
      <c r="J704" s="56"/>
      <c r="K704" s="56">
        <f>+J$651+J704</f>
        <v>0.125</v>
      </c>
      <c r="L704" s="56">
        <f>+K$651+K704</f>
        <v>0.3</v>
      </c>
      <c r="M704" s="56">
        <f>+L$651+L704</f>
        <v>0.55000000000000004</v>
      </c>
      <c r="N704" s="57">
        <f>+M$651+M704</f>
        <v>0.95000000000000007</v>
      </c>
      <c r="O704" s="57">
        <f>+M$651+M704</f>
        <v>0.95000000000000007</v>
      </c>
      <c r="P704" s="57">
        <f>+N$651+N704</f>
        <v>1.4500000000000002</v>
      </c>
      <c r="Q704" s="31"/>
      <c r="R704" s="36" t="s">
        <v>74</v>
      </c>
    </row>
    <row r="705" spans="1:18" s="3" customFormat="1" ht="14.25">
      <c r="B705" s="58"/>
      <c r="C705" s="59"/>
      <c r="D705" s="59"/>
      <c r="E705" s="59"/>
      <c r="F705" s="59"/>
      <c r="G705" s="59"/>
      <c r="H705" s="59"/>
      <c r="I705" s="59"/>
      <c r="J705" s="59">
        <f t="shared" ref="J705:P705" si="187">+J$661+J704</f>
        <v>4.2989897454768533</v>
      </c>
      <c r="K705" s="59">
        <f t="shared" si="187"/>
        <v>6.8076131436256819</v>
      </c>
      <c r="L705" s="59">
        <f t="shared" si="187"/>
        <v>9.5496659018994041</v>
      </c>
      <c r="M705" s="59">
        <f t="shared" si="187"/>
        <v>10.856237855107787</v>
      </c>
      <c r="N705" s="60">
        <f t="shared" si="187"/>
        <v>15.173814194315614</v>
      </c>
      <c r="O705" s="60">
        <f t="shared" ref="O705" si="188">+O$661+O704</f>
        <v>33.081649567496299</v>
      </c>
      <c r="P705" s="60">
        <f t="shared" si="187"/>
        <v>33.450000000000003</v>
      </c>
      <c r="Q705" s="31"/>
      <c r="R705" s="36" t="s">
        <v>75</v>
      </c>
    </row>
    <row r="706" spans="1:18" s="3" customFormat="1" ht="14.25">
      <c r="B706" s="72"/>
      <c r="I706" s="61"/>
      <c r="J706" s="61"/>
      <c r="K706" s="61"/>
      <c r="L706" s="61"/>
      <c r="M706" s="61"/>
      <c r="N706" s="62"/>
      <c r="O706" s="62" t="e">
        <f>+O705/I705-1</f>
        <v>#DIV/0!</v>
      </c>
      <c r="P706" s="62">
        <f>+P705/J705-1</f>
        <v>6.780897834239811</v>
      </c>
      <c r="Q706" s="31"/>
      <c r="R706" s="63" t="s">
        <v>76</v>
      </c>
    </row>
    <row r="707" spans="1:18" s="70" customFormat="1" ht="14.25">
      <c r="A707" s="64"/>
      <c r="B707" s="65"/>
      <c r="C707" s="66"/>
      <c r="D707" s="66"/>
      <c r="E707" s="66"/>
      <c r="F707" s="66"/>
      <c r="G707" s="66"/>
      <c r="H707" s="66"/>
      <c r="I707" s="66"/>
      <c r="J707" s="66"/>
      <c r="K707" s="66">
        <f>RATE(K$348-$J$348,,-$J705,K705)</f>
        <v>0.58353788835813269</v>
      </c>
      <c r="L707" s="66">
        <f>RATE(L$348-$J$348,,-$J705,L705)</f>
        <v>0.49042760022210458</v>
      </c>
      <c r="M707" s="66">
        <f>RATE(M$348-$J$348,,-$J705,M705)</f>
        <v>0.361771728382279</v>
      </c>
      <c r="N707" s="67">
        <f>RATE(N$348-$J$348,,-$J705,N705)</f>
        <v>0.37066741426772792</v>
      </c>
      <c r="O707" s="67">
        <f>RATE(O$348-$J$348,,-$J705,O705)</f>
        <v>0.50398723262730016</v>
      </c>
      <c r="P707" s="67">
        <f>RATE(P$348-$J$348,,-$J705,P705)</f>
        <v>0.40768327973896085</v>
      </c>
      <c r="Q707" s="68"/>
      <c r="R707" s="69" t="s">
        <v>77</v>
      </c>
    </row>
    <row r="708" spans="1:18" s="3" customFormat="1" ht="14.25">
      <c r="B708" s="73"/>
      <c r="C708" s="74"/>
      <c r="D708" s="74"/>
      <c r="E708" s="74"/>
      <c r="F708" s="74"/>
      <c r="G708" s="74"/>
      <c r="H708" s="74"/>
      <c r="I708" s="74"/>
      <c r="J708" s="74"/>
      <c r="K708" s="74"/>
      <c r="L708" s="74">
        <f>+K$651+K708</f>
        <v>0.17499999999999999</v>
      </c>
      <c r="M708" s="74">
        <f>+L$651+L708</f>
        <v>0.42499999999999999</v>
      </c>
      <c r="N708" s="75">
        <f>+M$651+M708</f>
        <v>0.82499999999999996</v>
      </c>
      <c r="O708" s="75">
        <f>+M$651+M708</f>
        <v>0.82499999999999996</v>
      </c>
      <c r="P708" s="75">
        <f>+N$651+N708</f>
        <v>1.325</v>
      </c>
      <c r="Q708" s="31"/>
      <c r="R708" s="36" t="s">
        <v>74</v>
      </c>
    </row>
    <row r="709" spans="1:18" s="3" customFormat="1" ht="14.25">
      <c r="B709" s="76"/>
      <c r="C709" s="77"/>
      <c r="D709" s="77"/>
      <c r="E709" s="77"/>
      <c r="F709" s="77"/>
      <c r="G709" s="77"/>
      <c r="H709" s="77"/>
      <c r="I709" s="77"/>
      <c r="J709" s="77"/>
      <c r="K709" s="77">
        <f>+K$661+K708</f>
        <v>6.6826131436256819</v>
      </c>
      <c r="L709" s="77">
        <f>+L$661+L708</f>
        <v>9.4246659018994041</v>
      </c>
      <c r="M709" s="77">
        <f>+M$661+M708</f>
        <v>10.731237855107787</v>
      </c>
      <c r="N709" s="78">
        <f>+N$661+N708</f>
        <v>15.048814194315614</v>
      </c>
      <c r="O709" s="78">
        <f>+O$661+O708</f>
        <v>32.956649567496299</v>
      </c>
      <c r="P709" s="78">
        <f>+P$661+P708</f>
        <v>33.325000000000003</v>
      </c>
      <c r="Q709" s="31"/>
      <c r="R709" s="36" t="s">
        <v>75</v>
      </c>
    </row>
    <row r="710" spans="1:18" s="3" customFormat="1" ht="14.25">
      <c r="B710" s="72"/>
      <c r="I710" s="61"/>
      <c r="J710" s="61"/>
      <c r="K710" s="61"/>
      <c r="L710" s="61"/>
      <c r="M710" s="61"/>
      <c r="N710" s="62"/>
      <c r="O710" s="62" t="e">
        <f>+O709/J709-1</f>
        <v>#DIV/0!</v>
      </c>
      <c r="P710" s="62">
        <f>+P709/K709-1</f>
        <v>3.986821664484288</v>
      </c>
      <c r="Q710" s="31"/>
      <c r="R710" s="63" t="s">
        <v>76</v>
      </c>
    </row>
    <row r="711" spans="1:18" s="70" customFormat="1" ht="14.25">
      <c r="A711" s="64"/>
      <c r="B711" s="65"/>
      <c r="C711" s="66"/>
      <c r="D711" s="66"/>
      <c r="E711" s="66"/>
      <c r="F711" s="66"/>
      <c r="G711" s="66"/>
      <c r="H711" s="66"/>
      <c r="I711" s="66"/>
      <c r="J711" s="66"/>
      <c r="K711" s="66"/>
      <c r="L711" s="66">
        <f>RATE(L$348-$K$348,,-$K709,L709)</f>
        <v>0.41032642460970103</v>
      </c>
      <c r="M711" s="66">
        <f>RATE(M$348-$K$348,,-$K709,M709)</f>
        <v>0.2672192169524214</v>
      </c>
      <c r="N711" s="67">
        <f>RATE(N$348-$K$348,,-$K709,N709)</f>
        <v>0.31074633837442578</v>
      </c>
      <c r="O711" s="67">
        <f>RATE(O$348-$K$348,,-$K709,O709)</f>
        <v>0.49021586759746949</v>
      </c>
      <c r="P711" s="67">
        <f>RATE(P$348-$K$348,,-$K709,P709)</f>
        <v>0.37900159186043708</v>
      </c>
      <c r="Q711" s="68"/>
      <c r="R711" s="69" t="s">
        <v>77</v>
      </c>
    </row>
    <row r="712" spans="1:18" s="3" customFormat="1" ht="14.25">
      <c r="B712" s="73"/>
      <c r="C712" s="74"/>
      <c r="D712" s="74"/>
      <c r="E712" s="74"/>
      <c r="F712" s="74"/>
      <c r="G712" s="74"/>
      <c r="H712" s="74"/>
      <c r="I712" s="74"/>
      <c r="J712" s="74"/>
      <c r="K712" s="74"/>
      <c r="L712" s="74"/>
      <c r="M712" s="74">
        <f>+L$651+L712</f>
        <v>0.25</v>
      </c>
      <c r="N712" s="75">
        <f>+M$651+M712</f>
        <v>0.65</v>
      </c>
      <c r="O712" s="75">
        <f>+M$651+M712</f>
        <v>0.65</v>
      </c>
      <c r="P712" s="75">
        <f>+N$651+N712</f>
        <v>1.1499999999999999</v>
      </c>
      <c r="Q712" s="31"/>
      <c r="R712" s="36" t="s">
        <v>74</v>
      </c>
    </row>
    <row r="713" spans="1:18" s="3" customFormat="1" ht="14.25">
      <c r="B713" s="76"/>
      <c r="C713" s="77"/>
      <c r="D713" s="77"/>
      <c r="E713" s="77"/>
      <c r="F713" s="77"/>
      <c r="G713" s="77"/>
      <c r="H713" s="77"/>
      <c r="I713" s="77"/>
      <c r="J713" s="77"/>
      <c r="K713" s="77"/>
      <c r="L713" s="77">
        <f>+L$661+L712</f>
        <v>9.2496659018994034</v>
      </c>
      <c r="M713" s="77">
        <f>+M$661+M712</f>
        <v>10.556237855107787</v>
      </c>
      <c r="N713" s="78">
        <f>+N$661+N712</f>
        <v>14.873814194315615</v>
      </c>
      <c r="O713" s="78">
        <f>+O$661+O712</f>
        <v>32.781649567496295</v>
      </c>
      <c r="P713" s="78">
        <f>+P$661+P712</f>
        <v>33.15</v>
      </c>
      <c r="Q713" s="31"/>
      <c r="R713" s="36" t="s">
        <v>75</v>
      </c>
    </row>
    <row r="714" spans="1:18" s="3" customFormat="1" ht="14.25">
      <c r="B714" s="72"/>
      <c r="I714" s="61"/>
      <c r="J714" s="61"/>
      <c r="K714" s="61"/>
      <c r="L714" s="61"/>
      <c r="M714" s="61"/>
      <c r="N714" s="62"/>
      <c r="O714" s="62" t="e">
        <f>+O713/K713-1</f>
        <v>#DIV/0!</v>
      </c>
      <c r="P714" s="62">
        <f>+P713/L713-1</f>
        <v>2.5839132301192307</v>
      </c>
      <c r="Q714" s="31"/>
      <c r="R714" s="63" t="s">
        <v>76</v>
      </c>
    </row>
    <row r="715" spans="1:18" s="70" customFormat="1" ht="14.25">
      <c r="A715" s="64"/>
      <c r="B715" s="65"/>
      <c r="C715" s="66"/>
      <c r="D715" s="66"/>
      <c r="E715" s="66"/>
      <c r="F715" s="66"/>
      <c r="G715" s="66"/>
      <c r="H715" s="66"/>
      <c r="I715" s="66"/>
      <c r="J715" s="66"/>
      <c r="K715" s="66"/>
      <c r="L715" s="66"/>
      <c r="M715" s="66">
        <f>RATE(M$348-$L$348,,-$L713,M713)</f>
        <v>0.14125612395795636</v>
      </c>
      <c r="N715" s="67">
        <f>RATE(N$348-$L$348,,-$L713,N713)</f>
        <v>0.26808437935441637</v>
      </c>
      <c r="O715" s="67">
        <f>RATE(O$348-$L$348,,-$L713,O713)</f>
        <v>0.52464330969932571</v>
      </c>
      <c r="P715" s="67">
        <f>RATE(P$348-$L$348,,-$L713,P713)</f>
        <v>0.37590792337235346</v>
      </c>
      <c r="Q715" s="68"/>
      <c r="R715" s="69" t="s">
        <v>77</v>
      </c>
    </row>
    <row r="716" spans="1:18" s="3" customFormat="1" ht="14.25">
      <c r="B716" s="73"/>
      <c r="C716" s="74"/>
      <c r="D716" s="74"/>
      <c r="E716" s="74"/>
      <c r="F716" s="74"/>
      <c r="G716" s="74"/>
      <c r="H716" s="74"/>
      <c r="I716" s="74"/>
      <c r="J716" s="74"/>
      <c r="K716" s="74"/>
      <c r="L716" s="74"/>
      <c r="M716" s="74"/>
      <c r="N716" s="75">
        <f>+M$651+M716</f>
        <v>0.4</v>
      </c>
      <c r="O716" s="75">
        <f>+M$651+M716</f>
        <v>0.4</v>
      </c>
      <c r="P716" s="75">
        <f>+N$651+N716</f>
        <v>0.9</v>
      </c>
      <c r="Q716" s="31"/>
      <c r="R716" s="36" t="s">
        <v>74</v>
      </c>
    </row>
    <row r="717" spans="1:18" s="3" customFormat="1" ht="14.25">
      <c r="B717" s="76"/>
      <c r="C717" s="77"/>
      <c r="D717" s="77"/>
      <c r="E717" s="77"/>
      <c r="F717" s="77"/>
      <c r="G717" s="77"/>
      <c r="H717" s="77"/>
      <c r="I717" s="77"/>
      <c r="J717" s="77"/>
      <c r="K717" s="77"/>
      <c r="L717" s="77"/>
      <c r="M717" s="77">
        <f>+M$661+M716</f>
        <v>10.306237855107787</v>
      </c>
      <c r="N717" s="78">
        <f>+N$661+N716</f>
        <v>14.623814194315615</v>
      </c>
      <c r="O717" s="78">
        <f>+O$661+O716</f>
        <v>32.531649567496295</v>
      </c>
      <c r="P717" s="78">
        <f>+P$661+P716</f>
        <v>32.9</v>
      </c>
      <c r="Q717" s="31"/>
      <c r="R717" s="36" t="s">
        <v>75</v>
      </c>
    </row>
    <row r="718" spans="1:18" s="3" customFormat="1" ht="14.25">
      <c r="B718" s="72"/>
      <c r="I718" s="61"/>
      <c r="J718" s="61"/>
      <c r="K718" s="61"/>
      <c r="L718" s="61"/>
      <c r="M718" s="61"/>
      <c r="N718" s="62"/>
      <c r="O718" s="62" t="e">
        <f>+O717/L717-1</f>
        <v>#DIV/0!</v>
      </c>
      <c r="P718" s="62">
        <f>+P717/M717-1</f>
        <v>2.1922414815697961</v>
      </c>
      <c r="Q718" s="31"/>
      <c r="R718" s="63" t="s">
        <v>76</v>
      </c>
    </row>
    <row r="719" spans="1:18" s="70" customFormat="1" ht="14.25">
      <c r="A719" s="64"/>
      <c r="B719" s="65"/>
      <c r="C719" s="66"/>
      <c r="D719" s="66"/>
      <c r="E719" s="66"/>
      <c r="F719" s="66"/>
      <c r="G719" s="66"/>
      <c r="H719" s="66"/>
      <c r="I719" s="66"/>
      <c r="J719" s="66"/>
      <c r="K719" s="66"/>
      <c r="L719" s="66"/>
      <c r="M719" s="66"/>
      <c r="N719" s="67">
        <f>RATE(N$348-$M$348,,-$M717,N717)</f>
        <v>0.41892845865846495</v>
      </c>
      <c r="O719" s="67">
        <f>RATE(O$348-$M$348,,-$M717,O717)</f>
        <v>0.7766544258043826</v>
      </c>
      <c r="P719" s="67">
        <f>RATE(P$348-$M$348,,-$M717,P717)</f>
        <v>0.47242069290102223</v>
      </c>
      <c r="Q719" s="68"/>
      <c r="R719" s="69" t="s">
        <v>77</v>
      </c>
    </row>
    <row r="720" spans="1:18" s="3" customFormat="1" ht="14.25">
      <c r="B720" s="73"/>
      <c r="C720" s="74"/>
      <c r="D720" s="74"/>
      <c r="E720" s="74"/>
      <c r="F720" s="74"/>
      <c r="G720" s="74"/>
      <c r="H720" s="74"/>
      <c r="I720" s="74"/>
      <c r="J720" s="74"/>
      <c r="K720" s="74"/>
      <c r="L720" s="74"/>
      <c r="M720" s="74"/>
      <c r="N720" s="75"/>
      <c r="O720" s="75">
        <f>+M$651+M720</f>
        <v>0.4</v>
      </c>
      <c r="P720" s="75">
        <f>+N$651+N720</f>
        <v>0.5</v>
      </c>
      <c r="Q720" s="31"/>
      <c r="R720" s="36" t="s">
        <v>74</v>
      </c>
    </row>
    <row r="721" spans="1:18" s="3" customFormat="1" ht="14.25">
      <c r="B721" s="76"/>
      <c r="C721" s="77"/>
      <c r="D721" s="77"/>
      <c r="E721" s="77"/>
      <c r="F721" s="77"/>
      <c r="G721" s="77"/>
      <c r="H721" s="77"/>
      <c r="I721" s="77"/>
      <c r="J721" s="77"/>
      <c r="K721" s="77"/>
      <c r="L721" s="77"/>
      <c r="M721" s="77"/>
      <c r="N721" s="78">
        <f>+N$661+N720</f>
        <v>14.223814194315615</v>
      </c>
      <c r="O721" s="78">
        <f>+O$661+O720</f>
        <v>32.531649567496295</v>
      </c>
      <c r="P721" s="78">
        <f>+P$661+P720</f>
        <v>32.5</v>
      </c>
      <c r="Q721" s="31"/>
      <c r="R721" s="36" t="s">
        <v>75</v>
      </c>
    </row>
    <row r="722" spans="1:18" s="3" customFormat="1" ht="14.25">
      <c r="B722" s="72"/>
      <c r="I722" s="61"/>
      <c r="J722" s="61"/>
      <c r="K722" s="61"/>
      <c r="L722" s="61"/>
      <c r="M722" s="61"/>
      <c r="N722" s="62"/>
      <c r="O722" s="62" t="e">
        <f>+O721/M721-1</f>
        <v>#DIV/0!</v>
      </c>
      <c r="P722" s="62">
        <f>+P721/N721-1</f>
        <v>1.2849004884349693</v>
      </c>
      <c r="Q722" s="31"/>
      <c r="R722" s="63" t="s">
        <v>76</v>
      </c>
    </row>
    <row r="723" spans="1:18" s="70" customFormat="1" ht="14.25">
      <c r="A723" s="64"/>
      <c r="B723" s="65"/>
      <c r="C723" s="66"/>
      <c r="D723" s="66"/>
      <c r="E723" s="66"/>
      <c r="F723" s="66"/>
      <c r="G723" s="66"/>
      <c r="H723" s="66"/>
      <c r="I723" s="66"/>
      <c r="J723" s="66"/>
      <c r="K723" s="66"/>
      <c r="L723" s="66"/>
      <c r="M723" s="66"/>
      <c r="N723" s="67"/>
      <c r="O723" s="67">
        <f>RATE(O$348-$N$348,,-$N721,O721)</f>
        <v>1.2871255995805397</v>
      </c>
      <c r="P723" s="67">
        <f>RATE(P$348-$N$348,,-$N721,P721)</f>
        <v>0.51158872992456816</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228" priority="1229" operator="lessThan">
      <formula>0</formula>
    </cfRule>
  </conditionalFormatting>
  <conditionalFormatting sqref="Q583">
    <cfRule type="cellIs" dxfId="1227" priority="1224" operator="lessThan">
      <formula>0</formula>
    </cfRule>
  </conditionalFormatting>
  <conditionalFormatting sqref="B348:N348">
    <cfRule type="cellIs" dxfId="1226" priority="1223" operator="lessThan">
      <formula>0</formula>
    </cfRule>
  </conditionalFormatting>
  <conditionalFormatting sqref="Q514:Q515">
    <cfRule type="cellIs" dxfId="1225" priority="1225" operator="lessThan">
      <formula>0</formula>
    </cfRule>
  </conditionalFormatting>
  <conditionalFormatting sqref="Q523 R529 R539:R545">
    <cfRule type="cellIs" dxfId="1224" priority="1226" operator="lessThan">
      <formula>0</formula>
    </cfRule>
  </conditionalFormatting>
  <conditionalFormatting sqref="Q531">
    <cfRule type="cellIs" dxfId="1223" priority="1227" operator="lessThan">
      <formula>0</formula>
    </cfRule>
  </conditionalFormatting>
  <conditionalFormatting sqref="Q562">
    <cfRule type="cellIs" dxfId="1222" priority="1228" operator="lessThan">
      <formula>0</formula>
    </cfRule>
  </conditionalFormatting>
  <conditionalFormatting sqref="B348:N348">
    <cfRule type="cellIs" dxfId="1221" priority="1222" operator="lessThan">
      <formula>0</formula>
    </cfRule>
  </conditionalFormatting>
  <conditionalFormatting sqref="R588">
    <cfRule type="cellIs" dxfId="1220" priority="1207" operator="lessThan">
      <formula>0</formula>
    </cfRule>
  </conditionalFormatting>
  <conditionalFormatting sqref="R499:R502">
    <cfRule type="cellIs" dxfId="1219" priority="1221" operator="lessThan">
      <formula>0</formula>
    </cfRule>
  </conditionalFormatting>
  <conditionalFormatting sqref="R503">
    <cfRule type="cellIs" dxfId="1218" priority="1220" operator="lessThan">
      <formula>0</formula>
    </cfRule>
  </conditionalFormatting>
  <conditionalFormatting sqref="R503">
    <cfRule type="cellIs" dxfId="1217" priority="1219" operator="lessThan">
      <formula>0</formula>
    </cfRule>
  </conditionalFormatting>
  <conditionalFormatting sqref="B514">
    <cfRule type="cellIs" dxfId="1216" priority="1217" operator="lessThan">
      <formula>0</formula>
    </cfRule>
  </conditionalFormatting>
  <conditionalFormatting sqref="B531">
    <cfRule type="cellIs" dxfId="1215" priority="1216" operator="lessThan">
      <formula>0</formula>
    </cfRule>
  </conditionalFormatting>
  <conditionalFormatting sqref="R520">
    <cfRule type="cellIs" dxfId="1214" priority="1215" operator="lessThan">
      <formula>0</formula>
    </cfRule>
  </conditionalFormatting>
  <conditionalFormatting sqref="R520">
    <cfRule type="cellIs" dxfId="1213" priority="1214" operator="lessThan">
      <formula>0</formula>
    </cfRule>
  </conditionalFormatting>
  <conditionalFormatting sqref="R567">
    <cfRule type="cellIs" dxfId="1212" priority="1209" operator="lessThan">
      <formula>0</formula>
    </cfRule>
  </conditionalFormatting>
  <conditionalFormatting sqref="B523 B515">
    <cfRule type="cellIs" dxfId="1211" priority="1218" operator="lessThan">
      <formula>0</formula>
    </cfRule>
  </conditionalFormatting>
  <conditionalFormatting sqref="R528">
    <cfRule type="cellIs" dxfId="1210" priority="1212" operator="lessThan">
      <formula>0</formula>
    </cfRule>
  </conditionalFormatting>
  <conditionalFormatting sqref="R536">
    <cfRule type="cellIs" dxfId="1209" priority="1211" operator="lessThan">
      <formula>0</formula>
    </cfRule>
  </conditionalFormatting>
  <conditionalFormatting sqref="R536">
    <cfRule type="cellIs" dxfId="1208" priority="1210" operator="lessThan">
      <formula>0</formula>
    </cfRule>
  </conditionalFormatting>
  <conditionalFormatting sqref="Q539">
    <cfRule type="cellIs" dxfId="1207" priority="1198" operator="lessThan">
      <formula>0</formula>
    </cfRule>
  </conditionalFormatting>
  <conditionalFormatting sqref="R528">
    <cfRule type="cellIs" dxfId="1206" priority="1213" operator="lessThan">
      <formula>0</formula>
    </cfRule>
  </conditionalFormatting>
  <conditionalFormatting sqref="R567">
    <cfRule type="cellIs" dxfId="1205" priority="1208" operator="lessThan">
      <formula>0</formula>
    </cfRule>
  </conditionalFormatting>
  <conditionalFormatting sqref="Q584:Q587">
    <cfRule type="cellIs" dxfId="1204" priority="1200" operator="lessThan">
      <formula>0</formula>
    </cfRule>
  </conditionalFormatting>
  <conditionalFormatting sqref="Q563:Q566">
    <cfRule type="cellIs" dxfId="1203" priority="1201" operator="lessThan">
      <formula>0</formula>
    </cfRule>
  </conditionalFormatting>
  <conditionalFormatting sqref="R366">
    <cfRule type="cellIs" dxfId="1202" priority="1163" operator="lessThan">
      <formula>0</formula>
    </cfRule>
  </conditionalFormatting>
  <conditionalFormatting sqref="R588">
    <cfRule type="cellIs" dxfId="1201" priority="1206" operator="lessThan">
      <formula>0</formula>
    </cfRule>
  </conditionalFormatting>
  <conditionalFormatting sqref="R544">
    <cfRule type="cellIs" dxfId="1200" priority="1197" operator="lessThan">
      <formula>0</formula>
    </cfRule>
  </conditionalFormatting>
  <conditionalFormatting sqref="J353:N354 K351:N352">
    <cfRule type="cellIs" dxfId="1199" priority="1186" operator="lessThan">
      <formula>0</formula>
    </cfRule>
  </conditionalFormatting>
  <conditionalFormatting sqref="Q516:Q519">
    <cfRule type="cellIs" dxfId="1198" priority="1205" operator="lessThan">
      <formula>0</formula>
    </cfRule>
  </conditionalFormatting>
  <conditionalFormatting sqref="Q524:Q527">
    <cfRule type="cellIs" dxfId="1197" priority="1204" operator="lessThan">
      <formula>0</formula>
    </cfRule>
  </conditionalFormatting>
  <conditionalFormatting sqref="Q539:Q543">
    <cfRule type="cellIs" dxfId="1196" priority="1203" operator="lessThan">
      <formula>0</formula>
    </cfRule>
  </conditionalFormatting>
  <conditionalFormatting sqref="Q532:Q535">
    <cfRule type="cellIs" dxfId="1195" priority="1202" operator="lessThan">
      <formula>0</formula>
    </cfRule>
  </conditionalFormatting>
  <conditionalFormatting sqref="R544">
    <cfRule type="cellIs" dxfId="1194" priority="1196" operator="lessThan">
      <formula>0</formula>
    </cfRule>
  </conditionalFormatting>
  <conditionalFormatting sqref="R354">
    <cfRule type="cellIs" dxfId="1193" priority="1179" operator="lessThan">
      <formula>0</formula>
    </cfRule>
  </conditionalFormatting>
  <conditionalFormatting sqref="R540:R543 B539">
    <cfRule type="cellIs" dxfId="1192" priority="1199" operator="lessThan">
      <formula>0</formula>
    </cfRule>
  </conditionalFormatting>
  <conditionalFormatting sqref="Q555:Q558">
    <cfRule type="cellIs" dxfId="1191" priority="1191" operator="lessThan">
      <formula>0</formula>
    </cfRule>
  </conditionalFormatting>
  <conditionalFormatting sqref="R555:R558 R560">
    <cfRule type="cellIs" dxfId="1190" priority="1194" operator="lessThan">
      <formula>0</formula>
    </cfRule>
  </conditionalFormatting>
  <conditionalFormatting sqref="R559">
    <cfRule type="cellIs" dxfId="1189" priority="1193" operator="lessThan">
      <formula>0</formula>
    </cfRule>
  </conditionalFormatting>
  <conditionalFormatting sqref="R468:R472">
    <cfRule type="cellIs" dxfId="1188" priority="1190" operator="lessThan">
      <formula>0</formula>
    </cfRule>
  </conditionalFormatting>
  <conditionalFormatting sqref="R559">
    <cfRule type="cellIs" dxfId="1187" priority="1192" operator="lessThan">
      <formula>0</formula>
    </cfRule>
  </conditionalFormatting>
  <conditionalFormatting sqref="J351">
    <cfRule type="cellIs" dxfId="1186" priority="1185" operator="lessThan">
      <formula>0</formula>
    </cfRule>
  </conditionalFormatting>
  <conditionalFormatting sqref="Q540:Q543">
    <cfRule type="cellIs" dxfId="1185" priority="1195" operator="lessThan">
      <formula>0</formula>
    </cfRule>
  </conditionalFormatting>
  <conditionalFormatting sqref="Q349:R350 R351:R353">
    <cfRule type="cellIs" dxfId="1184" priority="1189" operator="lessThan">
      <formula>0</formula>
    </cfRule>
  </conditionalFormatting>
  <conditionalFormatting sqref="R396">
    <cfRule type="cellIs" dxfId="1183" priority="1116" operator="lessThan">
      <formula>0</formula>
    </cfRule>
  </conditionalFormatting>
  <conditionalFormatting sqref="B349">
    <cfRule type="cellIs" dxfId="1182" priority="1184" operator="lessThan">
      <formula>0</formula>
    </cfRule>
  </conditionalFormatting>
  <conditionalFormatting sqref="Q393:Q395">
    <cfRule type="cellIs" dxfId="1181" priority="1120" operator="lessThan">
      <formula>0</formula>
    </cfRule>
  </conditionalFormatting>
  <conditionalFormatting sqref="R397">
    <cfRule type="cellIs" dxfId="1180" priority="1118" operator="lessThan">
      <formula>0</formula>
    </cfRule>
  </conditionalFormatting>
  <conditionalFormatting sqref="Q349:Q350">
    <cfRule type="cellIs" dxfId="1179" priority="1188" operator="lessThan">
      <formula>0</formula>
    </cfRule>
  </conditionalFormatting>
  <conditionalFormatting sqref="Q351:Q354">
    <cfRule type="cellIs" dxfId="1178" priority="1187" operator="lessThan">
      <formula>0</formula>
    </cfRule>
  </conditionalFormatting>
  <conditionalFormatting sqref="C397:M397">
    <cfRule type="cellIs" dxfId="1177" priority="1115" operator="lessThan">
      <formula>0</formula>
    </cfRule>
  </conditionalFormatting>
  <conditionalFormatting sqref="R355">
    <cfRule type="cellIs" dxfId="1176" priority="1182" operator="lessThan">
      <formula>0</formula>
    </cfRule>
  </conditionalFormatting>
  <conditionalFormatting sqref="Q398:R398 R399:R401">
    <cfRule type="cellIs" dxfId="1175" priority="1114" operator="lessThan">
      <formula>0</formula>
    </cfRule>
  </conditionalFormatting>
  <conditionalFormatting sqref="Q399:Q401">
    <cfRule type="cellIs" dxfId="1174" priority="1112" operator="lessThan">
      <formula>0</formula>
    </cfRule>
  </conditionalFormatting>
  <conditionalFormatting sqref="H385">
    <cfRule type="cellIs" dxfId="1173" priority="1077" operator="lessThan">
      <formula>0</formula>
    </cfRule>
  </conditionalFormatting>
  <conditionalFormatting sqref="R402">
    <cfRule type="cellIs" dxfId="1172" priority="1110" operator="lessThan">
      <formula>0</formula>
    </cfRule>
  </conditionalFormatting>
  <conditionalFormatting sqref="B350">
    <cfRule type="cellIs" dxfId="1171" priority="1183" operator="lessThan">
      <formula>0</formula>
    </cfRule>
  </conditionalFormatting>
  <conditionalFormatting sqref="J352">
    <cfRule type="cellIs" dxfId="1170" priority="1180" operator="lessThan">
      <formula>0</formula>
    </cfRule>
  </conditionalFormatting>
  <conditionalFormatting sqref="Q355">
    <cfRule type="cellIs" dxfId="1169" priority="1181" operator="lessThan">
      <formula>0</formula>
    </cfRule>
  </conditionalFormatting>
  <conditionalFormatting sqref="Q440">
    <cfRule type="cellIs" dxfId="1168" priority="1064" operator="lessThan">
      <formula>0</formula>
    </cfRule>
  </conditionalFormatting>
  <conditionalFormatting sqref="R354">
    <cfRule type="cellIs" dxfId="1167" priority="1178" operator="lessThan">
      <formula>0</formula>
    </cfRule>
  </conditionalFormatting>
  <conditionalFormatting sqref="Q356:R356 R357:R359">
    <cfRule type="cellIs" dxfId="1166" priority="1177" operator="lessThan">
      <formula>0</formula>
    </cfRule>
  </conditionalFormatting>
  <conditionalFormatting sqref="Q356">
    <cfRule type="cellIs" dxfId="1165" priority="1176" operator="lessThan">
      <formula>0</formula>
    </cfRule>
  </conditionalFormatting>
  <conditionalFormatting sqref="Q357:Q360">
    <cfRule type="cellIs" dxfId="1164" priority="1175" operator="lessThan">
      <formula>0</formula>
    </cfRule>
  </conditionalFormatting>
  <conditionalFormatting sqref="B356">
    <cfRule type="cellIs" dxfId="1163" priority="1174" operator="lessThan">
      <formula>0</formula>
    </cfRule>
  </conditionalFormatting>
  <conditionalFormatting sqref="R361">
    <cfRule type="cellIs" dxfId="1162" priority="1173" operator="lessThan">
      <formula>0</formula>
    </cfRule>
  </conditionalFormatting>
  <conditionalFormatting sqref="R360">
    <cfRule type="cellIs" dxfId="1161" priority="1172" operator="lessThan">
      <formula>0</formula>
    </cfRule>
  </conditionalFormatting>
  <conditionalFormatting sqref="R360">
    <cfRule type="cellIs" dxfId="1160" priority="1171" operator="lessThan">
      <formula>0</formula>
    </cfRule>
  </conditionalFormatting>
  <conditionalFormatting sqref="Q362:R362 R363:R365">
    <cfRule type="cellIs" dxfId="1159" priority="1170" operator="lessThan">
      <formula>0</formula>
    </cfRule>
  </conditionalFormatting>
  <conditionalFormatting sqref="Q362">
    <cfRule type="cellIs" dxfId="1158" priority="1169" operator="lessThan">
      <formula>0</formula>
    </cfRule>
  </conditionalFormatting>
  <conditionalFormatting sqref="J363">
    <cfRule type="cellIs" dxfId="1157" priority="1167" operator="lessThan">
      <formula>0</formula>
    </cfRule>
  </conditionalFormatting>
  <conditionalFormatting sqref="K363:N364 J365:M366">
    <cfRule type="cellIs" dxfId="1156" priority="1168" operator="lessThan">
      <formula>0</formula>
    </cfRule>
  </conditionalFormatting>
  <conditionalFormatting sqref="Q368">
    <cfRule type="cellIs" dxfId="1155" priority="1160" operator="lessThan">
      <formula>0</formula>
    </cfRule>
  </conditionalFormatting>
  <conditionalFormatting sqref="R367">
    <cfRule type="cellIs" dxfId="1154" priority="1165" operator="lessThan">
      <formula>0</formula>
    </cfRule>
  </conditionalFormatting>
  <conditionalFormatting sqref="B362">
    <cfRule type="cellIs" dxfId="1153" priority="1166" operator="lessThan">
      <formula>0</formula>
    </cfRule>
  </conditionalFormatting>
  <conditionalFormatting sqref="Q405:Q407">
    <cfRule type="cellIs" dxfId="1152" priority="1098" operator="lessThan">
      <formula>0</formula>
    </cfRule>
  </conditionalFormatting>
  <conditionalFormatting sqref="J364">
    <cfRule type="cellIs" dxfId="1151" priority="1164" operator="lessThan">
      <formula>0</formula>
    </cfRule>
  </conditionalFormatting>
  <conditionalFormatting sqref="R366">
    <cfRule type="cellIs" dxfId="1150" priority="1162" operator="lessThan">
      <formula>0</formula>
    </cfRule>
  </conditionalFormatting>
  <conditionalFormatting sqref="Q368:R368 R369:R371">
    <cfRule type="cellIs" dxfId="1149" priority="1161" operator="lessThan">
      <formula>0</formula>
    </cfRule>
  </conditionalFormatting>
  <conditionalFormatting sqref="R372">
    <cfRule type="cellIs" dxfId="1148" priority="1152" operator="lessThan">
      <formula>0</formula>
    </cfRule>
  </conditionalFormatting>
  <conditionalFormatting sqref="I370 K369:N370 C371:M372">
    <cfRule type="cellIs" dxfId="1147" priority="1159" operator="lessThan">
      <formula>0</formula>
    </cfRule>
  </conditionalFormatting>
  <conditionalFormatting sqref="I369">
    <cfRule type="cellIs" dxfId="1146" priority="1157" operator="lessThan">
      <formula>0</formula>
    </cfRule>
  </conditionalFormatting>
  <conditionalFormatting sqref="C369:J369">
    <cfRule type="cellIs" dxfId="1145" priority="1158" operator="lessThan">
      <formula>0</formula>
    </cfRule>
  </conditionalFormatting>
  <conditionalFormatting sqref="B368">
    <cfRule type="cellIs" dxfId="1144" priority="1156" operator="lessThan">
      <formula>0</formula>
    </cfRule>
  </conditionalFormatting>
  <conditionalFormatting sqref="R373">
    <cfRule type="cellIs" dxfId="1143" priority="1155" operator="lessThan">
      <formula>0</formula>
    </cfRule>
  </conditionalFormatting>
  <conditionalFormatting sqref="Q411:Q413">
    <cfRule type="cellIs" dxfId="1142" priority="1091" operator="lessThan">
      <formula>0</formula>
    </cfRule>
  </conditionalFormatting>
  <conditionalFormatting sqref="C370:J370">
    <cfRule type="cellIs" dxfId="1141" priority="1154" operator="lessThan">
      <formula>0</formula>
    </cfRule>
  </conditionalFormatting>
  <conditionalFormatting sqref="R372">
    <cfRule type="cellIs" dxfId="1140" priority="1153" operator="lessThan">
      <formula>0</formula>
    </cfRule>
  </conditionalFormatting>
  <conditionalFormatting sqref="Q374:R374 R375:R377">
    <cfRule type="cellIs" dxfId="1139" priority="1151" operator="lessThan">
      <formula>0</formula>
    </cfRule>
  </conditionalFormatting>
  <conditionalFormatting sqref="Q374">
    <cfRule type="cellIs" dxfId="1138" priority="1150" operator="lessThan">
      <formula>0</formula>
    </cfRule>
  </conditionalFormatting>
  <conditionalFormatting sqref="Q375:Q377">
    <cfRule type="cellIs" dxfId="1137" priority="1149" operator="lessThan">
      <formula>0</formula>
    </cfRule>
  </conditionalFormatting>
  <conditionalFormatting sqref="I376 K375:N376 C377:M378">
    <cfRule type="cellIs" dxfId="1136" priority="1148" operator="lessThan">
      <formula>0</formula>
    </cfRule>
  </conditionalFormatting>
  <conditionalFormatting sqref="I375">
    <cfRule type="cellIs" dxfId="1135" priority="1146" operator="lessThan">
      <formula>0</formula>
    </cfRule>
  </conditionalFormatting>
  <conditionalFormatting sqref="C375:J375">
    <cfRule type="cellIs" dxfId="1134" priority="1147" operator="lessThan">
      <formula>0</formula>
    </cfRule>
  </conditionalFormatting>
  <conditionalFormatting sqref="B374">
    <cfRule type="cellIs" dxfId="1133" priority="1145" operator="lessThan">
      <formula>0</formula>
    </cfRule>
  </conditionalFormatting>
  <conditionalFormatting sqref="R379">
    <cfRule type="cellIs" dxfId="1132" priority="1144" operator="lessThan">
      <formula>0</formula>
    </cfRule>
  </conditionalFormatting>
  <conditionalFormatting sqref="C376:J376">
    <cfRule type="cellIs" dxfId="1131" priority="1143" operator="lessThan">
      <formula>0</formula>
    </cfRule>
  </conditionalFormatting>
  <conditionalFormatting sqref="R378">
    <cfRule type="cellIs" dxfId="1130" priority="1142" operator="lessThan">
      <formula>0</formula>
    </cfRule>
  </conditionalFormatting>
  <conditionalFormatting sqref="R378">
    <cfRule type="cellIs" dxfId="1129" priority="1141" operator="lessThan">
      <formula>0</formula>
    </cfRule>
  </conditionalFormatting>
  <conditionalFormatting sqref="Q380:R380 R381:R383">
    <cfRule type="cellIs" dxfId="1128" priority="1140" operator="lessThan">
      <formula>0</formula>
    </cfRule>
  </conditionalFormatting>
  <conditionalFormatting sqref="Q380">
    <cfRule type="cellIs" dxfId="1127" priority="1139" operator="lessThan">
      <formula>0</formula>
    </cfRule>
  </conditionalFormatting>
  <conditionalFormatting sqref="Q381:Q383">
    <cfRule type="cellIs" dxfId="1126" priority="1138" operator="lessThan">
      <formula>0</formula>
    </cfRule>
  </conditionalFormatting>
  <conditionalFormatting sqref="I382 K381:N382 C383:N383 C384:M384">
    <cfRule type="cellIs" dxfId="1125" priority="1137" operator="lessThan">
      <formula>0</formula>
    </cfRule>
  </conditionalFormatting>
  <conditionalFormatting sqref="I381">
    <cfRule type="cellIs" dxfId="1124" priority="1135" operator="lessThan">
      <formula>0</formula>
    </cfRule>
  </conditionalFormatting>
  <conditionalFormatting sqref="C381:J381">
    <cfRule type="cellIs" dxfId="1123" priority="1136" operator="lessThan">
      <formula>0</formula>
    </cfRule>
  </conditionalFormatting>
  <conditionalFormatting sqref="B380">
    <cfRule type="cellIs" dxfId="1122" priority="1134" operator="lessThan">
      <formula>0</formula>
    </cfRule>
  </conditionalFormatting>
  <conditionalFormatting sqref="R385">
    <cfRule type="cellIs" dxfId="1121" priority="1133" operator="lessThan">
      <formula>0</formula>
    </cfRule>
  </conditionalFormatting>
  <conditionalFormatting sqref="C382:J382">
    <cfRule type="cellIs" dxfId="1120" priority="1132" operator="lessThan">
      <formula>0</formula>
    </cfRule>
  </conditionalFormatting>
  <conditionalFormatting sqref="R384">
    <cfRule type="cellIs" dxfId="1119" priority="1131" operator="lessThan">
      <formula>0</formula>
    </cfRule>
  </conditionalFormatting>
  <conditionalFormatting sqref="R384">
    <cfRule type="cellIs" dxfId="1118" priority="1130" operator="lessThan">
      <formula>0</formula>
    </cfRule>
  </conditionalFormatting>
  <conditionalFormatting sqref="Q386:R386 R387:R389">
    <cfRule type="cellIs" dxfId="1117" priority="1129" operator="lessThan">
      <formula>0</formula>
    </cfRule>
  </conditionalFormatting>
  <conditionalFormatting sqref="Q386">
    <cfRule type="cellIs" dxfId="1116" priority="1128" operator="lessThan">
      <formula>0</formula>
    </cfRule>
  </conditionalFormatting>
  <conditionalFormatting sqref="Q387:Q389">
    <cfRule type="cellIs" dxfId="1115" priority="1127" operator="lessThan">
      <formula>0</formula>
    </cfRule>
  </conditionalFormatting>
  <conditionalFormatting sqref="B386">
    <cfRule type="cellIs" dxfId="1114" priority="1126" operator="lessThan">
      <formula>0</formula>
    </cfRule>
  </conditionalFormatting>
  <conditionalFormatting sqref="R391">
    <cfRule type="cellIs" dxfId="1113" priority="1125" operator="lessThan">
      <formula>0</formula>
    </cfRule>
  </conditionalFormatting>
  <conditionalFormatting sqref="R390">
    <cfRule type="cellIs" dxfId="1112" priority="1124" operator="lessThan">
      <formula>0</formula>
    </cfRule>
  </conditionalFormatting>
  <conditionalFormatting sqref="R390">
    <cfRule type="cellIs" dxfId="1111" priority="1123" operator="lessThan">
      <formula>0</formula>
    </cfRule>
  </conditionalFormatting>
  <conditionalFormatting sqref="Q392:R392 R393:R395">
    <cfRule type="cellIs" dxfId="1110" priority="1122" operator="lessThan">
      <formula>0</formula>
    </cfRule>
  </conditionalFormatting>
  <conditionalFormatting sqref="Q392">
    <cfRule type="cellIs" dxfId="1109" priority="1121" operator="lessThan">
      <formula>0</formula>
    </cfRule>
  </conditionalFormatting>
  <conditionalFormatting sqref="H397">
    <cfRule type="cellIs" dxfId="1108" priority="1080" operator="lessThan">
      <formula>0</formula>
    </cfRule>
  </conditionalFormatting>
  <conditionalFormatting sqref="B392">
    <cfRule type="cellIs" dxfId="1107" priority="1119" operator="lessThan">
      <formula>0</formula>
    </cfRule>
  </conditionalFormatting>
  <conditionalFormatting sqref="H378">
    <cfRule type="cellIs" dxfId="1106" priority="1076" operator="lessThan">
      <formula>0</formula>
    </cfRule>
  </conditionalFormatting>
  <conditionalFormatting sqref="R396">
    <cfRule type="cellIs" dxfId="1105" priority="1117" operator="lessThan">
      <formula>0</formula>
    </cfRule>
  </conditionalFormatting>
  <conditionalFormatting sqref="H361">
    <cfRule type="cellIs" dxfId="1104" priority="1074" operator="lessThan">
      <formula>0</formula>
    </cfRule>
  </conditionalFormatting>
  <conditionalFormatting sqref="Q398">
    <cfRule type="cellIs" dxfId="1103" priority="1113" operator="lessThan">
      <formula>0</formula>
    </cfRule>
  </conditionalFormatting>
  <conditionalFormatting sqref="R438">
    <cfRule type="cellIs" dxfId="1102" priority="1067" operator="lessThan">
      <formula>0</formula>
    </cfRule>
  </conditionalFormatting>
  <conditionalFormatting sqref="H372">
    <cfRule type="cellIs" dxfId="1101" priority="1073" operator="lessThan">
      <formula>0</formula>
    </cfRule>
  </conditionalFormatting>
  <conditionalFormatting sqref="R402">
    <cfRule type="cellIs" dxfId="1100" priority="1111" operator="lessThan">
      <formula>0</formula>
    </cfRule>
  </conditionalFormatting>
  <conditionalFormatting sqref="Q440:R440 R441:R443">
    <cfRule type="cellIs" dxfId="1099" priority="1065" operator="lessThan">
      <formula>0</formula>
    </cfRule>
  </conditionalFormatting>
  <conditionalFormatting sqref="C391:M391">
    <cfRule type="cellIs" dxfId="1098" priority="1109" operator="lessThan">
      <formula>0</formula>
    </cfRule>
  </conditionalFormatting>
  <conditionalFormatting sqref="C385:M385">
    <cfRule type="cellIs" dxfId="1097" priority="1108" operator="lessThan">
      <formula>0</formula>
    </cfRule>
  </conditionalFormatting>
  <conditionalFormatting sqref="C379:M379">
    <cfRule type="cellIs" dxfId="1096" priority="1107" operator="lessThan">
      <formula>0</formula>
    </cfRule>
  </conditionalFormatting>
  <conditionalFormatting sqref="C373:M373">
    <cfRule type="cellIs" dxfId="1095" priority="1106" operator="lessThan">
      <formula>0</formula>
    </cfRule>
  </conditionalFormatting>
  <conditionalFormatting sqref="J367:M367">
    <cfRule type="cellIs" dxfId="1094" priority="1105" operator="lessThan">
      <formula>0</formula>
    </cfRule>
  </conditionalFormatting>
  <conditionalFormatting sqref="C361:M361">
    <cfRule type="cellIs" dxfId="1093" priority="1104" operator="lessThan">
      <formula>0</formula>
    </cfRule>
  </conditionalFormatting>
  <conditionalFormatting sqref="J355:N355">
    <cfRule type="cellIs" dxfId="1092" priority="1103" operator="lessThan">
      <formula>0</formula>
    </cfRule>
  </conditionalFormatting>
  <conditionalFormatting sqref="B398">
    <cfRule type="cellIs" dxfId="1091" priority="1102" operator="lessThan">
      <formula>0</formula>
    </cfRule>
  </conditionalFormatting>
  <conditionalFormatting sqref="B403">
    <cfRule type="cellIs" dxfId="1090" priority="1101" operator="lessThan">
      <formula>0</formula>
    </cfRule>
  </conditionalFormatting>
  <conditionalFormatting sqref="R408">
    <cfRule type="cellIs" dxfId="1089" priority="1095" operator="lessThan">
      <formula>0</formula>
    </cfRule>
  </conditionalFormatting>
  <conditionalFormatting sqref="R409">
    <cfRule type="cellIs" dxfId="1088" priority="1097" operator="lessThan">
      <formula>0</formula>
    </cfRule>
  </conditionalFormatting>
  <conditionalFormatting sqref="Q404:R404 R405:R407">
    <cfRule type="cellIs" dxfId="1087" priority="1100" operator="lessThan">
      <formula>0</formula>
    </cfRule>
  </conditionalFormatting>
  <conditionalFormatting sqref="Q404">
    <cfRule type="cellIs" dxfId="1086" priority="1099" operator="lessThan">
      <formula>0</formula>
    </cfRule>
  </conditionalFormatting>
  <conditionalFormatting sqref="R408">
    <cfRule type="cellIs" dxfId="1085" priority="1096" operator="lessThan">
      <formula>0</formula>
    </cfRule>
  </conditionalFormatting>
  <conditionalFormatting sqref="B404">
    <cfRule type="cellIs" dxfId="1084" priority="1094" operator="lessThan">
      <formula>0</formula>
    </cfRule>
  </conditionalFormatting>
  <conditionalFormatting sqref="R414">
    <cfRule type="cellIs" dxfId="1083" priority="1088" operator="lessThan">
      <formula>0</formula>
    </cfRule>
  </conditionalFormatting>
  <conditionalFormatting sqref="R415">
    <cfRule type="cellIs" dxfId="1082" priority="1090" operator="lessThan">
      <formula>0</formula>
    </cfRule>
  </conditionalFormatting>
  <conditionalFormatting sqref="Q410:R410 R411:R413">
    <cfRule type="cellIs" dxfId="1081" priority="1093" operator="lessThan">
      <formula>0</formula>
    </cfRule>
  </conditionalFormatting>
  <conditionalFormatting sqref="Q410">
    <cfRule type="cellIs" dxfId="1080" priority="1092" operator="lessThan">
      <formula>0</formula>
    </cfRule>
  </conditionalFormatting>
  <conditionalFormatting sqref="R414">
    <cfRule type="cellIs" dxfId="1079" priority="1089" operator="lessThan">
      <formula>0</formula>
    </cfRule>
  </conditionalFormatting>
  <conditionalFormatting sqref="B410">
    <cfRule type="cellIs" dxfId="1078" priority="1087" operator="lessThan">
      <formula>0</formula>
    </cfRule>
  </conditionalFormatting>
  <conditionalFormatting sqref="R432">
    <cfRule type="cellIs" dxfId="1077" priority="1081" operator="lessThan">
      <formula>0</formula>
    </cfRule>
  </conditionalFormatting>
  <conditionalFormatting sqref="Q429:Q431">
    <cfRule type="cellIs" dxfId="1076" priority="1084" operator="lessThan">
      <formula>0</formula>
    </cfRule>
  </conditionalFormatting>
  <conditionalFormatting sqref="R433">
    <cfRule type="cellIs" dxfId="1075" priority="1083" operator="lessThan">
      <formula>0</formula>
    </cfRule>
  </conditionalFormatting>
  <conditionalFormatting sqref="Q428:R428 R429:R431">
    <cfRule type="cellIs" dxfId="1074" priority="1086" operator="lessThan">
      <formula>0</formula>
    </cfRule>
  </conditionalFormatting>
  <conditionalFormatting sqref="Q428">
    <cfRule type="cellIs" dxfId="1073" priority="1085" operator="lessThan">
      <formula>0</formula>
    </cfRule>
  </conditionalFormatting>
  <conditionalFormatting sqref="R432">
    <cfRule type="cellIs" dxfId="1072" priority="1082" operator="lessThan">
      <formula>0</formula>
    </cfRule>
  </conditionalFormatting>
  <conditionalFormatting sqref="H391">
    <cfRule type="cellIs" dxfId="1071" priority="1079" operator="lessThan">
      <formula>0</formula>
    </cfRule>
  </conditionalFormatting>
  <conditionalFormatting sqref="Q435:Q437">
    <cfRule type="cellIs" dxfId="1070" priority="1069" operator="lessThan">
      <formula>0</formula>
    </cfRule>
  </conditionalFormatting>
  <conditionalFormatting sqref="R444">
    <cfRule type="cellIs" dxfId="1069" priority="1061" operator="lessThan">
      <formula>0</formula>
    </cfRule>
  </conditionalFormatting>
  <conditionalFormatting sqref="H384">
    <cfRule type="cellIs" dxfId="1068" priority="1078" operator="lessThan">
      <formula>0</formula>
    </cfRule>
  </conditionalFormatting>
  <conditionalFormatting sqref="H379">
    <cfRule type="cellIs" dxfId="1067" priority="1075" operator="lessThan">
      <formula>0</formula>
    </cfRule>
  </conditionalFormatting>
  <conditionalFormatting sqref="R438">
    <cfRule type="cellIs" dxfId="1066" priority="1068" operator="lessThan">
      <formula>0</formula>
    </cfRule>
  </conditionalFormatting>
  <conditionalFormatting sqref="H373">
    <cfRule type="cellIs" dxfId="1065" priority="1072" operator="lessThan">
      <formula>0</formula>
    </cfRule>
  </conditionalFormatting>
  <conditionalFormatting sqref="Q441:Q443">
    <cfRule type="cellIs" dxfId="1064" priority="1063" operator="lessThan">
      <formula>0</formula>
    </cfRule>
  </conditionalFormatting>
  <conditionalFormatting sqref="Q434:R434 R435:R437">
    <cfRule type="cellIs" dxfId="1063" priority="1071" operator="lessThan">
      <formula>0</formula>
    </cfRule>
  </conditionalFormatting>
  <conditionalFormatting sqref="Q434">
    <cfRule type="cellIs" dxfId="1062" priority="1070" operator="lessThan">
      <formula>0</formula>
    </cfRule>
  </conditionalFormatting>
  <conditionalFormatting sqref="B434">
    <cfRule type="cellIs" dxfId="1061" priority="1066" operator="lessThan">
      <formula>0</formula>
    </cfRule>
  </conditionalFormatting>
  <conditionalFormatting sqref="R445:R446">
    <cfRule type="cellIs" dxfId="1060" priority="1057" operator="lessThan">
      <formula>0</formula>
    </cfRule>
  </conditionalFormatting>
  <conditionalFormatting sqref="R444">
    <cfRule type="cellIs" dxfId="1059" priority="1060" operator="lessThan">
      <formula>0</formula>
    </cfRule>
  </conditionalFormatting>
  <conditionalFormatting sqref="B446">
    <cfRule type="cellIs" dxfId="1058" priority="1056" operator="lessThan">
      <formula>0</formula>
    </cfRule>
  </conditionalFormatting>
  <conditionalFormatting sqref="B440">
    <cfRule type="cellIs" dxfId="1057" priority="1059" operator="lessThan">
      <formula>0</formula>
    </cfRule>
  </conditionalFormatting>
  <conditionalFormatting sqref="Q446">
    <cfRule type="cellIs" dxfId="1056" priority="1062" operator="lessThan">
      <formula>0</formula>
    </cfRule>
  </conditionalFormatting>
  <conditionalFormatting sqref="B447">
    <cfRule type="cellIs" dxfId="1055" priority="1055" operator="lessThan">
      <formula>0</formula>
    </cfRule>
  </conditionalFormatting>
  <conditionalFormatting sqref="R439">
    <cfRule type="cellIs" dxfId="1054" priority="1058" operator="lessThan">
      <formula>0</formula>
    </cfRule>
  </conditionalFormatting>
  <conditionalFormatting sqref="R448:R450">
    <cfRule type="cellIs" dxfId="1053" priority="1054" operator="lessThan">
      <formula>0</formula>
    </cfRule>
  </conditionalFormatting>
  <conditionalFormatting sqref="Q448:Q450">
    <cfRule type="cellIs" dxfId="1052" priority="1053" operator="lessThan">
      <formula>0</formula>
    </cfRule>
  </conditionalFormatting>
  <conditionalFormatting sqref="R603">
    <cfRule type="cellIs" dxfId="1051" priority="1028" operator="lessThan">
      <formula>0</formula>
    </cfRule>
  </conditionalFormatting>
  <conditionalFormatting sqref="B625">
    <cfRule type="cellIs" dxfId="1050" priority="992" operator="lessThan">
      <formula>0</formula>
    </cfRule>
  </conditionalFormatting>
  <conditionalFormatting sqref="Q454:Q456">
    <cfRule type="cellIs" dxfId="1049" priority="1049" operator="lessThan">
      <formula>0</formula>
    </cfRule>
  </conditionalFormatting>
  <conditionalFormatting sqref="R457">
    <cfRule type="cellIs" dxfId="1048" priority="1048" operator="lessThan">
      <formula>0</formula>
    </cfRule>
  </conditionalFormatting>
  <conditionalFormatting sqref="R597">
    <cfRule type="cellIs" dxfId="1047" priority="1037" operator="lessThan">
      <formula>0</formula>
    </cfRule>
  </conditionalFormatting>
  <conditionalFormatting sqref="R451">
    <cfRule type="cellIs" dxfId="1046" priority="1052" operator="lessThan">
      <formula>0</formula>
    </cfRule>
  </conditionalFormatting>
  <conditionalFormatting sqref="R451">
    <cfRule type="cellIs" dxfId="1045" priority="1051" operator="lessThan">
      <formula>0</formula>
    </cfRule>
  </conditionalFormatting>
  <conditionalFormatting sqref="R457">
    <cfRule type="cellIs" dxfId="1044" priority="1047" operator="lessThan">
      <formula>0</formula>
    </cfRule>
  </conditionalFormatting>
  <conditionalFormatting sqref="J593:N595 J596:M596">
    <cfRule type="cellIs" dxfId="1043" priority="1041" operator="lessThan">
      <formula>0</formula>
    </cfRule>
  </conditionalFormatting>
  <conditionalFormatting sqref="B453">
    <cfRule type="cellIs" dxfId="1042" priority="1045" operator="lessThan">
      <formula>0</formula>
    </cfRule>
  </conditionalFormatting>
  <conditionalFormatting sqref="Q599:Q602">
    <cfRule type="cellIs" dxfId="1041" priority="1034" operator="lessThan">
      <formula>0</formula>
    </cfRule>
  </conditionalFormatting>
  <conditionalFormatting sqref="R454:R456">
    <cfRule type="cellIs" dxfId="1040" priority="1050" operator="lessThan">
      <formula>0</formula>
    </cfRule>
  </conditionalFormatting>
  <conditionalFormatting sqref="R593:R595">
    <cfRule type="cellIs" dxfId="1039" priority="1044" operator="lessThan">
      <formula>0</formula>
    </cfRule>
  </conditionalFormatting>
  <conditionalFormatting sqref="R596">
    <cfRule type="cellIs" dxfId="1038" priority="1039" operator="lessThan">
      <formula>0</formula>
    </cfRule>
  </conditionalFormatting>
  <conditionalFormatting sqref="R452">
    <cfRule type="cellIs" dxfId="1037" priority="1046" operator="lessThan">
      <formula>0</formula>
    </cfRule>
  </conditionalFormatting>
  <conditionalFormatting sqref="B592">
    <cfRule type="cellIs" dxfId="1036" priority="1036" operator="lessThan">
      <formula>0</formula>
    </cfRule>
  </conditionalFormatting>
  <conditionalFormatting sqref="Q593:Q595">
    <cfRule type="cellIs" dxfId="1035" priority="1043" operator="lessThan">
      <formula>0</formula>
    </cfRule>
  </conditionalFormatting>
  <conditionalFormatting sqref="J594">
    <cfRule type="cellIs" dxfId="1034" priority="1040" operator="lessThan">
      <formula>0</formula>
    </cfRule>
  </conditionalFormatting>
  <conditionalFormatting sqref="R602">
    <cfRule type="cellIs" dxfId="1033" priority="1029" operator="lessThan">
      <formula>0</formula>
    </cfRule>
  </conditionalFormatting>
  <conditionalFormatting sqref="J595:N595 K593:N594 J596:M596">
    <cfRule type="cellIs" dxfId="1032" priority="1042" operator="lessThan">
      <formula>0</formula>
    </cfRule>
  </conditionalFormatting>
  <conditionalFormatting sqref="R596">
    <cfRule type="cellIs" dxfId="1031" priority="1038" operator="lessThan">
      <formula>0</formula>
    </cfRule>
  </conditionalFormatting>
  <conditionalFormatting sqref="J599:N599 J601:N602 J600:M600">
    <cfRule type="cellIs" dxfId="1030" priority="1032" operator="lessThan">
      <formula>0</formula>
    </cfRule>
  </conditionalFormatting>
  <conditionalFormatting sqref="Q616:Q619">
    <cfRule type="cellIs" dxfId="1029" priority="1026" operator="lessThan">
      <formula>0</formula>
    </cfRule>
  </conditionalFormatting>
  <conditionalFormatting sqref="R602">
    <cfRule type="cellIs" dxfId="1028" priority="1030" operator="lessThan">
      <formula>0</formula>
    </cfRule>
  </conditionalFormatting>
  <conditionalFormatting sqref="J600">
    <cfRule type="cellIs" dxfId="1027" priority="1031" operator="lessThan">
      <formula>0</formula>
    </cfRule>
  </conditionalFormatting>
  <conditionalFormatting sqref="J601:N602 K599:N599 K600:M600">
    <cfRule type="cellIs" dxfId="1026" priority="1033" operator="lessThan">
      <formula>0</formula>
    </cfRule>
  </conditionalFormatting>
  <conditionalFormatting sqref="R599:R601">
    <cfRule type="cellIs" dxfId="1025" priority="1035" operator="lessThan">
      <formula>0</formula>
    </cfRule>
  </conditionalFormatting>
  <conditionalFormatting sqref="R629">
    <cfRule type="cellIs" dxfId="1024" priority="996" operator="lessThan">
      <formula>0</formula>
    </cfRule>
  </conditionalFormatting>
  <conditionalFormatting sqref="I626">
    <cfRule type="cellIs" dxfId="1023" priority="999" operator="lessThan">
      <formula>0</formula>
    </cfRule>
  </conditionalFormatting>
  <conditionalFormatting sqref="C616:N619">
    <cfRule type="cellIs" dxfId="1022" priority="1024" operator="lessThan">
      <formula>0</formula>
    </cfRule>
  </conditionalFormatting>
  <conditionalFormatting sqref="R619">
    <cfRule type="cellIs" dxfId="1021" priority="1020" operator="lessThan">
      <formula>0</formula>
    </cfRule>
  </conditionalFormatting>
  <conditionalFormatting sqref="I616">
    <cfRule type="cellIs" dxfId="1020" priority="1023" operator="lessThan">
      <formula>0</formula>
    </cfRule>
  </conditionalFormatting>
  <conditionalFormatting sqref="H621:H624">
    <cfRule type="cellIs" dxfId="1019" priority="1006" operator="lessThan">
      <formula>0</formula>
    </cfRule>
  </conditionalFormatting>
  <conditionalFormatting sqref="R619">
    <cfRule type="cellIs" dxfId="1018" priority="1021" operator="lessThan">
      <formula>0</formula>
    </cfRule>
  </conditionalFormatting>
  <conditionalFormatting sqref="H616">
    <cfRule type="cellIs" dxfId="1017" priority="1017" operator="lessThan">
      <formula>0</formula>
    </cfRule>
  </conditionalFormatting>
  <conditionalFormatting sqref="H616:H619">
    <cfRule type="cellIs" dxfId="1016" priority="1018" operator="lessThan">
      <formula>0</formula>
    </cfRule>
  </conditionalFormatting>
  <conditionalFormatting sqref="C617:J617">
    <cfRule type="cellIs" dxfId="1015" priority="1022" operator="lessThan">
      <formula>0</formula>
    </cfRule>
  </conditionalFormatting>
  <conditionalFormatting sqref="H617:H619">
    <cfRule type="cellIs" dxfId="1014" priority="1019" operator="lessThan">
      <formula>0</formula>
    </cfRule>
  </conditionalFormatting>
  <conditionalFormatting sqref="I617 K616:N617 C618:N619">
    <cfRule type="cellIs" dxfId="1013" priority="1025" operator="lessThan">
      <formula>0</formula>
    </cfRule>
  </conditionalFormatting>
  <conditionalFormatting sqref="R616:R618">
    <cfRule type="cellIs" dxfId="1012" priority="1027" operator="lessThan">
      <formula>0</formula>
    </cfRule>
  </conditionalFormatting>
  <conditionalFormatting sqref="B615">
    <cfRule type="cellIs" dxfId="1011" priority="1016" operator="lessThan">
      <formula>0</formula>
    </cfRule>
  </conditionalFormatting>
  <conditionalFormatting sqref="R624">
    <cfRule type="cellIs" dxfId="1010" priority="1008" operator="lessThan">
      <formula>0</formula>
    </cfRule>
  </conditionalFormatting>
  <conditionalFormatting sqref="I621">
    <cfRule type="cellIs" dxfId="1009" priority="1011" operator="lessThan">
      <formula>0</formula>
    </cfRule>
  </conditionalFormatting>
  <conditionalFormatting sqref="C621:N624">
    <cfRule type="cellIs" dxfId="1008" priority="1012" operator="lessThan">
      <formula>0</formula>
    </cfRule>
  </conditionalFormatting>
  <conditionalFormatting sqref="R624">
    <cfRule type="cellIs" dxfId="1007" priority="1009" operator="lessThan">
      <formula>0</formula>
    </cfRule>
  </conditionalFormatting>
  <conditionalFormatting sqref="H621">
    <cfRule type="cellIs" dxfId="1006" priority="1005" operator="lessThan">
      <formula>0</formula>
    </cfRule>
  </conditionalFormatting>
  <conditionalFormatting sqref="Q621:Q624">
    <cfRule type="cellIs" dxfId="1005" priority="1014" operator="lessThan">
      <formula>0</formula>
    </cfRule>
  </conditionalFormatting>
  <conditionalFormatting sqref="C622:J622">
    <cfRule type="cellIs" dxfId="1004" priority="1010" operator="lessThan">
      <formula>0</formula>
    </cfRule>
  </conditionalFormatting>
  <conditionalFormatting sqref="H622:H624">
    <cfRule type="cellIs" dxfId="1003" priority="1007" operator="lessThan">
      <formula>0</formula>
    </cfRule>
  </conditionalFormatting>
  <conditionalFormatting sqref="I622 K621:N622 C623:N624">
    <cfRule type="cellIs" dxfId="1002" priority="1013" operator="lessThan">
      <formula>0</formula>
    </cfRule>
  </conditionalFormatting>
  <conditionalFormatting sqref="R621:R623">
    <cfRule type="cellIs" dxfId="1001" priority="1015" operator="lessThan">
      <formula>0</formula>
    </cfRule>
  </conditionalFormatting>
  <conditionalFormatting sqref="B620">
    <cfRule type="cellIs" dxfId="1000" priority="1004" operator="lessThan">
      <formula>0</formula>
    </cfRule>
  </conditionalFormatting>
  <conditionalFormatting sqref="C626:N629">
    <cfRule type="cellIs" dxfId="999" priority="1000" operator="lessThan">
      <formula>0</formula>
    </cfRule>
  </conditionalFormatting>
  <conditionalFormatting sqref="R629">
    <cfRule type="cellIs" dxfId="998" priority="997" operator="lessThan">
      <formula>0</formula>
    </cfRule>
  </conditionalFormatting>
  <conditionalFormatting sqref="H626">
    <cfRule type="cellIs" dxfId="997" priority="993" operator="lessThan">
      <formula>0</formula>
    </cfRule>
  </conditionalFormatting>
  <conditionalFormatting sqref="H626:H629">
    <cfRule type="cellIs" dxfId="996" priority="994" operator="lessThan">
      <formula>0</formula>
    </cfRule>
  </conditionalFormatting>
  <conditionalFormatting sqref="Q626:Q629">
    <cfRule type="cellIs" dxfId="995" priority="1002" operator="lessThan">
      <formula>0</formula>
    </cfRule>
  </conditionalFormatting>
  <conditionalFormatting sqref="C627:J627">
    <cfRule type="cellIs" dxfId="994" priority="998" operator="lessThan">
      <formula>0</formula>
    </cfRule>
  </conditionalFormatting>
  <conditionalFormatting sqref="H627:H629">
    <cfRule type="cellIs" dxfId="993" priority="995" operator="lessThan">
      <formula>0</formula>
    </cfRule>
  </conditionalFormatting>
  <conditionalFormatting sqref="I627 K626:N627 C628:N629">
    <cfRule type="cellIs" dxfId="992" priority="1001" operator="lessThan">
      <formula>0</formula>
    </cfRule>
  </conditionalFormatting>
  <conditionalFormatting sqref="R626:R628">
    <cfRule type="cellIs" dxfId="991" priority="1003" operator="lessThan">
      <formula>0</formula>
    </cfRule>
  </conditionalFormatting>
  <conditionalFormatting sqref="C351:I351">
    <cfRule type="cellIs" dxfId="990" priority="989" operator="lessThan">
      <formula>0</formula>
    </cfRule>
  </conditionalFormatting>
  <conditionalFormatting sqref="C353:I354">
    <cfRule type="cellIs" dxfId="989" priority="990" operator="lessThan">
      <formula>0</formula>
    </cfRule>
  </conditionalFormatting>
  <conditionalFormatting sqref="Q506:R506">
    <cfRule type="cellIs" dxfId="988" priority="973" operator="lessThan">
      <formula>0</formula>
    </cfRule>
  </conditionalFormatting>
  <conditionalFormatting sqref="Q499:Q502">
    <cfRule type="cellIs" dxfId="987" priority="974" operator="lessThan">
      <formula>0</formula>
    </cfRule>
  </conditionalFormatting>
  <conditionalFormatting sqref="R611:R613">
    <cfRule type="cellIs" dxfId="986" priority="936" operator="lessThan">
      <formula>0</formula>
    </cfRule>
  </conditionalFormatting>
  <conditionalFormatting sqref="B498">
    <cfRule type="cellIs" dxfId="985" priority="991" operator="lessThan">
      <formula>0</formula>
    </cfRule>
  </conditionalFormatting>
  <conditionalFormatting sqref="N427">
    <cfRule type="cellIs" dxfId="984" priority="715" operator="lessThan">
      <formula>0</formula>
    </cfRule>
  </conditionalFormatting>
  <conditionalFormatting sqref="C352:I352">
    <cfRule type="cellIs" dxfId="983" priority="988" operator="lessThan">
      <formula>0</formula>
    </cfRule>
  </conditionalFormatting>
  <conditionalFormatting sqref="C355:I355">
    <cfRule type="cellIs" dxfId="982" priority="987" operator="lessThan">
      <formula>0</formula>
    </cfRule>
  </conditionalFormatting>
  <conditionalFormatting sqref="C365:I366">
    <cfRule type="cellIs" dxfId="981" priority="986" operator="lessThan">
      <formula>0</formula>
    </cfRule>
  </conditionalFormatting>
  <conditionalFormatting sqref="C363:I363">
    <cfRule type="cellIs" dxfId="980" priority="985" operator="lessThan">
      <formula>0</formula>
    </cfRule>
  </conditionalFormatting>
  <conditionalFormatting sqref="C364:I364">
    <cfRule type="cellIs" dxfId="979" priority="984" operator="lessThan">
      <formula>0</formula>
    </cfRule>
  </conditionalFormatting>
  <conditionalFormatting sqref="C367:I367">
    <cfRule type="cellIs" dxfId="978" priority="983" operator="lessThan">
      <formula>0</formula>
    </cfRule>
  </conditionalFormatting>
  <conditionalFormatting sqref="C593:I596">
    <cfRule type="cellIs" dxfId="977" priority="981" operator="lessThan">
      <formula>0</formula>
    </cfRule>
  </conditionalFormatting>
  <conditionalFormatting sqref="C594:I594">
    <cfRule type="cellIs" dxfId="976" priority="980" operator="lessThan">
      <formula>0</formula>
    </cfRule>
  </conditionalFormatting>
  <conditionalFormatting sqref="C595:I596">
    <cfRule type="cellIs" dxfId="975" priority="982" operator="lessThan">
      <formula>0</formula>
    </cfRule>
  </conditionalFormatting>
  <conditionalFormatting sqref="R551">
    <cfRule type="cellIs" dxfId="974" priority="962" operator="lessThan">
      <formula>0</formula>
    </cfRule>
  </conditionalFormatting>
  <conditionalFormatting sqref="R551">
    <cfRule type="cellIs" dxfId="973" priority="963" operator="lessThan">
      <formula>0</formula>
    </cfRule>
  </conditionalFormatting>
  <conditionalFormatting sqref="C599:I602">
    <cfRule type="cellIs" dxfId="972" priority="978" operator="lessThan">
      <formula>0</formula>
    </cfRule>
  </conditionalFormatting>
  <conditionalFormatting sqref="C600:I600">
    <cfRule type="cellIs" dxfId="971" priority="977" operator="lessThan">
      <formula>0</formula>
    </cfRule>
  </conditionalFormatting>
  <conditionalFormatting sqref="C601:I602">
    <cfRule type="cellIs" dxfId="970" priority="979" operator="lessThan">
      <formula>0</formula>
    </cfRule>
  </conditionalFormatting>
  <conditionalFormatting sqref="C461:C464">
    <cfRule type="cellIs" dxfId="969" priority="976" operator="lessThan">
      <formula>0</formula>
    </cfRule>
  </conditionalFormatting>
  <conditionalFormatting sqref="Q468:Q471">
    <cfRule type="cellIs" dxfId="968" priority="975" operator="lessThan">
      <formula>0</formula>
    </cfRule>
  </conditionalFormatting>
  <conditionalFormatting sqref="R507:R510">
    <cfRule type="cellIs" dxfId="967" priority="972" operator="lessThan">
      <formula>0</formula>
    </cfRule>
  </conditionalFormatting>
  <conditionalFormatting sqref="R511:R512">
    <cfRule type="cellIs" dxfId="966" priority="971" operator="lessThan">
      <formula>0</formula>
    </cfRule>
  </conditionalFormatting>
  <conditionalFormatting sqref="R512">
    <cfRule type="cellIs" dxfId="965" priority="970" operator="lessThan">
      <formula>0</formula>
    </cfRule>
  </conditionalFormatting>
  <conditionalFormatting sqref="R511">
    <cfRule type="cellIs" dxfId="964" priority="969" operator="lessThan">
      <formula>0</formula>
    </cfRule>
  </conditionalFormatting>
  <conditionalFormatting sqref="Q507:Q510">
    <cfRule type="cellIs" dxfId="963" priority="968" operator="lessThan">
      <formula>0</formula>
    </cfRule>
  </conditionalFormatting>
  <conditionalFormatting sqref="B506">
    <cfRule type="cellIs" dxfId="962" priority="967" operator="lessThan">
      <formula>0</formula>
    </cfRule>
  </conditionalFormatting>
  <conditionalFormatting sqref="C611:N614">
    <cfRule type="cellIs" dxfId="961" priority="933" operator="lessThan">
      <formula>0</formula>
    </cfRule>
  </conditionalFormatting>
  <conditionalFormatting sqref="R614">
    <cfRule type="cellIs" dxfId="960" priority="930" operator="lessThan">
      <formula>0</formula>
    </cfRule>
  </conditionalFormatting>
  <conditionalFormatting sqref="Q547:Q550">
    <cfRule type="cellIs" dxfId="959" priority="961" operator="lessThan">
      <formula>0</formula>
    </cfRule>
  </conditionalFormatting>
  <conditionalFormatting sqref="H611:H614">
    <cfRule type="cellIs" dxfId="958" priority="927" operator="lessThan">
      <formula>0</formula>
    </cfRule>
  </conditionalFormatting>
  <conditionalFormatting sqref="R504">
    <cfRule type="cellIs" dxfId="957" priority="966" operator="lessThan">
      <formula>0</formula>
    </cfRule>
  </conditionalFormatting>
  <conditionalFormatting sqref="R547:R550 R552 R554:R560">
    <cfRule type="cellIs" dxfId="956" priority="965" operator="lessThan">
      <formula>0</formula>
    </cfRule>
  </conditionalFormatting>
  <conditionalFormatting sqref="Q546">
    <cfRule type="cellIs" dxfId="955" priority="964" operator="lessThan">
      <formula>0</formula>
    </cfRule>
  </conditionalFormatting>
  <conditionalFormatting sqref="Q554:Q558">
    <cfRule type="cellIs" dxfId="954" priority="960" operator="lessThan">
      <formula>0</formula>
    </cfRule>
  </conditionalFormatting>
  <conditionalFormatting sqref="R570:R573 R575">
    <cfRule type="cellIs" dxfId="953" priority="958" operator="lessThan">
      <formula>0</formula>
    </cfRule>
  </conditionalFormatting>
  <conditionalFormatting sqref="B546">
    <cfRule type="cellIs" dxfId="952" priority="959" operator="lessThan">
      <formula>0</formula>
    </cfRule>
  </conditionalFormatting>
  <conditionalFormatting sqref="Q569">
    <cfRule type="cellIs" dxfId="951" priority="957" operator="lessThan">
      <formula>0</formula>
    </cfRule>
  </conditionalFormatting>
  <conditionalFormatting sqref="R574">
    <cfRule type="cellIs" dxfId="950" priority="956" operator="lessThan">
      <formula>0</formula>
    </cfRule>
  </conditionalFormatting>
  <conditionalFormatting sqref="R574">
    <cfRule type="cellIs" dxfId="949" priority="955" operator="lessThan">
      <formula>0</formula>
    </cfRule>
  </conditionalFormatting>
  <conditionalFormatting sqref="Q570:Q573">
    <cfRule type="cellIs" dxfId="948" priority="954" operator="lessThan">
      <formula>0</formula>
    </cfRule>
  </conditionalFormatting>
  <conditionalFormatting sqref="R582 R577:R580">
    <cfRule type="cellIs" dxfId="947" priority="952" operator="lessThan">
      <formula>0</formula>
    </cfRule>
  </conditionalFormatting>
  <conditionalFormatting sqref="R581">
    <cfRule type="cellIs" dxfId="946" priority="950" operator="lessThan">
      <formula>0</formula>
    </cfRule>
  </conditionalFormatting>
  <conditionalFormatting sqref="B569">
    <cfRule type="cellIs" dxfId="945" priority="953" operator="lessThan">
      <formula>0</formula>
    </cfRule>
  </conditionalFormatting>
  <conditionalFormatting sqref="Q576">
    <cfRule type="cellIs" dxfId="944" priority="951" operator="lessThan">
      <formula>0</formula>
    </cfRule>
  </conditionalFormatting>
  <conditionalFormatting sqref="Q577:Q580">
    <cfRule type="cellIs" dxfId="943" priority="948" operator="lessThan">
      <formula>0</formula>
    </cfRule>
  </conditionalFormatting>
  <conditionalFormatting sqref="R581">
    <cfRule type="cellIs" dxfId="942" priority="949" operator="lessThan">
      <formula>0</formula>
    </cfRule>
  </conditionalFormatting>
  <conditionalFormatting sqref="Q605:Q607 Q609">
    <cfRule type="cellIs" dxfId="941" priority="946" operator="lessThan">
      <formula>0</formula>
    </cfRule>
  </conditionalFormatting>
  <conditionalFormatting sqref="R605:R607">
    <cfRule type="cellIs" dxfId="940" priority="947" operator="lessThan">
      <formula>0</formula>
    </cfRule>
  </conditionalFormatting>
  <conditionalFormatting sqref="C607:I607">
    <cfRule type="cellIs" dxfId="939" priority="939" operator="lessThan">
      <formula>0</formula>
    </cfRule>
  </conditionalFormatting>
  <conditionalFormatting sqref="C605:I607">
    <cfRule type="cellIs" dxfId="938" priority="938" operator="lessThan">
      <formula>0</formula>
    </cfRule>
  </conditionalFormatting>
  <conditionalFormatting sqref="B604">
    <cfRule type="cellIs" dxfId="937" priority="940" operator="lessThan">
      <formula>0</formula>
    </cfRule>
  </conditionalFormatting>
  <conditionalFormatting sqref="J605:N607">
    <cfRule type="cellIs" dxfId="936" priority="944" operator="lessThan">
      <formula>0</formula>
    </cfRule>
  </conditionalFormatting>
  <conditionalFormatting sqref="Q611:Q614">
    <cfRule type="cellIs" dxfId="935" priority="935" operator="lessThan">
      <formula>0</formula>
    </cfRule>
  </conditionalFormatting>
  <conditionalFormatting sqref="R608:R609">
    <cfRule type="cellIs" dxfId="934" priority="941" operator="lessThan">
      <formula>0</formula>
    </cfRule>
  </conditionalFormatting>
  <conditionalFormatting sqref="C433:M433">
    <cfRule type="cellIs" dxfId="933" priority="713" operator="lessThan">
      <formula>0</formula>
    </cfRule>
  </conditionalFormatting>
  <conditionalFormatting sqref="R608:R609">
    <cfRule type="cellIs" dxfId="932" priority="942" operator="lessThan">
      <formula>0</formula>
    </cfRule>
  </conditionalFormatting>
  <conditionalFormatting sqref="J606">
    <cfRule type="cellIs" dxfId="931" priority="943" operator="lessThan">
      <formula>0</formula>
    </cfRule>
  </conditionalFormatting>
  <conditionalFormatting sqref="J607:N607 K605:N606">
    <cfRule type="cellIs" dxfId="930" priority="945" operator="lessThan">
      <formula>0</formula>
    </cfRule>
  </conditionalFormatting>
  <conditionalFormatting sqref="I612 K611:N612 C613:N614">
    <cfRule type="cellIs" dxfId="929" priority="934" operator="lessThan">
      <formula>0</formula>
    </cfRule>
  </conditionalFormatting>
  <conditionalFormatting sqref="N427">
    <cfRule type="cellIs" dxfId="928" priority="716" operator="lessThan">
      <formula>0</formula>
    </cfRule>
  </conditionalFormatting>
  <conditionalFormatting sqref="B429:N429">
    <cfRule type="cellIs" dxfId="927" priority="708" operator="lessThan">
      <formula>0</formula>
    </cfRule>
  </conditionalFormatting>
  <conditionalFormatting sqref="C606:I606">
    <cfRule type="cellIs" dxfId="926" priority="937" operator="lessThan">
      <formula>0</formula>
    </cfRule>
  </conditionalFormatting>
  <conditionalFormatting sqref="B429:N429">
    <cfRule type="cellIs" dxfId="925" priority="709" operator="lessThan">
      <formula>0</formula>
    </cfRule>
  </conditionalFormatting>
  <conditionalFormatting sqref="H433">
    <cfRule type="cellIs" dxfId="924" priority="712" operator="lessThan">
      <formula>0</formula>
    </cfRule>
  </conditionalFormatting>
  <conditionalFormatting sqref="B433">
    <cfRule type="cellIs" dxfId="923" priority="711" operator="lessThan">
      <formula>0</formula>
    </cfRule>
  </conditionalFormatting>
  <conditionalFormatting sqref="B433">
    <cfRule type="cellIs" dxfId="922" priority="710" operator="lessThan">
      <formula>0</formula>
    </cfRule>
  </conditionalFormatting>
  <conditionalFormatting sqref="B429:N429">
    <cfRule type="cellIs" dxfId="921" priority="706" operator="lessThan">
      <formula>0</formula>
    </cfRule>
  </conditionalFormatting>
  <conditionalFormatting sqref="B429:N429">
    <cfRule type="cellIs" dxfId="920" priority="707" operator="lessThan">
      <formula>0</formula>
    </cfRule>
  </conditionalFormatting>
  <conditionalFormatting sqref="B435:N435">
    <cfRule type="cellIs" dxfId="919" priority="693" operator="lessThan">
      <formula>0</formula>
    </cfRule>
  </conditionalFormatting>
  <conditionalFormatting sqref="H611">
    <cfRule type="cellIs" dxfId="918" priority="926" operator="lessThan">
      <formula>0</formula>
    </cfRule>
  </conditionalFormatting>
  <conditionalFormatting sqref="C433:M433">
    <cfRule type="cellIs" dxfId="917" priority="714" operator="lessThan">
      <formula>0</formula>
    </cfRule>
  </conditionalFormatting>
  <conditionalFormatting sqref="H612:H614">
    <cfRule type="cellIs" dxfId="916" priority="928" operator="lessThan">
      <formula>0</formula>
    </cfRule>
  </conditionalFormatting>
  <conditionalFormatting sqref="R614">
    <cfRule type="cellIs" dxfId="915" priority="929" operator="lessThan">
      <formula>0</formula>
    </cfRule>
  </conditionalFormatting>
  <conditionalFormatting sqref="I611">
    <cfRule type="cellIs" dxfId="914" priority="932" operator="lessThan">
      <formula>0</formula>
    </cfRule>
  </conditionalFormatting>
  <conditionalFormatting sqref="N439">
    <cfRule type="cellIs" dxfId="913" priority="686" operator="lessThan">
      <formula>0</formula>
    </cfRule>
  </conditionalFormatting>
  <conditionalFormatting sqref="C612:J612">
    <cfRule type="cellIs" dxfId="912" priority="931" operator="lessThan">
      <formula>0</formula>
    </cfRule>
  </conditionalFormatting>
  <conditionalFormatting sqref="B610">
    <cfRule type="cellIs" dxfId="911" priority="925" operator="lessThan">
      <formula>0</formula>
    </cfRule>
  </conditionalFormatting>
  <conditionalFormatting sqref="B435:N435">
    <cfRule type="cellIs" dxfId="910" priority="692" operator="lessThan">
      <formula>0</formula>
    </cfRule>
  </conditionalFormatting>
  <conditionalFormatting sqref="C445:M445">
    <cfRule type="cellIs" dxfId="909" priority="683" operator="lessThan">
      <formula>0</formula>
    </cfRule>
  </conditionalFormatting>
  <conditionalFormatting sqref="C445:M445">
    <cfRule type="cellIs" dxfId="908" priority="684" operator="lessThan">
      <formula>0</formula>
    </cfRule>
  </conditionalFormatting>
  <conditionalFormatting sqref="B435:N435">
    <cfRule type="cellIs" dxfId="907" priority="691" operator="lessThan">
      <formula>0</formula>
    </cfRule>
  </conditionalFormatting>
  <conditionalFormatting sqref="N438">
    <cfRule type="cellIs" dxfId="906" priority="687" operator="lessThan">
      <formula>0</formula>
    </cfRule>
  </conditionalFormatting>
  <conditionalFormatting sqref="B435:N435">
    <cfRule type="cellIs" dxfId="905" priority="690" operator="lessThan">
      <formula>0</formula>
    </cfRule>
  </conditionalFormatting>
  <conditionalFormatting sqref="B435:N435">
    <cfRule type="cellIs" dxfId="904" priority="688" operator="lessThan">
      <formula>0</formula>
    </cfRule>
  </conditionalFormatting>
  <conditionalFormatting sqref="B598">
    <cfRule type="cellIs" dxfId="903" priority="924" operator="lessThan">
      <formula>0</formula>
    </cfRule>
  </conditionalFormatting>
  <conditionalFormatting sqref="N439">
    <cfRule type="cellIs" dxfId="902" priority="685" operator="lessThan">
      <formula>0</formula>
    </cfRule>
  </conditionalFormatting>
  <conditionalFormatting sqref="B435:N435">
    <cfRule type="cellIs" dxfId="901" priority="689" operator="lessThan">
      <formula>0</formula>
    </cfRule>
  </conditionalFormatting>
  <conditionalFormatting sqref="B598">
    <cfRule type="cellIs" dxfId="900" priority="923" operator="lessThan">
      <formula>0</formula>
    </cfRule>
  </conditionalFormatting>
  <conditionalFormatting sqref="B641">
    <cfRule type="cellIs" dxfId="899" priority="911" operator="lessThan">
      <formula>0</formula>
    </cfRule>
  </conditionalFormatting>
  <conditionalFormatting sqref="B591">
    <cfRule type="cellIs" dxfId="898" priority="921" operator="lessThan">
      <formula>0</formula>
    </cfRule>
  </conditionalFormatting>
  <conditionalFormatting sqref="B591">
    <cfRule type="cellIs" dxfId="897" priority="922" operator="lessThan">
      <formula>0</formula>
    </cfRule>
  </conditionalFormatting>
  <conditionalFormatting sqref="B609">
    <cfRule type="cellIs" dxfId="896" priority="919" operator="lessThan">
      <formula>0</formula>
    </cfRule>
  </conditionalFormatting>
  <conditionalFormatting sqref="B609">
    <cfRule type="cellIs" dxfId="895" priority="92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94" priority="918" operator="lessThan">
      <formula>0</formula>
    </cfRule>
  </conditionalFormatting>
  <conditionalFormatting sqref="B646">
    <cfRule type="cellIs" dxfId="893" priority="915" operator="lessThan">
      <formula>0</formula>
    </cfRule>
  </conditionalFormatting>
  <conditionalFormatting sqref="B631">
    <cfRule type="cellIs" dxfId="892" priority="917" operator="lessThan">
      <formula>0</formula>
    </cfRule>
  </conditionalFormatting>
  <conditionalFormatting sqref="B635">
    <cfRule type="cellIs" dxfId="891" priority="916" operator="lessThan">
      <formula>0</formula>
    </cfRule>
  </conditionalFormatting>
  <conditionalFormatting sqref="B662">
    <cfRule type="cellIs" dxfId="890" priority="914" operator="lessThan">
      <formula>0</formula>
    </cfRule>
  </conditionalFormatting>
  <conditionalFormatting sqref="B671">
    <cfRule type="cellIs" dxfId="889" priority="913" operator="lessThan">
      <formula>0</formula>
    </cfRule>
  </conditionalFormatting>
  <conditionalFormatting sqref="I674:N674 Q672:R675">
    <cfRule type="cellIs" dxfId="888" priority="912" operator="lessThan">
      <formula>0</formula>
    </cfRule>
  </conditionalFormatting>
  <conditionalFormatting sqref="Q641">
    <cfRule type="cellIs" dxfId="887" priority="909" operator="lessThan">
      <formula>0</formula>
    </cfRule>
  </conditionalFormatting>
  <conditionalFormatting sqref="Q641">
    <cfRule type="cellIs" dxfId="886" priority="910" operator="lessThan">
      <formula>0</formula>
    </cfRule>
  </conditionalFormatting>
  <conditionalFormatting sqref="Q422:R422 R423:R425">
    <cfRule type="cellIs" dxfId="885" priority="896" operator="lessThan">
      <formula>0</formula>
    </cfRule>
  </conditionalFormatting>
  <conditionalFormatting sqref="B416">
    <cfRule type="cellIs" dxfId="884" priority="897" operator="lessThan">
      <formula>0</formula>
    </cfRule>
  </conditionalFormatting>
  <conditionalFormatting sqref="Q423:Q425">
    <cfRule type="cellIs" dxfId="883" priority="894" operator="lessThan">
      <formula>0</formula>
    </cfRule>
  </conditionalFormatting>
  <conditionalFormatting sqref="Q422">
    <cfRule type="cellIs" dxfId="882" priority="895" operator="lessThan">
      <formula>0</formula>
    </cfRule>
  </conditionalFormatting>
  <conditionalFormatting sqref="R426">
    <cfRule type="cellIs" dxfId="881" priority="892" operator="lessThan">
      <formula>0</formula>
    </cfRule>
  </conditionalFormatting>
  <conditionalFormatting sqref="R427">
    <cfRule type="cellIs" dxfId="880" priority="893" operator="lessThan">
      <formula>0</formula>
    </cfRule>
  </conditionalFormatting>
  <conditionalFormatting sqref="B422">
    <cfRule type="cellIs" dxfId="879" priority="890" operator="lessThan">
      <formula>0</formula>
    </cfRule>
  </conditionalFormatting>
  <conditionalFormatting sqref="R426">
    <cfRule type="cellIs" dxfId="878" priority="891" operator="lessThan">
      <formula>0</formula>
    </cfRule>
  </conditionalFormatting>
  <conditionalFormatting sqref="B454:N454">
    <cfRule type="cellIs" dxfId="877" priority="646" operator="lessThan">
      <formula>0</formula>
    </cfRule>
  </conditionalFormatting>
  <conditionalFormatting sqref="B454:N454">
    <cfRule type="cellIs" dxfId="876" priority="647" operator="lessThan">
      <formula>0</formula>
    </cfRule>
  </conditionalFormatting>
  <conditionalFormatting sqref="C652:I652">
    <cfRule type="cellIs" dxfId="875" priority="908" operator="lessThan">
      <formula>0</formula>
    </cfRule>
  </conditionalFormatting>
  <conditionalFormatting sqref="C653:I653">
    <cfRule type="cellIs" dxfId="874" priority="907" operator="lessThan">
      <formula>0</formula>
    </cfRule>
  </conditionalFormatting>
  <conditionalFormatting sqref="C658:M658">
    <cfRule type="cellIs" dxfId="873" priority="906" operator="lessThan">
      <formula>0</formula>
    </cfRule>
  </conditionalFormatting>
  <conditionalFormatting sqref="C647:N647">
    <cfRule type="cellIs" dxfId="872" priority="905" operator="lessThan">
      <formula>0</formula>
    </cfRule>
  </conditionalFormatting>
  <conditionalFormatting sqref="Q650">
    <cfRule type="cellIs" dxfId="871" priority="904" operator="lessThan">
      <formula>0</formula>
    </cfRule>
  </conditionalFormatting>
  <conditionalFormatting sqref="Q417:Q419">
    <cfRule type="cellIs" dxfId="870" priority="901" operator="lessThan">
      <formula>0</formula>
    </cfRule>
  </conditionalFormatting>
  <conditionalFormatting sqref="R420">
    <cfRule type="cellIs" dxfId="869" priority="898" operator="lessThan">
      <formula>0</formula>
    </cfRule>
  </conditionalFormatting>
  <conditionalFormatting sqref="R421">
    <cfRule type="cellIs" dxfId="868" priority="900" operator="lessThan">
      <formula>0</formula>
    </cfRule>
  </conditionalFormatting>
  <conditionalFormatting sqref="Q416:R416 R417:R419">
    <cfRule type="cellIs" dxfId="867" priority="903" operator="lessThan">
      <formula>0</formula>
    </cfRule>
  </conditionalFormatting>
  <conditionalFormatting sqref="Q416">
    <cfRule type="cellIs" dxfId="866" priority="902" operator="lessThan">
      <formula>0</formula>
    </cfRule>
  </conditionalFormatting>
  <conditionalFormatting sqref="R420">
    <cfRule type="cellIs" dxfId="865" priority="899" operator="lessThan">
      <formula>0</formula>
    </cfRule>
  </conditionalFormatting>
  <conditionalFormatting sqref="B454:N454">
    <cfRule type="cellIs" dxfId="864" priority="645" operator="lessThan">
      <formula>0</formula>
    </cfRule>
  </conditionalFormatting>
  <conditionalFormatting sqref="B454:N454">
    <cfRule type="cellIs" dxfId="863" priority="644" operator="lessThan">
      <formula>0</formula>
    </cfRule>
  </conditionalFormatting>
  <conditionalFormatting sqref="B454:N454">
    <cfRule type="cellIs" dxfId="862" priority="643" operator="lessThan">
      <formula>0</formula>
    </cfRule>
  </conditionalFormatting>
  <conditionalFormatting sqref="B454:N454">
    <cfRule type="cellIs" dxfId="861" priority="641" operator="lessThan">
      <formula>0</formula>
    </cfRule>
  </conditionalFormatting>
  <conditionalFormatting sqref="B454:N454">
    <cfRule type="cellIs" dxfId="860" priority="642" operator="lessThan">
      <formula>0</formula>
    </cfRule>
  </conditionalFormatting>
  <conditionalFormatting sqref="N457">
    <cfRule type="cellIs" dxfId="859" priority="639" operator="lessThan">
      <formula>0</formula>
    </cfRule>
  </conditionalFormatting>
  <conditionalFormatting sqref="B454:N454">
    <cfRule type="cellIs" dxfId="858" priority="640" operator="lessThan">
      <formula>0</formula>
    </cfRule>
  </conditionalFormatting>
  <conditionalFormatting sqref="N458">
    <cfRule type="cellIs" dxfId="857" priority="638" operator="lessThan">
      <formula>0</formula>
    </cfRule>
  </conditionalFormatting>
  <conditionalFormatting sqref="Q530">
    <cfRule type="cellIs" dxfId="856" priority="360" operator="lessThan">
      <formula>0</formula>
    </cfRule>
  </conditionalFormatting>
  <conditionalFormatting sqref="N458">
    <cfRule type="cellIs" dxfId="855" priority="637" operator="lessThan">
      <formula>0</formula>
    </cfRule>
  </conditionalFormatting>
  <conditionalFormatting sqref="D461:N464">
    <cfRule type="cellIs" dxfId="854" priority="634" operator="lessThan">
      <formula>0</formula>
    </cfRule>
  </conditionalFormatting>
  <conditionalFormatting sqref="Q538">
    <cfRule type="cellIs" dxfId="853" priority="357" operator="lessThan">
      <formula>0</formula>
    </cfRule>
  </conditionalFormatting>
  <conditionalFormatting sqref="B461:B464">
    <cfRule type="cellIs" dxfId="852" priority="631" operator="lessThan">
      <formula>0</formula>
    </cfRule>
  </conditionalFormatting>
  <conditionalFormatting sqref="Q553">
    <cfRule type="cellIs" dxfId="851" priority="354" operator="lessThan">
      <formula>0</formula>
    </cfRule>
  </conditionalFormatting>
  <conditionalFormatting sqref="B512">
    <cfRule type="cellIs" dxfId="850" priority="628" operator="lessThan">
      <formula>0</formula>
    </cfRule>
  </conditionalFormatting>
  <conditionalFormatting sqref="C512">
    <cfRule type="cellIs" dxfId="849" priority="625" operator="lessThan">
      <formula>0</formula>
    </cfRule>
  </conditionalFormatting>
  <conditionalFormatting sqref="Q561">
    <cfRule type="cellIs" dxfId="848" priority="351" operator="lessThan">
      <formula>0</formula>
    </cfRule>
  </conditionalFormatting>
  <conditionalFormatting sqref="Q590">
    <cfRule type="cellIs" dxfId="847" priority="348" operator="lessThan">
      <formula>0</formula>
    </cfRule>
  </conditionalFormatting>
  <conditionalFormatting sqref="N365">
    <cfRule type="cellIs" dxfId="846" priority="889" operator="lessThan">
      <formula>0</formula>
    </cfRule>
  </conditionalFormatting>
  <conditionalFormatting sqref="N371">
    <cfRule type="cellIs" dxfId="845" priority="888" operator="lessThan">
      <formula>0</formula>
    </cfRule>
  </conditionalFormatting>
  <conditionalFormatting sqref="N377">
    <cfRule type="cellIs" dxfId="844" priority="887" operator="lessThan">
      <formula>0</formula>
    </cfRule>
  </conditionalFormatting>
  <conditionalFormatting sqref="B376">
    <cfRule type="cellIs" dxfId="843" priority="874" operator="lessThan">
      <formula>0</formula>
    </cfRule>
  </conditionalFormatting>
  <conditionalFormatting sqref="B588">
    <cfRule type="cellIs" dxfId="842" priority="881" operator="lessThan">
      <formula>0</formula>
    </cfRule>
  </conditionalFormatting>
  <conditionalFormatting sqref="B371:B372">
    <cfRule type="cellIs" dxfId="841" priority="879" operator="lessThan">
      <formula>0</formula>
    </cfRule>
  </conditionalFormatting>
  <conditionalFormatting sqref="B377:B378">
    <cfRule type="cellIs" dxfId="840" priority="876" operator="lessThan">
      <formula>0</formula>
    </cfRule>
  </conditionalFormatting>
  <conditionalFormatting sqref="C351:M354">
    <cfRule type="cellIs" dxfId="839" priority="886" operator="lessThan">
      <formula>0</formula>
    </cfRule>
  </conditionalFormatting>
  <conditionalFormatting sqref="B428">
    <cfRule type="cellIs" dxfId="838" priority="885" operator="lessThan">
      <formula>0</formula>
    </cfRule>
  </conditionalFormatting>
  <conditionalFormatting sqref="B428">
    <cfRule type="cellIs" dxfId="837" priority="884" operator="lessThan">
      <formula>0</formula>
    </cfRule>
  </conditionalFormatting>
  <conditionalFormatting sqref="B391 B397 B381:B385 B375:B379 B369:B373 B363:B367 B361 B351:B355">
    <cfRule type="cellIs" dxfId="836" priority="883" operator="lessThan">
      <formula>0</formula>
    </cfRule>
  </conditionalFormatting>
  <conditionalFormatting sqref="B585:B587">
    <cfRule type="cellIs" dxfId="835" priority="882" operator="lessThan">
      <formula>0</formula>
    </cfRule>
  </conditionalFormatting>
  <conditionalFormatting sqref="B584">
    <cfRule type="cellIs" dxfId="834" priority="880" operator="lessThan">
      <formula>0</formula>
    </cfRule>
  </conditionalFormatting>
  <conditionalFormatting sqref="B397">
    <cfRule type="cellIs" dxfId="833" priority="870" operator="lessThan">
      <formula>0</formula>
    </cfRule>
  </conditionalFormatting>
  <conditionalFormatting sqref="B369">
    <cfRule type="cellIs" dxfId="832" priority="878" operator="lessThan">
      <formula>0</formula>
    </cfRule>
  </conditionalFormatting>
  <conditionalFormatting sqref="B370">
    <cfRule type="cellIs" dxfId="831" priority="877" operator="lessThan">
      <formula>0</formula>
    </cfRule>
  </conditionalFormatting>
  <conditionalFormatting sqref="B375">
    <cfRule type="cellIs" dxfId="830" priority="875" operator="lessThan">
      <formula>0</formula>
    </cfRule>
  </conditionalFormatting>
  <conditionalFormatting sqref="B383:B384">
    <cfRule type="cellIs" dxfId="829" priority="873" operator="lessThan">
      <formula>0</formula>
    </cfRule>
  </conditionalFormatting>
  <conditionalFormatting sqref="B381">
    <cfRule type="cellIs" dxfId="828" priority="872" operator="lessThan">
      <formula>0</formula>
    </cfRule>
  </conditionalFormatting>
  <conditionalFormatting sqref="B382">
    <cfRule type="cellIs" dxfId="827" priority="871" operator="lessThan">
      <formula>0</formula>
    </cfRule>
  </conditionalFormatting>
  <conditionalFormatting sqref="B391">
    <cfRule type="cellIs" dxfId="826" priority="869" operator="lessThan">
      <formula>0</formula>
    </cfRule>
  </conditionalFormatting>
  <conditionalFormatting sqref="B385">
    <cfRule type="cellIs" dxfId="825" priority="868" operator="lessThan">
      <formula>0</formula>
    </cfRule>
  </conditionalFormatting>
  <conditionalFormatting sqref="B379">
    <cfRule type="cellIs" dxfId="824" priority="867" operator="lessThan">
      <formula>0</formula>
    </cfRule>
  </conditionalFormatting>
  <conditionalFormatting sqref="B373">
    <cfRule type="cellIs" dxfId="823" priority="866" operator="lessThan">
      <formula>0</formula>
    </cfRule>
  </conditionalFormatting>
  <conditionalFormatting sqref="B361">
    <cfRule type="cellIs" dxfId="822" priority="865" operator="lessThan">
      <formula>0</formula>
    </cfRule>
  </conditionalFormatting>
  <conditionalFormatting sqref="B621:B624">
    <cfRule type="cellIs" dxfId="821" priority="860" operator="lessThan">
      <formula>0</formula>
    </cfRule>
  </conditionalFormatting>
  <conditionalFormatting sqref="B616:B619">
    <cfRule type="cellIs" dxfId="820" priority="863" operator="lessThan">
      <formula>0</formula>
    </cfRule>
  </conditionalFormatting>
  <conditionalFormatting sqref="B617">
    <cfRule type="cellIs" dxfId="819" priority="862" operator="lessThan">
      <formula>0</formula>
    </cfRule>
  </conditionalFormatting>
  <conditionalFormatting sqref="B618:B619">
    <cfRule type="cellIs" dxfId="818" priority="864" operator="lessThan">
      <formula>0</formula>
    </cfRule>
  </conditionalFormatting>
  <conditionalFormatting sqref="B628:B629">
    <cfRule type="cellIs" dxfId="817" priority="858" operator="lessThan">
      <formula>0</formula>
    </cfRule>
  </conditionalFormatting>
  <conditionalFormatting sqref="B622">
    <cfRule type="cellIs" dxfId="816" priority="859" operator="lessThan">
      <formula>0</formula>
    </cfRule>
  </conditionalFormatting>
  <conditionalFormatting sqref="B623:B624">
    <cfRule type="cellIs" dxfId="815" priority="861" operator="lessThan">
      <formula>0</formula>
    </cfRule>
  </conditionalFormatting>
  <conditionalFormatting sqref="B626:B629">
    <cfRule type="cellIs" dxfId="814" priority="857" operator="lessThan">
      <formula>0</formula>
    </cfRule>
  </conditionalFormatting>
  <conditionalFormatting sqref="B627">
    <cfRule type="cellIs" dxfId="813" priority="856" operator="lessThan">
      <formula>0</formula>
    </cfRule>
  </conditionalFormatting>
  <conditionalFormatting sqref="B365:B366">
    <cfRule type="cellIs" dxfId="812" priority="851" operator="lessThan">
      <formula>0</formula>
    </cfRule>
  </conditionalFormatting>
  <conditionalFormatting sqref="B355">
    <cfRule type="cellIs" dxfId="811" priority="852" operator="lessThan">
      <formula>0</formula>
    </cfRule>
  </conditionalFormatting>
  <conditionalFormatting sqref="B393:N393">
    <cfRule type="cellIs" dxfId="810" priority="807" operator="lessThan">
      <formula>0</formula>
    </cfRule>
  </conditionalFormatting>
  <conditionalFormatting sqref="B387:N387">
    <cfRule type="cellIs" dxfId="809" priority="818" operator="lessThan">
      <formula>0</formula>
    </cfRule>
  </conditionalFormatting>
  <conditionalFormatting sqref="B387:N387">
    <cfRule type="cellIs" dxfId="808" priority="817" operator="lessThan">
      <formula>0</formula>
    </cfRule>
  </conditionalFormatting>
  <conditionalFormatting sqref="B353:B354">
    <cfRule type="cellIs" dxfId="807" priority="855" operator="lessThan">
      <formula>0</formula>
    </cfRule>
  </conditionalFormatting>
  <conditionalFormatting sqref="B351">
    <cfRule type="cellIs" dxfId="806" priority="854" operator="lessThan">
      <formula>0</formula>
    </cfRule>
  </conditionalFormatting>
  <conditionalFormatting sqref="B352">
    <cfRule type="cellIs" dxfId="805" priority="853" operator="lessThan">
      <formula>0</formula>
    </cfRule>
  </conditionalFormatting>
  <conditionalFormatting sqref="B363">
    <cfRule type="cellIs" dxfId="804" priority="850" operator="lessThan">
      <formula>0</formula>
    </cfRule>
  </conditionalFormatting>
  <conditionalFormatting sqref="B364">
    <cfRule type="cellIs" dxfId="803" priority="849" operator="lessThan">
      <formula>0</formula>
    </cfRule>
  </conditionalFormatting>
  <conditionalFormatting sqref="B367">
    <cfRule type="cellIs" dxfId="802" priority="848" operator="lessThan">
      <formula>0</formula>
    </cfRule>
  </conditionalFormatting>
  <conditionalFormatting sqref="B593:B596">
    <cfRule type="cellIs" dxfId="801" priority="846" operator="lessThan">
      <formula>0</formula>
    </cfRule>
  </conditionalFormatting>
  <conditionalFormatting sqref="B594">
    <cfRule type="cellIs" dxfId="800" priority="845" operator="lessThan">
      <formula>0</formula>
    </cfRule>
  </conditionalFormatting>
  <conditionalFormatting sqref="B595:B596">
    <cfRule type="cellIs" dxfId="799" priority="847" operator="lessThan">
      <formula>0</formula>
    </cfRule>
  </conditionalFormatting>
  <conditionalFormatting sqref="B603">
    <cfRule type="cellIs" dxfId="798" priority="840" operator="lessThan">
      <formula>0</formula>
    </cfRule>
  </conditionalFormatting>
  <conditionalFormatting sqref="B603">
    <cfRule type="cellIs" dxfId="797" priority="841" operator="lessThan">
      <formula>0</formula>
    </cfRule>
  </conditionalFormatting>
  <conditionalFormatting sqref="B599:B602">
    <cfRule type="cellIs" dxfId="796" priority="843" operator="lessThan">
      <formula>0</formula>
    </cfRule>
  </conditionalFormatting>
  <conditionalFormatting sqref="B600">
    <cfRule type="cellIs" dxfId="795" priority="842" operator="lessThan">
      <formula>0</formula>
    </cfRule>
  </conditionalFormatting>
  <conditionalFormatting sqref="B601:B602">
    <cfRule type="cellIs" dxfId="794" priority="844" operator="lessThan">
      <formula>0</formula>
    </cfRule>
  </conditionalFormatting>
  <conditionalFormatting sqref="N390">
    <cfRule type="cellIs" dxfId="793" priority="812" operator="lessThan">
      <formula>0</formula>
    </cfRule>
  </conditionalFormatting>
  <conditionalFormatting sqref="B393:N393">
    <cfRule type="cellIs" dxfId="792" priority="810" operator="lessThan">
      <formula>0</formula>
    </cfRule>
  </conditionalFormatting>
  <conditionalFormatting sqref="B571:B573">
    <cfRule type="cellIs" dxfId="791" priority="839" operator="lessThan">
      <formula>0</formula>
    </cfRule>
  </conditionalFormatting>
  <conditionalFormatting sqref="B574">
    <cfRule type="cellIs" dxfId="790" priority="838" operator="lessThan">
      <formula>0</formula>
    </cfRule>
  </conditionalFormatting>
  <conditionalFormatting sqref="B570">
    <cfRule type="cellIs" dxfId="789" priority="837" operator="lessThan">
      <formula>0</formula>
    </cfRule>
  </conditionalFormatting>
  <conditionalFormatting sqref="B607:B608">
    <cfRule type="cellIs" dxfId="788" priority="836" operator="lessThan">
      <formula>0</formula>
    </cfRule>
  </conditionalFormatting>
  <conditionalFormatting sqref="B605:B608">
    <cfRule type="cellIs" dxfId="787" priority="835" operator="lessThan">
      <formula>0</formula>
    </cfRule>
  </conditionalFormatting>
  <conditionalFormatting sqref="B589">
    <cfRule type="cellIs" dxfId="786" priority="562" operator="lessThan">
      <formula>0</formula>
    </cfRule>
  </conditionalFormatting>
  <conditionalFormatting sqref="B613:B614">
    <cfRule type="cellIs" dxfId="785" priority="833" operator="lessThan">
      <formula>0</formula>
    </cfRule>
  </conditionalFormatting>
  <conditionalFormatting sqref="B606">
    <cfRule type="cellIs" dxfId="784" priority="834" operator="lessThan">
      <formula>0</formula>
    </cfRule>
  </conditionalFormatting>
  <conditionalFormatting sqref="B611:B614">
    <cfRule type="cellIs" dxfId="783" priority="832" operator="lessThan">
      <formula>0</formula>
    </cfRule>
  </conditionalFormatting>
  <conditionalFormatting sqref="P616:P619">
    <cfRule type="cellIs" dxfId="782" priority="314" operator="lessThan">
      <formula>0</formula>
    </cfRule>
  </conditionalFormatting>
  <conditionalFormatting sqref="O599:P599 O601:P602">
    <cfRule type="cellIs" dxfId="781" priority="316" operator="lessThan">
      <formula>0</formula>
    </cfRule>
  </conditionalFormatting>
  <conditionalFormatting sqref="B612">
    <cfRule type="cellIs" dxfId="780" priority="831" operator="lessThan">
      <formula>0</formula>
    </cfRule>
  </conditionalFormatting>
  <conditionalFormatting sqref="D589">
    <cfRule type="cellIs" dxfId="779" priority="556" operator="lessThan">
      <formula>0</formula>
    </cfRule>
  </conditionalFormatting>
  <conditionalFormatting sqref="P605:P607">
    <cfRule type="cellIs" dxfId="778" priority="308" operator="lessThan">
      <formula>0</formula>
    </cfRule>
  </conditionalFormatting>
  <conditionalFormatting sqref="P626:P629">
    <cfRule type="cellIs" dxfId="777" priority="310" operator="lessThan">
      <formula>0</formula>
    </cfRule>
  </conditionalFormatting>
  <conditionalFormatting sqref="B650 B655:B657 B663 B665:B668 B642:B645 B670">
    <cfRule type="cellIs" dxfId="776" priority="830" operator="lessThan">
      <formula>0</formula>
    </cfRule>
  </conditionalFormatting>
  <conditionalFormatting sqref="N378">
    <cfRule type="cellIs" dxfId="775" priority="822" operator="lessThan">
      <formula>0</formula>
    </cfRule>
  </conditionalFormatting>
  <conditionalFormatting sqref="N372">
    <cfRule type="cellIs" dxfId="774" priority="823" operator="lessThan">
      <formula>0</formula>
    </cfRule>
  </conditionalFormatting>
  <conditionalFormatting sqref="B387:N387">
    <cfRule type="cellIs" dxfId="773" priority="820" operator="lessThan">
      <formula>0</formula>
    </cfRule>
  </conditionalFormatting>
  <conditionalFormatting sqref="N384">
    <cfRule type="cellIs" dxfId="772" priority="821" operator="lessThan">
      <formula>0</formula>
    </cfRule>
  </conditionalFormatting>
  <conditionalFormatting sqref="B387:N387">
    <cfRule type="cellIs" dxfId="771" priority="819" operator="lessThan">
      <formula>0</formula>
    </cfRule>
  </conditionalFormatting>
  <conditionalFormatting sqref="B387:N387">
    <cfRule type="cellIs" dxfId="770" priority="816" operator="lessThan">
      <formula>0</formula>
    </cfRule>
  </conditionalFormatting>
  <conditionalFormatting sqref="B652">
    <cfRule type="cellIs" dxfId="769" priority="829" operator="lessThan">
      <formula>0</formula>
    </cfRule>
  </conditionalFormatting>
  <conditionalFormatting sqref="B653">
    <cfRule type="cellIs" dxfId="768" priority="828" operator="lessThan">
      <formula>0</formula>
    </cfRule>
  </conditionalFormatting>
  <conditionalFormatting sqref="B658">
    <cfRule type="cellIs" dxfId="767" priority="827" operator="lessThan">
      <formula>0</formula>
    </cfRule>
  </conditionalFormatting>
  <conditionalFormatting sqref="B647">
    <cfRule type="cellIs" dxfId="766" priority="826" operator="lessThan">
      <formula>0</formula>
    </cfRule>
  </conditionalFormatting>
  <conditionalFormatting sqref="O365:P365">
    <cfRule type="cellIs" dxfId="765" priority="302" operator="lessThan">
      <formula>0</formula>
    </cfRule>
  </conditionalFormatting>
  <conditionalFormatting sqref="O371:P371">
    <cfRule type="cellIs" dxfId="764" priority="301" operator="lessThan">
      <formula>0</formula>
    </cfRule>
  </conditionalFormatting>
  <conditionalFormatting sqref="G589">
    <cfRule type="cellIs" dxfId="763" priority="547" operator="lessThan">
      <formula>0</formula>
    </cfRule>
  </conditionalFormatting>
  <conditionalFormatting sqref="H589">
    <cfRule type="cellIs" dxfId="762" priority="544" operator="lessThan">
      <formula>0</formula>
    </cfRule>
  </conditionalFormatting>
  <conditionalFormatting sqref="B351:B354">
    <cfRule type="cellIs" dxfId="761" priority="825" operator="lessThan">
      <formula>0</formula>
    </cfRule>
  </conditionalFormatting>
  <conditionalFormatting sqref="N366">
    <cfRule type="cellIs" dxfId="760" priority="824" operator="lessThan">
      <formula>0</formula>
    </cfRule>
  </conditionalFormatting>
  <conditionalFormatting sqref="B387:N387">
    <cfRule type="cellIs" dxfId="759" priority="815" operator="lessThan">
      <formula>0</formula>
    </cfRule>
  </conditionalFormatting>
  <conditionalFormatting sqref="B387:N387">
    <cfRule type="cellIs" dxfId="758" priority="814" operator="lessThan">
      <formula>0</formula>
    </cfRule>
  </conditionalFormatting>
  <conditionalFormatting sqref="B387:N387">
    <cfRule type="cellIs" dxfId="757" priority="813" operator="lessThan">
      <formula>0</formula>
    </cfRule>
  </conditionalFormatting>
  <conditionalFormatting sqref="B393:N393">
    <cfRule type="cellIs" dxfId="756" priority="808" operator="lessThan">
      <formula>0</formula>
    </cfRule>
  </conditionalFormatting>
  <conditionalFormatting sqref="B393:N393">
    <cfRule type="cellIs" dxfId="755" priority="811" operator="lessThan">
      <formula>0</formula>
    </cfRule>
  </conditionalFormatting>
  <conditionalFormatting sqref="B393:N393">
    <cfRule type="cellIs" dxfId="754" priority="806" operator="lessThan">
      <formula>0</formula>
    </cfRule>
  </conditionalFormatting>
  <conditionalFormatting sqref="B393:N393">
    <cfRule type="cellIs" dxfId="753" priority="809" operator="lessThan">
      <formula>0</formula>
    </cfRule>
  </conditionalFormatting>
  <conditionalFormatting sqref="B393:N393">
    <cfRule type="cellIs" dxfId="752" priority="804" operator="lessThan">
      <formula>0</formula>
    </cfRule>
  </conditionalFormatting>
  <conditionalFormatting sqref="B393:N393">
    <cfRule type="cellIs" dxfId="751" priority="805" operator="lessThan">
      <formula>0</formula>
    </cfRule>
  </conditionalFormatting>
  <conditionalFormatting sqref="B399:N399">
    <cfRule type="cellIs" dxfId="750" priority="802" operator="lessThan">
      <formula>0</formula>
    </cfRule>
  </conditionalFormatting>
  <conditionalFormatting sqref="N396">
    <cfRule type="cellIs" dxfId="749" priority="803" operator="lessThan">
      <formula>0</formula>
    </cfRule>
  </conditionalFormatting>
  <conditionalFormatting sqref="B399:N399">
    <cfRule type="cellIs" dxfId="748" priority="801" operator="lessThan">
      <formula>0</formula>
    </cfRule>
  </conditionalFormatting>
  <conditionalFormatting sqref="B399:N399">
    <cfRule type="cellIs" dxfId="747" priority="800" operator="lessThan">
      <formula>0</formula>
    </cfRule>
  </conditionalFormatting>
  <conditionalFormatting sqref="B399:N399">
    <cfRule type="cellIs" dxfId="746" priority="799" operator="lessThan">
      <formula>0</formula>
    </cfRule>
  </conditionalFormatting>
  <conditionalFormatting sqref="B399:N399">
    <cfRule type="cellIs" dxfId="745" priority="798" operator="lessThan">
      <formula>0</formula>
    </cfRule>
  </conditionalFormatting>
  <conditionalFormatting sqref="B399:N399">
    <cfRule type="cellIs" dxfId="744" priority="797" operator="lessThan">
      <formula>0</formula>
    </cfRule>
  </conditionalFormatting>
  <conditionalFormatting sqref="B399:N399">
    <cfRule type="cellIs" dxfId="743" priority="796" operator="lessThan">
      <formula>0</formula>
    </cfRule>
  </conditionalFormatting>
  <conditionalFormatting sqref="B399:N399">
    <cfRule type="cellIs" dxfId="742" priority="795" operator="lessThan">
      <formula>0</formula>
    </cfRule>
  </conditionalFormatting>
  <conditionalFormatting sqref="N402">
    <cfRule type="cellIs" dxfId="741" priority="794" operator="lessThan">
      <formula>0</formula>
    </cfRule>
  </conditionalFormatting>
  <conditionalFormatting sqref="N355">
    <cfRule type="cellIs" dxfId="740" priority="793" operator="lessThan">
      <formula>0</formula>
    </cfRule>
  </conditionalFormatting>
  <conditionalFormatting sqref="N361">
    <cfRule type="cellIs" dxfId="739" priority="792" operator="lessThan">
      <formula>0</formula>
    </cfRule>
  </conditionalFormatting>
  <conditionalFormatting sqref="N361">
    <cfRule type="cellIs" dxfId="738" priority="791" operator="lessThan">
      <formula>0</formula>
    </cfRule>
  </conditionalFormatting>
  <conditionalFormatting sqref="N367">
    <cfRule type="cellIs" dxfId="737" priority="790" operator="lessThan">
      <formula>0</formula>
    </cfRule>
  </conditionalFormatting>
  <conditionalFormatting sqref="N367">
    <cfRule type="cellIs" dxfId="736" priority="789" operator="lessThan">
      <formula>0</formula>
    </cfRule>
  </conditionalFormatting>
  <conditionalFormatting sqref="N373">
    <cfRule type="cellIs" dxfId="735" priority="788" operator="lessThan">
      <formula>0</formula>
    </cfRule>
  </conditionalFormatting>
  <conditionalFormatting sqref="N373">
    <cfRule type="cellIs" dxfId="734" priority="787" operator="lessThan">
      <formula>0</formula>
    </cfRule>
  </conditionalFormatting>
  <conditionalFormatting sqref="N379">
    <cfRule type="cellIs" dxfId="733" priority="786" operator="lessThan">
      <formula>0</formula>
    </cfRule>
  </conditionalFormatting>
  <conditionalFormatting sqref="N379">
    <cfRule type="cellIs" dxfId="732" priority="785" operator="lessThan">
      <formula>0</formula>
    </cfRule>
  </conditionalFormatting>
  <conditionalFormatting sqref="N385">
    <cfRule type="cellIs" dxfId="731" priority="784" operator="lessThan">
      <formula>0</formula>
    </cfRule>
  </conditionalFormatting>
  <conditionalFormatting sqref="N385">
    <cfRule type="cellIs" dxfId="730" priority="783" operator="lessThan">
      <formula>0</formula>
    </cfRule>
  </conditionalFormatting>
  <conditionalFormatting sqref="N391">
    <cfRule type="cellIs" dxfId="729" priority="782" operator="lessThan">
      <formula>0</formula>
    </cfRule>
  </conditionalFormatting>
  <conditionalFormatting sqref="N391">
    <cfRule type="cellIs" dxfId="728" priority="781" operator="lessThan">
      <formula>0</formula>
    </cfRule>
  </conditionalFormatting>
  <conditionalFormatting sqref="N397">
    <cfRule type="cellIs" dxfId="727" priority="780" operator="lessThan">
      <formula>0</formula>
    </cfRule>
  </conditionalFormatting>
  <conditionalFormatting sqref="N397">
    <cfRule type="cellIs" dxfId="726" priority="779" operator="lessThan">
      <formula>0</formula>
    </cfRule>
  </conditionalFormatting>
  <conditionalFormatting sqref="C409:M409">
    <cfRule type="cellIs" dxfId="725" priority="778" operator="lessThan">
      <formula>0</formula>
    </cfRule>
  </conditionalFormatting>
  <conditionalFormatting sqref="C409:M409">
    <cfRule type="cellIs" dxfId="724" priority="777" operator="lessThan">
      <formula>0</formula>
    </cfRule>
  </conditionalFormatting>
  <conditionalFormatting sqref="H409">
    <cfRule type="cellIs" dxfId="723" priority="776" operator="lessThan">
      <formula>0</formula>
    </cfRule>
  </conditionalFormatting>
  <conditionalFormatting sqref="B409">
    <cfRule type="cellIs" dxfId="722" priority="775" operator="lessThan">
      <formula>0</formula>
    </cfRule>
  </conditionalFormatting>
  <conditionalFormatting sqref="B409">
    <cfRule type="cellIs" dxfId="721" priority="774" operator="lessThan">
      <formula>0</formula>
    </cfRule>
  </conditionalFormatting>
  <conditionalFormatting sqref="B405:N405">
    <cfRule type="cellIs" dxfId="720" priority="773" operator="lessThan">
      <formula>0</formula>
    </cfRule>
  </conditionalFormatting>
  <conditionalFormatting sqref="B405:N405">
    <cfRule type="cellIs" dxfId="719" priority="772" operator="lessThan">
      <formula>0</formula>
    </cfRule>
  </conditionalFormatting>
  <conditionalFormatting sqref="B405:N405">
    <cfRule type="cellIs" dxfId="718" priority="771" operator="lessThan">
      <formula>0</formula>
    </cfRule>
  </conditionalFormatting>
  <conditionalFormatting sqref="B405:N405">
    <cfRule type="cellIs" dxfId="717" priority="770" operator="lessThan">
      <formula>0</formula>
    </cfRule>
  </conditionalFormatting>
  <conditionalFormatting sqref="B405:N405">
    <cfRule type="cellIs" dxfId="716" priority="769" operator="lessThan">
      <formula>0</formula>
    </cfRule>
  </conditionalFormatting>
  <conditionalFormatting sqref="B405:N405">
    <cfRule type="cellIs" dxfId="715" priority="768" operator="lessThan">
      <formula>0</formula>
    </cfRule>
  </conditionalFormatting>
  <conditionalFormatting sqref="B405:N405">
    <cfRule type="cellIs" dxfId="714" priority="767" operator="lessThan">
      <formula>0</formula>
    </cfRule>
  </conditionalFormatting>
  <conditionalFormatting sqref="B405:N405">
    <cfRule type="cellIs" dxfId="713" priority="766" operator="lessThan">
      <formula>0</formula>
    </cfRule>
  </conditionalFormatting>
  <conditionalFormatting sqref="N408">
    <cfRule type="cellIs" dxfId="712" priority="765" operator="lessThan">
      <formula>0</formula>
    </cfRule>
  </conditionalFormatting>
  <conditionalFormatting sqref="N409">
    <cfRule type="cellIs" dxfId="711" priority="764" operator="lessThan">
      <formula>0</formula>
    </cfRule>
  </conditionalFormatting>
  <conditionalFormatting sqref="N409">
    <cfRule type="cellIs" dxfId="710" priority="763" operator="lessThan">
      <formula>0</formula>
    </cfRule>
  </conditionalFormatting>
  <conditionalFormatting sqref="C415:M415">
    <cfRule type="cellIs" dxfId="709" priority="762" operator="lessThan">
      <formula>0</formula>
    </cfRule>
  </conditionalFormatting>
  <conditionalFormatting sqref="C415:M415">
    <cfRule type="cellIs" dxfId="708" priority="761" operator="lessThan">
      <formula>0</formula>
    </cfRule>
  </conditionalFormatting>
  <conditionalFormatting sqref="H415">
    <cfRule type="cellIs" dxfId="707" priority="760" operator="lessThan">
      <formula>0</formula>
    </cfRule>
  </conditionalFormatting>
  <conditionalFormatting sqref="B415">
    <cfRule type="cellIs" dxfId="706" priority="759" operator="lessThan">
      <formula>0</formula>
    </cfRule>
  </conditionalFormatting>
  <conditionalFormatting sqref="B415">
    <cfRule type="cellIs" dxfId="705" priority="758" operator="lessThan">
      <formula>0</formula>
    </cfRule>
  </conditionalFormatting>
  <conditionalFormatting sqref="B411:N411">
    <cfRule type="cellIs" dxfId="704" priority="757" operator="lessThan">
      <formula>0</formula>
    </cfRule>
  </conditionalFormatting>
  <conditionalFormatting sqref="B411:N411">
    <cfRule type="cellIs" dxfId="703" priority="756" operator="lessThan">
      <formula>0</formula>
    </cfRule>
  </conditionalFormatting>
  <conditionalFormatting sqref="B411:N411">
    <cfRule type="cellIs" dxfId="702" priority="755" operator="lessThan">
      <formula>0</formula>
    </cfRule>
  </conditionalFormatting>
  <conditionalFormatting sqref="B411:N411">
    <cfRule type="cellIs" dxfId="701" priority="754" operator="lessThan">
      <formula>0</formula>
    </cfRule>
  </conditionalFormatting>
  <conditionalFormatting sqref="B411:N411">
    <cfRule type="cellIs" dxfId="700" priority="753" operator="lessThan">
      <formula>0</formula>
    </cfRule>
  </conditionalFormatting>
  <conditionalFormatting sqref="B411:N411">
    <cfRule type="cellIs" dxfId="699" priority="752" operator="lessThan">
      <formula>0</formula>
    </cfRule>
  </conditionalFormatting>
  <conditionalFormatting sqref="B411:N411">
    <cfRule type="cellIs" dxfId="698" priority="751" operator="lessThan">
      <formula>0</formula>
    </cfRule>
  </conditionalFormatting>
  <conditionalFormatting sqref="B411:N411">
    <cfRule type="cellIs" dxfId="697" priority="750" operator="lessThan">
      <formula>0</formula>
    </cfRule>
  </conditionalFormatting>
  <conditionalFormatting sqref="N414">
    <cfRule type="cellIs" dxfId="696" priority="749" operator="lessThan">
      <formula>0</formula>
    </cfRule>
  </conditionalFormatting>
  <conditionalFormatting sqref="N415">
    <cfRule type="cellIs" dxfId="695" priority="748" operator="lessThan">
      <formula>0</formula>
    </cfRule>
  </conditionalFormatting>
  <conditionalFormatting sqref="N415">
    <cfRule type="cellIs" dxfId="694" priority="747" operator="lessThan">
      <formula>0</formula>
    </cfRule>
  </conditionalFormatting>
  <conditionalFormatting sqref="C421:M421">
    <cfRule type="cellIs" dxfId="693" priority="746" operator="lessThan">
      <formula>0</formula>
    </cfRule>
  </conditionalFormatting>
  <conditionalFormatting sqref="C421:M421">
    <cfRule type="cellIs" dxfId="692" priority="745" operator="lessThan">
      <formula>0</formula>
    </cfRule>
  </conditionalFormatting>
  <conditionalFormatting sqref="H421">
    <cfRule type="cellIs" dxfId="691" priority="744" operator="lessThan">
      <formula>0</formula>
    </cfRule>
  </conditionalFormatting>
  <conditionalFormatting sqref="B421">
    <cfRule type="cellIs" dxfId="690" priority="743" operator="lessThan">
      <formula>0</formula>
    </cfRule>
  </conditionalFormatting>
  <conditionalFormatting sqref="B421">
    <cfRule type="cellIs" dxfId="689" priority="742" operator="lessThan">
      <formula>0</formula>
    </cfRule>
  </conditionalFormatting>
  <conditionalFormatting sqref="B417:N417">
    <cfRule type="cellIs" dxfId="688" priority="741" operator="lessThan">
      <formula>0</formula>
    </cfRule>
  </conditionalFormatting>
  <conditionalFormatting sqref="B417:N417">
    <cfRule type="cellIs" dxfId="687" priority="740" operator="lessThan">
      <formula>0</formula>
    </cfRule>
  </conditionalFormatting>
  <conditionalFormatting sqref="B417:N417">
    <cfRule type="cellIs" dxfId="686" priority="739" operator="lessThan">
      <formula>0</formula>
    </cfRule>
  </conditionalFormatting>
  <conditionalFormatting sqref="B417:N417">
    <cfRule type="cellIs" dxfId="685" priority="738" operator="lessThan">
      <formula>0</formula>
    </cfRule>
  </conditionalFormatting>
  <conditionalFormatting sqref="B417:N417">
    <cfRule type="cellIs" dxfId="684" priority="737" operator="lessThan">
      <formula>0</formula>
    </cfRule>
  </conditionalFormatting>
  <conditionalFormatting sqref="B417:N417">
    <cfRule type="cellIs" dxfId="683" priority="736" operator="lessThan">
      <formula>0</formula>
    </cfRule>
  </conditionalFormatting>
  <conditionalFormatting sqref="B417:N417">
    <cfRule type="cellIs" dxfId="682" priority="735" operator="lessThan">
      <formula>0</formula>
    </cfRule>
  </conditionalFormatting>
  <conditionalFormatting sqref="B417:N417">
    <cfRule type="cellIs" dxfId="681" priority="734" operator="lessThan">
      <formula>0</formula>
    </cfRule>
  </conditionalFormatting>
  <conditionalFormatting sqref="N420">
    <cfRule type="cellIs" dxfId="680" priority="733" operator="lessThan">
      <formula>0</formula>
    </cfRule>
  </conditionalFormatting>
  <conditionalFormatting sqref="N421">
    <cfRule type="cellIs" dxfId="679" priority="732" operator="lessThan">
      <formula>0</formula>
    </cfRule>
  </conditionalFormatting>
  <conditionalFormatting sqref="N421">
    <cfRule type="cellIs" dxfId="678" priority="731" operator="lessThan">
      <formula>0</formula>
    </cfRule>
  </conditionalFormatting>
  <conditionalFormatting sqref="C427:M427">
    <cfRule type="cellIs" dxfId="677" priority="730" operator="lessThan">
      <formula>0</formula>
    </cfRule>
  </conditionalFormatting>
  <conditionalFormatting sqref="C427:M427">
    <cfRule type="cellIs" dxfId="676" priority="729" operator="lessThan">
      <formula>0</formula>
    </cfRule>
  </conditionalFormatting>
  <conditionalFormatting sqref="H427">
    <cfRule type="cellIs" dxfId="675" priority="728" operator="lessThan">
      <formula>0</formula>
    </cfRule>
  </conditionalFormatting>
  <conditionalFormatting sqref="B427">
    <cfRule type="cellIs" dxfId="674" priority="727" operator="lessThan">
      <formula>0</formula>
    </cfRule>
  </conditionalFormatting>
  <conditionalFormatting sqref="B427">
    <cfRule type="cellIs" dxfId="673" priority="726" operator="lessThan">
      <formula>0</formula>
    </cfRule>
  </conditionalFormatting>
  <conditionalFormatting sqref="B423:N423">
    <cfRule type="cellIs" dxfId="672" priority="725" operator="lessThan">
      <formula>0</formula>
    </cfRule>
  </conditionalFormatting>
  <conditionalFormatting sqref="B423:N423">
    <cfRule type="cellIs" dxfId="671" priority="724" operator="lessThan">
      <formula>0</formula>
    </cfRule>
  </conditionalFormatting>
  <conditionalFormatting sqref="B423:N423">
    <cfRule type="cellIs" dxfId="670" priority="723" operator="lessThan">
      <formula>0</formula>
    </cfRule>
  </conditionalFormatting>
  <conditionalFormatting sqref="B423:N423">
    <cfRule type="cellIs" dxfId="669" priority="722" operator="lessThan">
      <formula>0</formula>
    </cfRule>
  </conditionalFormatting>
  <conditionalFormatting sqref="B423:N423">
    <cfRule type="cellIs" dxfId="668" priority="721" operator="lessThan">
      <formula>0</formula>
    </cfRule>
  </conditionalFormatting>
  <conditionalFormatting sqref="B423:N423">
    <cfRule type="cellIs" dxfId="667" priority="720" operator="lessThan">
      <formula>0</formula>
    </cfRule>
  </conditionalFormatting>
  <conditionalFormatting sqref="B423:N423">
    <cfRule type="cellIs" dxfId="666" priority="719" operator="lessThan">
      <formula>0</formula>
    </cfRule>
  </conditionalFormatting>
  <conditionalFormatting sqref="B423:N423">
    <cfRule type="cellIs" dxfId="665" priority="718" operator="lessThan">
      <formula>0</formula>
    </cfRule>
  </conditionalFormatting>
  <conditionalFormatting sqref="N426">
    <cfRule type="cellIs" dxfId="664" priority="717" operator="lessThan">
      <formula>0</formula>
    </cfRule>
  </conditionalFormatting>
  <conditionalFormatting sqref="C537:N537">
    <cfRule type="cellIs" dxfId="663" priority="437" operator="lessThan">
      <formula>0</formula>
    </cfRule>
  </conditionalFormatting>
  <conditionalFormatting sqref="C568:N568">
    <cfRule type="cellIs" dxfId="662" priority="434" operator="lessThan">
      <formula>0</formula>
    </cfRule>
  </conditionalFormatting>
  <conditionalFormatting sqref="I552:N552">
    <cfRule type="cellIs" dxfId="661" priority="431" operator="lessThan">
      <formula>0</formula>
    </cfRule>
  </conditionalFormatting>
  <conditionalFormatting sqref="I560:N560">
    <cfRule type="cellIs" dxfId="660" priority="428" operator="lessThan">
      <formula>0</formula>
    </cfRule>
  </conditionalFormatting>
  <conditionalFormatting sqref="B429:N429">
    <cfRule type="cellIs" dxfId="659" priority="705" operator="lessThan">
      <formula>0</formula>
    </cfRule>
  </conditionalFormatting>
  <conditionalFormatting sqref="B429:N429">
    <cfRule type="cellIs" dxfId="658" priority="704" operator="lessThan">
      <formula>0</formula>
    </cfRule>
  </conditionalFormatting>
  <conditionalFormatting sqref="B429:N429">
    <cfRule type="cellIs" dxfId="657" priority="703" operator="lessThan">
      <formula>0</formula>
    </cfRule>
  </conditionalFormatting>
  <conditionalFormatting sqref="B429:N429">
    <cfRule type="cellIs" dxfId="656" priority="702" operator="lessThan">
      <formula>0</formula>
    </cfRule>
  </conditionalFormatting>
  <conditionalFormatting sqref="N432">
    <cfRule type="cellIs" dxfId="655" priority="701" operator="lessThan">
      <formula>0</formula>
    </cfRule>
  </conditionalFormatting>
  <conditionalFormatting sqref="C439:M439">
    <cfRule type="cellIs" dxfId="654" priority="700" operator="lessThan">
      <formula>0</formula>
    </cfRule>
  </conditionalFormatting>
  <conditionalFormatting sqref="C439:M439">
    <cfRule type="cellIs" dxfId="653" priority="699" operator="lessThan">
      <formula>0</formula>
    </cfRule>
  </conditionalFormatting>
  <conditionalFormatting sqref="H439">
    <cfRule type="cellIs" dxfId="652" priority="698" operator="lessThan">
      <formula>0</formula>
    </cfRule>
  </conditionalFormatting>
  <conditionalFormatting sqref="B439">
    <cfRule type="cellIs" dxfId="651" priority="697" operator="lessThan">
      <formula>0</formula>
    </cfRule>
  </conditionalFormatting>
  <conditionalFormatting sqref="B439">
    <cfRule type="cellIs" dxfId="650" priority="696" operator="lessThan">
      <formula>0</formula>
    </cfRule>
  </conditionalFormatting>
  <conditionalFormatting sqref="B435:N435">
    <cfRule type="cellIs" dxfId="649" priority="695" operator="lessThan">
      <formula>0</formula>
    </cfRule>
  </conditionalFormatting>
  <conditionalFormatting sqref="B435:N435">
    <cfRule type="cellIs" dxfId="648" priority="694" operator="lessThan">
      <formula>0</formula>
    </cfRule>
  </conditionalFormatting>
  <conditionalFormatting sqref="C641:N645">
    <cfRule type="cellIs" dxfId="647" priority="413" operator="lessThan">
      <formula>0</formula>
    </cfRule>
  </conditionalFormatting>
  <conditionalFormatting sqref="C597:N597">
    <cfRule type="cellIs" dxfId="646" priority="412" operator="lessThan">
      <formula>0</formula>
    </cfRule>
  </conditionalFormatting>
  <conditionalFormatting sqref="C603:N603">
    <cfRule type="cellIs" dxfId="645" priority="409" operator="lessThan">
      <formula>0</formula>
    </cfRule>
  </conditionalFormatting>
  <conditionalFormatting sqref="C603:N603">
    <cfRule type="cellIs" dxfId="644" priority="408" operator="lessThan">
      <formula>0</formula>
    </cfRule>
  </conditionalFormatting>
  <conditionalFormatting sqref="C603:N603">
    <cfRule type="cellIs" dxfId="643" priority="407" operator="lessThan">
      <formula>0</formula>
    </cfRule>
  </conditionalFormatting>
  <conditionalFormatting sqref="H445">
    <cfRule type="cellIs" dxfId="642" priority="682" operator="lessThan">
      <formula>0</formula>
    </cfRule>
  </conditionalFormatting>
  <conditionalFormatting sqref="B445">
    <cfRule type="cellIs" dxfId="641" priority="681" operator="lessThan">
      <formula>0</formula>
    </cfRule>
  </conditionalFormatting>
  <conditionalFormatting sqref="B445">
    <cfRule type="cellIs" dxfId="640" priority="680" operator="lessThan">
      <formula>0</formula>
    </cfRule>
  </conditionalFormatting>
  <conditionalFormatting sqref="B441:N441">
    <cfRule type="cellIs" dxfId="639" priority="679" operator="lessThan">
      <formula>0</formula>
    </cfRule>
  </conditionalFormatting>
  <conditionalFormatting sqref="B441:N441">
    <cfRule type="cellIs" dxfId="638" priority="678" operator="lessThan">
      <formula>0</formula>
    </cfRule>
  </conditionalFormatting>
  <conditionalFormatting sqref="B441:N441">
    <cfRule type="cellIs" dxfId="637" priority="677" operator="lessThan">
      <formula>0</formula>
    </cfRule>
  </conditionalFormatting>
  <conditionalFormatting sqref="B441:N441">
    <cfRule type="cellIs" dxfId="636" priority="676" operator="lessThan">
      <formula>0</formula>
    </cfRule>
  </conditionalFormatting>
  <conditionalFormatting sqref="B441:N441">
    <cfRule type="cellIs" dxfId="635" priority="675" operator="lessThan">
      <formula>0</formula>
    </cfRule>
  </conditionalFormatting>
  <conditionalFormatting sqref="B441:N441">
    <cfRule type="cellIs" dxfId="634" priority="674" operator="lessThan">
      <formula>0</formula>
    </cfRule>
  </conditionalFormatting>
  <conditionalFormatting sqref="B441:N441">
    <cfRule type="cellIs" dxfId="633" priority="673" operator="lessThan">
      <formula>0</formula>
    </cfRule>
  </conditionalFormatting>
  <conditionalFormatting sqref="B441:N441">
    <cfRule type="cellIs" dxfId="632" priority="672" operator="lessThan">
      <formula>0</formula>
    </cfRule>
  </conditionalFormatting>
  <conditionalFormatting sqref="N444">
    <cfRule type="cellIs" dxfId="631" priority="671" operator="lessThan">
      <formula>0</formula>
    </cfRule>
  </conditionalFormatting>
  <conditionalFormatting sqref="N445">
    <cfRule type="cellIs" dxfId="630" priority="670" operator="lessThan">
      <formula>0</formula>
    </cfRule>
  </conditionalFormatting>
  <conditionalFormatting sqref="N445">
    <cfRule type="cellIs" dxfId="629" priority="669" operator="lessThan">
      <formula>0</formula>
    </cfRule>
  </conditionalFormatting>
  <conditionalFormatting sqref="C452:M452">
    <cfRule type="cellIs" dxfId="628" priority="668" operator="lessThan">
      <formula>0</formula>
    </cfRule>
  </conditionalFormatting>
  <conditionalFormatting sqref="C452:M452">
    <cfRule type="cellIs" dxfId="627" priority="667" operator="lessThan">
      <formula>0</formula>
    </cfRule>
  </conditionalFormatting>
  <conditionalFormatting sqref="H452">
    <cfRule type="cellIs" dxfId="626" priority="666" operator="lessThan">
      <formula>0</formula>
    </cfRule>
  </conditionalFormatting>
  <conditionalFormatting sqref="B452">
    <cfRule type="cellIs" dxfId="625" priority="665" operator="lessThan">
      <formula>0</formula>
    </cfRule>
  </conditionalFormatting>
  <conditionalFormatting sqref="B452">
    <cfRule type="cellIs" dxfId="624" priority="664" operator="lessThan">
      <formula>0</formula>
    </cfRule>
  </conditionalFormatting>
  <conditionalFormatting sqref="B448:N448">
    <cfRule type="cellIs" dxfId="623" priority="663" operator="lessThan">
      <formula>0</formula>
    </cfRule>
  </conditionalFormatting>
  <conditionalFormatting sqref="B448:N448">
    <cfRule type="cellIs" dxfId="622" priority="662" operator="lessThan">
      <formula>0</formula>
    </cfRule>
  </conditionalFormatting>
  <conditionalFormatting sqref="B448:N448">
    <cfRule type="cellIs" dxfId="621" priority="661" operator="lessThan">
      <formula>0</formula>
    </cfRule>
  </conditionalFormatting>
  <conditionalFormatting sqref="B448:N448">
    <cfRule type="cellIs" dxfId="620" priority="660" operator="lessThan">
      <formula>0</formula>
    </cfRule>
  </conditionalFormatting>
  <conditionalFormatting sqref="B448:N448">
    <cfRule type="cellIs" dxfId="619" priority="659" operator="lessThan">
      <formula>0</formula>
    </cfRule>
  </conditionalFormatting>
  <conditionalFormatting sqref="B448:N448">
    <cfRule type="cellIs" dxfId="618" priority="658" operator="lessThan">
      <formula>0</formula>
    </cfRule>
  </conditionalFormatting>
  <conditionalFormatting sqref="B448:N448">
    <cfRule type="cellIs" dxfId="617" priority="657" operator="lessThan">
      <formula>0</formula>
    </cfRule>
  </conditionalFormatting>
  <conditionalFormatting sqref="B448:N448">
    <cfRule type="cellIs" dxfId="616" priority="656" operator="lessThan">
      <formula>0</formula>
    </cfRule>
  </conditionalFormatting>
  <conditionalFormatting sqref="N451">
    <cfRule type="cellIs" dxfId="615" priority="655" operator="lessThan">
      <formula>0</formula>
    </cfRule>
  </conditionalFormatting>
  <conditionalFormatting sqref="N452">
    <cfRule type="cellIs" dxfId="614" priority="654" operator="lessThan">
      <formula>0</formula>
    </cfRule>
  </conditionalFormatting>
  <conditionalFormatting sqref="N452">
    <cfRule type="cellIs" dxfId="613" priority="653" operator="lessThan">
      <formula>0</formula>
    </cfRule>
  </conditionalFormatting>
  <conditionalFormatting sqref="C458:M458">
    <cfRule type="cellIs" dxfId="612" priority="652" operator="lessThan">
      <formula>0</formula>
    </cfRule>
  </conditionalFormatting>
  <conditionalFormatting sqref="C458:M458">
    <cfRule type="cellIs" dxfId="611" priority="651" operator="lessThan">
      <formula>0</formula>
    </cfRule>
  </conditionalFormatting>
  <conditionalFormatting sqref="H458">
    <cfRule type="cellIs" dxfId="610" priority="650" operator="lessThan">
      <formula>0</formula>
    </cfRule>
  </conditionalFormatting>
  <conditionalFormatting sqref="B458">
    <cfRule type="cellIs" dxfId="609" priority="649" operator="lessThan">
      <formula>0</formula>
    </cfRule>
  </conditionalFormatting>
  <conditionalFormatting sqref="B458">
    <cfRule type="cellIs" dxfId="608" priority="648" operator="lessThan">
      <formula>0</formula>
    </cfRule>
  </conditionalFormatting>
  <conditionalFormatting sqref="R505">
    <cfRule type="cellIs" dxfId="607" priority="370" operator="lessThan">
      <formula>0</formula>
    </cfRule>
  </conditionalFormatting>
  <conditionalFormatting sqref="Q505">
    <cfRule type="cellIs" dxfId="606" priority="369" operator="lessThan">
      <formula>0</formula>
    </cfRule>
  </conditionalFormatting>
  <conditionalFormatting sqref="R513">
    <cfRule type="cellIs" dxfId="605" priority="367" operator="lessThan">
      <formula>0</formula>
    </cfRule>
  </conditionalFormatting>
  <conditionalFormatting sqref="Q513">
    <cfRule type="cellIs" dxfId="604" priority="366" operator="lessThan">
      <formula>0</formula>
    </cfRule>
  </conditionalFormatting>
  <conditionalFormatting sqref="R522">
    <cfRule type="cellIs" dxfId="603" priority="364" operator="lessThan">
      <formula>0</formula>
    </cfRule>
  </conditionalFormatting>
  <conditionalFormatting sqref="Q522">
    <cfRule type="cellIs" dxfId="602" priority="363" operator="lessThan">
      <formula>0</formula>
    </cfRule>
  </conditionalFormatting>
  <conditionalFormatting sqref="R530">
    <cfRule type="cellIs" dxfId="601" priority="361" operator="lessThan">
      <formula>0</formula>
    </cfRule>
  </conditionalFormatting>
  <conditionalFormatting sqref="C461:C464">
    <cfRule type="expression" dxfId="600" priority="635">
      <formula>C461/B461&gt;1</formula>
    </cfRule>
    <cfRule type="expression" dxfId="599" priority="636">
      <formula>C461/B461&lt;1</formula>
    </cfRule>
  </conditionalFormatting>
  <conditionalFormatting sqref="R538">
    <cfRule type="cellIs" dxfId="598" priority="358" operator="lessThan">
      <formula>0</formula>
    </cfRule>
  </conditionalFormatting>
  <conditionalFormatting sqref="D461:N464">
    <cfRule type="expression" dxfId="597" priority="632">
      <formula>D461/C461&gt;1</formula>
    </cfRule>
    <cfRule type="expression" dxfId="596" priority="633">
      <formula>D461/C461&lt;1</formula>
    </cfRule>
  </conditionalFormatting>
  <conditionalFormatting sqref="R553">
    <cfRule type="cellIs" dxfId="595" priority="355" operator="lessThan">
      <formula>0</formula>
    </cfRule>
  </conditionalFormatting>
  <conditionalFormatting sqref="B461:B464 B552:N552 B560:N560 B575:N575 B589:N589">
    <cfRule type="expression" dxfId="594" priority="629">
      <formula>B461/#REF!&gt;1</formula>
    </cfRule>
    <cfRule type="expression" dxfId="593" priority="630">
      <formula>B461/#REF!&lt;1</formula>
    </cfRule>
  </conditionalFormatting>
  <conditionalFormatting sqref="R561">
    <cfRule type="cellIs" dxfId="592" priority="352" operator="lessThan">
      <formula>0</formula>
    </cfRule>
  </conditionalFormatting>
  <conditionalFormatting sqref="B512">
    <cfRule type="expression" dxfId="591" priority="626">
      <formula>B512/#REF!&gt;1</formula>
    </cfRule>
    <cfRule type="expression" dxfId="590" priority="627">
      <formula>B512/#REF!&lt;1</formula>
    </cfRule>
  </conditionalFormatting>
  <conditionalFormatting sqref="R590">
    <cfRule type="cellIs" dxfId="589" priority="349" operator="lessThan">
      <formula>0</formula>
    </cfRule>
  </conditionalFormatting>
  <conditionalFormatting sqref="C512">
    <cfRule type="expression" dxfId="588" priority="623">
      <formula>C512/B512&gt;1</formula>
    </cfRule>
    <cfRule type="expression" dxfId="587" priority="624">
      <formula>C512/B512&lt;1</formula>
    </cfRule>
  </conditionalFormatting>
  <conditionalFormatting sqref="D512">
    <cfRule type="cellIs" dxfId="586" priority="622" operator="lessThan">
      <formula>0</formula>
    </cfRule>
  </conditionalFormatting>
  <conditionalFormatting sqref="D512">
    <cfRule type="expression" dxfId="585" priority="620">
      <formula>D512/C512&gt;1</formula>
    </cfRule>
    <cfRule type="expression" dxfId="584" priority="621">
      <formula>D512/C512&lt;1</formula>
    </cfRule>
  </conditionalFormatting>
  <conditionalFormatting sqref="E512">
    <cfRule type="cellIs" dxfId="583" priority="619" operator="lessThan">
      <formula>0</formula>
    </cfRule>
  </conditionalFormatting>
  <conditionalFormatting sqref="E512">
    <cfRule type="expression" dxfId="582" priority="617">
      <formula>E512/D512&gt;1</formula>
    </cfRule>
    <cfRule type="expression" dxfId="581" priority="618">
      <formula>E512/D512&lt;1</formula>
    </cfRule>
  </conditionalFormatting>
  <conditionalFormatting sqref="F512">
    <cfRule type="cellIs" dxfId="580" priority="616" operator="lessThan">
      <formula>0</formula>
    </cfRule>
  </conditionalFormatting>
  <conditionalFormatting sqref="F512">
    <cfRule type="expression" dxfId="579" priority="614">
      <formula>F512/E512&gt;1</formula>
    </cfRule>
    <cfRule type="expression" dxfId="578" priority="615">
      <formula>F512/E512&lt;1</formula>
    </cfRule>
  </conditionalFormatting>
  <conditionalFormatting sqref="G512">
    <cfRule type="cellIs" dxfId="577" priority="613" operator="lessThan">
      <formula>0</formula>
    </cfRule>
  </conditionalFormatting>
  <conditionalFormatting sqref="G512">
    <cfRule type="expression" dxfId="576" priority="611">
      <formula>G512/F512&gt;1</formula>
    </cfRule>
    <cfRule type="expression" dxfId="575" priority="612">
      <formula>G512/F512&lt;1</formula>
    </cfRule>
  </conditionalFormatting>
  <conditionalFormatting sqref="H512">
    <cfRule type="cellIs" dxfId="574" priority="610" operator="lessThan">
      <formula>0</formula>
    </cfRule>
  </conditionalFormatting>
  <conditionalFormatting sqref="H512">
    <cfRule type="expression" dxfId="573" priority="608">
      <formula>H512/G512&gt;1</formula>
    </cfRule>
    <cfRule type="expression" dxfId="572" priority="609">
      <formula>H512/G512&lt;1</formula>
    </cfRule>
  </conditionalFormatting>
  <conditionalFormatting sqref="I512:N512">
    <cfRule type="cellIs" dxfId="571" priority="607" operator="lessThan">
      <formula>0</formula>
    </cfRule>
  </conditionalFormatting>
  <conditionalFormatting sqref="I512:N512">
    <cfRule type="expression" dxfId="570" priority="605">
      <formula>I512/H512&gt;1</formula>
    </cfRule>
    <cfRule type="expression" dxfId="569" priority="606">
      <formula>I512/H512&lt;1</formula>
    </cfRule>
  </conditionalFormatting>
  <conditionalFormatting sqref="B552">
    <cfRule type="cellIs" dxfId="568" priority="604" operator="lessThan">
      <formula>0</formula>
    </cfRule>
  </conditionalFormatting>
  <conditionalFormatting sqref="B552">
    <cfRule type="expression" dxfId="567" priority="602">
      <formula>B552/#REF!&gt;1</formula>
    </cfRule>
    <cfRule type="expression" dxfId="566" priority="603">
      <formula>B552/#REF!&lt;1</formula>
    </cfRule>
  </conditionalFormatting>
  <conditionalFormatting sqref="C552">
    <cfRule type="cellIs" dxfId="565" priority="601" operator="lessThan">
      <formula>0</formula>
    </cfRule>
  </conditionalFormatting>
  <conditionalFormatting sqref="C552">
    <cfRule type="expression" dxfId="564" priority="599">
      <formula>C552/B552&gt;1</formula>
    </cfRule>
    <cfRule type="expression" dxfId="563" priority="600">
      <formula>C552/B552&lt;1</formula>
    </cfRule>
  </conditionalFormatting>
  <conditionalFormatting sqref="D552">
    <cfRule type="cellIs" dxfId="562" priority="598" operator="lessThan">
      <formula>0</formula>
    </cfRule>
  </conditionalFormatting>
  <conditionalFormatting sqref="D552">
    <cfRule type="expression" dxfId="561" priority="596">
      <formula>D552/C552&gt;1</formula>
    </cfRule>
    <cfRule type="expression" dxfId="560" priority="597">
      <formula>D552/C552&lt;1</formula>
    </cfRule>
  </conditionalFormatting>
  <conditionalFormatting sqref="E552">
    <cfRule type="cellIs" dxfId="559" priority="595" operator="lessThan">
      <formula>0</formula>
    </cfRule>
  </conditionalFormatting>
  <conditionalFormatting sqref="E552">
    <cfRule type="expression" dxfId="558" priority="593">
      <formula>E552/D552&gt;1</formula>
    </cfRule>
    <cfRule type="expression" dxfId="557" priority="594">
      <formula>E552/D552&lt;1</formula>
    </cfRule>
  </conditionalFormatting>
  <conditionalFormatting sqref="F552">
    <cfRule type="cellIs" dxfId="556" priority="592" operator="lessThan">
      <formula>0</formula>
    </cfRule>
  </conditionalFormatting>
  <conditionalFormatting sqref="F552">
    <cfRule type="expression" dxfId="555" priority="590">
      <formula>F552/E552&gt;1</formula>
    </cfRule>
    <cfRule type="expression" dxfId="554" priority="591">
      <formula>F552/E552&lt;1</formula>
    </cfRule>
  </conditionalFormatting>
  <conditionalFormatting sqref="G552">
    <cfRule type="cellIs" dxfId="553" priority="589" operator="lessThan">
      <formula>0</formula>
    </cfRule>
  </conditionalFormatting>
  <conditionalFormatting sqref="G552">
    <cfRule type="expression" dxfId="552" priority="587">
      <formula>G552/F552&gt;1</formula>
    </cfRule>
    <cfRule type="expression" dxfId="551" priority="588">
      <formula>G552/F552&lt;1</formula>
    </cfRule>
  </conditionalFormatting>
  <conditionalFormatting sqref="H552">
    <cfRule type="cellIs" dxfId="550" priority="586" operator="lessThan">
      <formula>0</formula>
    </cfRule>
  </conditionalFormatting>
  <conditionalFormatting sqref="H552">
    <cfRule type="expression" dxfId="549" priority="584">
      <formula>H552/G552&gt;1</formula>
    </cfRule>
    <cfRule type="expression" dxfId="548" priority="585">
      <formula>H552/G552&lt;1</formula>
    </cfRule>
  </conditionalFormatting>
  <conditionalFormatting sqref="B560">
    <cfRule type="cellIs" dxfId="547" priority="583" operator="lessThan">
      <formula>0</formula>
    </cfRule>
  </conditionalFormatting>
  <conditionalFormatting sqref="B560">
    <cfRule type="expression" dxfId="546" priority="581">
      <formula>B560/#REF!&gt;1</formula>
    </cfRule>
    <cfRule type="expression" dxfId="545" priority="582">
      <formula>B560/#REF!&lt;1</formula>
    </cfRule>
  </conditionalFormatting>
  <conditionalFormatting sqref="C560">
    <cfRule type="cellIs" dxfId="544" priority="580" operator="lessThan">
      <formula>0</formula>
    </cfRule>
  </conditionalFormatting>
  <conditionalFormatting sqref="C560">
    <cfRule type="expression" dxfId="543" priority="578">
      <formula>C560/B560&gt;1</formula>
    </cfRule>
    <cfRule type="expression" dxfId="542" priority="579">
      <formula>C560/B560&lt;1</formula>
    </cfRule>
  </conditionalFormatting>
  <conditionalFormatting sqref="D560">
    <cfRule type="cellIs" dxfId="541" priority="577" operator="lessThan">
      <formula>0</formula>
    </cfRule>
  </conditionalFormatting>
  <conditionalFormatting sqref="D560">
    <cfRule type="expression" dxfId="540" priority="575">
      <formula>D560/C560&gt;1</formula>
    </cfRule>
    <cfRule type="expression" dxfId="539" priority="576">
      <formula>D560/C560&lt;1</formula>
    </cfRule>
  </conditionalFormatting>
  <conditionalFormatting sqref="E560">
    <cfRule type="cellIs" dxfId="538" priority="574" operator="lessThan">
      <formula>0</formula>
    </cfRule>
  </conditionalFormatting>
  <conditionalFormatting sqref="E560">
    <cfRule type="expression" dxfId="537" priority="572">
      <formula>E560/D560&gt;1</formula>
    </cfRule>
    <cfRule type="expression" dxfId="536" priority="573">
      <formula>E560/D560&lt;1</formula>
    </cfRule>
  </conditionalFormatting>
  <conditionalFormatting sqref="F560">
    <cfRule type="cellIs" dxfId="535" priority="571" operator="lessThan">
      <formula>0</formula>
    </cfRule>
  </conditionalFormatting>
  <conditionalFormatting sqref="F560">
    <cfRule type="expression" dxfId="534" priority="569">
      <formula>F560/E560&gt;1</formula>
    </cfRule>
    <cfRule type="expression" dxfId="533" priority="570">
      <formula>F560/E560&lt;1</formula>
    </cfRule>
  </conditionalFormatting>
  <conditionalFormatting sqref="G560">
    <cfRule type="cellIs" dxfId="532" priority="568" operator="lessThan">
      <formula>0</formula>
    </cfRule>
  </conditionalFormatting>
  <conditionalFormatting sqref="G560">
    <cfRule type="expression" dxfId="531" priority="566">
      <formula>G560/F560&gt;1</formula>
    </cfRule>
    <cfRule type="expression" dxfId="530" priority="567">
      <formula>G560/F560&lt;1</formula>
    </cfRule>
  </conditionalFormatting>
  <conditionalFormatting sqref="H560">
    <cfRule type="cellIs" dxfId="529" priority="565" operator="lessThan">
      <formula>0</formula>
    </cfRule>
  </conditionalFormatting>
  <conditionalFormatting sqref="H560">
    <cfRule type="expression" dxfId="528" priority="563">
      <formula>H560/G560&gt;1</formula>
    </cfRule>
    <cfRule type="expression" dxfId="527" priority="564">
      <formula>H560/G560&lt;1</formula>
    </cfRule>
  </conditionalFormatting>
  <conditionalFormatting sqref="P616:P619">
    <cfRule type="cellIs" dxfId="526" priority="315" operator="lessThan">
      <formula>0</formula>
    </cfRule>
  </conditionalFormatting>
  <conditionalFormatting sqref="B589">
    <cfRule type="expression" dxfId="525" priority="560">
      <formula>B589/#REF!&gt;1</formula>
    </cfRule>
    <cfRule type="expression" dxfId="524" priority="561">
      <formula>B589/#REF!&lt;1</formula>
    </cfRule>
  </conditionalFormatting>
  <conditionalFormatting sqref="C589">
    <cfRule type="cellIs" dxfId="523" priority="559" operator="lessThan">
      <formula>0</formula>
    </cfRule>
  </conditionalFormatting>
  <conditionalFormatting sqref="C589">
    <cfRule type="expression" dxfId="522" priority="557">
      <formula>C589/B589&gt;1</formula>
    </cfRule>
    <cfRule type="expression" dxfId="521" priority="558">
      <formula>C589/B589&lt;1</formula>
    </cfRule>
  </conditionalFormatting>
  <conditionalFormatting sqref="P605:P607">
    <cfRule type="cellIs" dxfId="520" priority="309" operator="lessThan">
      <formula>0</formula>
    </cfRule>
  </conditionalFormatting>
  <conditionalFormatting sqref="D589">
    <cfRule type="expression" dxfId="519" priority="554">
      <formula>D589/C589&gt;1</formula>
    </cfRule>
    <cfRule type="expression" dxfId="518" priority="555">
      <formula>D589/C589&lt;1</formula>
    </cfRule>
  </conditionalFormatting>
  <conditionalFormatting sqref="E589">
    <cfRule type="cellIs" dxfId="517" priority="553" operator="lessThan">
      <formula>0</formula>
    </cfRule>
  </conditionalFormatting>
  <conditionalFormatting sqref="E589">
    <cfRule type="expression" dxfId="516" priority="551">
      <formula>E589/D589&gt;1</formula>
    </cfRule>
    <cfRule type="expression" dxfId="515" priority="552">
      <formula>E589/D589&lt;1</formula>
    </cfRule>
  </conditionalFormatting>
  <conditionalFormatting sqref="F589">
    <cfRule type="cellIs" dxfId="514" priority="550" operator="lessThan">
      <formula>0</formula>
    </cfRule>
  </conditionalFormatting>
  <conditionalFormatting sqref="F589">
    <cfRule type="expression" dxfId="513" priority="548">
      <formula>F589/E589&gt;1</formula>
    </cfRule>
    <cfRule type="expression" dxfId="512" priority="549">
      <formula>F589/E589&lt;1</formula>
    </cfRule>
  </conditionalFormatting>
  <conditionalFormatting sqref="O377:P377">
    <cfRule type="cellIs" dxfId="511" priority="300" operator="lessThan">
      <formula>0</formula>
    </cfRule>
  </conditionalFormatting>
  <conditionalFormatting sqref="G589">
    <cfRule type="expression" dxfId="510" priority="545">
      <formula>G589/F589&gt;1</formula>
    </cfRule>
    <cfRule type="expression" dxfId="509" priority="546">
      <formula>G589/F589&lt;1</formula>
    </cfRule>
  </conditionalFormatting>
  <conditionalFormatting sqref="O366:P366">
    <cfRule type="cellIs" dxfId="508" priority="299" operator="lessThan">
      <formula>0</formula>
    </cfRule>
  </conditionalFormatting>
  <conditionalFormatting sqref="H589">
    <cfRule type="expression" dxfId="507" priority="542">
      <formula>H589/G589&gt;1</formula>
    </cfRule>
    <cfRule type="expression" dxfId="506" priority="543">
      <formula>H589/G589&lt;1</formula>
    </cfRule>
  </conditionalFormatting>
  <conditionalFormatting sqref="N596">
    <cfRule type="cellIs" dxfId="505" priority="541" operator="lessThan">
      <formula>0</formula>
    </cfRule>
  </conditionalFormatting>
  <conditionalFormatting sqref="O387:P387">
    <cfRule type="cellIs" dxfId="504" priority="294" operator="lessThan">
      <formula>0</formula>
    </cfRule>
  </conditionalFormatting>
  <conditionalFormatting sqref="O387:P387">
    <cfRule type="cellIs" dxfId="503" priority="295" operator="lessThan">
      <formula>0</formula>
    </cfRule>
  </conditionalFormatting>
  <conditionalFormatting sqref="O387:P387">
    <cfRule type="cellIs" dxfId="502" priority="292" operator="lessThan">
      <formula>0</formula>
    </cfRule>
  </conditionalFormatting>
  <conditionalFormatting sqref="O387:P387">
    <cfRule type="cellIs" dxfId="501" priority="293" operator="lessThan">
      <formula>0</formula>
    </cfRule>
  </conditionalFormatting>
  <conditionalFormatting sqref="N600">
    <cfRule type="cellIs" dxfId="500" priority="540" operator="lessThan">
      <formula>0</formula>
    </cfRule>
  </conditionalFormatting>
  <conditionalFormatting sqref="N600">
    <cfRule type="cellIs" dxfId="499" priority="539" operator="lessThan">
      <formula>0</formula>
    </cfRule>
  </conditionalFormatting>
  <conditionalFormatting sqref="Q363">
    <cfRule type="cellIs" dxfId="498" priority="538" operator="lessThan">
      <formula>0</formula>
    </cfRule>
  </conditionalFormatting>
  <conditionalFormatting sqref="Q364:Q365">
    <cfRule type="cellIs" dxfId="497" priority="537" operator="lessThan">
      <formula>0</formula>
    </cfRule>
  </conditionalFormatting>
  <conditionalFormatting sqref="Q461:Q464">
    <cfRule type="cellIs" dxfId="496" priority="536" operator="lessThan">
      <formula>0</formula>
    </cfRule>
  </conditionalFormatting>
  <conditionalFormatting sqref="Q361">
    <cfRule type="cellIs" dxfId="495" priority="535" operator="lessThan">
      <formula>0</formula>
    </cfRule>
  </conditionalFormatting>
  <conditionalFormatting sqref="Q366:Q367">
    <cfRule type="cellIs" dxfId="494" priority="534" operator="lessThan">
      <formula>0</formula>
    </cfRule>
  </conditionalFormatting>
  <conditionalFormatting sqref="Q369:Q373">
    <cfRule type="cellIs" dxfId="493" priority="533" operator="lessThan">
      <formula>0</formula>
    </cfRule>
  </conditionalFormatting>
  <conditionalFormatting sqref="Q378:Q379">
    <cfRule type="cellIs" dxfId="492" priority="532" operator="lessThan">
      <formula>0</formula>
    </cfRule>
  </conditionalFormatting>
  <conditionalFormatting sqref="Q384:Q385">
    <cfRule type="cellIs" dxfId="491" priority="531" operator="lessThan">
      <formula>0</formula>
    </cfRule>
  </conditionalFormatting>
  <conditionalFormatting sqref="Q390:Q391">
    <cfRule type="cellIs" dxfId="490" priority="530" operator="lessThan">
      <formula>0</formula>
    </cfRule>
  </conditionalFormatting>
  <conditionalFormatting sqref="Q396:Q397">
    <cfRule type="cellIs" dxfId="489" priority="529" operator="lessThan">
      <formula>0</formula>
    </cfRule>
  </conditionalFormatting>
  <conditionalFormatting sqref="Q402">
    <cfRule type="cellIs" dxfId="488" priority="528" operator="lessThan">
      <formula>0</formula>
    </cfRule>
  </conditionalFormatting>
  <conditionalFormatting sqref="Q408:Q409">
    <cfRule type="cellIs" dxfId="487" priority="527" operator="lessThan">
      <formula>0</formula>
    </cfRule>
  </conditionalFormatting>
  <conditionalFormatting sqref="Q414:Q415">
    <cfRule type="cellIs" dxfId="486" priority="526" operator="lessThan">
      <formula>0</formula>
    </cfRule>
  </conditionalFormatting>
  <conditionalFormatting sqref="Q420:Q421">
    <cfRule type="cellIs" dxfId="485" priority="525" operator="lessThan">
      <formula>0</formula>
    </cfRule>
  </conditionalFormatting>
  <conditionalFormatting sqref="Q426:Q427">
    <cfRule type="cellIs" dxfId="484" priority="524" operator="lessThan">
      <formula>0</formula>
    </cfRule>
  </conditionalFormatting>
  <conditionalFormatting sqref="Q432:Q433">
    <cfRule type="cellIs" dxfId="483" priority="523" operator="lessThan">
      <formula>0</formula>
    </cfRule>
  </conditionalFormatting>
  <conditionalFormatting sqref="Q438:Q439">
    <cfRule type="cellIs" dxfId="482" priority="522" operator="lessThan">
      <formula>0</formula>
    </cfRule>
  </conditionalFormatting>
  <conditionalFormatting sqref="Q444:Q445">
    <cfRule type="cellIs" dxfId="481" priority="521" operator="lessThan">
      <formula>0</formula>
    </cfRule>
  </conditionalFormatting>
  <conditionalFormatting sqref="Q451:Q452">
    <cfRule type="cellIs" dxfId="480" priority="520" operator="lessThan">
      <formula>0</formula>
    </cfRule>
  </conditionalFormatting>
  <conditionalFormatting sqref="Q457:Q458">
    <cfRule type="cellIs" dxfId="479" priority="519" operator="lessThan">
      <formula>0</formula>
    </cfRule>
  </conditionalFormatting>
  <conditionalFormatting sqref="Q465">
    <cfRule type="cellIs" dxfId="478" priority="518" operator="lessThan">
      <formula>0</formula>
    </cfRule>
  </conditionalFormatting>
  <conditionalFormatting sqref="Q472">
    <cfRule type="cellIs" dxfId="477" priority="517" operator="lessThan">
      <formula>0</formula>
    </cfRule>
  </conditionalFormatting>
  <conditionalFormatting sqref="Q503:Q504">
    <cfRule type="cellIs" dxfId="476" priority="516" operator="lessThan">
      <formula>0</formula>
    </cfRule>
  </conditionalFormatting>
  <conditionalFormatting sqref="Q511:Q512">
    <cfRule type="cellIs" dxfId="475" priority="515" operator="lessThan">
      <formula>0</formula>
    </cfRule>
  </conditionalFormatting>
  <conditionalFormatting sqref="Q520:Q521">
    <cfRule type="cellIs" dxfId="474" priority="514" operator="lessThan">
      <formula>0</formula>
    </cfRule>
  </conditionalFormatting>
  <conditionalFormatting sqref="Q528:Q529">
    <cfRule type="cellIs" dxfId="473" priority="513" operator="lessThan">
      <formula>0</formula>
    </cfRule>
  </conditionalFormatting>
  <conditionalFormatting sqref="Q544:Q545">
    <cfRule type="cellIs" dxfId="472" priority="512" operator="lessThan">
      <formula>0</formula>
    </cfRule>
  </conditionalFormatting>
  <conditionalFormatting sqref="Q536:Q537">
    <cfRule type="cellIs" dxfId="471" priority="511" operator="lessThan">
      <formula>0</formula>
    </cfRule>
  </conditionalFormatting>
  <conditionalFormatting sqref="Q551:Q552">
    <cfRule type="cellIs" dxfId="470" priority="510" operator="lessThan">
      <formula>0</formula>
    </cfRule>
  </conditionalFormatting>
  <conditionalFormatting sqref="Q559:Q560">
    <cfRule type="cellIs" dxfId="469" priority="509" operator="lessThan">
      <formula>0</formula>
    </cfRule>
  </conditionalFormatting>
  <conditionalFormatting sqref="Q567:Q568">
    <cfRule type="cellIs" dxfId="468" priority="508" operator="lessThan">
      <formula>0</formula>
    </cfRule>
  </conditionalFormatting>
  <conditionalFormatting sqref="Q574:Q575">
    <cfRule type="cellIs" dxfId="467" priority="507" operator="lessThan">
      <formula>0</formula>
    </cfRule>
  </conditionalFormatting>
  <conditionalFormatting sqref="Q581:Q582">
    <cfRule type="cellIs" dxfId="466" priority="506" operator="lessThan">
      <formula>0</formula>
    </cfRule>
  </conditionalFormatting>
  <conditionalFormatting sqref="Q588:Q589">
    <cfRule type="cellIs" dxfId="465" priority="505" operator="lessThan">
      <formula>0</formula>
    </cfRule>
  </conditionalFormatting>
  <conditionalFormatting sqref="Q596:Q597">
    <cfRule type="cellIs" dxfId="464" priority="504" operator="lessThan">
      <formula>0</formula>
    </cfRule>
  </conditionalFormatting>
  <conditionalFormatting sqref="Q603">
    <cfRule type="cellIs" dxfId="463" priority="503" operator="lessThan">
      <formula>0</formula>
    </cfRule>
  </conditionalFormatting>
  <conditionalFormatting sqref="Q608">
    <cfRule type="cellIs" dxfId="462" priority="502" operator="lessThan">
      <formula>0</formula>
    </cfRule>
  </conditionalFormatting>
  <conditionalFormatting sqref="O405:P405">
    <cfRule type="cellIs" dxfId="461" priority="252" operator="lessThan">
      <formula>0</formula>
    </cfRule>
  </conditionalFormatting>
  <conditionalFormatting sqref="Q632:Q634">
    <cfRule type="cellIs" dxfId="460" priority="501" operator="lessThan">
      <formula>0</formula>
    </cfRule>
  </conditionalFormatting>
  <conditionalFormatting sqref="I710:N710 Q708:R711">
    <cfRule type="cellIs" dxfId="459" priority="495" operator="lessThan">
      <formula>0</formula>
    </cfRule>
  </conditionalFormatting>
  <conditionalFormatting sqref="Q636:Q637 Q641:Q645">
    <cfRule type="cellIs" dxfId="458" priority="500" operator="lessThan">
      <formula>0</formula>
    </cfRule>
  </conditionalFormatting>
  <conditionalFormatting sqref="Q648">
    <cfRule type="cellIs" dxfId="457" priority="499" operator="lessThan">
      <formula>0</formula>
    </cfRule>
  </conditionalFormatting>
  <conditionalFormatting sqref="Q649">
    <cfRule type="cellIs" dxfId="456" priority="498" operator="lessThan">
      <formula>0</formula>
    </cfRule>
  </conditionalFormatting>
  <conditionalFormatting sqref="Q651">
    <cfRule type="cellIs" dxfId="455" priority="497" operator="lessThan">
      <formula>0</formula>
    </cfRule>
  </conditionalFormatting>
  <conditionalFormatting sqref="Q652">
    <cfRule type="cellIs" dxfId="454" priority="496" operator="lessThan">
      <formula>0</formula>
    </cfRule>
  </conditionalFormatting>
  <conditionalFormatting sqref="D654:N654 D651:N651 D648:N649 D632:N634">
    <cfRule type="expression" dxfId="453" priority="468">
      <formula>D632/C632&gt;1</formula>
    </cfRule>
    <cfRule type="expression" dxfId="452" priority="469">
      <formula>D632/C632&lt;1</formula>
    </cfRule>
  </conditionalFormatting>
  <conditionalFormatting sqref="C507:C510">
    <cfRule type="cellIs" dxfId="451" priority="494" operator="lessThan">
      <formula>0</formula>
    </cfRule>
  </conditionalFormatting>
  <conditionalFormatting sqref="C507:C510">
    <cfRule type="expression" dxfId="450" priority="492">
      <formula>C507/B507&gt;1</formula>
    </cfRule>
    <cfRule type="expression" dxfId="449" priority="493">
      <formula>C507/B507&lt;1</formula>
    </cfRule>
  </conditionalFormatting>
  <conditionalFormatting sqref="D507:N510">
    <cfRule type="cellIs" dxfId="448" priority="491" operator="lessThan">
      <formula>0</formula>
    </cfRule>
  </conditionalFormatting>
  <conditionalFormatting sqref="D507:N510">
    <cfRule type="expression" dxfId="447" priority="489">
      <formula>D507/C507&gt;1</formula>
    </cfRule>
    <cfRule type="expression" dxfId="446" priority="490">
      <formula>D507/C507&lt;1</formula>
    </cfRule>
  </conditionalFormatting>
  <conditionalFormatting sqref="B507:B510">
    <cfRule type="cellIs" dxfId="445" priority="488" operator="lessThan">
      <formula>0</formula>
    </cfRule>
  </conditionalFormatting>
  <conditionalFormatting sqref="B507:B510">
    <cfRule type="expression" dxfId="444" priority="486">
      <formula>B507/#REF!&gt;1</formula>
    </cfRule>
    <cfRule type="expression" dxfId="443" priority="487">
      <formula>B507/#REF!&lt;1</formula>
    </cfRule>
  </conditionalFormatting>
  <conditionalFormatting sqref="J588:N588 J574:N574 J559:N559 J551:N551">
    <cfRule type="cellIs" dxfId="442" priority="485" operator="lessThan">
      <formula>0</formula>
    </cfRule>
  </conditionalFormatting>
  <conditionalFormatting sqref="C588:I588 C584:C587 C574:I574 C570:C573 C559:I559 C555:C558 C551:I551 C547:C550">
    <cfRule type="cellIs" dxfId="441" priority="484" operator="lessThan">
      <formula>0</formula>
    </cfRule>
  </conditionalFormatting>
  <conditionalFormatting sqref="C588:M588 C574:M574 C559:M559 C551:M551">
    <cfRule type="cellIs" dxfId="440" priority="483" operator="lessThan">
      <formula>0</formula>
    </cfRule>
  </conditionalFormatting>
  <conditionalFormatting sqref="C584:C587 C570:C573 C555:C558 C547:C550">
    <cfRule type="expression" dxfId="439" priority="481">
      <formula>C547/B547&gt;1</formula>
    </cfRule>
    <cfRule type="expression" dxfId="438" priority="482">
      <formula>C547/B547&lt;1</formula>
    </cfRule>
  </conditionalFormatting>
  <conditionalFormatting sqref="D584:N587 D570:N573 D555:N558 D547:N550">
    <cfRule type="cellIs" dxfId="437" priority="480" operator="lessThan">
      <formula>0</formula>
    </cfRule>
  </conditionalFormatting>
  <conditionalFormatting sqref="D584:N587 D570:N573 D555:N558 D547:N550">
    <cfRule type="expression" dxfId="436" priority="478">
      <formula>D547/C547&gt;1</formula>
    </cfRule>
    <cfRule type="expression" dxfId="435" priority="479">
      <formula>D547/C547&lt;1</formula>
    </cfRule>
  </conditionalFormatting>
  <conditionalFormatting sqref="C588:N588 C574:N574 C559:N559 C551:N551">
    <cfRule type="cellIs" dxfId="434" priority="477" operator="lessThan">
      <formula>0</formula>
    </cfRule>
  </conditionalFormatting>
  <conditionalFormatting sqref="C588:N588 C574:N574 C559:N559 C551:N551">
    <cfRule type="expression" dxfId="433" priority="475">
      <formula>C551/B551&gt;1</formula>
    </cfRule>
    <cfRule type="expression" dxfId="432" priority="476">
      <formula>C551/B551&lt;1</formula>
    </cfRule>
  </conditionalFormatting>
  <conditionalFormatting sqref="B654 B651 B648:B649 B632:B634 B641:B645">
    <cfRule type="cellIs" dxfId="431" priority="474" operator="lessThan">
      <formula>0</formula>
    </cfRule>
  </conditionalFormatting>
  <conditionalFormatting sqref="C654 C651 C648:C649 C632:C634">
    <cfRule type="cellIs" dxfId="430" priority="473" operator="lessThan">
      <formula>0</formula>
    </cfRule>
  </conditionalFormatting>
  <conditionalFormatting sqref="C654 C651 C648:C649 C632:C634">
    <cfRule type="expression" dxfId="429" priority="471">
      <formula>C632/B632&gt;1</formula>
    </cfRule>
    <cfRule type="expression" dxfId="428" priority="472">
      <formula>C632/B632&lt;1</formula>
    </cfRule>
  </conditionalFormatting>
  <conditionalFormatting sqref="D654:N654 D651:N651 D648:N649 D632:N634">
    <cfRule type="cellIs" dxfId="427" priority="470" operator="lessThan">
      <formula>0</formula>
    </cfRule>
  </conditionalFormatting>
  <conditionalFormatting sqref="B504:N504 B537 B568 B597">
    <cfRule type="expression" dxfId="426" priority="1230">
      <formula>B504/#REF!&gt;1</formula>
    </cfRule>
    <cfRule type="expression" dxfId="425" priority="1231">
      <formula>B504/#REF!&lt;1</formula>
    </cfRule>
  </conditionalFormatting>
  <conditionalFormatting sqref="C465">
    <cfRule type="cellIs" dxfId="424" priority="467" operator="lessThan">
      <formula>0</formula>
    </cfRule>
  </conditionalFormatting>
  <conditionalFormatting sqref="C465">
    <cfRule type="expression" dxfId="423" priority="465">
      <formula>C465/B465&gt;1</formula>
    </cfRule>
    <cfRule type="expression" dxfId="422" priority="466">
      <formula>C465/B465&lt;1</formula>
    </cfRule>
  </conditionalFormatting>
  <conditionalFormatting sqref="D465:N465">
    <cfRule type="cellIs" dxfId="421" priority="464" operator="lessThan">
      <formula>0</formula>
    </cfRule>
  </conditionalFormatting>
  <conditionalFormatting sqref="D465:N465">
    <cfRule type="expression" dxfId="420" priority="462">
      <formula>D465/C465&gt;1</formula>
    </cfRule>
    <cfRule type="expression" dxfId="419" priority="463">
      <formula>D465/C465&lt;1</formula>
    </cfRule>
  </conditionalFormatting>
  <conditionalFormatting sqref="B465">
    <cfRule type="cellIs" dxfId="418" priority="461" operator="lessThan">
      <formula>0</formula>
    </cfRule>
  </conditionalFormatting>
  <conditionalFormatting sqref="B465">
    <cfRule type="expression" dxfId="417" priority="459">
      <formula>B465/#REF!&gt;1</formula>
    </cfRule>
    <cfRule type="expression" dxfId="416" priority="460">
      <formula>B465/#REF!&lt;1</formula>
    </cfRule>
  </conditionalFormatting>
  <conditionalFormatting sqref="C511">
    <cfRule type="cellIs" dxfId="415" priority="458" operator="lessThan">
      <formula>0</formula>
    </cfRule>
  </conditionalFormatting>
  <conditionalFormatting sqref="D511:N511">
    <cfRule type="cellIs" dxfId="414" priority="455" operator="lessThan">
      <formula>0</formula>
    </cfRule>
  </conditionalFormatting>
  <conditionalFormatting sqref="C511">
    <cfRule type="expression" dxfId="413" priority="456">
      <formula>C511/B511&gt;1</formula>
    </cfRule>
    <cfRule type="expression" dxfId="412" priority="457">
      <formula>C511/B511&lt;1</formula>
    </cfRule>
  </conditionalFormatting>
  <conditionalFormatting sqref="D511:N511">
    <cfRule type="expression" dxfId="411" priority="453">
      <formula>D511/C511&gt;1</formula>
    </cfRule>
    <cfRule type="expression" dxfId="410" priority="454">
      <formula>D511/C511&lt;1</formula>
    </cfRule>
  </conditionalFormatting>
  <conditionalFormatting sqref="B511">
    <cfRule type="cellIs" dxfId="409" priority="452" operator="lessThan">
      <formula>0</formula>
    </cfRule>
  </conditionalFormatting>
  <conditionalFormatting sqref="B511">
    <cfRule type="expression" dxfId="408" priority="450">
      <formula>B511/#REF!&gt;1</formula>
    </cfRule>
    <cfRule type="expression" dxfId="407" priority="451">
      <formula>B511/#REF!&lt;1</formula>
    </cfRule>
  </conditionalFormatting>
  <conditionalFormatting sqref="B529 B521">
    <cfRule type="cellIs" dxfId="406" priority="449" operator="lessThan">
      <formula>0</formula>
    </cfRule>
  </conditionalFormatting>
  <conditionalFormatting sqref="B529 B521">
    <cfRule type="expression" dxfId="405" priority="447">
      <formula>B521/#REF!&gt;1</formula>
    </cfRule>
    <cfRule type="expression" dxfId="404" priority="448">
      <formula>B521/#REF!&lt;1</formula>
    </cfRule>
  </conditionalFormatting>
  <conditionalFormatting sqref="C521">
    <cfRule type="cellIs" dxfId="403" priority="446" operator="lessThan">
      <formula>0</formula>
    </cfRule>
  </conditionalFormatting>
  <conditionalFormatting sqref="C521 B636:N637 B639:N640">
    <cfRule type="expression" dxfId="402" priority="444">
      <formula>B521/A521&gt;1</formula>
    </cfRule>
    <cfRule type="expression" dxfId="401" priority="445">
      <formula>B521/A521&lt;1</formula>
    </cfRule>
  </conditionalFormatting>
  <conditionalFormatting sqref="C603:N603">
    <cfRule type="expression" dxfId="400" priority="405">
      <formula>C603/B603&gt;1</formula>
    </cfRule>
    <cfRule type="expression" dxfId="399" priority="406">
      <formula>C603/B603&lt;1</formula>
    </cfRule>
  </conditionalFormatting>
  <conditionalFormatting sqref="I552:N552">
    <cfRule type="expression" dxfId="398" priority="429">
      <formula>I552/H552&gt;1</formula>
    </cfRule>
    <cfRule type="expression" dxfId="397" priority="430">
      <formula>I552/H552&lt;1</formula>
    </cfRule>
  </conditionalFormatting>
  <conditionalFormatting sqref="I560:N560">
    <cfRule type="expression" dxfId="396" priority="426">
      <formula>I560/H560&gt;1</formula>
    </cfRule>
    <cfRule type="expression" dxfId="395" priority="427">
      <formula>I560/H560&lt;1</formula>
    </cfRule>
  </conditionalFormatting>
  <conditionalFormatting sqref="B575:N575">
    <cfRule type="cellIs" dxfId="394" priority="425" operator="lessThan">
      <formula>0</formula>
    </cfRule>
  </conditionalFormatting>
  <conditionalFormatting sqref="B575:N575">
    <cfRule type="expression" dxfId="393" priority="423">
      <formula>B575/A575&gt;1</formula>
    </cfRule>
    <cfRule type="expression" dxfId="392" priority="424">
      <formula>B575/A575&lt;1</formula>
    </cfRule>
  </conditionalFormatting>
  <conditionalFormatting sqref="B589:N589">
    <cfRule type="cellIs" dxfId="391" priority="422" operator="lessThan">
      <formula>0</formula>
    </cfRule>
  </conditionalFormatting>
  <conditionalFormatting sqref="B589:N589">
    <cfRule type="expression" dxfId="390" priority="420">
      <formula>B589/A589&gt;1</formula>
    </cfRule>
    <cfRule type="expression" dxfId="389" priority="421">
      <formula>B589/A589&lt;1</formula>
    </cfRule>
  </conditionalFormatting>
  <conditionalFormatting sqref="N608">
    <cfRule type="cellIs" dxfId="388" priority="398" operator="lessThan">
      <formula>0</formula>
    </cfRule>
  </conditionalFormatting>
  <conditionalFormatting sqref="D521:N521">
    <cfRule type="cellIs" dxfId="387" priority="443" operator="lessThan">
      <formula>0</formula>
    </cfRule>
  </conditionalFormatting>
  <conditionalFormatting sqref="D521:N521">
    <cfRule type="expression" dxfId="386" priority="441">
      <formula>D521/C521&gt;1</formula>
    </cfRule>
    <cfRule type="expression" dxfId="385" priority="442">
      <formula>D521/C521&lt;1</formula>
    </cfRule>
  </conditionalFormatting>
  <conditionalFormatting sqref="C529:N529">
    <cfRule type="cellIs" dxfId="384" priority="440" operator="lessThan">
      <formula>0</formula>
    </cfRule>
  </conditionalFormatting>
  <conditionalFormatting sqref="C529:N529">
    <cfRule type="expression" dxfId="383" priority="438">
      <formula>C529/B529&gt;1</formula>
    </cfRule>
    <cfRule type="expression" dxfId="382" priority="439">
      <formula>C529/B529&lt;1</formula>
    </cfRule>
  </conditionalFormatting>
  <conditionalFormatting sqref="C582:N582">
    <cfRule type="expression" dxfId="381" priority="414">
      <formula>C582/B582&gt;1</formula>
    </cfRule>
    <cfRule type="expression" dxfId="380" priority="415">
      <formula>C582/B582&lt;1</formula>
    </cfRule>
  </conditionalFormatting>
  <conditionalFormatting sqref="C537:N537">
    <cfRule type="expression" dxfId="379" priority="435">
      <formula>C537/B537&gt;1</formula>
    </cfRule>
    <cfRule type="expression" dxfId="378" priority="436">
      <formula>C537/B537&lt;1</formula>
    </cfRule>
  </conditionalFormatting>
  <conditionalFormatting sqref="C568:N568">
    <cfRule type="expression" dxfId="377" priority="432">
      <formula>C568/B568&gt;1</formula>
    </cfRule>
    <cfRule type="expression" dxfId="376" priority="433">
      <formula>C568/B568&lt;1</formula>
    </cfRule>
  </conditionalFormatting>
  <conditionalFormatting sqref="C608:M608">
    <cfRule type="expression" dxfId="375" priority="400">
      <formula>C608/B608&gt;1</formula>
    </cfRule>
    <cfRule type="expression" dxfId="374" priority="401">
      <formula>C608/B608&lt;1</formula>
    </cfRule>
  </conditionalFormatting>
  <conditionalFormatting sqref="N608">
    <cfRule type="expression" dxfId="373" priority="395">
      <formula>N608/M608&gt;1</formula>
    </cfRule>
    <cfRule type="expression" dxfId="372" priority="396">
      <formula>N608/M608&lt;1</formula>
    </cfRule>
  </conditionalFormatting>
  <conditionalFormatting sqref="C608:M608">
    <cfRule type="cellIs" dxfId="371" priority="404" operator="lessThan">
      <formula>0</formula>
    </cfRule>
  </conditionalFormatting>
  <conditionalFormatting sqref="C608:M608">
    <cfRule type="cellIs" dxfId="370" priority="403" operator="lessThan">
      <formula>0</formula>
    </cfRule>
  </conditionalFormatting>
  <conditionalFormatting sqref="B582">
    <cfRule type="cellIs" dxfId="369" priority="417" operator="lessThan">
      <formula>0</formula>
    </cfRule>
  </conditionalFormatting>
  <conditionalFormatting sqref="B582">
    <cfRule type="expression" dxfId="368" priority="418">
      <formula>B582/#REF!&gt;1</formula>
    </cfRule>
    <cfRule type="expression" dxfId="367" priority="419">
      <formula>B582/#REF!&lt;1</formula>
    </cfRule>
  </conditionalFormatting>
  <conditionalFormatting sqref="C582:N582">
    <cfRule type="cellIs" dxfId="366" priority="416" operator="lessThan">
      <formula>0</formula>
    </cfRule>
  </conditionalFormatting>
  <conditionalFormatting sqref="C597:N597">
    <cfRule type="expression" dxfId="365" priority="410">
      <formula>C597/B597&gt;1</formula>
    </cfRule>
    <cfRule type="expression" dxfId="364" priority="411">
      <formula>C597/B597&lt;1</formula>
    </cfRule>
  </conditionalFormatting>
  <conditionalFormatting sqref="N608">
    <cfRule type="cellIs" dxfId="363" priority="399" operator="lessThan">
      <formula>0</formula>
    </cfRule>
  </conditionalFormatting>
  <conditionalFormatting sqref="C608:M608">
    <cfRule type="cellIs" dxfId="362" priority="402" operator="lessThan">
      <formula>0</formula>
    </cfRule>
  </conditionalFormatting>
  <conditionalFormatting sqref="N608">
    <cfRule type="cellIs" dxfId="361" priority="397" operator="lessThan">
      <formula>0</formula>
    </cfRule>
  </conditionalFormatting>
  <conditionalFormatting sqref="B676:N679">
    <cfRule type="cellIs" dxfId="360" priority="394" operator="lessThan">
      <formula>0</formula>
    </cfRule>
  </conditionalFormatting>
  <conditionalFormatting sqref="I678:N678 Q676:R679">
    <cfRule type="cellIs" dxfId="359" priority="393" operator="lessThan">
      <formula>0</formula>
    </cfRule>
  </conditionalFormatting>
  <conditionalFormatting sqref="B680:N683">
    <cfRule type="cellIs" dxfId="358" priority="392" operator="lessThan">
      <formula>0</formula>
    </cfRule>
  </conditionalFormatting>
  <conditionalFormatting sqref="I682:N682 Q680:R683">
    <cfRule type="cellIs" dxfId="357" priority="391" operator="lessThan">
      <formula>0</formula>
    </cfRule>
  </conditionalFormatting>
  <conditionalFormatting sqref="B684:N687">
    <cfRule type="cellIs" dxfId="356" priority="390" operator="lessThan">
      <formula>0</formula>
    </cfRule>
  </conditionalFormatting>
  <conditionalFormatting sqref="I686:N686 Q684:R687">
    <cfRule type="cellIs" dxfId="355" priority="389" operator="lessThan">
      <formula>0</formula>
    </cfRule>
  </conditionalFormatting>
  <conditionalFormatting sqref="B688:N691">
    <cfRule type="cellIs" dxfId="354" priority="388" operator="lessThan">
      <formula>0</formula>
    </cfRule>
  </conditionalFormatting>
  <conditionalFormatting sqref="I690:N690 Q688:R691">
    <cfRule type="cellIs" dxfId="353" priority="387" operator="lessThan">
      <formula>0</formula>
    </cfRule>
  </conditionalFormatting>
  <conditionalFormatting sqref="B692:N695 O694:P694">
    <cfRule type="cellIs" dxfId="352" priority="386" operator="lessThan">
      <formula>0</formula>
    </cfRule>
  </conditionalFormatting>
  <conditionalFormatting sqref="Q692:R695 I694:P694">
    <cfRule type="cellIs" dxfId="351" priority="385" operator="lessThan">
      <formula>0</formula>
    </cfRule>
  </conditionalFormatting>
  <conditionalFormatting sqref="B696:N699">
    <cfRule type="cellIs" dxfId="350" priority="384" operator="lessThan">
      <formula>0</formula>
    </cfRule>
  </conditionalFormatting>
  <conditionalFormatting sqref="I698:N698 Q696:R699">
    <cfRule type="cellIs" dxfId="349" priority="383" operator="lessThan">
      <formula>0</formula>
    </cfRule>
  </conditionalFormatting>
  <conditionalFormatting sqref="B700:N703">
    <cfRule type="cellIs" dxfId="348" priority="382" operator="lessThan">
      <formula>0</formula>
    </cfRule>
  </conditionalFormatting>
  <conditionalFormatting sqref="I702:N702 Q700:R703">
    <cfRule type="cellIs" dxfId="347" priority="381" operator="lessThan">
      <formula>0</formula>
    </cfRule>
  </conditionalFormatting>
  <conditionalFormatting sqref="B704:N707">
    <cfRule type="cellIs" dxfId="346" priority="380" operator="lessThan">
      <formula>0</formula>
    </cfRule>
  </conditionalFormatting>
  <conditionalFormatting sqref="I706:N706 Q704:R707">
    <cfRule type="cellIs" dxfId="345" priority="379" operator="lessThan">
      <formula>0</formula>
    </cfRule>
  </conditionalFormatting>
  <conditionalFormatting sqref="B712:N715">
    <cfRule type="cellIs" dxfId="344" priority="378" operator="lessThan">
      <formula>0</formula>
    </cfRule>
  </conditionalFormatting>
  <conditionalFormatting sqref="I714:N714 Q712:R715">
    <cfRule type="cellIs" dxfId="343" priority="377" operator="lessThan">
      <formula>0</formula>
    </cfRule>
  </conditionalFormatting>
  <conditionalFormatting sqref="B716:N719">
    <cfRule type="cellIs" dxfId="342" priority="376" operator="lessThan">
      <formula>0</formula>
    </cfRule>
  </conditionalFormatting>
  <conditionalFormatting sqref="I718:N718 Q716:R719">
    <cfRule type="cellIs" dxfId="341" priority="375" operator="lessThan">
      <formula>0</formula>
    </cfRule>
  </conditionalFormatting>
  <conditionalFormatting sqref="Q654">
    <cfRule type="cellIs" dxfId="340" priority="374" operator="lessThan">
      <formula>0</formula>
    </cfRule>
  </conditionalFormatting>
  <conditionalFormatting sqref="R466">
    <cfRule type="cellIs" dxfId="339" priority="373" operator="lessThan">
      <formula>0</formula>
    </cfRule>
  </conditionalFormatting>
  <conditionalFormatting sqref="Q466">
    <cfRule type="cellIs" dxfId="338" priority="372" operator="lessThan">
      <formula>0</formula>
    </cfRule>
  </conditionalFormatting>
  <conditionalFormatting sqref="B466:N466">
    <cfRule type="cellIs" dxfId="337" priority="371" operator="lessThan">
      <formula>0</formula>
    </cfRule>
  </conditionalFormatting>
  <conditionalFormatting sqref="B505:N505">
    <cfRule type="cellIs" dxfId="336" priority="368" operator="lessThan">
      <formula>0</formula>
    </cfRule>
  </conditionalFormatting>
  <conditionalFormatting sqref="B513:N513">
    <cfRule type="cellIs" dxfId="335" priority="365" operator="lessThan">
      <formula>0</formula>
    </cfRule>
  </conditionalFormatting>
  <conditionalFormatting sqref="B522:N522">
    <cfRule type="cellIs" dxfId="334" priority="362" operator="lessThan">
      <formula>0</formula>
    </cfRule>
  </conditionalFormatting>
  <conditionalFormatting sqref="B530:N530">
    <cfRule type="cellIs" dxfId="333" priority="359" operator="lessThan">
      <formula>0</formula>
    </cfRule>
  </conditionalFormatting>
  <conditionalFormatting sqref="B538:N538">
    <cfRule type="cellIs" dxfId="332" priority="356" operator="lessThan">
      <formula>0</formula>
    </cfRule>
  </conditionalFormatting>
  <conditionalFormatting sqref="B553:N553">
    <cfRule type="cellIs" dxfId="331" priority="353" operator="lessThan">
      <formula>0</formula>
    </cfRule>
  </conditionalFormatting>
  <conditionalFormatting sqref="B561:N561">
    <cfRule type="cellIs" dxfId="330" priority="350" operator="lessThan">
      <formula>0</formula>
    </cfRule>
  </conditionalFormatting>
  <conditionalFormatting sqref="B590:N590">
    <cfRule type="cellIs" dxfId="329" priority="347" operator="lessThan">
      <formula>0</formula>
    </cfRule>
  </conditionalFormatting>
  <conditionalFormatting sqref="O608:P608">
    <cfRule type="cellIs" dxfId="328" priority="88" operator="lessThan">
      <formula>0</formula>
    </cfRule>
  </conditionalFormatting>
  <conditionalFormatting sqref="O608:P608">
    <cfRule type="cellIs" dxfId="327" priority="89" operator="lessThan">
      <formula>0</formula>
    </cfRule>
  </conditionalFormatting>
  <conditionalFormatting sqref="O603:P603">
    <cfRule type="cellIs" dxfId="326" priority="92" operator="lessThan">
      <formula>0</formula>
    </cfRule>
  </conditionalFormatting>
  <conditionalFormatting sqref="O603:P603">
    <cfRule type="cellIs" dxfId="325" priority="93" operator="lessThan">
      <formula>0</formula>
    </cfRule>
  </conditionalFormatting>
  <conditionalFormatting sqref="O603:P603">
    <cfRule type="cellIs" dxfId="324" priority="94" operator="lessThan">
      <formula>0</formula>
    </cfRule>
  </conditionalFormatting>
  <conditionalFormatting sqref="O608:P608">
    <cfRule type="cellIs" dxfId="323" priority="87" operator="lessThan">
      <formula>0</formula>
    </cfRule>
  </conditionalFormatting>
  <conditionalFormatting sqref="Q491:R491">
    <cfRule type="cellIs" dxfId="322" priority="346" operator="lessThan">
      <formula>0</formula>
    </cfRule>
  </conditionalFormatting>
  <conditionalFormatting sqref="R492:R496">
    <cfRule type="cellIs" dxfId="321" priority="345" operator="lessThan">
      <formula>0</formula>
    </cfRule>
  </conditionalFormatting>
  <conditionalFormatting sqref="Q492:Q495">
    <cfRule type="cellIs" dxfId="320" priority="344" operator="lessThan">
      <formula>0</formula>
    </cfRule>
  </conditionalFormatting>
  <conditionalFormatting sqref="Q496">
    <cfRule type="cellIs" dxfId="319" priority="343" operator="lessThan">
      <formula>0</formula>
    </cfRule>
  </conditionalFormatting>
  <conditionalFormatting sqref="Q473:R473 B473">
    <cfRule type="cellIs" dxfId="318" priority="342" operator="lessThan">
      <formula>0</formula>
    </cfRule>
  </conditionalFormatting>
  <conditionalFormatting sqref="R474:R478">
    <cfRule type="cellIs" dxfId="317" priority="341" operator="lessThan">
      <formula>0</formula>
    </cfRule>
  </conditionalFormatting>
  <conditionalFormatting sqref="Q474:Q477">
    <cfRule type="cellIs" dxfId="316" priority="340" operator="lessThan">
      <formula>0</formula>
    </cfRule>
  </conditionalFormatting>
  <conditionalFormatting sqref="Q478">
    <cfRule type="cellIs" dxfId="315" priority="339" operator="lessThan">
      <formula>0</formula>
    </cfRule>
  </conditionalFormatting>
  <conditionalFormatting sqref="Q479:R479 B479">
    <cfRule type="cellIs" dxfId="314" priority="338" operator="lessThan">
      <formula>0</formula>
    </cfRule>
  </conditionalFormatting>
  <conditionalFormatting sqref="R480:R484">
    <cfRule type="cellIs" dxfId="313" priority="337" operator="lessThan">
      <formula>0</formula>
    </cfRule>
  </conditionalFormatting>
  <conditionalFormatting sqref="Q480:Q483">
    <cfRule type="cellIs" dxfId="312" priority="336" operator="lessThan">
      <formula>0</formula>
    </cfRule>
  </conditionalFormatting>
  <conditionalFormatting sqref="Q484">
    <cfRule type="cellIs" dxfId="311" priority="335" operator="lessThan">
      <formula>0</formula>
    </cfRule>
  </conditionalFormatting>
  <conditionalFormatting sqref="Q485:R485 B485">
    <cfRule type="cellIs" dxfId="310" priority="334" operator="lessThan">
      <formula>0</formula>
    </cfRule>
  </conditionalFormatting>
  <conditionalFormatting sqref="R486:R490">
    <cfRule type="cellIs" dxfId="309" priority="333" operator="lessThan">
      <formula>0</formula>
    </cfRule>
  </conditionalFormatting>
  <conditionalFormatting sqref="Q486:Q489">
    <cfRule type="cellIs" dxfId="308" priority="332" operator="lessThan">
      <formula>0</formula>
    </cfRule>
  </conditionalFormatting>
  <conditionalFormatting sqref="Q490">
    <cfRule type="cellIs" dxfId="307" priority="331"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06" priority="328" operator="lessThan">
      <formula>0</formula>
    </cfRule>
  </conditionalFormatting>
  <conditionalFormatting sqref="O348:P348">
    <cfRule type="cellIs" dxfId="305" priority="327" operator="lessThan">
      <formula>0</formula>
    </cfRule>
  </conditionalFormatting>
  <conditionalFormatting sqref="O348:P348">
    <cfRule type="cellIs" dxfId="304" priority="326" operator="lessThan">
      <formula>0</formula>
    </cfRule>
  </conditionalFormatting>
  <conditionalFormatting sqref="P351:P354">
    <cfRule type="cellIs" dxfId="303" priority="325" operator="lessThan">
      <formula>0</formula>
    </cfRule>
  </conditionalFormatting>
  <conditionalFormatting sqref="P363:P364">
    <cfRule type="cellIs" dxfId="302" priority="324" operator="lessThan">
      <formula>0</formula>
    </cfRule>
  </conditionalFormatting>
  <conditionalFormatting sqref="P369:P370">
    <cfRule type="cellIs" dxfId="301" priority="323" operator="lessThan">
      <formula>0</formula>
    </cfRule>
  </conditionalFormatting>
  <conditionalFormatting sqref="P375:P376">
    <cfRule type="cellIs" dxfId="300" priority="322" operator="lessThan">
      <formula>0</formula>
    </cfRule>
  </conditionalFormatting>
  <conditionalFormatting sqref="P381:P383">
    <cfRule type="cellIs" dxfId="299" priority="321" operator="lessThan">
      <formula>0</formula>
    </cfRule>
  </conditionalFormatting>
  <conditionalFormatting sqref="O355:P355">
    <cfRule type="cellIs" dxfId="298" priority="320" operator="lessThan">
      <formula>0</formula>
    </cfRule>
  </conditionalFormatting>
  <conditionalFormatting sqref="P593:P595">
    <cfRule type="cellIs" dxfId="297" priority="318" operator="lessThan">
      <formula>0</formula>
    </cfRule>
  </conditionalFormatting>
  <conditionalFormatting sqref="P593:P595">
    <cfRule type="cellIs" dxfId="296" priority="319" operator="lessThan">
      <formula>0</formula>
    </cfRule>
  </conditionalFormatting>
  <conditionalFormatting sqref="O601:P602 O599:P599">
    <cfRule type="cellIs" dxfId="295" priority="317" operator="lessThan">
      <formula>0</formula>
    </cfRule>
  </conditionalFormatting>
  <conditionalFormatting sqref="P621:P624">
    <cfRule type="cellIs" dxfId="294" priority="312" operator="lessThan">
      <formula>0</formula>
    </cfRule>
  </conditionalFormatting>
  <conditionalFormatting sqref="P621:P624">
    <cfRule type="cellIs" dxfId="293" priority="313" operator="lessThan">
      <formula>0</formula>
    </cfRule>
  </conditionalFormatting>
  <conditionalFormatting sqref="P626:P629">
    <cfRule type="cellIs" dxfId="292" priority="311" operator="lessThan">
      <formula>0</formula>
    </cfRule>
  </conditionalFormatting>
  <conditionalFormatting sqref="P611:P614">
    <cfRule type="cellIs" dxfId="291" priority="306" operator="lessThan">
      <formula>0</formula>
    </cfRule>
  </conditionalFormatting>
  <conditionalFormatting sqref="P611:P614">
    <cfRule type="cellIs" dxfId="290" priority="307" operator="lessThan">
      <formula>0</formula>
    </cfRule>
  </conditionalFormatting>
  <conditionalFormatting sqref="O650:P650 O663:P663 O655:P661 O642:P645 O652:P653 O672:P675 O708:P711 O665:P670">
    <cfRule type="cellIs" dxfId="289" priority="305" operator="lessThan">
      <formula>0</formula>
    </cfRule>
  </conditionalFormatting>
  <conditionalFormatting sqref="O674:P674">
    <cfRule type="cellIs" dxfId="288" priority="304" operator="lessThan">
      <formula>0</formula>
    </cfRule>
  </conditionalFormatting>
  <conditionalFormatting sqref="O647:P647">
    <cfRule type="cellIs" dxfId="287" priority="303" operator="lessThan">
      <formula>0</formula>
    </cfRule>
  </conditionalFormatting>
  <conditionalFormatting sqref="O393:P393">
    <cfRule type="cellIs" dxfId="286" priority="282" operator="lessThan">
      <formula>0</formula>
    </cfRule>
  </conditionalFormatting>
  <conditionalFormatting sqref="O390:P390">
    <cfRule type="cellIs" dxfId="285" priority="287" operator="lessThan">
      <formula>0</formula>
    </cfRule>
  </conditionalFormatting>
  <conditionalFormatting sqref="O393:P393">
    <cfRule type="cellIs" dxfId="284" priority="285" operator="lessThan">
      <formula>0</formula>
    </cfRule>
  </conditionalFormatting>
  <conditionalFormatting sqref="O378:P378">
    <cfRule type="cellIs" dxfId="283" priority="297" operator="lessThan">
      <formula>0</formula>
    </cfRule>
  </conditionalFormatting>
  <conditionalFormatting sqref="O372:P372">
    <cfRule type="cellIs" dxfId="282" priority="298" operator="lessThan">
      <formula>0</formula>
    </cfRule>
  </conditionalFormatting>
  <conditionalFormatting sqref="O384:P384">
    <cfRule type="cellIs" dxfId="281" priority="296" operator="lessThan">
      <formula>0</formula>
    </cfRule>
  </conditionalFormatting>
  <conditionalFormatting sqref="O387:P387">
    <cfRule type="cellIs" dxfId="280" priority="291" operator="lessThan">
      <formula>0</formula>
    </cfRule>
  </conditionalFormatting>
  <conditionalFormatting sqref="O387:P387">
    <cfRule type="cellIs" dxfId="279" priority="290" operator="lessThan">
      <formula>0</formula>
    </cfRule>
  </conditionalFormatting>
  <conditionalFormatting sqref="O387:P387">
    <cfRule type="cellIs" dxfId="278" priority="289" operator="lessThan">
      <formula>0</formula>
    </cfRule>
  </conditionalFormatting>
  <conditionalFormatting sqref="O387:P387">
    <cfRule type="cellIs" dxfId="277" priority="288" operator="lessThan">
      <formula>0</formula>
    </cfRule>
  </conditionalFormatting>
  <conditionalFormatting sqref="O393:P393">
    <cfRule type="cellIs" dxfId="276" priority="283" operator="lessThan">
      <formula>0</formula>
    </cfRule>
  </conditionalFormatting>
  <conditionalFormatting sqref="O393:P393">
    <cfRule type="cellIs" dxfId="275" priority="286" operator="lessThan">
      <formula>0</formula>
    </cfRule>
  </conditionalFormatting>
  <conditionalFormatting sqref="O393:P393">
    <cfRule type="cellIs" dxfId="274" priority="281" operator="lessThan">
      <formula>0</formula>
    </cfRule>
  </conditionalFormatting>
  <conditionalFormatting sqref="O393:P393">
    <cfRule type="cellIs" dxfId="273" priority="284" operator="lessThan">
      <formula>0</formula>
    </cfRule>
  </conditionalFormatting>
  <conditionalFormatting sqref="O393:P393">
    <cfRule type="cellIs" dxfId="272" priority="279" operator="lessThan">
      <formula>0</formula>
    </cfRule>
  </conditionalFormatting>
  <conditionalFormatting sqref="O393:P393">
    <cfRule type="cellIs" dxfId="271" priority="280" operator="lessThan">
      <formula>0</formula>
    </cfRule>
  </conditionalFormatting>
  <conditionalFormatting sqref="O399:P399">
    <cfRule type="cellIs" dxfId="270" priority="277" operator="lessThan">
      <formula>0</formula>
    </cfRule>
  </conditionalFormatting>
  <conditionalFormatting sqref="O396:P396">
    <cfRule type="cellIs" dxfId="269" priority="278" operator="lessThan">
      <formula>0</formula>
    </cfRule>
  </conditionalFormatting>
  <conditionalFormatting sqref="O399:P399">
    <cfRule type="cellIs" dxfId="268" priority="276" operator="lessThan">
      <formula>0</formula>
    </cfRule>
  </conditionalFormatting>
  <conditionalFormatting sqref="O399:P399">
    <cfRule type="cellIs" dxfId="267" priority="275" operator="lessThan">
      <formula>0</formula>
    </cfRule>
  </conditionalFormatting>
  <conditionalFormatting sqref="O399:P399">
    <cfRule type="cellIs" dxfId="266" priority="274" operator="lessThan">
      <formula>0</formula>
    </cfRule>
  </conditionalFormatting>
  <conditionalFormatting sqref="O399:P399">
    <cfRule type="cellIs" dxfId="265" priority="273" operator="lessThan">
      <formula>0</formula>
    </cfRule>
  </conditionalFormatting>
  <conditionalFormatting sqref="O399:P399">
    <cfRule type="cellIs" dxfId="264" priority="272" operator="lessThan">
      <formula>0</formula>
    </cfRule>
  </conditionalFormatting>
  <conditionalFormatting sqref="O399:P399">
    <cfRule type="cellIs" dxfId="263" priority="271" operator="lessThan">
      <formula>0</formula>
    </cfRule>
  </conditionalFormatting>
  <conditionalFormatting sqref="O399:P399">
    <cfRule type="cellIs" dxfId="262" priority="270" operator="lessThan">
      <formula>0</formula>
    </cfRule>
  </conditionalFormatting>
  <conditionalFormatting sqref="O402:P402">
    <cfRule type="cellIs" dxfId="261" priority="269" operator="lessThan">
      <formula>0</formula>
    </cfRule>
  </conditionalFormatting>
  <conditionalFormatting sqref="O355:P355">
    <cfRule type="cellIs" dxfId="260" priority="268" operator="lessThan">
      <formula>0</formula>
    </cfRule>
  </conditionalFormatting>
  <conditionalFormatting sqref="O361:P361">
    <cfRule type="cellIs" dxfId="259" priority="267" operator="lessThan">
      <formula>0</formula>
    </cfRule>
  </conditionalFormatting>
  <conditionalFormatting sqref="O361:P361">
    <cfRule type="cellIs" dxfId="258" priority="266" operator="lessThan">
      <formula>0</formula>
    </cfRule>
  </conditionalFormatting>
  <conditionalFormatting sqref="O367:P367">
    <cfRule type="cellIs" dxfId="257" priority="265" operator="lessThan">
      <formula>0</formula>
    </cfRule>
  </conditionalFormatting>
  <conditionalFormatting sqref="O367:P367">
    <cfRule type="cellIs" dxfId="256" priority="264" operator="lessThan">
      <formula>0</formula>
    </cfRule>
  </conditionalFormatting>
  <conditionalFormatting sqref="O373:P373">
    <cfRule type="cellIs" dxfId="255" priority="263" operator="lessThan">
      <formula>0</formula>
    </cfRule>
  </conditionalFormatting>
  <conditionalFormatting sqref="O373:P373">
    <cfRule type="cellIs" dxfId="254" priority="262" operator="lessThan">
      <formula>0</formula>
    </cfRule>
  </conditionalFormatting>
  <conditionalFormatting sqref="O379:P379">
    <cfRule type="cellIs" dxfId="253" priority="261" operator="lessThan">
      <formula>0</formula>
    </cfRule>
  </conditionalFormatting>
  <conditionalFormatting sqref="O379:P379">
    <cfRule type="cellIs" dxfId="252" priority="260" operator="lessThan">
      <formula>0</formula>
    </cfRule>
  </conditionalFormatting>
  <conditionalFormatting sqref="O385:P385">
    <cfRule type="cellIs" dxfId="251" priority="259" operator="lessThan">
      <formula>0</formula>
    </cfRule>
  </conditionalFormatting>
  <conditionalFormatting sqref="O385:P385">
    <cfRule type="cellIs" dxfId="250" priority="258" operator="lessThan">
      <formula>0</formula>
    </cfRule>
  </conditionalFormatting>
  <conditionalFormatting sqref="O391:P391">
    <cfRule type="cellIs" dxfId="249" priority="257" operator="lessThan">
      <formula>0</formula>
    </cfRule>
  </conditionalFormatting>
  <conditionalFormatting sqref="O391:P391">
    <cfRule type="cellIs" dxfId="248" priority="256" operator="lessThan">
      <formula>0</formula>
    </cfRule>
  </conditionalFormatting>
  <conditionalFormatting sqref="O397:P397">
    <cfRule type="cellIs" dxfId="247" priority="255" operator="lessThan">
      <formula>0</formula>
    </cfRule>
  </conditionalFormatting>
  <conditionalFormatting sqref="O397:P397">
    <cfRule type="cellIs" dxfId="246" priority="254" operator="lessThan">
      <formula>0</formula>
    </cfRule>
  </conditionalFormatting>
  <conditionalFormatting sqref="O405:P405">
    <cfRule type="cellIs" dxfId="245" priority="253" operator="lessThan">
      <formula>0</formula>
    </cfRule>
  </conditionalFormatting>
  <conditionalFormatting sqref="O405:P405">
    <cfRule type="cellIs" dxfId="244" priority="251" operator="lessThan">
      <formula>0</formula>
    </cfRule>
  </conditionalFormatting>
  <conditionalFormatting sqref="O405:P405">
    <cfRule type="cellIs" dxfId="243" priority="250" operator="lessThan">
      <formula>0</formula>
    </cfRule>
  </conditionalFormatting>
  <conditionalFormatting sqref="O405:P405">
    <cfRule type="cellIs" dxfId="242" priority="249" operator="lessThan">
      <formula>0</formula>
    </cfRule>
  </conditionalFormatting>
  <conditionalFormatting sqref="O405:P405">
    <cfRule type="cellIs" dxfId="241" priority="248" operator="lessThan">
      <formula>0</formula>
    </cfRule>
  </conditionalFormatting>
  <conditionalFormatting sqref="O405:P405">
    <cfRule type="cellIs" dxfId="240" priority="247" operator="lessThan">
      <formula>0</formula>
    </cfRule>
  </conditionalFormatting>
  <conditionalFormatting sqref="O405:P405">
    <cfRule type="cellIs" dxfId="239" priority="246" operator="lessThan">
      <formula>0</formula>
    </cfRule>
  </conditionalFormatting>
  <conditionalFormatting sqref="O408:P408">
    <cfRule type="cellIs" dxfId="238" priority="245" operator="lessThan">
      <formula>0</formula>
    </cfRule>
  </conditionalFormatting>
  <conditionalFormatting sqref="O409:P409">
    <cfRule type="cellIs" dxfId="237" priority="244" operator="lessThan">
      <formula>0</formula>
    </cfRule>
  </conditionalFormatting>
  <conditionalFormatting sqref="O409:P409">
    <cfRule type="cellIs" dxfId="236" priority="243" operator="lessThan">
      <formula>0</formula>
    </cfRule>
  </conditionalFormatting>
  <conditionalFormatting sqref="O411:P411">
    <cfRule type="cellIs" dxfId="235" priority="242" operator="lessThan">
      <formula>0</formula>
    </cfRule>
  </conditionalFormatting>
  <conditionalFormatting sqref="O411:P411">
    <cfRule type="cellIs" dxfId="234" priority="241" operator="lessThan">
      <formula>0</formula>
    </cfRule>
  </conditionalFormatting>
  <conditionalFormatting sqref="O411:P411">
    <cfRule type="cellIs" dxfId="233" priority="240" operator="lessThan">
      <formula>0</formula>
    </cfRule>
  </conditionalFormatting>
  <conditionalFormatting sqref="O411:P411">
    <cfRule type="cellIs" dxfId="232" priority="239" operator="lessThan">
      <formula>0</formula>
    </cfRule>
  </conditionalFormatting>
  <conditionalFormatting sqref="O411:P411">
    <cfRule type="cellIs" dxfId="231" priority="238" operator="lessThan">
      <formula>0</formula>
    </cfRule>
  </conditionalFormatting>
  <conditionalFormatting sqref="O411:P411">
    <cfRule type="cellIs" dxfId="230" priority="237" operator="lessThan">
      <formula>0</formula>
    </cfRule>
  </conditionalFormatting>
  <conditionalFormatting sqref="O411:P411">
    <cfRule type="cellIs" dxfId="229" priority="236" operator="lessThan">
      <formula>0</formula>
    </cfRule>
  </conditionalFormatting>
  <conditionalFormatting sqref="O411:P411">
    <cfRule type="cellIs" dxfId="228" priority="235" operator="lessThan">
      <formula>0</formula>
    </cfRule>
  </conditionalFormatting>
  <conditionalFormatting sqref="O414:P414">
    <cfRule type="cellIs" dxfId="227" priority="234" operator="lessThan">
      <formula>0</formula>
    </cfRule>
  </conditionalFormatting>
  <conditionalFormatting sqref="O415:P415">
    <cfRule type="cellIs" dxfId="226" priority="233" operator="lessThan">
      <formula>0</formula>
    </cfRule>
  </conditionalFormatting>
  <conditionalFormatting sqref="O415:P415">
    <cfRule type="cellIs" dxfId="225" priority="232" operator="lessThan">
      <formula>0</formula>
    </cfRule>
  </conditionalFormatting>
  <conditionalFormatting sqref="O417:P417">
    <cfRule type="cellIs" dxfId="224" priority="231" operator="lessThan">
      <formula>0</formula>
    </cfRule>
  </conditionalFormatting>
  <conditionalFormatting sqref="O417:P417">
    <cfRule type="cellIs" dxfId="223" priority="230" operator="lessThan">
      <formula>0</formula>
    </cfRule>
  </conditionalFormatting>
  <conditionalFormatting sqref="O417:P417">
    <cfRule type="cellIs" dxfId="222" priority="229" operator="lessThan">
      <formula>0</formula>
    </cfRule>
  </conditionalFormatting>
  <conditionalFormatting sqref="O417:P417">
    <cfRule type="cellIs" dxfId="221" priority="228" operator="lessThan">
      <formula>0</formula>
    </cfRule>
  </conditionalFormatting>
  <conditionalFormatting sqref="O417:P417">
    <cfRule type="cellIs" dxfId="220" priority="227" operator="lessThan">
      <formula>0</formula>
    </cfRule>
  </conditionalFormatting>
  <conditionalFormatting sqref="O417:P417">
    <cfRule type="cellIs" dxfId="219" priority="226" operator="lessThan">
      <formula>0</formula>
    </cfRule>
  </conditionalFormatting>
  <conditionalFormatting sqref="O417:P417">
    <cfRule type="cellIs" dxfId="218" priority="225" operator="lessThan">
      <formula>0</formula>
    </cfRule>
  </conditionalFormatting>
  <conditionalFormatting sqref="O417:P417">
    <cfRule type="cellIs" dxfId="217" priority="224" operator="lessThan">
      <formula>0</formula>
    </cfRule>
  </conditionalFormatting>
  <conditionalFormatting sqref="O420:P420">
    <cfRule type="cellIs" dxfId="216" priority="223" operator="lessThan">
      <formula>0</formula>
    </cfRule>
  </conditionalFormatting>
  <conditionalFormatting sqref="O421:P421">
    <cfRule type="cellIs" dxfId="215" priority="222" operator="lessThan">
      <formula>0</formula>
    </cfRule>
  </conditionalFormatting>
  <conditionalFormatting sqref="O421:P421">
    <cfRule type="cellIs" dxfId="214" priority="221" operator="lessThan">
      <formula>0</formula>
    </cfRule>
  </conditionalFormatting>
  <conditionalFormatting sqref="O423:P423">
    <cfRule type="cellIs" dxfId="213" priority="220" operator="lessThan">
      <formula>0</formula>
    </cfRule>
  </conditionalFormatting>
  <conditionalFormatting sqref="O423:P423">
    <cfRule type="cellIs" dxfId="212" priority="219" operator="lessThan">
      <formula>0</formula>
    </cfRule>
  </conditionalFormatting>
  <conditionalFormatting sqref="O423:P423">
    <cfRule type="cellIs" dxfId="211" priority="218" operator="lessThan">
      <formula>0</formula>
    </cfRule>
  </conditionalFormatting>
  <conditionalFormatting sqref="O423:P423">
    <cfRule type="cellIs" dxfId="210" priority="217" operator="lessThan">
      <formula>0</formula>
    </cfRule>
  </conditionalFormatting>
  <conditionalFormatting sqref="O423:P423">
    <cfRule type="cellIs" dxfId="209" priority="216" operator="lessThan">
      <formula>0</formula>
    </cfRule>
  </conditionalFormatting>
  <conditionalFormatting sqref="O423:P423">
    <cfRule type="cellIs" dxfId="208" priority="215" operator="lessThan">
      <formula>0</formula>
    </cfRule>
  </conditionalFormatting>
  <conditionalFormatting sqref="O423:P423">
    <cfRule type="cellIs" dxfId="207" priority="214" operator="lessThan">
      <formula>0</formula>
    </cfRule>
  </conditionalFormatting>
  <conditionalFormatting sqref="O423:P423">
    <cfRule type="cellIs" dxfId="206" priority="213" operator="lessThan">
      <formula>0</formula>
    </cfRule>
  </conditionalFormatting>
  <conditionalFormatting sqref="O426:P426">
    <cfRule type="cellIs" dxfId="205" priority="212" operator="lessThan">
      <formula>0</formula>
    </cfRule>
  </conditionalFormatting>
  <conditionalFormatting sqref="O427:P427">
    <cfRule type="cellIs" dxfId="204" priority="211" operator="lessThan">
      <formula>0</formula>
    </cfRule>
  </conditionalFormatting>
  <conditionalFormatting sqref="O427:P427">
    <cfRule type="cellIs" dxfId="203" priority="210" operator="lessThan">
      <formula>0</formula>
    </cfRule>
  </conditionalFormatting>
  <conditionalFormatting sqref="O429:P429">
    <cfRule type="cellIs" dxfId="202" priority="209" operator="lessThan">
      <formula>0</formula>
    </cfRule>
  </conditionalFormatting>
  <conditionalFormatting sqref="O429:P429">
    <cfRule type="cellIs" dxfId="201" priority="208" operator="lessThan">
      <formula>0</formula>
    </cfRule>
  </conditionalFormatting>
  <conditionalFormatting sqref="O429:P429">
    <cfRule type="cellIs" dxfId="200" priority="207" operator="lessThan">
      <formula>0</formula>
    </cfRule>
  </conditionalFormatting>
  <conditionalFormatting sqref="O429:P429">
    <cfRule type="cellIs" dxfId="199" priority="206" operator="lessThan">
      <formula>0</formula>
    </cfRule>
  </conditionalFormatting>
  <conditionalFormatting sqref="O429:P429">
    <cfRule type="cellIs" dxfId="198" priority="205" operator="lessThan">
      <formula>0</formula>
    </cfRule>
  </conditionalFormatting>
  <conditionalFormatting sqref="O429:P429">
    <cfRule type="cellIs" dxfId="197" priority="204" operator="lessThan">
      <formula>0</formula>
    </cfRule>
  </conditionalFormatting>
  <conditionalFormatting sqref="O429:P429">
    <cfRule type="cellIs" dxfId="196" priority="203" operator="lessThan">
      <formula>0</formula>
    </cfRule>
  </conditionalFormatting>
  <conditionalFormatting sqref="O429:P429">
    <cfRule type="cellIs" dxfId="195" priority="202" operator="lessThan">
      <formula>0</formula>
    </cfRule>
  </conditionalFormatting>
  <conditionalFormatting sqref="O432:P432">
    <cfRule type="cellIs" dxfId="194" priority="201" operator="lessThan">
      <formula>0</formula>
    </cfRule>
  </conditionalFormatting>
  <conditionalFormatting sqref="O435:P435">
    <cfRule type="cellIs" dxfId="193" priority="200" operator="lessThan">
      <formula>0</formula>
    </cfRule>
  </conditionalFormatting>
  <conditionalFormatting sqref="O435:P435">
    <cfRule type="cellIs" dxfId="192" priority="199" operator="lessThan">
      <formula>0</formula>
    </cfRule>
  </conditionalFormatting>
  <conditionalFormatting sqref="O435:P435">
    <cfRule type="cellIs" dxfId="191" priority="198" operator="lessThan">
      <formula>0</formula>
    </cfRule>
  </conditionalFormatting>
  <conditionalFormatting sqref="O435:P435">
    <cfRule type="cellIs" dxfId="190" priority="197" operator="lessThan">
      <formula>0</formula>
    </cfRule>
  </conditionalFormatting>
  <conditionalFormatting sqref="O435:P435">
    <cfRule type="cellIs" dxfId="189" priority="196" operator="lessThan">
      <formula>0</formula>
    </cfRule>
  </conditionalFormatting>
  <conditionalFormatting sqref="O435:P435">
    <cfRule type="cellIs" dxfId="188" priority="195" operator="lessThan">
      <formula>0</formula>
    </cfRule>
  </conditionalFormatting>
  <conditionalFormatting sqref="O435:P435">
    <cfRule type="cellIs" dxfId="187" priority="194" operator="lessThan">
      <formula>0</formula>
    </cfRule>
  </conditionalFormatting>
  <conditionalFormatting sqref="O435:P435">
    <cfRule type="cellIs" dxfId="186" priority="193" operator="lessThan">
      <formula>0</formula>
    </cfRule>
  </conditionalFormatting>
  <conditionalFormatting sqref="O438:P438">
    <cfRule type="cellIs" dxfId="185" priority="192" operator="lessThan">
      <formula>0</formula>
    </cfRule>
  </conditionalFormatting>
  <conditionalFormatting sqref="O439:P439">
    <cfRule type="cellIs" dxfId="184" priority="191" operator="lessThan">
      <formula>0</formula>
    </cfRule>
  </conditionalFormatting>
  <conditionalFormatting sqref="O439:P439">
    <cfRule type="cellIs" dxfId="183" priority="190" operator="lessThan">
      <formula>0</formula>
    </cfRule>
  </conditionalFormatting>
  <conditionalFormatting sqref="O441:P441">
    <cfRule type="cellIs" dxfId="182" priority="189" operator="lessThan">
      <formula>0</formula>
    </cfRule>
  </conditionalFormatting>
  <conditionalFormatting sqref="O441:P441">
    <cfRule type="cellIs" dxfId="181" priority="188" operator="lessThan">
      <formula>0</formula>
    </cfRule>
  </conditionalFormatting>
  <conditionalFormatting sqref="O441:P441">
    <cfRule type="cellIs" dxfId="180" priority="187" operator="lessThan">
      <formula>0</formula>
    </cfRule>
  </conditionalFormatting>
  <conditionalFormatting sqref="O441:P441">
    <cfRule type="cellIs" dxfId="179" priority="186" operator="lessThan">
      <formula>0</formula>
    </cfRule>
  </conditionalFormatting>
  <conditionalFormatting sqref="O441:P441">
    <cfRule type="cellIs" dxfId="178" priority="185" operator="lessThan">
      <formula>0</formula>
    </cfRule>
  </conditionalFormatting>
  <conditionalFormatting sqref="O441:P441">
    <cfRule type="cellIs" dxfId="177" priority="184" operator="lessThan">
      <formula>0</formula>
    </cfRule>
  </conditionalFormatting>
  <conditionalFormatting sqref="O441:P441">
    <cfRule type="cellIs" dxfId="176" priority="183" operator="lessThan">
      <formula>0</formula>
    </cfRule>
  </conditionalFormatting>
  <conditionalFormatting sqref="O441:P441">
    <cfRule type="cellIs" dxfId="175" priority="182" operator="lessThan">
      <formula>0</formula>
    </cfRule>
  </conditionalFormatting>
  <conditionalFormatting sqref="O444:P444">
    <cfRule type="cellIs" dxfId="174" priority="181" operator="lessThan">
      <formula>0</formula>
    </cfRule>
  </conditionalFormatting>
  <conditionalFormatting sqref="O445:P445">
    <cfRule type="cellIs" dxfId="173" priority="180" operator="lessThan">
      <formula>0</formula>
    </cfRule>
  </conditionalFormatting>
  <conditionalFormatting sqref="O445:P445">
    <cfRule type="cellIs" dxfId="172" priority="179" operator="lessThan">
      <formula>0</formula>
    </cfRule>
  </conditionalFormatting>
  <conditionalFormatting sqref="O448:P448">
    <cfRule type="cellIs" dxfId="171" priority="178" operator="lessThan">
      <formula>0</formula>
    </cfRule>
  </conditionalFormatting>
  <conditionalFormatting sqref="O448:P448">
    <cfRule type="cellIs" dxfId="170" priority="177" operator="lessThan">
      <formula>0</formula>
    </cfRule>
  </conditionalFormatting>
  <conditionalFormatting sqref="O448:P448">
    <cfRule type="cellIs" dxfId="169" priority="176" operator="lessThan">
      <formula>0</formula>
    </cfRule>
  </conditionalFormatting>
  <conditionalFormatting sqref="O448:P448">
    <cfRule type="cellIs" dxfId="168" priority="175" operator="lessThan">
      <formula>0</formula>
    </cfRule>
  </conditionalFormatting>
  <conditionalFormatting sqref="O448:P448">
    <cfRule type="cellIs" dxfId="167" priority="174" operator="lessThan">
      <formula>0</formula>
    </cfRule>
  </conditionalFormatting>
  <conditionalFormatting sqref="O448:P448">
    <cfRule type="cellIs" dxfId="166" priority="173" operator="lessThan">
      <formula>0</formula>
    </cfRule>
  </conditionalFormatting>
  <conditionalFormatting sqref="O448:P448">
    <cfRule type="cellIs" dxfId="165" priority="172" operator="lessThan">
      <formula>0</formula>
    </cfRule>
  </conditionalFormatting>
  <conditionalFormatting sqref="O448:P448">
    <cfRule type="cellIs" dxfId="164" priority="171" operator="lessThan">
      <formula>0</formula>
    </cfRule>
  </conditionalFormatting>
  <conditionalFormatting sqref="O451:P451">
    <cfRule type="cellIs" dxfId="163" priority="170" operator="lessThan">
      <formula>0</formula>
    </cfRule>
  </conditionalFormatting>
  <conditionalFormatting sqref="O452:P452">
    <cfRule type="cellIs" dxfId="162" priority="169" operator="lessThan">
      <formula>0</formula>
    </cfRule>
  </conditionalFormatting>
  <conditionalFormatting sqref="O452:P452">
    <cfRule type="cellIs" dxfId="161" priority="168" operator="lessThan">
      <formula>0</formula>
    </cfRule>
  </conditionalFormatting>
  <conditionalFormatting sqref="O454:P454">
    <cfRule type="cellIs" dxfId="160" priority="167" operator="lessThan">
      <formula>0</formula>
    </cfRule>
  </conditionalFormatting>
  <conditionalFormatting sqref="O454:P454">
    <cfRule type="cellIs" dxfId="159" priority="166" operator="lessThan">
      <formula>0</formula>
    </cfRule>
  </conditionalFormatting>
  <conditionalFormatting sqref="O454:P454">
    <cfRule type="cellIs" dxfId="158" priority="165" operator="lessThan">
      <formula>0</formula>
    </cfRule>
  </conditionalFormatting>
  <conditionalFormatting sqref="O454:P454">
    <cfRule type="cellIs" dxfId="157" priority="164" operator="lessThan">
      <formula>0</formula>
    </cfRule>
  </conditionalFormatting>
  <conditionalFormatting sqref="O454:P454">
    <cfRule type="cellIs" dxfId="156" priority="163" operator="lessThan">
      <formula>0</formula>
    </cfRule>
  </conditionalFormatting>
  <conditionalFormatting sqref="O454:P454">
    <cfRule type="cellIs" dxfId="155" priority="162" operator="lessThan">
      <formula>0</formula>
    </cfRule>
  </conditionalFormatting>
  <conditionalFormatting sqref="O454:P454">
    <cfRule type="cellIs" dxfId="154" priority="161" operator="lessThan">
      <formula>0</formula>
    </cfRule>
  </conditionalFormatting>
  <conditionalFormatting sqref="O454:P454">
    <cfRule type="cellIs" dxfId="153" priority="160" operator="lessThan">
      <formula>0</formula>
    </cfRule>
  </conditionalFormatting>
  <conditionalFormatting sqref="O457:P457">
    <cfRule type="cellIs" dxfId="152" priority="159" operator="lessThan">
      <formula>0</formula>
    </cfRule>
  </conditionalFormatting>
  <conditionalFormatting sqref="O458:P458">
    <cfRule type="cellIs" dxfId="151" priority="158" operator="lessThan">
      <formula>0</formula>
    </cfRule>
  </conditionalFormatting>
  <conditionalFormatting sqref="O458:P458">
    <cfRule type="cellIs" dxfId="150" priority="157" operator="lessThan">
      <formula>0</formula>
    </cfRule>
  </conditionalFormatting>
  <conditionalFormatting sqref="P461:P464">
    <cfRule type="cellIs" dxfId="149" priority="156" operator="lessThan">
      <formula>0</formula>
    </cfRule>
  </conditionalFormatting>
  <conditionalFormatting sqref="O461:P464 O651:P651 O648:P649 O632:P634 O570:P574 O555:P559 O547:P551">
    <cfRule type="expression" dxfId="148" priority="154">
      <formula>O461/M461&gt;1</formula>
    </cfRule>
    <cfRule type="expression" dxfId="147" priority="155">
      <formula>O461/M461&lt;1</formula>
    </cfRule>
  </conditionalFormatting>
  <conditionalFormatting sqref="O552:P552 O560:P560 O575:P575 O589:P589">
    <cfRule type="expression" dxfId="146" priority="152">
      <formula>O552/#REF!&gt;1</formula>
    </cfRule>
    <cfRule type="expression" dxfId="145" priority="153">
      <formula>O552/#REF!&lt;1</formula>
    </cfRule>
  </conditionalFormatting>
  <conditionalFormatting sqref="O512:P512">
    <cfRule type="cellIs" dxfId="144" priority="151" operator="lessThan">
      <formula>0</formula>
    </cfRule>
  </conditionalFormatting>
  <conditionalFormatting sqref="O512:P512">
    <cfRule type="expression" dxfId="143" priority="149">
      <formula>O512/M512&gt;1</formula>
    </cfRule>
    <cfRule type="expression" dxfId="142" priority="150">
      <formula>O512/M512&lt;1</formula>
    </cfRule>
  </conditionalFormatting>
  <conditionalFormatting sqref="O596:P596">
    <cfRule type="cellIs" dxfId="141" priority="148" operator="lessThan">
      <formula>0</formula>
    </cfRule>
  </conditionalFormatting>
  <conditionalFormatting sqref="O600:P600">
    <cfRule type="cellIs" dxfId="140" priority="147" operator="lessThan">
      <formula>0</formula>
    </cfRule>
  </conditionalFormatting>
  <conditionalFormatting sqref="O600:P600">
    <cfRule type="cellIs" dxfId="139" priority="146" operator="lessThan">
      <formula>0</formula>
    </cfRule>
  </conditionalFormatting>
  <conditionalFormatting sqref="O710:P710">
    <cfRule type="cellIs" dxfId="138" priority="145" operator="lessThan">
      <formula>0</formula>
    </cfRule>
  </conditionalFormatting>
  <conditionalFormatting sqref="O654:P654">
    <cfRule type="expression" dxfId="137" priority="132">
      <formula>O654/M654&gt;1</formula>
    </cfRule>
    <cfRule type="expression" dxfId="136" priority="133">
      <formula>O654/M654&lt;1</formula>
    </cfRule>
  </conditionalFormatting>
  <conditionalFormatting sqref="P507:P510">
    <cfRule type="cellIs" dxfId="135" priority="144" operator="lessThan">
      <formula>0</formula>
    </cfRule>
  </conditionalFormatting>
  <conditionalFormatting sqref="P507:P510">
    <cfRule type="expression" dxfId="134" priority="142">
      <formula>P507/N507&gt;1</formula>
    </cfRule>
    <cfRule type="expression" dxfId="133" priority="143">
      <formula>P507/N507&lt;1</formula>
    </cfRule>
  </conditionalFormatting>
  <conditionalFormatting sqref="O588:P588 O574:P574 O559:P559 O551:P551">
    <cfRule type="cellIs" dxfId="132" priority="141" operator="lessThan">
      <formula>0</formula>
    </cfRule>
  </conditionalFormatting>
  <conditionalFormatting sqref="P584:P587 P570:P573 P555:P558 P547:P550">
    <cfRule type="cellIs" dxfId="131" priority="140" operator="lessThan">
      <formula>0</formula>
    </cfRule>
  </conditionalFormatting>
  <conditionalFormatting sqref="P584:P587">
    <cfRule type="expression" dxfId="130" priority="138">
      <formula>P584/N584&gt;1</formula>
    </cfRule>
    <cfRule type="expression" dxfId="129" priority="139">
      <formula>P584/N584&lt;1</formula>
    </cfRule>
  </conditionalFormatting>
  <conditionalFormatting sqref="O588:P588 O574:P574 O559:P559 O551:P551">
    <cfRule type="cellIs" dxfId="128" priority="137" operator="lessThan">
      <formula>0</formula>
    </cfRule>
  </conditionalFormatting>
  <conditionalFormatting sqref="O588:P588">
    <cfRule type="expression" dxfId="127" priority="135">
      <formula>O588/M588&gt;1</formula>
    </cfRule>
    <cfRule type="expression" dxfId="126" priority="136">
      <formula>O588/M588&lt;1</formula>
    </cfRule>
  </conditionalFormatting>
  <conditionalFormatting sqref="O654:P654 O651:P651 O648:P649 O632:P634">
    <cfRule type="cellIs" dxfId="125" priority="134" operator="lessThan">
      <formula>0</formula>
    </cfRule>
  </conditionalFormatting>
  <conditionalFormatting sqref="O504:P504">
    <cfRule type="expression" dxfId="124" priority="329">
      <formula>O504/#REF!&gt;1</formula>
    </cfRule>
    <cfRule type="expression" dxfId="123" priority="330">
      <formula>O504/#REF!&lt;1</formula>
    </cfRule>
  </conditionalFormatting>
  <conditionalFormatting sqref="O465:P465">
    <cfRule type="cellIs" dxfId="122" priority="131" operator="lessThan">
      <formula>0</formula>
    </cfRule>
  </conditionalFormatting>
  <conditionalFormatting sqref="O465:P465">
    <cfRule type="expression" dxfId="121" priority="129">
      <formula>O465/M465&gt;1</formula>
    </cfRule>
    <cfRule type="expression" dxfId="120" priority="130">
      <formula>O465/M465&lt;1</formula>
    </cfRule>
  </conditionalFormatting>
  <conditionalFormatting sqref="O511:P511">
    <cfRule type="cellIs" dxfId="119" priority="128" operator="lessThan">
      <formula>0</formula>
    </cfRule>
  </conditionalFormatting>
  <conditionalFormatting sqref="O511:P511">
    <cfRule type="expression" dxfId="118" priority="126">
      <formula>O511/M511&gt;1</formula>
    </cfRule>
    <cfRule type="expression" dxfId="117" priority="127">
      <formula>O511/M511&lt;1</formula>
    </cfRule>
  </conditionalFormatting>
  <conditionalFormatting sqref="O568:P568">
    <cfRule type="cellIs" dxfId="116" priority="116" operator="lessThan">
      <formula>0</formula>
    </cfRule>
  </conditionalFormatting>
  <conditionalFormatting sqref="O603:P603">
    <cfRule type="expression" dxfId="115" priority="90">
      <formula>O603/M603&gt;1</formula>
    </cfRule>
    <cfRule type="expression" dxfId="114" priority="91">
      <formula>O603/M603&lt;1</formula>
    </cfRule>
  </conditionalFormatting>
  <conditionalFormatting sqref="O552:P552">
    <cfRule type="cellIs" dxfId="113" priority="113" operator="lessThan">
      <formula>0</formula>
    </cfRule>
  </conditionalFormatting>
  <conditionalFormatting sqref="O552:P552">
    <cfRule type="expression" dxfId="112" priority="111">
      <formula>O552/M552&gt;1</formula>
    </cfRule>
    <cfRule type="expression" dxfId="111" priority="112">
      <formula>O552/M552&lt;1</formula>
    </cfRule>
  </conditionalFormatting>
  <conditionalFormatting sqref="O560:P560">
    <cfRule type="cellIs" dxfId="110" priority="110" operator="lessThan">
      <formula>0</formula>
    </cfRule>
  </conditionalFormatting>
  <conditionalFormatting sqref="O560:P560">
    <cfRule type="expression" dxfId="109" priority="108">
      <formula>O560/M560&gt;1</formula>
    </cfRule>
    <cfRule type="expression" dxfId="108" priority="109">
      <formula>O560/M560&lt;1</formula>
    </cfRule>
  </conditionalFormatting>
  <conditionalFormatting sqref="O575:P575">
    <cfRule type="cellIs" dxfId="107" priority="107" operator="lessThan">
      <formula>0</formula>
    </cfRule>
  </conditionalFormatting>
  <conditionalFormatting sqref="O575:P575">
    <cfRule type="expression" dxfId="106" priority="105">
      <formula>O575/M575&gt;1</formula>
    </cfRule>
    <cfRule type="expression" dxfId="105" priority="106">
      <formula>O575/M575&lt;1</formula>
    </cfRule>
  </conditionalFormatting>
  <conditionalFormatting sqref="O589:P589">
    <cfRule type="cellIs" dxfId="104" priority="104" operator="lessThan">
      <formula>0</formula>
    </cfRule>
  </conditionalFormatting>
  <conditionalFormatting sqref="O589:P589">
    <cfRule type="expression" dxfId="103" priority="102">
      <formula>O589/M589&gt;1</formula>
    </cfRule>
    <cfRule type="expression" dxfId="102" priority="103">
      <formula>O589/M589&lt;1</formula>
    </cfRule>
  </conditionalFormatting>
  <conditionalFormatting sqref="O521:P521">
    <cfRule type="cellIs" dxfId="101" priority="125" operator="lessThan">
      <formula>0</formula>
    </cfRule>
  </conditionalFormatting>
  <conditionalFormatting sqref="O521:P521 O636:P637 O639:P640">
    <cfRule type="expression" dxfId="100" priority="123">
      <formula>O521/M521&gt;1</formula>
    </cfRule>
    <cfRule type="expression" dxfId="99" priority="124">
      <formula>O521/M521&lt;1</formula>
    </cfRule>
  </conditionalFormatting>
  <conditionalFormatting sqref="O529:P529">
    <cfRule type="cellIs" dxfId="98" priority="122" operator="lessThan">
      <formula>0</formula>
    </cfRule>
  </conditionalFormatting>
  <conditionalFormatting sqref="O529:P529">
    <cfRule type="expression" dxfId="97" priority="120">
      <formula>O529/M529&gt;1</formula>
    </cfRule>
    <cfRule type="expression" dxfId="96" priority="121">
      <formula>O529/M529&lt;1</formula>
    </cfRule>
  </conditionalFormatting>
  <conditionalFormatting sqref="O582:P582">
    <cfRule type="expression" dxfId="95" priority="99">
      <formula>O582/M582&gt;1</formula>
    </cfRule>
    <cfRule type="expression" dxfId="94" priority="100">
      <formula>O582/M582&lt;1</formula>
    </cfRule>
  </conditionalFormatting>
  <conditionalFormatting sqref="O537:P537">
    <cfRule type="cellIs" dxfId="93" priority="119" operator="lessThan">
      <formula>0</formula>
    </cfRule>
  </conditionalFormatting>
  <conditionalFormatting sqref="O537:P537">
    <cfRule type="expression" dxfId="92" priority="117">
      <formula>O537/M537&gt;1</formula>
    </cfRule>
    <cfRule type="expression" dxfId="91" priority="118">
      <formula>O537/M537&lt;1</formula>
    </cfRule>
  </conditionalFormatting>
  <conditionalFormatting sqref="O641:P645 B636:P637">
    <cfRule type="cellIs" dxfId="90" priority="98" operator="lessThan">
      <formula>0</formula>
    </cfRule>
  </conditionalFormatting>
  <conditionalFormatting sqref="O568:P568">
    <cfRule type="expression" dxfId="89" priority="114">
      <formula>O568/M568&gt;1</formula>
    </cfRule>
    <cfRule type="expression" dxfId="88" priority="115">
      <formula>O568/M568&lt;1</formula>
    </cfRule>
  </conditionalFormatting>
  <conditionalFormatting sqref="O597:P597">
    <cfRule type="cellIs" dxfId="87" priority="97" operator="lessThan">
      <formula>0</formula>
    </cfRule>
  </conditionalFormatting>
  <conditionalFormatting sqref="O608:P608">
    <cfRule type="expression" dxfId="86" priority="85">
      <formula>O608/M608&gt;1</formula>
    </cfRule>
    <cfRule type="expression" dxfId="85" priority="86">
      <formula>O608/M608&lt;1</formula>
    </cfRule>
  </conditionalFormatting>
  <conditionalFormatting sqref="O582:P582">
    <cfRule type="cellIs" dxfId="84" priority="101" operator="lessThan">
      <formula>0</formula>
    </cfRule>
  </conditionalFormatting>
  <conditionalFormatting sqref="O597:P597">
    <cfRule type="expression" dxfId="83" priority="95">
      <formula>O597/M597&gt;1</formula>
    </cfRule>
    <cfRule type="expression" dxfId="82" priority="96">
      <formula>O597/M597&lt;1</formula>
    </cfRule>
  </conditionalFormatting>
  <conditionalFormatting sqref="P676:P679">
    <cfRule type="cellIs" dxfId="81" priority="84" operator="lessThan">
      <formula>0</formula>
    </cfRule>
  </conditionalFormatting>
  <conditionalFormatting sqref="O678:P678">
    <cfRule type="cellIs" dxfId="80" priority="83" operator="lessThan">
      <formula>0</formula>
    </cfRule>
  </conditionalFormatting>
  <conditionalFormatting sqref="P680:P683">
    <cfRule type="cellIs" dxfId="79" priority="82" operator="lessThan">
      <formula>0</formula>
    </cfRule>
  </conditionalFormatting>
  <conditionalFormatting sqref="O682:P682">
    <cfRule type="cellIs" dxfId="78" priority="81" operator="lessThan">
      <formula>0</formula>
    </cfRule>
  </conditionalFormatting>
  <conditionalFormatting sqref="P684:P687">
    <cfRule type="cellIs" dxfId="77" priority="80" operator="lessThan">
      <formula>0</formula>
    </cfRule>
  </conditionalFormatting>
  <conditionalFormatting sqref="O686:P686">
    <cfRule type="cellIs" dxfId="76" priority="79" operator="lessThan">
      <formula>0</formula>
    </cfRule>
  </conditionalFormatting>
  <conditionalFormatting sqref="P688:P691">
    <cfRule type="cellIs" dxfId="75" priority="78" operator="lessThan">
      <formula>0</formula>
    </cfRule>
  </conditionalFormatting>
  <conditionalFormatting sqref="O690:P690">
    <cfRule type="cellIs" dxfId="74" priority="77" operator="lessThan">
      <formula>0</formula>
    </cfRule>
  </conditionalFormatting>
  <conditionalFormatting sqref="O692:P693 O695:P695">
    <cfRule type="cellIs" dxfId="73" priority="76" operator="lessThan">
      <formula>0</formula>
    </cfRule>
  </conditionalFormatting>
  <conditionalFormatting sqref="P696:P699">
    <cfRule type="cellIs" dxfId="72" priority="75" operator="lessThan">
      <formula>0</formula>
    </cfRule>
  </conditionalFormatting>
  <conditionalFormatting sqref="O698:P698">
    <cfRule type="cellIs" dxfId="71" priority="74" operator="lessThan">
      <formula>0</formula>
    </cfRule>
  </conditionalFormatting>
  <conditionalFormatting sqref="P700:P703">
    <cfRule type="cellIs" dxfId="70" priority="73" operator="lessThan">
      <formula>0</formula>
    </cfRule>
  </conditionalFormatting>
  <conditionalFormatting sqref="O702:P702">
    <cfRule type="cellIs" dxfId="69" priority="72" operator="lessThan">
      <formula>0</formula>
    </cfRule>
  </conditionalFormatting>
  <conditionalFormatting sqref="P704:P707">
    <cfRule type="cellIs" dxfId="68" priority="71" operator="lessThan">
      <formula>0</formula>
    </cfRule>
  </conditionalFormatting>
  <conditionalFormatting sqref="O706:P706">
    <cfRule type="cellIs" dxfId="67" priority="70" operator="lessThan">
      <formula>0</formula>
    </cfRule>
  </conditionalFormatting>
  <conditionalFormatting sqref="P712:P715">
    <cfRule type="cellIs" dxfId="66" priority="69" operator="lessThan">
      <formula>0</formula>
    </cfRule>
  </conditionalFormatting>
  <conditionalFormatting sqref="O714:P714">
    <cfRule type="cellIs" dxfId="65" priority="68" operator="lessThan">
      <formula>0</formula>
    </cfRule>
  </conditionalFormatting>
  <conditionalFormatting sqref="P716:P719">
    <cfRule type="cellIs" dxfId="64" priority="67" operator="lessThan">
      <formula>0</formula>
    </cfRule>
  </conditionalFormatting>
  <conditionalFormatting sqref="O718:P718">
    <cfRule type="cellIs" dxfId="63" priority="66" operator="lessThan">
      <formula>0</formula>
    </cfRule>
  </conditionalFormatting>
  <conditionalFormatting sqref="O466:P466">
    <cfRule type="cellIs" dxfId="62" priority="65" operator="lessThan">
      <formula>0</formula>
    </cfRule>
  </conditionalFormatting>
  <conditionalFormatting sqref="O505:P505">
    <cfRule type="cellIs" dxfId="61" priority="64" operator="lessThan">
      <formula>0</formula>
    </cfRule>
  </conditionalFormatting>
  <conditionalFormatting sqref="O513:P513">
    <cfRule type="cellIs" dxfId="60" priority="63" operator="lessThan">
      <formula>0</formula>
    </cfRule>
  </conditionalFormatting>
  <conditionalFormatting sqref="O522:P522">
    <cfRule type="cellIs" dxfId="59" priority="62" operator="lessThan">
      <formula>0</formula>
    </cfRule>
  </conditionalFormatting>
  <conditionalFormatting sqref="O530:P530">
    <cfRule type="cellIs" dxfId="58" priority="61" operator="lessThan">
      <formula>0</formula>
    </cfRule>
  </conditionalFormatting>
  <conditionalFormatting sqref="O538:P538">
    <cfRule type="cellIs" dxfId="57" priority="60" operator="lessThan">
      <formula>0</formula>
    </cfRule>
  </conditionalFormatting>
  <conditionalFormatting sqref="O553:P553">
    <cfRule type="cellIs" dxfId="56" priority="59" operator="lessThan">
      <formula>0</formula>
    </cfRule>
  </conditionalFormatting>
  <conditionalFormatting sqref="O561:P561">
    <cfRule type="cellIs" dxfId="55" priority="58" operator="lessThan">
      <formula>0</formula>
    </cfRule>
  </conditionalFormatting>
  <conditionalFormatting sqref="O590:P590">
    <cfRule type="cellIs" dxfId="54" priority="57" operator="lessThan">
      <formula>0</formula>
    </cfRule>
  </conditionalFormatting>
  <conditionalFormatting sqref="B720:N723">
    <cfRule type="cellIs" dxfId="53" priority="56" operator="lessThan">
      <formula>0</formula>
    </cfRule>
  </conditionalFormatting>
  <conditionalFormatting sqref="I722:N722 Q720:R723">
    <cfRule type="cellIs" dxfId="52" priority="55" operator="lessThan">
      <formula>0</formula>
    </cfRule>
  </conditionalFormatting>
  <conditionalFormatting sqref="P720:P723">
    <cfRule type="cellIs" dxfId="51" priority="54" operator="lessThan">
      <formula>0</formula>
    </cfRule>
  </conditionalFormatting>
  <conditionalFormatting sqref="O722:P722">
    <cfRule type="cellIs" dxfId="50" priority="53" operator="lessThan">
      <formula>0</formula>
    </cfRule>
  </conditionalFormatting>
  <conditionalFormatting sqref="Q655:Q658">
    <cfRule type="cellIs" dxfId="49" priority="52" operator="lessThan">
      <formula>0</formula>
    </cfRule>
  </conditionalFormatting>
  <conditionalFormatting sqref="Q638:R638 R639:R640">
    <cfRule type="cellIs" dxfId="48" priority="51" operator="lessThan">
      <formula>0</formula>
    </cfRule>
  </conditionalFormatting>
  <conditionalFormatting sqref="B638">
    <cfRule type="cellIs" dxfId="47" priority="50" operator="lessThan">
      <formula>0</formula>
    </cfRule>
  </conditionalFormatting>
  <conditionalFormatting sqref="Q639:Q640">
    <cfRule type="cellIs" dxfId="46" priority="49" operator="lessThan">
      <formula>0</formula>
    </cfRule>
  </conditionalFormatting>
  <conditionalFormatting sqref="B639:P640">
    <cfRule type="cellIs" dxfId="45" priority="46" operator="lessThan">
      <formula>0</formula>
    </cfRule>
  </conditionalFormatting>
  <conditionalFormatting sqref="B491">
    <cfRule type="cellIs" dxfId="44" priority="45" operator="lessThan">
      <formula>0</formula>
    </cfRule>
  </conditionalFormatting>
  <conditionalFormatting sqref="B492:N496">
    <cfRule type="cellIs" dxfId="43" priority="44" operator="lessThan">
      <formula>0</formula>
    </cfRule>
  </conditionalFormatting>
  <conditionalFormatting sqref="B492:N496">
    <cfRule type="expression" dxfId="42" priority="42">
      <formula>B492/A492&gt;1</formula>
    </cfRule>
    <cfRule type="expression" dxfId="41" priority="43">
      <formula>B492/A492&lt;1</formula>
    </cfRule>
  </conditionalFormatting>
  <conditionalFormatting sqref="P492:P496">
    <cfRule type="cellIs" dxfId="40" priority="41" operator="lessThan">
      <formula>0</formula>
    </cfRule>
  </conditionalFormatting>
  <conditionalFormatting sqref="P492:P496">
    <cfRule type="expression" dxfId="39" priority="39">
      <formula>P492/N492&gt;1</formula>
    </cfRule>
    <cfRule type="expression" dxfId="38" priority="40">
      <formula>P492/N492&lt;1</formula>
    </cfRule>
  </conditionalFormatting>
  <conditionalFormatting sqref="B357:P360">
    <cfRule type="cellIs" dxfId="37" priority="38" operator="lessThan">
      <formula>0</formula>
    </cfRule>
  </conditionalFormatting>
  <conditionalFormatting sqref="O616:O619">
    <cfRule type="cellIs" dxfId="36" priority="29" operator="lessThan">
      <formula>0</formula>
    </cfRule>
  </conditionalFormatting>
  <conditionalFormatting sqref="O605:O607">
    <cfRule type="cellIs" dxfId="35" priority="23" operator="lessThan">
      <formula>0</formula>
    </cfRule>
  </conditionalFormatting>
  <conditionalFormatting sqref="O626:O629">
    <cfRule type="cellIs" dxfId="34" priority="25" operator="lessThan">
      <formula>0</formula>
    </cfRule>
  </conditionalFormatting>
  <conditionalFormatting sqref="O616:O619">
    <cfRule type="cellIs" dxfId="33" priority="30" operator="lessThan">
      <formula>0</formula>
    </cfRule>
  </conditionalFormatting>
  <conditionalFormatting sqref="O605:O607">
    <cfRule type="cellIs" dxfId="32" priority="24" operator="lessThan">
      <formula>0</formula>
    </cfRule>
  </conditionalFormatting>
  <conditionalFormatting sqref="O351:O354">
    <cfRule type="cellIs" dxfId="31" priority="37" operator="lessThan">
      <formula>0</formula>
    </cfRule>
  </conditionalFormatting>
  <conditionalFormatting sqref="O363:O364">
    <cfRule type="cellIs" dxfId="30" priority="36" operator="lessThan">
      <formula>0</formula>
    </cfRule>
  </conditionalFormatting>
  <conditionalFormatting sqref="O369:O370">
    <cfRule type="cellIs" dxfId="29" priority="35" operator="lessThan">
      <formula>0</formula>
    </cfRule>
  </conditionalFormatting>
  <conditionalFormatting sqref="O375:O376">
    <cfRule type="cellIs" dxfId="28" priority="34" operator="lessThan">
      <formula>0</formula>
    </cfRule>
  </conditionalFormatting>
  <conditionalFormatting sqref="O381:O383">
    <cfRule type="cellIs" dxfId="27" priority="33" operator="lessThan">
      <formula>0</formula>
    </cfRule>
  </conditionalFormatting>
  <conditionalFormatting sqref="O593:O595">
    <cfRule type="cellIs" dxfId="26" priority="31" operator="lessThan">
      <formula>0</formula>
    </cfRule>
  </conditionalFormatting>
  <conditionalFormatting sqref="O593:O595">
    <cfRule type="cellIs" dxfId="25" priority="32" operator="lessThan">
      <formula>0</formula>
    </cfRule>
  </conditionalFormatting>
  <conditionalFormatting sqref="O621:O624">
    <cfRule type="cellIs" dxfId="24" priority="27" operator="lessThan">
      <formula>0</formula>
    </cfRule>
  </conditionalFormatting>
  <conditionalFormatting sqref="O621:O624">
    <cfRule type="cellIs" dxfId="23" priority="28" operator="lessThan">
      <formula>0</formula>
    </cfRule>
  </conditionalFormatting>
  <conditionalFormatting sqref="O626:O629">
    <cfRule type="cellIs" dxfId="22" priority="26" operator="lessThan">
      <formula>0</formula>
    </cfRule>
  </conditionalFormatting>
  <conditionalFormatting sqref="O611:O614">
    <cfRule type="cellIs" dxfId="21" priority="21" operator="lessThan">
      <formula>0</formula>
    </cfRule>
  </conditionalFormatting>
  <conditionalFormatting sqref="O611:O614">
    <cfRule type="cellIs" dxfId="20" priority="22" operator="lessThan">
      <formula>0</formula>
    </cfRule>
  </conditionalFormatting>
  <conditionalFormatting sqref="O461:O464">
    <cfRule type="cellIs" dxfId="19" priority="20" operator="lessThan">
      <formula>0</formula>
    </cfRule>
  </conditionalFormatting>
  <conditionalFormatting sqref="O507:O510">
    <cfRule type="cellIs" dxfId="18" priority="19" operator="lessThan">
      <formula>0</formula>
    </cfRule>
  </conditionalFormatting>
  <conditionalFormatting sqref="O507:O510">
    <cfRule type="expression" dxfId="17" priority="17">
      <formula>O507/M507&gt;1</formula>
    </cfRule>
    <cfRule type="expression" dxfId="16" priority="18">
      <formula>O507/M507&lt;1</formula>
    </cfRule>
  </conditionalFormatting>
  <conditionalFormatting sqref="O584:O587 O570:O573 O555:O558 O547:O550">
    <cfRule type="cellIs" dxfId="15" priority="16" operator="lessThan">
      <formula>0</formula>
    </cfRule>
  </conditionalFormatting>
  <conditionalFormatting sqref="O584:O587">
    <cfRule type="expression" dxfId="14" priority="14">
      <formula>O584/M584&gt;1</formula>
    </cfRule>
    <cfRule type="expression" dxfId="13" priority="15">
      <formula>O584/M584&lt;1</formula>
    </cfRule>
  </conditionalFormatting>
  <conditionalFormatting sqref="O676:O679">
    <cfRule type="cellIs" dxfId="12" priority="13" operator="lessThan">
      <formula>0</formula>
    </cfRule>
  </conditionalFormatting>
  <conditionalFormatting sqref="O680:O683">
    <cfRule type="cellIs" dxfId="11" priority="12" operator="lessThan">
      <formula>0</formula>
    </cfRule>
  </conditionalFormatting>
  <conditionalFormatting sqref="O684:O687">
    <cfRule type="cellIs" dxfId="10" priority="11" operator="lessThan">
      <formula>0</formula>
    </cfRule>
  </conditionalFormatting>
  <conditionalFormatting sqref="O688:O691">
    <cfRule type="cellIs" dxfId="9" priority="10" operator="lessThan">
      <formula>0</formula>
    </cfRule>
  </conditionalFormatting>
  <conditionalFormatting sqref="O696:O699">
    <cfRule type="cellIs" dxfId="8" priority="9" operator="lessThan">
      <formula>0</formula>
    </cfRule>
  </conditionalFormatting>
  <conditionalFormatting sqref="O700:O703">
    <cfRule type="cellIs" dxfId="7" priority="8" operator="lessThan">
      <formula>0</formula>
    </cfRule>
  </conditionalFormatting>
  <conditionalFormatting sqref="O704:O707">
    <cfRule type="cellIs" dxfId="6" priority="7" operator="lessThan">
      <formula>0</formula>
    </cfRule>
  </conditionalFormatting>
  <conditionalFormatting sqref="O712:O715">
    <cfRule type="cellIs" dxfId="5" priority="6" operator="lessThan">
      <formula>0</formula>
    </cfRule>
  </conditionalFormatting>
  <conditionalFormatting sqref="O716:O719">
    <cfRule type="cellIs" dxfId="4" priority="5" operator="lessThan">
      <formula>0</formula>
    </cfRule>
  </conditionalFormatting>
  <conditionalFormatting sqref="O720:O723">
    <cfRule type="cellIs" dxfId="3" priority="4" operator="lessThan">
      <formula>0</formula>
    </cfRule>
  </conditionalFormatting>
  <conditionalFormatting sqref="O492:O496">
    <cfRule type="cellIs" dxfId="2" priority="3" operator="lessThan">
      <formula>0</formula>
    </cfRule>
  </conditionalFormatting>
  <conditionalFormatting sqref="O492:O496">
    <cfRule type="expression" dxfId="1" priority="1">
      <formula>O492/M492&gt;1</formula>
    </cfRule>
    <cfRule type="expression" dxfId="0" priority="2">
      <formula>O492/M492&lt;1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U O A A B Q S w M E F A A C A A g A 4 p j U V A p U c G m k A A A A 9 w A A A B I A H A B D b 2 5 m a W c v U G F j a 2 F n Z S 5 4 b W w g o h g A K K A U A A A A A A A A A A A A A A A A A A A A A A A A A A A A h Y 9 N D o I w G E S v Q r q n f 8 b E k F I W b i U x I R q 3 T a n Q C B + G F s v d X H g k r y B G U X c u 5 8 1 b z N y v N 5 G N b R N d T O 9 s B y l i m K L I g O 5 K C 1 W K B n + M V y i T Y q v 0 S V U m m m R w y e j K F N X e n x N C Q g g 4 L H D X V 4 R T y s g h 3 x S 6 N q 1 C H 9 n + l 2 M L z i v Q B k m x f 4 2 R H D O 6 x I x z j q k g M x W 5 h a / B p 8 H P 9 g e K 9 d D 4 o T f S Q L w r B J m j I O 8 T 8 g F Q S w M E F A A C A A g A 4 p j U 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K Y 1 F T T w + 3 G P w s A A B a k A A A T A B w A R m 9 y b X V s Y X M v U 2 V j d G l v b j E u b S C i G A A o o B Q A A A A A A A A A A A A A A A A A A A A A A A A A A A D t X P 9 P 2 9 o V / 7 1 S / w c r T + 2 C h C A 2 E K A T b 8 o L K U Q l X 5 a k n Z 6 m q T L B o 1 n z B S V m H U K V C q s E r 9 s v W 8 t 4 t F P 3 W l S x U S G 9 8 n h 6 5 r / J n 7 J 7 j + 3 4 2 r 6 h c e I k J 9 Q I g X 1 9 f M 6 5 n 3 v O 8 f 1 6 G k p R L d W q Q l 7 / L / 7 6 5 o 2 b N x q P 5 L q y J u R L c i V O L l V h Q S g r 6 s 0 b A v n J 1 z b r R Y W U / E 5 Z n c j K 6 0 q Y X s R r V V W p q o 1 w 6 J G q b t y Z n G y Q d 4 v 0 3 Y l i r T L Z U G v F x 5 O h s b F x n c m i r M o S 4 a E z 2 5 a e / p 6 W / M F 4 + l W I S K 2 u E w 0 K W x t K i N A V 5 N W y M l G o y 9 X G H 2 v 1 S r x W 3 q x U 6 c N G G F i N b 2 + H 0 n J F C Y 0 L K i k V V O U v 6 t N x g R T W J k h Z s q p G p y c o P R S u l K q P G y 7 S f G m 9 6 i p c k R u q W V j d r K w q d S i O P 1 q / x S l + Q P V S e A / k 8 q Y i h B + P c Z 6 l 4 v K G E E 7 x H m U n E 9 z S b x 6 4 F F 3 k k i 5 m 8 y 7 K h F X G U O Y y M V 6 N c p k E r z i d T f G K v y 0 p 5 b V b L o l 3 7 5 Z r s s p 7 I b X k p k 7 J 6 6 W i y C O m D y Q e I I k l X h s t 2 V g / H b t 5 o 1 T l G p j N 5 h V V r c t r S j I W e 0 i M u q h U G 5 s N r / b f I A 7 w 5 M m T i Y b B D H w g V p X L W w 2 V U D a A 6 W S 8 V t k g M q k B T / y p s f G b o n 5 f q G 2 U i g t i 5 H Z F r j 9 W 1 I V 8 o m B 3 n I j l O B H D c a y q A Q F b o a 9 C / C q F p b H Q i N e L B h U h W y 8 V l a 5 q U i z L j U a p a K 9 N X J x 6 m A I F 8 5 s V o u k W V G F N U e V S e S F f y M T v P S x 8 m 0 3 c r t X X l P p C m q n M b W p r C / n O g 1 x s Y 0 O p r p G q / H Z T q W 9 Z Y Y 7 g t 1 q q K u F t P b Q R y u b l s 6 a 2 0 9 T + 1 9 Q O m t p x 8 5 J c f 2 h q P z a 1 s 6 a m Q e F p U z t v a h + B 7 B h + 3 8 F T v Z D 8 P R b C s a V c Z k z 4 + m v B 8 c T i R + U 8 h 7 d / a V 7 u A 9 l e U 3 t l 3 r 4 T w n c z m U U a q g y l D i n 9 5 W 5 T O 4 K / h M n 7 p v a z E C 4 k 4 s u 6 q P Z U p t L H c H F k U v 6 X q d 4 O Q 9 D S 6 N S s T z J e 8 K S K 9 q K p X T Q v v 6 M k h A t l d w L X Z 1 D + j L 5 0 u Q d S D 0 H q G T y 9 g B J C / 3 c h n C j k M m l D q L Y L v M 4 A 6 k u Q + A G Y n o O O p F 1 e C V J k M h K d l C K S J I j R O x H x T m R W E H h v t m r 6 N 6 i p / n Q X C k k 1 9 g G N f w E x o X w D l J + a 2 m v z W o O G 0 m X v 8 P i f M l U / g X f J x a F R k U O T 3 1 u Q p v M g A O c S + c z 9 X N x q y I / A 8 R f D M C 7 B 1 i 7 3 y d c r m U 6 M e W F G H 3 4 A q j 3 4 P Y d m a 7 W 7 3 s T f m 5 i 8 h F q 8 g X b 9 g T Q z a Y d 0 I r d k S v w e 6 n 8 M g i 4 A B R N N q v M e F B 4 R 0 0 2 m 4 8 n Y i l U b 4 w m o r N k V + G i q t + O s E L U C w q k X 2 f S l I 6 B 6 b p r y N 7 H 0 v Z 5 Y 6 m a g u 4 z e u D / A x X u m U m 6 a F + C G J 8 D y g D h U O n 8 / Z 6 r x G q g v W t K F c D 6 R e 5 C M J w y J O 0 z w e A s o 6 e A s J 1 Y K y 1 6 Z k N d b 8 c Z w 5 p + h 5 D 1 V z 2 Y Y n 8 w m O z K N S 2 d c I N a V z K c 6 l b z L R I E 9 J g L q o W M f X j 2 F 0 M r 6 f y E X S + c 7 F e F 8 D j X 7 D t A 6 N 9 u B N r A Q z u Y y d z v l q r / 9 E k h e m K D H M 6 m O a 8 7 E U h u w F w Y W V M I F O P p b 4 J 1 K L C Z j J v N T 0 2 e e Q z Q 5 v / o T R E 1 q 8 X 7 e F k C M G C u 0 h B O V / g 1 X F 8 B G t 1 t S v 3 8 Q 6 W Z 7 f K R 0 4 X w h k V j x Q R O j / E f 4 t J 3 T 7 6 o F h B 4 c T + G R x h i o A 5 R s L J v I + a H K a 7 N 8 H 1 6 x 1 Z 6 I u b f k h 5 A 3 0 L q 7 Z v d B / 8 q / A x 9 z f P q h 0 K U F / e z 5 o c d 7 I 9 L T i y P 6 C u U e u 1 / w h b m j 5 a 7 s G n 2 m x 7 N v x n 7 a y 7 A 8 q 5 1 2 1 p f J 8 j 7 r W x X P k L C a y h p O Q J j + B x z 3 E 8 i j g T y W X 0 5 a v Q o f h N D g p o f S v 1 J R h A 2 9 O D J r + g l i 6 j O j 1 n o v x x Y J f g J i H Q H j 4 0 z i e i a V 6 K u O t i 7 Z g a k m 2 1 A n A J z L O H N 5 C 7 0 z 8 x u x Z 3 V v D c d 1 f s d t / U y r b 3 l s V m k P 4 n K W a G 1 F D d 0 8 z P 4 C 5 X d i 9 r S 7 E m s x P D a t 9 w B o n g E 9 t c k B V M z 1 o W p 1 L 6 1 O 3 3 l 7 Z r R d B 4 H / W 3 j 7 n + a X 3 4 M o n d M g d H R 9 P t p C l o o Z o x c Y 9 Q l i h L 0 R m R u J u Z 5 i r q e Z 6 x n m O s p c z z L X c 8 z 1 f O j p W G s g m l M q t T + T c a g + r d a w R q L 6 A 6 M 4 7 B q x j m / r I 6 9 T f R A l s I M X I s v 5 0 B j N w B O j L 3 p h m t Z L I Q x t o e l j l D G d q D V 6 e a 6 P q 4 T w r y K R i G 6 w 5 K V D I G t J e g O k r W 7 j k a B H W 7 1 4 j 5 L d 6 p C O o 1 5 L 9 O e V p F X 5 Y L b 1 k V 3 Z / F Z l t V a m V 8 b M I p 1 K p P + W F X l N q Q N J o k D / V e R S y D 5 n 5 W w m + 2 w I u j k C r F M y U 9 a U z B R 3 m m m K A + z w 5 z m w w i n N M 1 N c 8 1 x A p f m u E P V v u g Y t d n M M d n N 8 7 O Y c 2 F 2 H W S e s 7 e F 1 B t q 3 m T O s g E g i Y 6 A i 3 0 D F r j D x a Q I Q L X C M K U l 8 W 5 J c x j S c e U y s E D K x k R 8 a X Z H R 1 7 l Y r L D M W r D M c m G Z 9 Q U W P + e T s U L J 9 F z 4 H R d n v 6 X X O X G s Q E h M n 1 j i d 4 o l Z 6 9 4 K F P 7 a A G M M g B G + Q B G v Q L Y 0 w o F W q S Y + C X x A 5 j k i m B + L 7 S g B W e G A W e G D 8 6 M V 3 C u W C 9 C i w O 7 b U L i 4 y B 5 x a H L Z S + 0 G E 0 z G E 3 z M Z p 2 Y o R h 9 Q 4 r o C L j f C L f + U S X 8 6 F Y h E S L K O P G I t + N R Z c b 9 3 k t F S 1 W j D u L f H c W / X R n n 5 a E 0 c L J 9 G j F q R 6 3 F 4 t T d H / x 1 Y N p 1 z Z W c 6 m B N N A r 9 0 P a P p f w 1 T H m 7 D g k B / B h + u k q E u f M X 1 s t 7 A s e j v U O + y t t F k m u f O e q Z S D n v t y 2 q 0 I u w g 4 W i Z y A d L J i 5 H l P c B 9 3 P a D 1 H 2 b + S o z 0 6 j 8 R n / z H Z h z t P M h G 1 M 6 H b E T t v M h p t B 3 5 B P O S B 0 9 q 7 x + D 8 y X H K Q k P z m Q I G p A 7 9 X O f D 1 p / Z C b i R f 5 E v O i a i O / z d i W s W D E 9 K X 5 H q u N + F I 4 t V 1 h x Z s Z L / O F S x 6 O l Y W 4 b w 4 o u M 6 P I n 1 B 0 z S d e w 6 1 v W B t H Z B a n R P 7 q l O h a n k K / g w 8 t 2 s x C j c h f q R F d S z W 4 N y K i h Z q Z n h f 5 0 / O i a 3 o e 0 X 5 K t L g y 4 V y M 9 j q e i g b j q W A 8 x b h g a w f x Y M w / F U u a 9 k 5 3 q Q Y T B 4 G h D 9 b Q R Q y G 7 n 1 E b m 7 n H 7 7 y n G P p j q V D n u Z T C D T 3 u n v b P C o x f M 2 9 T k u Y B z u G r z l n o N 9 t R J 8 J A n o Q 0 F 1 G H k V g 5 J z 5 l m 6 N P O i e B 0 b u N v J Z B E b O 2 T z c r Z H P B m v i P a 6 J t 6 N 0 m D V T N T T r 4 e a B 0 u F b N O e U Q L c W P R e E 7 S B s u 4 x 8 H o G R c w 4 q d G v k 8 0 H Y / n L D N p M x r + v 8 f 0 H W v G 5 P x A P k e D L n e V X H t + P Y l u A R P c v M V M C f 8 7 9 e G f p z e J a R O p S T p z 3 K b 3 d y s 1 e 2 P p 5 8 Z F T p 7 e R g F 4 x 8 P H b n Q f p u D 2 f W P I j x e O D L A + f 2 p 6 U 8 M O n u q B E j A M E 5 H X + 0 8 e 2 Q i 0 / q f P 6 E i E + C f D l e 4 Z M u 7 f e f + y S g j z t y O 9 D Q n + 2 s / g r q 3 3 b Q f u v Z 2 3 Z K R r v r s R 1 x Q B X y Y / / e g F T t e f P b g P T 0 t n O s p Z S 5 l 8 Z Z I D o K J M f 9 l O N + 2 n E / 4 7 i P O u 5 n H f d z j v t 5 u A + y 9 g V Z + / o + R 4 F 1 W m g 0 M / e h h n Q E s v f h x u / L y e C H u h 2 G l b k P N S j Y s / f h B m 9 k M v i h h n G 4 W f x Q Q z N 6 m f x Q w z n o b H 6 o w R i V j H 6 4 Q c S W 1 Q 8 3 W g g y + + E G a L D Z / X B j g S f D H 2 6 c R j T L H 2 p Q R z b T H 2 5 U 8 W X 7 w 4 3 X S G b 8 w w 1 p k P U P 1 V b Z I O t f + 1 0 X a H 0 o O M A f n K n o 2 K G u T e Y / 3 D 6 J L / s f a r y u W Q Z A 1 F h f i y y A q B H + U j M B o m 6 U a 5 k B E D f i 1 y 4 L I G 6 4 R z s T I G 5 s g 2 y A w R i r b 2 M s 2 w 7 m 4 R 9 e D y Y U A m P v f 0 Z A L M b e d V Z A J B X o M j M g E u 2 7 z A 6 I R P s u M w Q i 0 T 7 I E h g E + f 5 m C U R i 6 E G m w M D Q + 5 s p E I m h B 9 k C E a 2 l j 3 D a K f Z A 6 / C t O s g Y G I T v / m Y M R G L o Q d b A I H x 3 G b 7 / D 1 B L A Q I t A B Q A A g A I A O K Y 1 F Q K V H B p p A A A A P c A A A A S A A A A A A A A A A A A A A A A A A A A A A B D b 2 5 m a W c v U G F j a 2 F n Z S 5 4 b W x Q S w E C L Q A U A A I A C A D i m N R U D 8 r p q 6 Q A A A D p A A A A E w A A A A A A A A A A A A A A A A D w A A A A W 0 N v b n R l b n R f V H l w Z X N d L n h t b F B L A Q I t A B Q A A g A I A O K Y 1 F T T w + 3 G P w s A A B a k A A A T A A A A A A A A A A A A A A A A A O E B A A B G b 3 J t d W x h c y 9 T Z W N 0 a W 9 u M S 5 t U E s F B g A A A A A D A A M A w g A A A G 0 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n v A g A A A A A A 1 + 8 C 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y L T A 0 L T I 0 V D A z O j M 5 O j U w L j E y N D M 5 N D l a I i A v P j x F b n R y e S B U e X B l P S J G a W x s R X J y b 3 J D b 3 V u d C I g V m F s d W U 9 I m w w 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2 R l I i B W Y W x 1 Z T 0 i c 1 V u a 2 5 v d 2 4 i I C 8 + P E V u d H J 5 I F R 5 c G U 9 I k Z p b G x T d G F 0 d X M i I F Z h b H V l P S J z V 2 F p d G l u Z 0 Z v c k V 4 Y 2 V s U m V m c m V z a C I g L z 4 8 R W 5 0 c n k g V H l w Z T 0 i R m l s b E N v d W 5 0 I i B W Y W x 1 Z T 0 i b D c 3 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E l 0 Z W 0 + P E l 0 Z W 1 M b 2 N h d G l v b j 4 8 S X R l b V R 5 c G U + R m 9 y b X V s Y T w v S X R l b V R 5 c G U + P E l 0 Z W 1 Q Y X R o P l N l Y 3 R p b 2 4 x L 1 N 0 b 2 N r J T I w U H J p Y 2 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k Z p b G x U Y X J n Z X Q i I F Z h b H V l P S J z U 3 R v Y 2 t f U H J p Y 2 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Y x M z E 3 O V 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O T Y x O T c 5 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I 4 M T M 5 M 1 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z N j E y M T B 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j E w N T A 5 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z A w M j g w 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k 3 O T U y O V 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w N z k y O T 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Q x O D A 4 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1 N z c 2 N D J 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z Y 3 M T M 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v g u K v g u K X g u L H g u I H g u J f g u K P g u L H g u J 7 g u K L g u Y w 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t d I i A v P j x F b n R y e S B U e X B l P S J G a W x s Q 2 9 s d W 1 u V H l w Z X M i I F Z h b H V l P S J z Q m d B Q U F B Q U F B Q T 0 9 I i A v P j x F b n R y e S B U e X B l P S J G a W x s T G F z d F V w Z G F 0 Z W Q i I F Z h b H V l P S J k M j A y M i 0 w N i 0 y M F Q x M D o 0 N D o w N i 4 0 N j U 3 M j U 3 W i I g L z 4 8 R W 5 0 c n k g V H l w Z T 0 i R m l s b E V y c m 9 y Q 2 9 1 b n Q i I F Z h b H V l P S J s M C I g L z 4 8 R W 5 0 c n k g V H l w Z T 0 i R m l s b E V y c m 9 y Q 2 9 k Z S I g V m F s d W U 9 I n N V b m t u b 3 d u I i A v P j x F b n R y e S B U e X B l P S J G a W x s Q 2 9 1 b n Q i I F Z h b H V l P S J s O D Y 4 I i A v P j x F b n R y e S B U e X B l P S J G a W x s V G F y Z 2 V 0 I i B W Y W x 1 Z T 0 i c 1 N 0 b 2 N r X 1 B y a W N l 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U 3 R v Y 2 s g U H J p Y 2 U v Q X B w Z W 5 k Z W Q g U X V l c n k u e + C 4 q + C 4 p e C 4 s e C 4 g e C 4 l + C 4 o + C 4 s e C 4 n u C 4 o u C 5 j C w w f S Z x d W 9 0 O y w m c X V v d D t T Z W N 0 a W 9 u M S 9 T d G 9 j a y B Q c m l j Z S 9 B c H B l b m R l Z C B R d W V y e S 5 7 4 L m A 4 L i b 4 L i 0 4 L i U L D F 9 J n F 1 b 3 Q 7 L C Z x d W 9 0 O 1 N l Y 3 R p b 2 4 x L 1 N 0 b 2 N r I F B y a W N l L 0 F w c G V u Z G V k I F F 1 Z X J 5 L n v g u K r g u L n g u I f g u K r g u L j g u J Q s M n 0 m c X V v d D s s J n F 1 b 3 Q 7 U 2 V j d G l v b j E v U 3 R v Y 2 s g U H J p Y 2 U v Q X B w Z W 5 k Z W Q g U X V l c n k u e + C 4 l e C 5 i O C 4 s + C 4 q u C 4 u O C 4 l C w z f S Z x d W 9 0 O y w m c X V v d D t T Z W N 0 a W 9 u M S 9 T d G 9 j a y B Q c m l j Z S 9 B c H B l b m R l Z C B R d W V y e S 5 7 4 L i l 4 L m I 4 L i y 4 L i q 4 L i 4 4 L i U L D R 9 J n F 1 b 3 Q 7 L C Z x d W 9 0 O 1 N l Y 3 R p b 2 4 x L 1 N 0 b 2 N r I F B y a W N l L 0 F w c G V u Z G V k I F F 1 Z X J 5 L n v g u Y D g u J v g u K X g u L X g u Y j g u K L g u J k g 4 L m B 4 L i b 4 L i l 4 L i H L D V 9 J n F 1 b 3 Q 7 L C Z x d W 9 0 O 1 N l Y 3 R p b 2 4 x L 1 N 0 b 2 N r I F B y a W N l L 0 F w c G V u Z G V k I F F 1 Z X J 5 L n s l 4 L m A 4 L i b 4 L i l 4 L i 1 4 L m I 4 L i i 4 L i Z I O C 5 g e C 4 m + C 4 p e C 4 h y w 2 f S Z x d W 9 0 O 1 0 s J n F 1 b 3 Q 7 Q 2 9 s d W 1 u Q 2 9 1 b n Q m c X V v d D s 6 N y w m c X V v d D t L Z X l D b 2 x 1 b W 5 O Y W 1 l c y Z x d W 9 0 O z p b X S w m c X V v d D t D b 2 x 1 b W 5 J Z G V u d G l 0 a W V z J n F 1 b 3 Q 7 O l s m c X V v d D t T Z W N 0 a W 9 u M S 9 T d G 9 j a y B Q c m l j Z S 9 B c H B l b m R l Z C B R d W V y e S 5 7 4 L i r 4 L i l 4 L i x 4 L i B 4 L i X 4 L i j 4 L i x 4 L i e 4 L i i 4 L m M L D B 9 J n F 1 b 3 Q 7 L C Z x d W 9 0 O 1 N l Y 3 R p b 2 4 x L 1 N 0 b 2 N r I F B y a W N l L 0 F w c G V u Z G V k I F F 1 Z X J 5 L n v g u Y D g u J v g u L T g u J Q s M X 0 m c X V v d D s s J n F 1 b 3 Q 7 U 2 V j d G l v b j E v U 3 R v Y 2 s g U H J p Y 2 U v Q X B w Z W 5 k Z W Q g U X V l c n k u e + C 4 q u C 4 u e C 4 h + C 4 q u C 4 u O C 4 l C w y f S Z x d W 9 0 O y w m c X V v d D t T Z W N 0 a W 9 u M S 9 T d G 9 j a y B Q c m l j Z S 9 B c H B l b m R l Z C B R d W V y e S 5 7 4 L i V 4 L m I 4 L i z 4 L i q 4 L i 4 4 L i U L D N 9 J n F 1 b 3 Q 7 L C Z x d W 9 0 O 1 N l Y 3 R p b 2 4 x L 1 N 0 b 2 N r I F B y a W N l L 0 F w c G V u Z G V k I F F 1 Z X J 5 L n v g u K X g u Y j g u L L g u K r g u L j g u J Q s N H 0 m c X V v d D s s J n F 1 b 3 Q 7 U 2 V j d G l v b j E v U 3 R v Y 2 s g U H J p Y 2 U v Q X B w Z W 5 k Z W Q g U X V l c n k u e + C 5 g O C 4 m + C 4 p e C 4 t e C 5 i O C 4 o u C 4 m S D g u Y H g u J v g u K X g u I c s N X 0 m c X V v d D s s J n F 1 b 3 Q 7 U 2 V j d G l v b j E v U 3 R v Y 2 s g U H J p Y 2 U v Q X B w Z W 5 k Z W Q g U X V l c n k u e y X g u Y D g u J v g u K X g u L X g u Y j g u K L g u J k g 4 L m B 4 L i b 4 L i l 4 L i H L D Z 9 J n F 1 b 3 Q 7 X S w m c X V v d D t S Z W x h d G l v b n N o a X B J b m Z v J n F 1 b 3 Q 7 O l t d f S I g L z 4 8 L 1 N 0 Y W J s Z U V u d H J p Z X M + P C 9 J d G V t P j x J d G V t P j x J d G V t T G 9 j Y X R p b 2 4 + P E l 0 Z W 1 U e X B l P k Z v c m 1 1 b G E 8 L 0 l 0 Z W 1 U e X B l P j x J d G V t U G F 0 a D 5 T Z W N 0 a W 9 u M S 9 T d G 9 j a y U y M F B y a W N l J T I w K D I p L 1 N v d X J j Z T w v S X R l b V B h d G g + P C 9 J d G V t T G 9 j Y X R p b 2 4 + P F N 0 Y W J s Z U V u d H J p Z X M g L z 4 8 L 0 l 0 Z W 0 + P E l 0 Z W 0 + P E l 0 Z W 1 M b 2 N h d G l v b j 4 8 S X R l b V R 5 c G U + R m 9 y b X V s Y T w v S X R l b V R 5 c G U + P E l 0 Z W 1 Q Y X R o P l N l Y 3 R p b 2 4 x L 1 N 0 b 2 N r J T I w U H J p Y 2 U l M j A o M i k v R G F 0 Y T I 8 L 0 l 0 Z W 1 Q Y X R o P j w v S X R l b U x v Y 2 F 0 a W 9 u P j x T d G F i b G V F b n R y a W V z I C 8 + P C 9 J d G V t P j x J d G V t P j x J d G V t T G 9 j Y X R p b 2 4 + P E l 0 Z W 1 U e X B l P k Z v c m 1 1 b G E 8 L 0 l 0 Z W 1 U e X B l P j x J d G V t U G F 0 a D 5 T Z W N 0 a W 9 u M S 9 T d G 9 j a y U y M F B y a W N l J T I w K D I p L 0 F w c G V u Z G V k J T I w U X V l c n k 8 L 0 l 0 Z W 1 Q Y X R o P j w v S X R l b U x v Y 2 F 0 a W 9 u P j x T d G F i b G V F b n R y a W V z I C 8 + P C 9 J d G V t P j x J d G V t P j x J d G V t T G 9 j Y X R p b 2 4 + P E l 0 Z W 1 U e X B l P k Z v c m 1 1 b G E 8 L 0 l 0 Z W 1 U e X B l P j x J d G V t U G F 0 a D 5 T Z W N 0 a W 9 u M S 9 T d G 9 j a y U y M F B y a W N l J T I w K D I p 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O T k y N T A w 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z M z E 1 O D J 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T M 5 M T E 5 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I 3 O D c 0 N l 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2 M D g x N T N 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3 N z c 0 M T Z 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D c 2 N j I 4 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I 2 N j E 3 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j I 1 M T k 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g w N D k 5 M V 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1 M T Y y 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j c 1 N T 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T g 0 O T Y 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T Q 0 M j Q 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0 N D M 3 M j 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T k z M z I 4 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y 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M j I x N j 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x N j U w N T I 3 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j o w M j o w O C 4 y M z A 4 N z M 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o M i k v U 2 9 1 c m N l P C 9 J d G V t U G F 0 a D 4 8 L 0 l 0 Z W 1 M b 2 N h d G l v b j 4 8 U 3 R h Y m x l R W 5 0 c m l l c y A v P j w v S X R l b T 4 8 S X R l b T 4 8 S X R l b U x v Y 2 F 0 a W 9 u P j x J d G V t V H l w Z T 5 G b 3 J t d W x h P C 9 J d G V t V H l w Z T 4 8 S X R l b V B h d G g + U 2 V j d G l v b j E v V G F i b G U l M j A x M C U y M C g y K S 9 E Y X R h M T A 8 L 0 l 0 Z W 1 Q Y X R o P j w v S X R l b U x v Y 2 F 0 a W 9 u P j x T d G F i b G V F b n R y a W V z I C 8 + P C 9 J d G V t P j x J d G V t P j x J d G V t T G 9 j Y X R p b 2 4 + P E l 0 Z W 1 U e X B l P k Z v c m 1 1 b G E 8 L 0 l 0 Z W 1 U e X B l P j x J d G V t U G F 0 a D 5 T Z W N 0 a W 9 u M S 9 U Y W J s Z S U y M D E w J T I w K D I p L 0 N o Y W 5 n Z W Q l M j B U e X B l P C 9 J d G V t U G F 0 a D 4 8 L 0 l 0 Z W 1 M b 2 N h d G l v b j 4 8 U 3 R h Y m x l R W 5 0 c m l l c y A v P j w v S X R l b T 4 8 S X R l b T 4 8 S X R l b U x v Y 2 F 0 a W 9 u P j x J d G V t V H l w Z T 5 G b 3 J t d W x h P C 9 J d G V t V H l w Z T 4 8 S X R l b V B h d G g + U 2 V j d G l v b j E v V G F i b G U l M j A x M 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2 N T c 1 N z 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U y M C g y K S 9 T b 3 V y Y 2 U 8 L 0 l 0 Z W 1 Q Y X R o P j w v S X R l b U x v Y 2 F 0 a W 9 u P j x T d G F i b G V F b n R y a W V z I C 8 + P C 9 J d G V t P j x J d G V t P j x J d G V t T G 9 j Y X R p b 2 4 + P E l 0 Z W 1 U e X B l P k Z v c m 1 1 b G E 8 L 0 l 0 Z W 1 U e X B l P j x J d G V t U G F 0 a D 5 T Z W N 0 a W 9 u M S 9 U Y W J s Z S U y M D E x J T I w K D I p L 0 R h d G E x M T w v S X R l b V B h d G g + P C 9 J d G V t T G 9 j Y X R p b 2 4 + P F N 0 Y W J s Z U V u d H J p Z X M g L z 4 8 L 0 l 0 Z W 0 + P E l 0 Z W 0 + P E l 0 Z W 1 M b 2 N h d G l v b j 4 8 S X R l b V R 5 c G U + R m 9 y b X V s Y T w v S X R l b V R 5 c G U + P E l 0 Z W 1 Q Y X R o P l N l Y 3 R p b 2 4 x L 1 R h Y m x l J T I w 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o M i k v U 2 9 1 c m N l P C 9 J d G V t U G F 0 a D 4 8 L 0 l 0 Z W 1 M b 2 N h d G l v b j 4 8 U 3 R h Y m x l R W 5 0 c m l l c y A v P j w v S X R l b T 4 8 S X R l b T 4 8 S X R l b U x v Y 2 F 0 a W 9 u P j x J d G V t V H l w Z T 5 G b 3 J t d W x h P C 9 J d G V t V H l w Z T 4 8 S X R l b V B h d G g + U 2 V j d G l v b j E v V G F i b G U l M j A z J T I w K D I p L 0 R h d G E z P C 9 J d G V t U G F 0 a D 4 8 L 0 l 0 Z W 1 M b 2 N h d G l v b j 4 8 U 3 R h Y m x l R W 5 0 c m l l c y A v P j w v S X R l b T 4 8 S X R l b T 4 8 S X R l b U x v Y 2 F 0 a W 9 u P j x J d G V t V H l w Z T 5 G b 3 J t d W x h P C 9 J d G V t V H l w Z T 4 8 S X R l b V B h d G g + U 2 V j d G l v b j E v V G F i b G U l M j A 0 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I w N j M z 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y K S 9 T b 3 V y Y 2 U 8 L 0 l 0 Z W 1 Q Y X R o P j w v S X R l b U x v Y 2 F 0 a W 9 u P j x T d G F i b G V F b n R y a W V z I C 8 + P C 9 J d G V t P j x J d G V t P j x J d G V t T G 9 j Y X R p b 2 4 + P E l 0 Z W 1 U e X B l P k Z v c m 1 1 b G E 8 L 0 l 0 Z W 1 U e X B l P j x J d G V t U G F 0 a D 5 T Z W N 0 a W 9 u M S 9 U Y W J s Z S U y M D Q l M j A o M i k v R G F 0 Y T Q 8 L 0 l 0 Z W 1 Q Y X R o P j w v S X R l b U x v Y 2 F 0 a W 9 u P j x T d G F i b G V F b n R y a W V z I C 8 + P C 9 J d G V t P j x J d G V t P j x J d G V t T G 9 j Y X R p b 2 4 + P E l 0 Z W 1 U e X B l P k Z v c m 1 1 b G E 8 L 0 l 0 Z W 1 U e X B l P j x J d G V t U G F 0 a D 5 T Z W N 0 a W 9 u M S 9 U Y W J s Z S U y M D U 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2 M D U w N z 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l M j A o M i k v U 2 9 1 c m N l P C 9 J d G V t U G F 0 a D 4 8 L 0 l 0 Z W 1 M b 2 N h d G l v b j 4 8 U 3 R h Y m x l R W 5 0 c m l l c y A v P j w v S X R l b T 4 8 S X R l b T 4 8 S X R l b U x v Y 2 F 0 a W 9 u P j x J d G V t V H l w Z T 5 G b 3 J t d W x h P C 9 J d G V t V H l w Z T 4 8 S X R l b V B h d G g + U 2 V j d G l v b j E v V G F i b G U l M j A 2 J T I w K D I p L 0 R h d G E 2 P C 9 J d G V t U G F 0 a D 4 8 L 0 l 0 Z W 1 M b 2 N h d G l v b j 4 8 U 3 R h Y m x l R W 5 0 c m l l c y A v P j w v S X R l b T 4 8 S X R l b T 4 8 S X R l b U x v Y 2 F 0 a W 9 u P j x J d G V t V H l w Z T 5 G b 3 J t d W x h P C 9 J d G V t V H l w Z T 4 8 S X R l b V B h d G g + U 2 V j d G l v b j E v V G F i b G U l M j A 2 J T I w K D I p L 0 N o Y W 5 n Z W Q l M j B U e X B l P C 9 J d G V t U G F 0 a D 4 8 L 0 l 0 Z W 1 M b 2 N h d G l v b j 4 8 U 3 R h Y m x l R W 5 0 c m l l c y A v P j w v S X R l b T 4 8 S X R l b T 4 8 S X R l b U x v Y 2 F 0 a W 9 u P j x J d G V t V H l w Z T 5 G b 3 J t d W x h P C 9 J d G V t V H l w Z T 4 8 S X R l b V B h d G g + U 2 V j d G l v b j E v V G F i b G U l M j A 3 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y K S 9 T b 3 V y Y 2 U 8 L 0 l 0 Z W 1 Q Y X R o P j w v S X R l b U x v Y 2 F 0 a W 9 u P j x T d G F i b G V F b n R y a W V z I C 8 + P C 9 J d G V t P j x J d G V t P j x J d G V t T G 9 j Y X R p b 2 4 + P E l 0 Z W 1 U e X B l P k Z v c m 1 1 b G E 8 L 0 l 0 Z W 1 U e X B l P j x J d G V t U G F 0 a D 5 T Z W N 0 a W 9 u M S 9 U Y W J s Z S U y M D c l M j A o M i k v R G F 0 Y T c 8 L 0 l 0 Z W 1 Q Y X R o P j w v S X R l b U x v Y 2 F 0 a W 9 u P j x T d G F i b G V F b n R y a W V z I C 8 + P C 9 J d G V t P j x J d G V t P j x J d G V t T G 9 j Y X R p b 2 4 + P E l 0 Z W 1 U e X B l P k Z v c m 1 1 b G E 8 L 0 l 0 Z W 1 U e X B l P j x J d G V t U G F 0 a D 5 T Z W N 0 a W 9 u M S 9 U Y W J s Z S U y M D c l M j A o M i k v Q 2 h h b m d l Z C U y M F R 5 c G U 8 L 0 l 0 Z W 1 Q Y X R o P j w v S X R l b U x v Y 2 F 0 a W 9 u P j x T d G F i b G V F b n R y a W V z I C 8 + P C 9 J d G V t P j x J d G V t P j x J d G V t T G 9 j Y X R p b 2 4 + P E l 0 Z W 1 U e X B l P k Z v c m 1 1 b G E 8 L 0 l 0 Z W 1 U e X B l P j x J d G V t U G F 0 a D 5 T Z W N 0 a W 9 u M S 9 U Y W J s Z S U y M D g 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U w M T E y M z 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M i k v U 2 9 1 c m N l P C 9 J d G V t U G F 0 a D 4 8 L 0 l 0 Z W 1 M b 2 N h d G l v b j 4 8 U 3 R h Y m x l R W 5 0 c m l l c y A v P j w v S X R l b T 4 8 S X R l b T 4 8 S X R l b U x v Y 2 F 0 a W 9 u P j x J d G V t V H l w Z T 5 G b 3 J t d W x h P C 9 J d G V t V H l w Z T 4 8 S X R l b V B h d G g + U 2 V j d G l v b j E v V G F i b G U l M j A 5 J T I w K D I p L 0 R h d G E 5 P C 9 J d G V t U G F 0 a D 4 8 L 0 l 0 Z W 1 M b 2 N h d G l v b j 4 8 U 3 R h Y m x l R W 5 0 c m l l c y A v P j w v S X R l b T 4 8 S X R l b T 4 8 S X R l b U x v Y 2 F 0 a W 9 u P j x J d G V t V H l w Z T 5 G b 3 J t d W x h P C 9 J d G V t V H l w Z T 4 8 S X R l b V B h d G g + U 2 V j d G l v b j E v V G F i b G U l M j A 5 J T I w K D I p L 0 N o Y W 5 n Z W Q l M j B U e X B l P C 9 J d G V t U G F 0 a D 4 8 L 0 l 0 Z W 1 M b 2 N h d G l v b j 4 8 U 3 R h Y m x l R W 5 0 c m l l c y A v P j w v S X R l b T 4 8 L 0 l 0 Z W 1 z P j w v T G 9 j Y W x Q Y W N r Y W d l T W V 0 Y W R h d G F G a W x l P h Y A A A B Q S w U G A A A A A A A A A A A A A A A A A A A A A A A A J g E A A A E A A A D Q j J 3 f A R X R E Y x 6 A M B P w p f r A Q A A A K S o F 6 G 7 l d J A n 3 u K 7 s 0 9 z s k A A A A A A g A A A A A A E G Y A A A A B A A A g A A A A j h M f W 9 J U t 2 Y q t A i 2 d 0 e w B h v S 1 4 J e 2 x n / 6 q K z v 6 u X A Z k A A A A A D o A A A A A C A A A g A A A A h 0 a t a B 3 0 P r C h 3 N b 6 d D H I h b H m a C p 9 g / A G 4 b l W Q k m U e c p Q A A A A 4 1 I p B Q T C F O 8 F n c J 8 T I 3 h g 2 Z k l S K k 2 X g m h 4 e c s z F G I r O n E q 4 Z g O z m h P G J t 4 V C O H 0 c 5 w z o C C S G L V 3 0 L W Y m N e W w + K 6 w N T j 6 t 3 e A 2 0 E R m g N L b t J A A A A A S W a u L H o c Z r r f s p u g r G s k 5 u 7 k K G D y s a B N c T d H E N G D w S S r i i O k h x / F H R o X 3 S l u Z K u h h M / 3 o o L e t C X o x / u K 0 / B t g 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8</vt:i4>
      </vt:variant>
    </vt:vector>
  </HeadingPairs>
  <TitlesOfParts>
    <vt:vector size="8" baseType="lpstr">
      <vt:lpstr>Price</vt:lpstr>
      <vt:lpstr>Form - Normal</vt:lpstr>
      <vt:lpstr>Form - Financial</vt:lpstr>
      <vt:lpstr>CPALL</vt:lpstr>
      <vt:lpstr>MAKRO</vt:lpstr>
      <vt:lpstr>MTC</vt:lpstr>
      <vt:lpstr>MEGA</vt:lpstr>
      <vt:lpstr>COM7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chanyarat</cp:lastModifiedBy>
  <dcterms:created xsi:type="dcterms:W3CDTF">2020-09-21T15:20:24Z</dcterms:created>
  <dcterms:modified xsi:type="dcterms:W3CDTF">2022-08-23T13:53:08Z</dcterms:modified>
</cp:coreProperties>
</file>