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https://d.docs.live.net/a43033f4c4cd419f/Desktop/"/>
    </mc:Choice>
  </mc:AlternateContent>
  <xr:revisionPtr revIDLastSave="15" documentId="8_{5C14438C-5E7E-473A-998A-DAF1C44B28B7}" xr6:coauthVersionLast="47" xr6:coauthVersionMax="47" xr10:uidLastSave="{8F69588C-A0E8-40A4-9D62-91D810B681A0}"/>
  <bookViews>
    <workbookView xWindow="-108" yWindow="-108" windowWidth="23256" windowHeight="12456" tabRatio="790" activeTab="8" xr2:uid="{00000000-000D-0000-FFFF-FFFF00000000}"/>
  </bookViews>
  <sheets>
    <sheet name="Price" sheetId="22" r:id="rId1"/>
    <sheet name="Form - Normal" sheetId="15" r:id="rId2"/>
    <sheet name="Form - Normal22" sheetId="34" r:id="rId3"/>
    <sheet name="Form - Financial" sheetId="17" r:id="rId4"/>
    <sheet name="CPALL" sheetId="18" r:id="rId5"/>
    <sheet name="MAKRO" sheetId="19" r:id="rId6"/>
    <sheet name="MTC" sheetId="20" r:id="rId7"/>
    <sheet name="CPALL_Test" sheetId="25" r:id="rId8"/>
    <sheet name="DOHOME" sheetId="30" r:id="rId9"/>
  </sheets>
  <definedNames>
    <definedName name="ExternalData_1" localSheetId="0" hidden="1">Price!$B$1:$H$885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67" i="30" l="1"/>
  <c r="V667" i="30"/>
  <c r="T667" i="30"/>
  <c r="V668" i="30"/>
  <c r="U668" i="30"/>
  <c r="T668" i="30"/>
  <c r="T650" i="30"/>
  <c r="T655" i="30" s="1"/>
  <c r="T657" i="30" s="1"/>
  <c r="V648" i="30"/>
  <c r="U648" i="30"/>
  <c r="S462" i="30"/>
  <c r="T654" i="30"/>
  <c r="T652" i="30"/>
  <c r="Q465" i="30"/>
  <c r="P629" i="34"/>
  <c r="P628" i="34"/>
  <c r="P627" i="34"/>
  <c r="P626" i="34"/>
  <c r="P624" i="34"/>
  <c r="P623" i="34"/>
  <c r="P622" i="34"/>
  <c r="P621" i="34"/>
  <c r="P619" i="34"/>
  <c r="P618" i="34"/>
  <c r="P617" i="34"/>
  <c r="P616" i="34"/>
  <c r="P614" i="34"/>
  <c r="P613" i="34"/>
  <c r="P612" i="34"/>
  <c r="P611" i="34"/>
  <c r="P605" i="34"/>
  <c r="P602" i="34"/>
  <c r="P608" i="34" s="1"/>
  <c r="P601" i="34"/>
  <c r="P600" i="34"/>
  <c r="P599" i="34"/>
  <c r="P596" i="34"/>
  <c r="P595" i="34"/>
  <c r="P594" i="34"/>
  <c r="P593" i="34"/>
  <c r="P587" i="34"/>
  <c r="P586" i="34"/>
  <c r="P585" i="34"/>
  <c r="P588" i="34" s="1"/>
  <c r="P584" i="34"/>
  <c r="P581" i="34"/>
  <c r="P580" i="34"/>
  <c r="P579" i="34"/>
  <c r="P578" i="34"/>
  <c r="P577" i="34"/>
  <c r="P566" i="34"/>
  <c r="P565" i="34"/>
  <c r="P564" i="34"/>
  <c r="P563" i="34"/>
  <c r="P567" i="34" s="1"/>
  <c r="P543" i="34"/>
  <c r="P542" i="34"/>
  <c r="P541" i="34"/>
  <c r="P544" i="34" s="1"/>
  <c r="P540" i="34"/>
  <c r="P535" i="34"/>
  <c r="P534" i="34"/>
  <c r="P533" i="34"/>
  <c r="P532" i="34"/>
  <c r="P527" i="34"/>
  <c r="P526" i="34"/>
  <c r="P525" i="34"/>
  <c r="P524" i="34"/>
  <c r="P528" i="34" s="1"/>
  <c r="P530" i="34" s="1"/>
  <c r="P520" i="34"/>
  <c r="P519" i="34"/>
  <c r="P518" i="34"/>
  <c r="P517" i="34"/>
  <c r="P516" i="34"/>
  <c r="P502" i="34"/>
  <c r="P501" i="34"/>
  <c r="P500" i="34"/>
  <c r="P503" i="34" s="1"/>
  <c r="P499" i="34"/>
  <c r="P495" i="34"/>
  <c r="P494" i="34"/>
  <c r="P493" i="34"/>
  <c r="P496" i="34" s="1"/>
  <c r="P492" i="34"/>
  <c r="P489" i="34"/>
  <c r="P488" i="34"/>
  <c r="P487" i="34"/>
  <c r="P486" i="34"/>
  <c r="P483" i="34"/>
  <c r="P482" i="34"/>
  <c r="P481" i="34"/>
  <c r="P480" i="34"/>
  <c r="P484" i="34" s="1"/>
  <c r="P477" i="34"/>
  <c r="P476" i="34"/>
  <c r="P475" i="34"/>
  <c r="P474" i="34"/>
  <c r="P471" i="34"/>
  <c r="P470" i="34"/>
  <c r="P469" i="34"/>
  <c r="P472" i="34" s="1"/>
  <c r="P468" i="34"/>
  <c r="P464" i="34"/>
  <c r="P463" i="34"/>
  <c r="P462" i="34"/>
  <c r="P461" i="34"/>
  <c r="P507" i="34" s="1"/>
  <c r="P547" i="34" s="1"/>
  <c r="P457" i="34"/>
  <c r="P458" i="34" s="1"/>
  <c r="P456" i="34"/>
  <c r="P455" i="34"/>
  <c r="P454" i="34"/>
  <c r="P451" i="34"/>
  <c r="P452" i="34" s="1"/>
  <c r="P450" i="34"/>
  <c r="P449" i="34"/>
  <c r="P448" i="34"/>
  <c r="P444" i="34"/>
  <c r="P445" i="34" s="1"/>
  <c r="P443" i="34"/>
  <c r="P442" i="34"/>
  <c r="P441" i="34"/>
  <c r="P438" i="34"/>
  <c r="P437" i="34"/>
  <c r="P436" i="34"/>
  <c r="P435" i="34"/>
  <c r="P432" i="34"/>
  <c r="P431" i="34"/>
  <c r="P430" i="34"/>
  <c r="P429" i="34"/>
  <c r="P426" i="34"/>
  <c r="P427" i="34" s="1"/>
  <c r="P425" i="34"/>
  <c r="P424" i="34"/>
  <c r="P423" i="34"/>
  <c r="P420" i="34"/>
  <c r="P419" i="34"/>
  <c r="P418" i="34"/>
  <c r="P417" i="34"/>
  <c r="P414" i="34"/>
  <c r="P415" i="34" s="1"/>
  <c r="P413" i="34"/>
  <c r="P412" i="34"/>
  <c r="P411" i="34"/>
  <c r="P408" i="34"/>
  <c r="P407" i="34"/>
  <c r="P406" i="34"/>
  <c r="P405" i="34"/>
  <c r="P402" i="34"/>
  <c r="P401" i="34"/>
  <c r="P400" i="34"/>
  <c r="P399" i="34"/>
  <c r="P396" i="34"/>
  <c r="P397" i="34" s="1"/>
  <c r="P395" i="34"/>
  <c r="P394" i="34"/>
  <c r="P393" i="34"/>
  <c r="P390" i="34"/>
  <c r="P391" i="34" s="1"/>
  <c r="P389" i="34"/>
  <c r="P388" i="34"/>
  <c r="P387" i="34"/>
  <c r="P384" i="34"/>
  <c r="P385" i="34" s="1"/>
  <c r="P383" i="34"/>
  <c r="P382" i="34"/>
  <c r="P381" i="34"/>
  <c r="P378" i="34"/>
  <c r="P377" i="34"/>
  <c r="P376" i="34"/>
  <c r="P375" i="34"/>
  <c r="P372" i="34"/>
  <c r="P373" i="34" s="1"/>
  <c r="P371" i="34"/>
  <c r="P370" i="34"/>
  <c r="P369" i="34"/>
  <c r="P366" i="34"/>
  <c r="P367" i="34" s="1"/>
  <c r="P365" i="34"/>
  <c r="P364" i="34"/>
  <c r="P363" i="34"/>
  <c r="P360" i="34"/>
  <c r="P359" i="34"/>
  <c r="P358" i="34"/>
  <c r="P357" i="34"/>
  <c r="P354" i="34"/>
  <c r="P355" i="34" s="1"/>
  <c r="P353" i="34"/>
  <c r="P352" i="34"/>
  <c r="P351" i="34"/>
  <c r="P215" i="34"/>
  <c r="P213" i="34"/>
  <c r="P122" i="34"/>
  <c r="P124" i="34" s="1"/>
  <c r="P121" i="34"/>
  <c r="P120" i="34"/>
  <c r="P119" i="34"/>
  <c r="P123" i="34" s="1"/>
  <c r="P125" i="34" s="1"/>
  <c r="N721" i="34"/>
  <c r="O720" i="34"/>
  <c r="P720" i="34" s="1"/>
  <c r="N717" i="34"/>
  <c r="M717" i="34"/>
  <c r="N716" i="34"/>
  <c r="O716" i="34" s="1"/>
  <c r="L713" i="34"/>
  <c r="M712" i="34"/>
  <c r="M713" i="34" s="1"/>
  <c r="K709" i="34"/>
  <c r="L708" i="34"/>
  <c r="M708" i="34" s="1"/>
  <c r="N708" i="34" s="1"/>
  <c r="O708" i="34" s="1"/>
  <c r="J705" i="34"/>
  <c r="K704" i="34"/>
  <c r="K705" i="34" s="1"/>
  <c r="J701" i="34"/>
  <c r="I701" i="34"/>
  <c r="J700" i="34"/>
  <c r="K700" i="34" s="1"/>
  <c r="H697" i="34"/>
  <c r="I696" i="34"/>
  <c r="G693" i="34"/>
  <c r="H692" i="34"/>
  <c r="F689" i="34"/>
  <c r="G688" i="34"/>
  <c r="G689" i="34" s="1"/>
  <c r="E685" i="34"/>
  <c r="F684" i="34"/>
  <c r="D681" i="34"/>
  <c r="E680" i="34"/>
  <c r="C677" i="34"/>
  <c r="D676" i="34"/>
  <c r="E676" i="34" s="1"/>
  <c r="B673" i="34"/>
  <c r="D672" i="34"/>
  <c r="D673" i="34" s="1"/>
  <c r="C672" i="34"/>
  <c r="C673" i="34" s="1"/>
  <c r="N669" i="34"/>
  <c r="N654" i="34"/>
  <c r="M654" i="34"/>
  <c r="L654" i="34"/>
  <c r="K654" i="34"/>
  <c r="J654" i="34"/>
  <c r="I654" i="34"/>
  <c r="H654" i="34"/>
  <c r="G654" i="34"/>
  <c r="F654" i="34"/>
  <c r="E654" i="34"/>
  <c r="D654" i="34"/>
  <c r="C654" i="34"/>
  <c r="B654" i="34"/>
  <c r="N652" i="34"/>
  <c r="M652" i="34"/>
  <c r="L652" i="34"/>
  <c r="K652" i="34"/>
  <c r="J652" i="34"/>
  <c r="I652" i="34"/>
  <c r="H652" i="34"/>
  <c r="G652" i="34"/>
  <c r="F652" i="34"/>
  <c r="E652" i="34"/>
  <c r="D652" i="34"/>
  <c r="C652" i="34"/>
  <c r="B652" i="34"/>
  <c r="J648" i="34"/>
  <c r="J655" i="34" s="1"/>
  <c r="I648" i="34"/>
  <c r="I655" i="34" s="1"/>
  <c r="H648" i="34"/>
  <c r="H655" i="34" s="1"/>
  <c r="F636" i="34"/>
  <c r="O629" i="34"/>
  <c r="N629" i="34"/>
  <c r="M629" i="34"/>
  <c r="L629" i="34"/>
  <c r="K629" i="34"/>
  <c r="J629" i="34"/>
  <c r="I629" i="34"/>
  <c r="H629" i="34"/>
  <c r="G629" i="34"/>
  <c r="F629" i="34"/>
  <c r="E629" i="34"/>
  <c r="D629" i="34"/>
  <c r="C629" i="34"/>
  <c r="B629" i="34"/>
  <c r="O628" i="34"/>
  <c r="N628" i="34"/>
  <c r="M628" i="34"/>
  <c r="L628" i="34"/>
  <c r="K628" i="34"/>
  <c r="J628" i="34"/>
  <c r="I628" i="34"/>
  <c r="H628" i="34"/>
  <c r="G628" i="34"/>
  <c r="F628" i="34"/>
  <c r="E628" i="34"/>
  <c r="D628" i="34"/>
  <c r="C628" i="34"/>
  <c r="B628" i="34"/>
  <c r="O627" i="34"/>
  <c r="N627" i="34"/>
  <c r="M627" i="34"/>
  <c r="L627" i="34"/>
  <c r="K627" i="34"/>
  <c r="J627" i="34"/>
  <c r="I627" i="34"/>
  <c r="H627" i="34"/>
  <c r="G627" i="34"/>
  <c r="F627" i="34"/>
  <c r="E627" i="34"/>
  <c r="D627" i="34"/>
  <c r="C627" i="34"/>
  <c r="B627" i="34"/>
  <c r="O626" i="34"/>
  <c r="N626" i="34"/>
  <c r="M626" i="34"/>
  <c r="L626" i="34"/>
  <c r="K626" i="34"/>
  <c r="J626" i="34"/>
  <c r="I626" i="34"/>
  <c r="H626" i="34"/>
  <c r="G626" i="34"/>
  <c r="F626" i="34"/>
  <c r="E626" i="34"/>
  <c r="D626" i="34"/>
  <c r="C626" i="34"/>
  <c r="B626" i="34"/>
  <c r="O624" i="34"/>
  <c r="N624" i="34"/>
  <c r="M624" i="34"/>
  <c r="L624" i="34"/>
  <c r="K624" i="34"/>
  <c r="J624" i="34"/>
  <c r="I624" i="34"/>
  <c r="H624" i="34"/>
  <c r="G624" i="34"/>
  <c r="F624" i="34"/>
  <c r="E624" i="34"/>
  <c r="D624" i="34"/>
  <c r="C624" i="34"/>
  <c r="B624" i="34"/>
  <c r="O623" i="34"/>
  <c r="N623" i="34"/>
  <c r="M623" i="34"/>
  <c r="L623" i="34"/>
  <c r="K623" i="34"/>
  <c r="J623" i="34"/>
  <c r="I623" i="34"/>
  <c r="H623" i="34"/>
  <c r="G623" i="34"/>
  <c r="F623" i="34"/>
  <c r="E623" i="34"/>
  <c r="D623" i="34"/>
  <c r="C623" i="34"/>
  <c r="B623" i="34"/>
  <c r="O622" i="34"/>
  <c r="N622" i="34"/>
  <c r="M622" i="34"/>
  <c r="L622" i="34"/>
  <c r="K622" i="34"/>
  <c r="J622" i="34"/>
  <c r="I622" i="34"/>
  <c r="H622" i="34"/>
  <c r="G622" i="34"/>
  <c r="F622" i="34"/>
  <c r="E622" i="34"/>
  <c r="D622" i="34"/>
  <c r="C622" i="34"/>
  <c r="B622" i="34"/>
  <c r="O621" i="34"/>
  <c r="N621" i="34"/>
  <c r="M621" i="34"/>
  <c r="L621" i="34"/>
  <c r="K621" i="34"/>
  <c r="J621" i="34"/>
  <c r="I621" i="34"/>
  <c r="H621" i="34"/>
  <c r="G621" i="34"/>
  <c r="F621" i="34"/>
  <c r="E621" i="34"/>
  <c r="D621" i="34"/>
  <c r="C621" i="34"/>
  <c r="B621" i="34"/>
  <c r="O619" i="34"/>
  <c r="N619" i="34"/>
  <c r="M619" i="34"/>
  <c r="L619" i="34"/>
  <c r="K619" i="34"/>
  <c r="J619" i="34"/>
  <c r="I619" i="34"/>
  <c r="H619" i="34"/>
  <c r="G619" i="34"/>
  <c r="F619" i="34"/>
  <c r="E619" i="34"/>
  <c r="D619" i="34"/>
  <c r="C619" i="34"/>
  <c r="B619" i="34"/>
  <c r="O618" i="34"/>
  <c r="N618" i="34"/>
  <c r="M618" i="34"/>
  <c r="L618" i="34"/>
  <c r="K618" i="34"/>
  <c r="J618" i="34"/>
  <c r="I618" i="34"/>
  <c r="H618" i="34"/>
  <c r="G618" i="34"/>
  <c r="F618" i="34"/>
  <c r="E618" i="34"/>
  <c r="D618" i="34"/>
  <c r="C618" i="34"/>
  <c r="B618" i="34"/>
  <c r="O617" i="34"/>
  <c r="N617" i="34"/>
  <c r="M617" i="34"/>
  <c r="L617" i="34"/>
  <c r="K617" i="34"/>
  <c r="J617" i="34"/>
  <c r="I617" i="34"/>
  <c r="H617" i="34"/>
  <c r="G617" i="34"/>
  <c r="F617" i="34"/>
  <c r="E617" i="34"/>
  <c r="D617" i="34"/>
  <c r="C617" i="34"/>
  <c r="B617" i="34"/>
  <c r="O616" i="34"/>
  <c r="N616" i="34"/>
  <c r="M616" i="34"/>
  <c r="L616" i="34"/>
  <c r="K616" i="34"/>
  <c r="J616" i="34"/>
  <c r="I616" i="34"/>
  <c r="H616" i="34"/>
  <c r="G616" i="34"/>
  <c r="F616" i="34"/>
  <c r="E616" i="34"/>
  <c r="D616" i="34"/>
  <c r="C616" i="34"/>
  <c r="B616" i="34"/>
  <c r="O614" i="34"/>
  <c r="N614" i="34"/>
  <c r="N608" i="34" s="1"/>
  <c r="M614" i="34"/>
  <c r="M608" i="34" s="1"/>
  <c r="L614" i="34"/>
  <c r="K614" i="34"/>
  <c r="J614" i="34"/>
  <c r="I614" i="34"/>
  <c r="H614" i="34"/>
  <c r="G614" i="34"/>
  <c r="F614" i="34"/>
  <c r="E614" i="34"/>
  <c r="D614" i="34"/>
  <c r="C614" i="34"/>
  <c r="B614" i="34"/>
  <c r="B608" i="34" s="1"/>
  <c r="O613" i="34"/>
  <c r="O607" i="34" s="1"/>
  <c r="N613" i="34"/>
  <c r="M613" i="34"/>
  <c r="L613" i="34"/>
  <c r="K613" i="34"/>
  <c r="J613" i="34"/>
  <c r="I613" i="34"/>
  <c r="H613" i="34"/>
  <c r="G613" i="34"/>
  <c r="F613" i="34"/>
  <c r="E613" i="34"/>
  <c r="D613" i="34"/>
  <c r="D607" i="34" s="1"/>
  <c r="C613" i="34"/>
  <c r="C607" i="34" s="1"/>
  <c r="B613" i="34"/>
  <c r="O612" i="34"/>
  <c r="N612" i="34"/>
  <c r="M612" i="34"/>
  <c r="L612" i="34"/>
  <c r="K612" i="34"/>
  <c r="J612" i="34"/>
  <c r="I612" i="34"/>
  <c r="H612" i="34"/>
  <c r="G612" i="34"/>
  <c r="F612" i="34"/>
  <c r="F606" i="34" s="1"/>
  <c r="E612" i="34"/>
  <c r="E606" i="34" s="1"/>
  <c r="D612" i="34"/>
  <c r="C612" i="34"/>
  <c r="B612" i="34"/>
  <c r="O611" i="34"/>
  <c r="N611" i="34"/>
  <c r="M611" i="34"/>
  <c r="L611" i="34"/>
  <c r="K611" i="34"/>
  <c r="J611" i="34"/>
  <c r="I611" i="34"/>
  <c r="H611" i="34"/>
  <c r="H605" i="34" s="1"/>
  <c r="G611" i="34"/>
  <c r="G605" i="34" s="1"/>
  <c r="F611" i="34"/>
  <c r="E611" i="34"/>
  <c r="D611" i="34"/>
  <c r="C611" i="34"/>
  <c r="B611" i="34"/>
  <c r="B605" i="34" s="1"/>
  <c r="I608" i="34"/>
  <c r="E605" i="34"/>
  <c r="D605" i="34"/>
  <c r="C605" i="34"/>
  <c r="O602" i="34"/>
  <c r="N602" i="34"/>
  <c r="M602" i="34"/>
  <c r="L602" i="34"/>
  <c r="K602" i="34"/>
  <c r="J602" i="34"/>
  <c r="I602" i="34"/>
  <c r="H602" i="34"/>
  <c r="H608" i="34" s="1"/>
  <c r="G602" i="34"/>
  <c r="F602" i="34"/>
  <c r="F608" i="34" s="1"/>
  <c r="E602" i="34"/>
  <c r="E608" i="34" s="1"/>
  <c r="D602" i="34"/>
  <c r="D608" i="34" s="1"/>
  <c r="C602" i="34"/>
  <c r="B602" i="34"/>
  <c r="O601" i="34"/>
  <c r="N601" i="34"/>
  <c r="N607" i="34" s="1"/>
  <c r="M601" i="34"/>
  <c r="L601" i="34"/>
  <c r="K601" i="34"/>
  <c r="K607" i="34" s="1"/>
  <c r="J601" i="34"/>
  <c r="I601" i="34"/>
  <c r="H601" i="34"/>
  <c r="H607" i="34" s="1"/>
  <c r="G601" i="34"/>
  <c r="G607" i="34" s="1"/>
  <c r="F601" i="34"/>
  <c r="F607" i="34" s="1"/>
  <c r="E601" i="34"/>
  <c r="D601" i="34"/>
  <c r="C601" i="34"/>
  <c r="B601" i="34"/>
  <c r="B607" i="34" s="1"/>
  <c r="O600" i="34"/>
  <c r="N600" i="34"/>
  <c r="M600" i="34"/>
  <c r="M606" i="34" s="1"/>
  <c r="L600" i="34"/>
  <c r="K600" i="34"/>
  <c r="J600" i="34"/>
  <c r="J606" i="34" s="1"/>
  <c r="I600" i="34"/>
  <c r="I606" i="34" s="1"/>
  <c r="H600" i="34"/>
  <c r="H606" i="34" s="1"/>
  <c r="G600" i="34"/>
  <c r="F600" i="34"/>
  <c r="E600" i="34"/>
  <c r="D600" i="34"/>
  <c r="D606" i="34" s="1"/>
  <c r="C600" i="34"/>
  <c r="B600" i="34"/>
  <c r="B606" i="34" s="1"/>
  <c r="O599" i="34"/>
  <c r="O605" i="34" s="1"/>
  <c r="N599" i="34"/>
  <c r="N605" i="34" s="1"/>
  <c r="M599" i="34"/>
  <c r="L599" i="34"/>
  <c r="L605" i="34" s="1"/>
  <c r="K599" i="34"/>
  <c r="K605" i="34" s="1"/>
  <c r="J599" i="34"/>
  <c r="J605" i="34" s="1"/>
  <c r="I599" i="34"/>
  <c r="H599" i="34"/>
  <c r="G599" i="34"/>
  <c r="F599" i="34"/>
  <c r="F605" i="34" s="1"/>
  <c r="E599" i="34"/>
  <c r="D599" i="34"/>
  <c r="C599" i="34"/>
  <c r="B599" i="34"/>
  <c r="O596" i="34"/>
  <c r="N596" i="34"/>
  <c r="M596" i="34"/>
  <c r="L596" i="34"/>
  <c r="K596" i="34"/>
  <c r="J596" i="34"/>
  <c r="I596" i="34"/>
  <c r="H596" i="34"/>
  <c r="G596" i="34"/>
  <c r="F596" i="34"/>
  <c r="E596" i="34"/>
  <c r="D596" i="34"/>
  <c r="C596" i="34"/>
  <c r="B596" i="34"/>
  <c r="O595" i="34"/>
  <c r="N595" i="34"/>
  <c r="M595" i="34"/>
  <c r="L595" i="34"/>
  <c r="K595" i="34"/>
  <c r="J595" i="34"/>
  <c r="I595" i="34"/>
  <c r="H595" i="34"/>
  <c r="G595" i="34"/>
  <c r="F595" i="34"/>
  <c r="E595" i="34"/>
  <c r="D595" i="34"/>
  <c r="C595" i="34"/>
  <c r="B595" i="34"/>
  <c r="O594" i="34"/>
  <c r="N594" i="34"/>
  <c r="M594" i="34"/>
  <c r="L594" i="34"/>
  <c r="K594" i="34"/>
  <c r="J594" i="34"/>
  <c r="I594" i="34"/>
  <c r="H594" i="34"/>
  <c r="G594" i="34"/>
  <c r="F594" i="34"/>
  <c r="E594" i="34"/>
  <c r="D594" i="34"/>
  <c r="C594" i="34"/>
  <c r="B594" i="34"/>
  <c r="O593" i="34"/>
  <c r="N593" i="34"/>
  <c r="M593" i="34"/>
  <c r="L593" i="34"/>
  <c r="K593" i="34"/>
  <c r="J593" i="34"/>
  <c r="I593" i="34"/>
  <c r="H593" i="34"/>
  <c r="G593" i="34"/>
  <c r="F593" i="34"/>
  <c r="E593" i="34"/>
  <c r="D593" i="34"/>
  <c r="C593" i="34"/>
  <c r="B593" i="34"/>
  <c r="N588" i="34"/>
  <c r="N632" i="34" s="1"/>
  <c r="O587" i="34"/>
  <c r="N587" i="34"/>
  <c r="M587" i="34"/>
  <c r="L587" i="34"/>
  <c r="K587" i="34"/>
  <c r="J587" i="34"/>
  <c r="I587" i="34"/>
  <c r="H587" i="34"/>
  <c r="G587" i="34"/>
  <c r="F587" i="34"/>
  <c r="E587" i="34"/>
  <c r="D587" i="34"/>
  <c r="C587" i="34"/>
  <c r="B587" i="34"/>
  <c r="O586" i="34"/>
  <c r="N586" i="34"/>
  <c r="M586" i="34"/>
  <c r="L586" i="34"/>
  <c r="K586" i="34"/>
  <c r="J586" i="34"/>
  <c r="I586" i="34"/>
  <c r="H586" i="34"/>
  <c r="G586" i="34"/>
  <c r="F586" i="34"/>
  <c r="E586" i="34"/>
  <c r="D586" i="34"/>
  <c r="C586" i="34"/>
  <c r="B586" i="34"/>
  <c r="O585" i="34"/>
  <c r="O588" i="34" s="1"/>
  <c r="O649" i="34" s="1"/>
  <c r="N585" i="34"/>
  <c r="M585" i="34"/>
  <c r="L585" i="34"/>
  <c r="K585" i="34"/>
  <c r="J585" i="34"/>
  <c r="I585" i="34"/>
  <c r="H585" i="34"/>
  <c r="G585" i="34"/>
  <c r="F585" i="34"/>
  <c r="E585" i="34"/>
  <c r="D585" i="34"/>
  <c r="C585" i="34"/>
  <c r="B585" i="34"/>
  <c r="O584" i="34"/>
  <c r="N584" i="34"/>
  <c r="M584" i="34"/>
  <c r="L584" i="34"/>
  <c r="K584" i="34"/>
  <c r="J584" i="34"/>
  <c r="I584" i="34"/>
  <c r="I588" i="34" s="1"/>
  <c r="H584" i="34"/>
  <c r="G584" i="34"/>
  <c r="F584" i="34"/>
  <c r="E584" i="34"/>
  <c r="D584" i="34"/>
  <c r="C584" i="34"/>
  <c r="B584" i="34"/>
  <c r="O580" i="34"/>
  <c r="N580" i="34"/>
  <c r="M580" i="34"/>
  <c r="L580" i="34"/>
  <c r="K580" i="34"/>
  <c r="J580" i="34"/>
  <c r="I580" i="34"/>
  <c r="H580" i="34"/>
  <c r="G580" i="34"/>
  <c r="F580" i="34"/>
  <c r="E580" i="34"/>
  <c r="D580" i="34"/>
  <c r="C580" i="34"/>
  <c r="B580" i="34"/>
  <c r="O579" i="34"/>
  <c r="N579" i="34"/>
  <c r="M579" i="34"/>
  <c r="L579" i="34"/>
  <c r="K579" i="34"/>
  <c r="J579" i="34"/>
  <c r="I579" i="34"/>
  <c r="H579" i="34"/>
  <c r="G579" i="34"/>
  <c r="F579" i="34"/>
  <c r="E579" i="34"/>
  <c r="D579" i="34"/>
  <c r="C579" i="34"/>
  <c r="C581" i="34" s="1"/>
  <c r="B579" i="34"/>
  <c r="B581" i="34" s="1"/>
  <c r="O578" i="34"/>
  <c r="N578" i="34"/>
  <c r="M578" i="34"/>
  <c r="L578" i="34"/>
  <c r="K578" i="34"/>
  <c r="J578" i="34"/>
  <c r="I578" i="34"/>
  <c r="H578" i="34"/>
  <c r="G578" i="34"/>
  <c r="F578" i="34"/>
  <c r="E578" i="34"/>
  <c r="E581" i="34" s="1"/>
  <c r="D578" i="34"/>
  <c r="D581" i="34" s="1"/>
  <c r="C578" i="34"/>
  <c r="B578" i="34"/>
  <c r="O577" i="34"/>
  <c r="N577" i="34"/>
  <c r="N581" i="34" s="1"/>
  <c r="M577" i="34"/>
  <c r="L577" i="34"/>
  <c r="K577" i="34"/>
  <c r="J577" i="34"/>
  <c r="I577" i="34"/>
  <c r="H577" i="34"/>
  <c r="G577" i="34"/>
  <c r="F577" i="34"/>
  <c r="E577" i="34"/>
  <c r="D577" i="34"/>
  <c r="C577" i="34"/>
  <c r="B577" i="34"/>
  <c r="O566" i="34"/>
  <c r="N566" i="34"/>
  <c r="M566" i="34"/>
  <c r="L566" i="34"/>
  <c r="K566" i="34"/>
  <c r="J566" i="34"/>
  <c r="I566" i="34"/>
  <c r="H566" i="34"/>
  <c r="G566" i="34"/>
  <c r="F566" i="34"/>
  <c r="E566" i="34"/>
  <c r="D566" i="34"/>
  <c r="C566" i="34"/>
  <c r="B566" i="34"/>
  <c r="O565" i="34"/>
  <c r="N565" i="34"/>
  <c r="M565" i="34"/>
  <c r="L565" i="34"/>
  <c r="K565" i="34"/>
  <c r="J565" i="34"/>
  <c r="I565" i="34"/>
  <c r="H565" i="34"/>
  <c r="G565" i="34"/>
  <c r="F565" i="34"/>
  <c r="E565" i="34"/>
  <c r="D565" i="34"/>
  <c r="C565" i="34"/>
  <c r="B565" i="34"/>
  <c r="O564" i="34"/>
  <c r="O567" i="34" s="1"/>
  <c r="N564" i="34"/>
  <c r="N567" i="34" s="1"/>
  <c r="M564" i="34"/>
  <c r="L564" i="34"/>
  <c r="K564" i="34"/>
  <c r="J564" i="34"/>
  <c r="I564" i="34"/>
  <c r="H564" i="34"/>
  <c r="G564" i="34"/>
  <c r="F564" i="34"/>
  <c r="E564" i="34"/>
  <c r="D564" i="34"/>
  <c r="C564" i="34"/>
  <c r="B564" i="34"/>
  <c r="O563" i="34"/>
  <c r="N563" i="34"/>
  <c r="M563" i="34"/>
  <c r="L563" i="34"/>
  <c r="K563" i="34"/>
  <c r="J563" i="34"/>
  <c r="I563" i="34"/>
  <c r="I567" i="34" s="1"/>
  <c r="H563" i="34"/>
  <c r="H567" i="34" s="1"/>
  <c r="G563" i="34"/>
  <c r="F563" i="34"/>
  <c r="E563" i="34"/>
  <c r="D563" i="34"/>
  <c r="C563" i="34"/>
  <c r="B563" i="34"/>
  <c r="O543" i="34"/>
  <c r="N543" i="34"/>
  <c r="M543" i="34"/>
  <c r="L543" i="34"/>
  <c r="K543" i="34"/>
  <c r="J543" i="34"/>
  <c r="I543" i="34"/>
  <c r="H543" i="34"/>
  <c r="G543" i="34"/>
  <c r="F543" i="34"/>
  <c r="E543" i="34"/>
  <c r="D543" i="34"/>
  <c r="C543" i="34"/>
  <c r="B543" i="34"/>
  <c r="O542" i="34"/>
  <c r="N542" i="34"/>
  <c r="M542" i="34"/>
  <c r="L542" i="34"/>
  <c r="K542" i="34"/>
  <c r="J542" i="34"/>
  <c r="I542" i="34"/>
  <c r="H542" i="34"/>
  <c r="G542" i="34"/>
  <c r="F542" i="34"/>
  <c r="E542" i="34"/>
  <c r="D542" i="34"/>
  <c r="C542" i="34"/>
  <c r="B542" i="34"/>
  <c r="O541" i="34"/>
  <c r="O544" i="34" s="1"/>
  <c r="N541" i="34"/>
  <c r="M541" i="34"/>
  <c r="L541" i="34"/>
  <c r="K541" i="34"/>
  <c r="J541" i="34"/>
  <c r="I541" i="34"/>
  <c r="H541" i="34"/>
  <c r="G541" i="34"/>
  <c r="F541" i="34"/>
  <c r="E541" i="34"/>
  <c r="D541" i="34"/>
  <c r="D544" i="34" s="1"/>
  <c r="C541" i="34"/>
  <c r="B541" i="34"/>
  <c r="O540" i="34"/>
  <c r="N540" i="34"/>
  <c r="N544" i="34" s="1"/>
  <c r="M540" i="34"/>
  <c r="L540" i="34"/>
  <c r="K540" i="34"/>
  <c r="J540" i="34"/>
  <c r="I540" i="34"/>
  <c r="H540" i="34"/>
  <c r="G540" i="34"/>
  <c r="F540" i="34"/>
  <c r="F544" i="34" s="1"/>
  <c r="E540" i="34"/>
  <c r="D540" i="34"/>
  <c r="C540" i="34"/>
  <c r="B540" i="34"/>
  <c r="O535" i="34"/>
  <c r="N535" i="34"/>
  <c r="M535" i="34"/>
  <c r="L535" i="34"/>
  <c r="K535" i="34"/>
  <c r="J535" i="34"/>
  <c r="I535" i="34"/>
  <c r="H535" i="34"/>
  <c r="G535" i="34"/>
  <c r="F535" i="34"/>
  <c r="E535" i="34"/>
  <c r="D535" i="34"/>
  <c r="C535" i="34"/>
  <c r="B535" i="34"/>
  <c r="O534" i="34"/>
  <c r="N534" i="34"/>
  <c r="M534" i="34"/>
  <c r="L534" i="34"/>
  <c r="K534" i="34"/>
  <c r="J534" i="34"/>
  <c r="I534" i="34"/>
  <c r="H534" i="34"/>
  <c r="G534" i="34"/>
  <c r="F534" i="34"/>
  <c r="E534" i="34"/>
  <c r="D534" i="34"/>
  <c r="C534" i="34"/>
  <c r="B534" i="34"/>
  <c r="O533" i="34"/>
  <c r="N533" i="34"/>
  <c r="M533" i="34"/>
  <c r="L533" i="34"/>
  <c r="K533" i="34"/>
  <c r="J533" i="34"/>
  <c r="I533" i="34"/>
  <c r="H533" i="34"/>
  <c r="G533" i="34"/>
  <c r="F533" i="34"/>
  <c r="E533" i="34"/>
  <c r="D533" i="34"/>
  <c r="C533" i="34"/>
  <c r="B533" i="34"/>
  <c r="O532" i="34"/>
  <c r="O536" i="34" s="1"/>
  <c r="N532" i="34"/>
  <c r="N536" i="34" s="1"/>
  <c r="M532" i="34"/>
  <c r="L532" i="34"/>
  <c r="K532" i="34"/>
  <c r="J532" i="34"/>
  <c r="I532" i="34"/>
  <c r="H532" i="34"/>
  <c r="G532" i="34"/>
  <c r="F532" i="34"/>
  <c r="E532" i="34"/>
  <c r="D532" i="34"/>
  <c r="C532" i="34"/>
  <c r="B532" i="34"/>
  <c r="O527" i="34"/>
  <c r="N527" i="34"/>
  <c r="M527" i="34"/>
  <c r="L527" i="34"/>
  <c r="K527" i="34"/>
  <c r="J527" i="34"/>
  <c r="I527" i="34"/>
  <c r="H527" i="34"/>
  <c r="G527" i="34"/>
  <c r="F527" i="34"/>
  <c r="E527" i="34"/>
  <c r="D527" i="34"/>
  <c r="C527" i="34"/>
  <c r="B527" i="34"/>
  <c r="O526" i="34"/>
  <c r="N526" i="34"/>
  <c r="M526" i="34"/>
  <c r="L526" i="34"/>
  <c r="K526" i="34"/>
  <c r="J526" i="34"/>
  <c r="I526" i="34"/>
  <c r="H526" i="34"/>
  <c r="G526" i="34"/>
  <c r="F526" i="34"/>
  <c r="E526" i="34"/>
  <c r="D526" i="34"/>
  <c r="C526" i="34"/>
  <c r="B526" i="34"/>
  <c r="O525" i="34"/>
  <c r="N525" i="34"/>
  <c r="M525" i="34"/>
  <c r="L525" i="34"/>
  <c r="K525" i="34"/>
  <c r="J525" i="34"/>
  <c r="I525" i="34"/>
  <c r="H525" i="34"/>
  <c r="G525" i="34"/>
  <c r="F525" i="34"/>
  <c r="E525" i="34"/>
  <c r="D525" i="34"/>
  <c r="C525" i="34"/>
  <c r="B525" i="34"/>
  <c r="O524" i="34"/>
  <c r="O528" i="34" s="1"/>
  <c r="N524" i="34"/>
  <c r="M524" i="34"/>
  <c r="L524" i="34"/>
  <c r="K524" i="34"/>
  <c r="J524" i="34"/>
  <c r="I524" i="34"/>
  <c r="H524" i="34"/>
  <c r="G524" i="34"/>
  <c r="F524" i="34"/>
  <c r="E524" i="34"/>
  <c r="D524" i="34"/>
  <c r="C524" i="34"/>
  <c r="C528" i="34" s="1"/>
  <c r="B524" i="34"/>
  <c r="O519" i="34"/>
  <c r="N519" i="34"/>
  <c r="M519" i="34"/>
  <c r="L519" i="34"/>
  <c r="K519" i="34"/>
  <c r="J519" i="34"/>
  <c r="I519" i="34"/>
  <c r="H519" i="34"/>
  <c r="G519" i="34"/>
  <c r="F519" i="34"/>
  <c r="E519" i="34"/>
  <c r="D519" i="34"/>
  <c r="D520" i="34" s="1"/>
  <c r="C519" i="34"/>
  <c r="C520" i="34" s="1"/>
  <c r="B519" i="34"/>
  <c r="O518" i="34"/>
  <c r="N518" i="34"/>
  <c r="M518" i="34"/>
  <c r="L518" i="34"/>
  <c r="K518" i="34"/>
  <c r="J518" i="34"/>
  <c r="I518" i="34"/>
  <c r="H518" i="34"/>
  <c r="G518" i="34"/>
  <c r="F518" i="34"/>
  <c r="E518" i="34"/>
  <c r="D518" i="34"/>
  <c r="C518" i="34"/>
  <c r="B518" i="34"/>
  <c r="O517" i="34"/>
  <c r="N517" i="34"/>
  <c r="M517" i="34"/>
  <c r="L517" i="34"/>
  <c r="K517" i="34"/>
  <c r="J517" i="34"/>
  <c r="I517" i="34"/>
  <c r="H517" i="34"/>
  <c r="G517" i="34"/>
  <c r="F517" i="34"/>
  <c r="E517" i="34"/>
  <c r="D517" i="34"/>
  <c r="C517" i="34"/>
  <c r="B517" i="34"/>
  <c r="O516" i="34"/>
  <c r="N516" i="34"/>
  <c r="M516" i="34"/>
  <c r="M520" i="34" s="1"/>
  <c r="L516" i="34"/>
  <c r="L520" i="34" s="1"/>
  <c r="K516" i="34"/>
  <c r="K520" i="34" s="1"/>
  <c r="J516" i="34"/>
  <c r="I516" i="34"/>
  <c r="H516" i="34"/>
  <c r="G516" i="34"/>
  <c r="F516" i="34"/>
  <c r="E516" i="34"/>
  <c r="D516" i="34"/>
  <c r="C516" i="34"/>
  <c r="B516" i="34"/>
  <c r="B520" i="34" s="1"/>
  <c r="C510" i="34"/>
  <c r="B509" i="34"/>
  <c r="B549" i="34" s="1"/>
  <c r="D508" i="34"/>
  <c r="O502" i="34"/>
  <c r="O510" i="34" s="1"/>
  <c r="N502" i="34"/>
  <c r="N510" i="34" s="1"/>
  <c r="M502" i="34"/>
  <c r="M510" i="34" s="1"/>
  <c r="M550" i="34" s="1"/>
  <c r="L502" i="34"/>
  <c r="L510" i="34" s="1"/>
  <c r="L550" i="34" s="1"/>
  <c r="K502" i="34"/>
  <c r="J502" i="34"/>
  <c r="I502" i="34"/>
  <c r="H502" i="34"/>
  <c r="G502" i="34"/>
  <c r="F502" i="34"/>
  <c r="E502" i="34"/>
  <c r="D502" i="34"/>
  <c r="D510" i="34" s="1"/>
  <c r="C502" i="34"/>
  <c r="B502" i="34"/>
  <c r="O501" i="34"/>
  <c r="N501" i="34"/>
  <c r="M501" i="34"/>
  <c r="L501" i="34"/>
  <c r="K501" i="34"/>
  <c r="J501" i="34"/>
  <c r="I501" i="34"/>
  <c r="H501" i="34"/>
  <c r="G501" i="34"/>
  <c r="F501" i="34"/>
  <c r="E501" i="34"/>
  <c r="D501" i="34"/>
  <c r="C501" i="34"/>
  <c r="B501" i="34"/>
  <c r="O500" i="34"/>
  <c r="O503" i="34" s="1"/>
  <c r="N500" i="34"/>
  <c r="N503" i="34" s="1"/>
  <c r="M500" i="34"/>
  <c r="L500" i="34"/>
  <c r="K500" i="34"/>
  <c r="J500" i="34"/>
  <c r="I500" i="34"/>
  <c r="H500" i="34"/>
  <c r="G500" i="34"/>
  <c r="F500" i="34"/>
  <c r="E500" i="34"/>
  <c r="E508" i="34" s="1"/>
  <c r="D500" i="34"/>
  <c r="C500" i="34"/>
  <c r="B500" i="34"/>
  <c r="O499" i="34"/>
  <c r="N499" i="34"/>
  <c r="M499" i="34"/>
  <c r="L499" i="34"/>
  <c r="K499" i="34"/>
  <c r="J499" i="34"/>
  <c r="J507" i="34" s="1"/>
  <c r="J547" i="34" s="1"/>
  <c r="I499" i="34"/>
  <c r="I503" i="34" s="1"/>
  <c r="H499" i="34"/>
  <c r="H503" i="34" s="1"/>
  <c r="G499" i="34"/>
  <c r="F499" i="34"/>
  <c r="F507" i="34" s="1"/>
  <c r="E499" i="34"/>
  <c r="D499" i="34"/>
  <c r="C499" i="34"/>
  <c r="B499" i="34"/>
  <c r="O495" i="34"/>
  <c r="N495" i="34"/>
  <c r="M495" i="34"/>
  <c r="L495" i="34"/>
  <c r="K495" i="34"/>
  <c r="J495" i="34"/>
  <c r="I495" i="34"/>
  <c r="H495" i="34"/>
  <c r="G495" i="34"/>
  <c r="F495" i="34"/>
  <c r="E495" i="34"/>
  <c r="D495" i="34"/>
  <c r="C495" i="34"/>
  <c r="B495" i="34"/>
  <c r="O494" i="34"/>
  <c r="N494" i="34"/>
  <c r="M494" i="34"/>
  <c r="L494" i="34"/>
  <c r="K494" i="34"/>
  <c r="J494" i="34"/>
  <c r="I494" i="34"/>
  <c r="H494" i="34"/>
  <c r="G494" i="34"/>
  <c r="F494" i="34"/>
  <c r="E494" i="34"/>
  <c r="D494" i="34"/>
  <c r="C494" i="34"/>
  <c r="B494" i="34"/>
  <c r="O493" i="34"/>
  <c r="N493" i="34"/>
  <c r="N496" i="34" s="1"/>
  <c r="M493" i="34"/>
  <c r="L493" i="34"/>
  <c r="K493" i="34"/>
  <c r="J493" i="34"/>
  <c r="I493" i="34"/>
  <c r="H493" i="34"/>
  <c r="G493" i="34"/>
  <c r="F493" i="34"/>
  <c r="E493" i="34"/>
  <c r="D493" i="34"/>
  <c r="C493" i="34"/>
  <c r="B493" i="34"/>
  <c r="O492" i="34"/>
  <c r="N492" i="34"/>
  <c r="M492" i="34"/>
  <c r="L492" i="34"/>
  <c r="K492" i="34"/>
  <c r="J492" i="34"/>
  <c r="I492" i="34"/>
  <c r="H492" i="34"/>
  <c r="G492" i="34"/>
  <c r="F492" i="34"/>
  <c r="E492" i="34"/>
  <c r="E496" i="34" s="1"/>
  <c r="D492" i="34"/>
  <c r="D496" i="34" s="1"/>
  <c r="C492" i="34"/>
  <c r="B492" i="34"/>
  <c r="O489" i="34"/>
  <c r="N489" i="34"/>
  <c r="M489" i="34"/>
  <c r="L489" i="34"/>
  <c r="K489" i="34"/>
  <c r="J489" i="34"/>
  <c r="I489" i="34"/>
  <c r="H489" i="34"/>
  <c r="G489" i="34"/>
  <c r="F489" i="34"/>
  <c r="E489" i="34"/>
  <c r="D489" i="34"/>
  <c r="C489" i="34"/>
  <c r="B489" i="34"/>
  <c r="O488" i="34"/>
  <c r="N488" i="34"/>
  <c r="M488" i="34"/>
  <c r="L488" i="34"/>
  <c r="K488" i="34"/>
  <c r="J488" i="34"/>
  <c r="I488" i="34"/>
  <c r="H488" i="34"/>
  <c r="G488" i="34"/>
  <c r="F488" i="34"/>
  <c r="E488" i="34"/>
  <c r="D488" i="34"/>
  <c r="C488" i="34"/>
  <c r="B488" i="34"/>
  <c r="O487" i="34"/>
  <c r="N487" i="34"/>
  <c r="M487" i="34"/>
  <c r="L487" i="34"/>
  <c r="K487" i="34"/>
  <c r="J487" i="34"/>
  <c r="I487" i="34"/>
  <c r="H487" i="34"/>
  <c r="G487" i="34"/>
  <c r="F487" i="34"/>
  <c r="E487" i="34"/>
  <c r="D487" i="34"/>
  <c r="C487" i="34"/>
  <c r="B487" i="34"/>
  <c r="O486" i="34"/>
  <c r="N486" i="34"/>
  <c r="M486" i="34"/>
  <c r="L486" i="34"/>
  <c r="K486" i="34"/>
  <c r="J486" i="34"/>
  <c r="I486" i="34"/>
  <c r="H486" i="34"/>
  <c r="G486" i="34"/>
  <c r="F486" i="34"/>
  <c r="F490" i="34" s="1"/>
  <c r="E486" i="34"/>
  <c r="D486" i="34"/>
  <c r="C486" i="34"/>
  <c r="B486" i="34"/>
  <c r="I484" i="34"/>
  <c r="O483" i="34"/>
  <c r="N483" i="34"/>
  <c r="M483" i="34"/>
  <c r="L483" i="34"/>
  <c r="K483" i="34"/>
  <c r="J483" i="34"/>
  <c r="I483" i="34"/>
  <c r="H483" i="34"/>
  <c r="G483" i="34"/>
  <c r="F483" i="34"/>
  <c r="E483" i="34"/>
  <c r="D483" i="34"/>
  <c r="C483" i="34"/>
  <c r="B483" i="34"/>
  <c r="O482" i="34"/>
  <c r="N482" i="34"/>
  <c r="M482" i="34"/>
  <c r="L482" i="34"/>
  <c r="K482" i="34"/>
  <c r="J482" i="34"/>
  <c r="J484" i="34" s="1"/>
  <c r="I482" i="34"/>
  <c r="H482" i="34"/>
  <c r="G482" i="34"/>
  <c r="F482" i="34"/>
  <c r="E482" i="34"/>
  <c r="D482" i="34"/>
  <c r="C482" i="34"/>
  <c r="B482" i="34"/>
  <c r="O481" i="34"/>
  <c r="N481" i="34"/>
  <c r="M481" i="34"/>
  <c r="L481" i="34"/>
  <c r="K481" i="34"/>
  <c r="J481" i="34"/>
  <c r="I481" i="34"/>
  <c r="H481" i="34"/>
  <c r="G481" i="34"/>
  <c r="F481" i="34"/>
  <c r="E481" i="34"/>
  <c r="D481" i="34"/>
  <c r="C481" i="34"/>
  <c r="B481" i="34"/>
  <c r="O480" i="34"/>
  <c r="N480" i="34"/>
  <c r="M480" i="34"/>
  <c r="L480" i="34"/>
  <c r="K480" i="34"/>
  <c r="J480" i="34"/>
  <c r="I480" i="34"/>
  <c r="H480" i="34"/>
  <c r="H484" i="34" s="1"/>
  <c r="G480" i="34"/>
  <c r="G484" i="34" s="1"/>
  <c r="F480" i="34"/>
  <c r="E480" i="34"/>
  <c r="D480" i="34"/>
  <c r="C480" i="34"/>
  <c r="B480" i="34"/>
  <c r="O477" i="34"/>
  <c r="N477" i="34"/>
  <c r="M477" i="34"/>
  <c r="L477" i="34"/>
  <c r="K477" i="34"/>
  <c r="K478" i="34" s="1"/>
  <c r="J477" i="34"/>
  <c r="J478" i="34" s="1"/>
  <c r="I477" i="34"/>
  <c r="I478" i="34" s="1"/>
  <c r="H477" i="34"/>
  <c r="G477" i="34"/>
  <c r="F477" i="34"/>
  <c r="E477" i="34"/>
  <c r="D477" i="34"/>
  <c r="C477" i="34"/>
  <c r="B477" i="34"/>
  <c r="O476" i="34"/>
  <c r="N476" i="34"/>
  <c r="M476" i="34"/>
  <c r="L476" i="34"/>
  <c r="K476" i="34"/>
  <c r="J476" i="34"/>
  <c r="I476" i="34"/>
  <c r="H476" i="34"/>
  <c r="G476" i="34"/>
  <c r="F476" i="34"/>
  <c r="E476" i="34"/>
  <c r="D476" i="34"/>
  <c r="C476" i="34"/>
  <c r="B476" i="34"/>
  <c r="O475" i="34"/>
  <c r="O478" i="34" s="1"/>
  <c r="N475" i="34"/>
  <c r="N478" i="34" s="1"/>
  <c r="M475" i="34"/>
  <c r="L475" i="34"/>
  <c r="K475" i="34"/>
  <c r="J475" i="34"/>
  <c r="I475" i="34"/>
  <c r="H475" i="34"/>
  <c r="H478" i="34" s="1"/>
  <c r="G475" i="34"/>
  <c r="F475" i="34"/>
  <c r="E475" i="34"/>
  <c r="D475" i="34"/>
  <c r="C475" i="34"/>
  <c r="B475" i="34"/>
  <c r="O474" i="34"/>
  <c r="N474" i="34"/>
  <c r="M474" i="34"/>
  <c r="L474" i="34"/>
  <c r="K474" i="34"/>
  <c r="J474" i="34"/>
  <c r="I474" i="34"/>
  <c r="H474" i="34"/>
  <c r="G474" i="34"/>
  <c r="F474" i="34"/>
  <c r="F478" i="34" s="1"/>
  <c r="E474" i="34"/>
  <c r="E478" i="34" s="1"/>
  <c r="D474" i="34"/>
  <c r="D478" i="34" s="1"/>
  <c r="C474" i="34"/>
  <c r="B474" i="34"/>
  <c r="O471" i="34"/>
  <c r="N471" i="34"/>
  <c r="M471" i="34"/>
  <c r="L471" i="34"/>
  <c r="K471" i="34"/>
  <c r="J471" i="34"/>
  <c r="I471" i="34"/>
  <c r="H471" i="34"/>
  <c r="G471" i="34"/>
  <c r="F471" i="34"/>
  <c r="E471" i="34"/>
  <c r="D471" i="34"/>
  <c r="C471" i="34"/>
  <c r="B471" i="34"/>
  <c r="O470" i="34"/>
  <c r="N470" i="34"/>
  <c r="M470" i="34"/>
  <c r="L470" i="34"/>
  <c r="K470" i="34"/>
  <c r="J470" i="34"/>
  <c r="I470" i="34"/>
  <c r="H470" i="34"/>
  <c r="G470" i="34"/>
  <c r="F470" i="34"/>
  <c r="F472" i="34" s="1"/>
  <c r="E470" i="34"/>
  <c r="D470" i="34"/>
  <c r="C470" i="34"/>
  <c r="B470" i="34"/>
  <c r="O469" i="34"/>
  <c r="N469" i="34"/>
  <c r="M469" i="34"/>
  <c r="L469" i="34"/>
  <c r="K469" i="34"/>
  <c r="J469" i="34"/>
  <c r="I469" i="34"/>
  <c r="H469" i="34"/>
  <c r="G469" i="34"/>
  <c r="F469" i="34"/>
  <c r="E469" i="34"/>
  <c r="D469" i="34"/>
  <c r="C469" i="34"/>
  <c r="B469" i="34"/>
  <c r="O468" i="34"/>
  <c r="O472" i="34" s="1"/>
  <c r="N468" i="34"/>
  <c r="N472" i="34" s="1"/>
  <c r="M468" i="34"/>
  <c r="M472" i="34" s="1"/>
  <c r="L468" i="34"/>
  <c r="K468" i="34"/>
  <c r="J468" i="34"/>
  <c r="I468" i="34"/>
  <c r="H468" i="34"/>
  <c r="G468" i="34"/>
  <c r="F468" i="34"/>
  <c r="E468" i="34"/>
  <c r="D468" i="34"/>
  <c r="C468" i="34"/>
  <c r="C472" i="34" s="1"/>
  <c r="B468" i="34"/>
  <c r="B472" i="34" s="1"/>
  <c r="D465" i="34"/>
  <c r="O464" i="34"/>
  <c r="N464" i="34"/>
  <c r="M464" i="34"/>
  <c r="L464" i="34"/>
  <c r="K464" i="34"/>
  <c r="J464" i="34"/>
  <c r="I464" i="34"/>
  <c r="H464" i="34"/>
  <c r="H510" i="34" s="1"/>
  <c r="G464" i="34"/>
  <c r="G510" i="34" s="1"/>
  <c r="F464" i="34"/>
  <c r="F510" i="34" s="1"/>
  <c r="F550" i="34" s="1"/>
  <c r="E464" i="34"/>
  <c r="E510" i="34" s="1"/>
  <c r="E550" i="34" s="1"/>
  <c r="D464" i="34"/>
  <c r="C464" i="34"/>
  <c r="B464" i="34"/>
  <c r="O463" i="34"/>
  <c r="N463" i="34"/>
  <c r="M463" i="34"/>
  <c r="L463" i="34"/>
  <c r="K463" i="34"/>
  <c r="K509" i="34" s="1"/>
  <c r="J463" i="34"/>
  <c r="J509" i="34" s="1"/>
  <c r="I463" i="34"/>
  <c r="I509" i="34" s="1"/>
  <c r="H463" i="34"/>
  <c r="G463" i="34"/>
  <c r="G509" i="34" s="1"/>
  <c r="G549" i="34" s="1"/>
  <c r="F463" i="34"/>
  <c r="E463" i="34"/>
  <c r="D463" i="34"/>
  <c r="C463" i="34"/>
  <c r="B463" i="34"/>
  <c r="O462" i="34"/>
  <c r="N462" i="34"/>
  <c r="M462" i="34"/>
  <c r="M508" i="34" s="1"/>
  <c r="L462" i="34"/>
  <c r="L508" i="34" s="1"/>
  <c r="K462" i="34"/>
  <c r="K508" i="34" s="1"/>
  <c r="J462" i="34"/>
  <c r="J508" i="34" s="1"/>
  <c r="J548" i="34" s="1"/>
  <c r="I462" i="34"/>
  <c r="I508" i="34" s="1"/>
  <c r="I548" i="34" s="1"/>
  <c r="H462" i="34"/>
  <c r="G462" i="34"/>
  <c r="F462" i="34"/>
  <c r="E462" i="34"/>
  <c r="D462" i="34"/>
  <c r="C462" i="34"/>
  <c r="B462" i="34"/>
  <c r="O461" i="34"/>
  <c r="N461" i="34"/>
  <c r="N507" i="34" s="1"/>
  <c r="M461" i="34"/>
  <c r="L461" i="34"/>
  <c r="K461" i="34"/>
  <c r="J461" i="34"/>
  <c r="I461" i="34"/>
  <c r="H461" i="34"/>
  <c r="G461" i="34"/>
  <c r="F461" i="34"/>
  <c r="E461" i="34"/>
  <c r="D461" i="34"/>
  <c r="C461" i="34"/>
  <c r="C507" i="34" s="1"/>
  <c r="B461" i="34"/>
  <c r="N458" i="34"/>
  <c r="M458" i="34"/>
  <c r="B458" i="34"/>
  <c r="O457" i="34"/>
  <c r="O648" i="34" s="1"/>
  <c r="N457" i="34"/>
  <c r="N648" i="34" s="1"/>
  <c r="N655" i="34" s="1"/>
  <c r="M457" i="34"/>
  <c r="M648" i="34" s="1"/>
  <c r="M655" i="34" s="1"/>
  <c r="L457" i="34"/>
  <c r="L648" i="34" s="1"/>
  <c r="L655" i="34" s="1"/>
  <c r="K457" i="34"/>
  <c r="K648" i="34" s="1"/>
  <c r="K655" i="34" s="1"/>
  <c r="J457" i="34"/>
  <c r="I457" i="34"/>
  <c r="H457" i="34"/>
  <c r="G457" i="34"/>
  <c r="G648" i="34" s="1"/>
  <c r="G655" i="34" s="1"/>
  <c r="F457" i="34"/>
  <c r="F648" i="34" s="1"/>
  <c r="F655" i="34" s="1"/>
  <c r="E457" i="34"/>
  <c r="E648" i="34" s="1"/>
  <c r="E655" i="34" s="1"/>
  <c r="D457" i="34"/>
  <c r="D433" i="34" s="1"/>
  <c r="C457" i="34"/>
  <c r="B457" i="34"/>
  <c r="O456" i="34"/>
  <c r="N456" i="34"/>
  <c r="M456" i="34"/>
  <c r="L456" i="34"/>
  <c r="K456" i="34"/>
  <c r="J456" i="34"/>
  <c r="I456" i="34"/>
  <c r="H456" i="34"/>
  <c r="G456" i="34"/>
  <c r="F456" i="34"/>
  <c r="E456" i="34"/>
  <c r="D456" i="34"/>
  <c r="C456" i="34"/>
  <c r="B456" i="34"/>
  <c r="O455" i="34"/>
  <c r="N455" i="34"/>
  <c r="M455" i="34"/>
  <c r="L455" i="34"/>
  <c r="K455" i="34"/>
  <c r="J455" i="34"/>
  <c r="I455" i="34"/>
  <c r="H455" i="34"/>
  <c r="G455" i="34"/>
  <c r="F455" i="34"/>
  <c r="E455" i="34"/>
  <c r="D455" i="34"/>
  <c r="C455" i="34"/>
  <c r="B455" i="34"/>
  <c r="O454" i="34"/>
  <c r="N454" i="34"/>
  <c r="M454" i="34"/>
  <c r="L454" i="34"/>
  <c r="K454" i="34"/>
  <c r="J454" i="34"/>
  <c r="I454" i="34"/>
  <c r="H454" i="34"/>
  <c r="G454" i="34"/>
  <c r="F454" i="34"/>
  <c r="E454" i="34"/>
  <c r="D454" i="34"/>
  <c r="C454" i="34"/>
  <c r="B454" i="34"/>
  <c r="N452" i="34"/>
  <c r="O451" i="34"/>
  <c r="N451" i="34"/>
  <c r="M451" i="34"/>
  <c r="L451" i="34"/>
  <c r="K451" i="34"/>
  <c r="J451" i="34"/>
  <c r="J452" i="34" s="1"/>
  <c r="I451" i="34"/>
  <c r="I452" i="34" s="1"/>
  <c r="H451" i="34"/>
  <c r="G451" i="34"/>
  <c r="G452" i="34" s="1"/>
  <c r="F451" i="34"/>
  <c r="E451" i="34"/>
  <c r="D451" i="34"/>
  <c r="C451" i="34"/>
  <c r="B451" i="34"/>
  <c r="O450" i="34"/>
  <c r="N450" i="34"/>
  <c r="M450" i="34"/>
  <c r="L450" i="34"/>
  <c r="K450" i="34"/>
  <c r="J450" i="34"/>
  <c r="I450" i="34"/>
  <c r="H450" i="34"/>
  <c r="G450" i="34"/>
  <c r="F450" i="34"/>
  <c r="E450" i="34"/>
  <c r="D450" i="34"/>
  <c r="C450" i="34"/>
  <c r="B450" i="34"/>
  <c r="O449" i="34"/>
  <c r="N449" i="34"/>
  <c r="M449" i="34"/>
  <c r="L449" i="34"/>
  <c r="K449" i="34"/>
  <c r="J449" i="34"/>
  <c r="I449" i="34"/>
  <c r="H449" i="34"/>
  <c r="G449" i="34"/>
  <c r="F449" i="34"/>
  <c r="E449" i="34"/>
  <c r="D449" i="34"/>
  <c r="C449" i="34"/>
  <c r="B449" i="34"/>
  <c r="O448" i="34"/>
  <c r="N448" i="34"/>
  <c r="M448" i="34"/>
  <c r="L448" i="34"/>
  <c r="K448" i="34"/>
  <c r="J448" i="34"/>
  <c r="I448" i="34"/>
  <c r="H448" i="34"/>
  <c r="G448" i="34"/>
  <c r="F448" i="34"/>
  <c r="E448" i="34"/>
  <c r="D448" i="34"/>
  <c r="C448" i="34"/>
  <c r="B448" i="34"/>
  <c r="O444" i="34"/>
  <c r="O445" i="34" s="1"/>
  <c r="N444" i="34"/>
  <c r="N445" i="34" s="1"/>
  <c r="M444" i="34"/>
  <c r="L444" i="34"/>
  <c r="K444" i="34"/>
  <c r="J444" i="34"/>
  <c r="I444" i="34"/>
  <c r="H444" i="34"/>
  <c r="G444" i="34"/>
  <c r="F444" i="34"/>
  <c r="E444" i="34"/>
  <c r="D444" i="34"/>
  <c r="C444" i="34"/>
  <c r="C445" i="34" s="1"/>
  <c r="B444" i="34"/>
  <c r="B445" i="34" s="1"/>
  <c r="O443" i="34"/>
  <c r="N443" i="34"/>
  <c r="M443" i="34"/>
  <c r="L443" i="34"/>
  <c r="K443" i="34"/>
  <c r="J443" i="34"/>
  <c r="I443" i="34"/>
  <c r="H443" i="34"/>
  <c r="G443" i="34"/>
  <c r="F443" i="34"/>
  <c r="E443" i="34"/>
  <c r="D443" i="34"/>
  <c r="C443" i="34"/>
  <c r="B443" i="34"/>
  <c r="O442" i="34"/>
  <c r="N442" i="34"/>
  <c r="M442" i="34"/>
  <c r="L442" i="34"/>
  <c r="K442" i="34"/>
  <c r="J442" i="34"/>
  <c r="I442" i="34"/>
  <c r="H442" i="34"/>
  <c r="G442" i="34"/>
  <c r="F442" i="34"/>
  <c r="E442" i="34"/>
  <c r="D442" i="34"/>
  <c r="C442" i="34"/>
  <c r="B442" i="34"/>
  <c r="O441" i="34"/>
  <c r="N441" i="34"/>
  <c r="M441" i="34"/>
  <c r="L441" i="34"/>
  <c r="K441" i="34"/>
  <c r="J441" i="34"/>
  <c r="I441" i="34"/>
  <c r="H441" i="34"/>
  <c r="G441" i="34"/>
  <c r="F441" i="34"/>
  <c r="E441" i="34"/>
  <c r="D441" i="34"/>
  <c r="C441" i="34"/>
  <c r="B441" i="34"/>
  <c r="J439" i="34"/>
  <c r="I439" i="34"/>
  <c r="O438" i="34"/>
  <c r="N438" i="34"/>
  <c r="M438" i="34"/>
  <c r="L438" i="34"/>
  <c r="K438" i="34"/>
  <c r="J438" i="34"/>
  <c r="I438" i="34"/>
  <c r="H438" i="34"/>
  <c r="H439" i="34" s="1"/>
  <c r="G438" i="34"/>
  <c r="G439" i="34" s="1"/>
  <c r="F438" i="34"/>
  <c r="E438" i="34"/>
  <c r="D438" i="34"/>
  <c r="C438" i="34"/>
  <c r="B438" i="34"/>
  <c r="O437" i="34"/>
  <c r="N437" i="34"/>
  <c r="M437" i="34"/>
  <c r="L437" i="34"/>
  <c r="K437" i="34"/>
  <c r="J437" i="34"/>
  <c r="I437" i="34"/>
  <c r="H437" i="34"/>
  <c r="G437" i="34"/>
  <c r="F437" i="34"/>
  <c r="E437" i="34"/>
  <c r="D437" i="34"/>
  <c r="C437" i="34"/>
  <c r="B437" i="34"/>
  <c r="O436" i="34"/>
  <c r="N436" i="34"/>
  <c r="M436" i="34"/>
  <c r="L436" i="34"/>
  <c r="K436" i="34"/>
  <c r="J436" i="34"/>
  <c r="I436" i="34"/>
  <c r="H436" i="34"/>
  <c r="G436" i="34"/>
  <c r="F436" i="34"/>
  <c r="E436" i="34"/>
  <c r="D436" i="34"/>
  <c r="C436" i="34"/>
  <c r="B436" i="34"/>
  <c r="O435" i="34"/>
  <c r="N435" i="34"/>
  <c r="M435" i="34"/>
  <c r="L435" i="34"/>
  <c r="K435" i="34"/>
  <c r="J435" i="34"/>
  <c r="I435" i="34"/>
  <c r="H435" i="34"/>
  <c r="G435" i="34"/>
  <c r="F435" i="34"/>
  <c r="E435" i="34"/>
  <c r="D435" i="34"/>
  <c r="C435" i="34"/>
  <c r="B435" i="34"/>
  <c r="N433" i="34"/>
  <c r="C433" i="34"/>
  <c r="O432" i="34"/>
  <c r="N432" i="34"/>
  <c r="M432" i="34"/>
  <c r="M639" i="34" s="1"/>
  <c r="L432" i="34"/>
  <c r="L639" i="34" s="1"/>
  <c r="K432" i="34"/>
  <c r="K639" i="34" s="1"/>
  <c r="J432" i="34"/>
  <c r="J639" i="34" s="1"/>
  <c r="I432" i="34"/>
  <c r="I639" i="34" s="1"/>
  <c r="H432" i="34"/>
  <c r="G432" i="34"/>
  <c r="F432" i="34"/>
  <c r="E432" i="34"/>
  <c r="D432" i="34"/>
  <c r="C432" i="34"/>
  <c r="B432" i="34"/>
  <c r="O431" i="34"/>
  <c r="N431" i="34"/>
  <c r="M431" i="34"/>
  <c r="L431" i="34"/>
  <c r="K431" i="34"/>
  <c r="J431" i="34"/>
  <c r="I431" i="34"/>
  <c r="H431" i="34"/>
  <c r="G431" i="34"/>
  <c r="F431" i="34"/>
  <c r="E431" i="34"/>
  <c r="D431" i="34"/>
  <c r="C431" i="34"/>
  <c r="B431" i="34"/>
  <c r="O430" i="34"/>
  <c r="N430" i="34"/>
  <c r="M430" i="34"/>
  <c r="L430" i="34"/>
  <c r="K430" i="34"/>
  <c r="J430" i="34"/>
  <c r="I430" i="34"/>
  <c r="H430" i="34"/>
  <c r="G430" i="34"/>
  <c r="F430" i="34"/>
  <c r="E430" i="34"/>
  <c r="D430" i="34"/>
  <c r="C430" i="34"/>
  <c r="B430" i="34"/>
  <c r="O429" i="34"/>
  <c r="N429" i="34"/>
  <c r="M429" i="34"/>
  <c r="L429" i="34"/>
  <c r="K429" i="34"/>
  <c r="J429" i="34"/>
  <c r="I429" i="34"/>
  <c r="H429" i="34"/>
  <c r="G429" i="34"/>
  <c r="F429" i="34"/>
  <c r="E429" i="34"/>
  <c r="D429" i="34"/>
  <c r="C429" i="34"/>
  <c r="B429" i="34"/>
  <c r="O427" i="34"/>
  <c r="O426" i="34"/>
  <c r="N426" i="34"/>
  <c r="N427" i="34" s="1"/>
  <c r="M426" i="34"/>
  <c r="L426" i="34"/>
  <c r="K426" i="34"/>
  <c r="J426" i="34"/>
  <c r="I426" i="34"/>
  <c r="I427" i="34" s="1"/>
  <c r="H426" i="34"/>
  <c r="G426" i="34"/>
  <c r="F426" i="34"/>
  <c r="E426" i="34"/>
  <c r="D426" i="34"/>
  <c r="D427" i="34" s="1"/>
  <c r="C426" i="34"/>
  <c r="B426" i="34"/>
  <c r="B427" i="34" s="1"/>
  <c r="O425" i="34"/>
  <c r="N425" i="34"/>
  <c r="M425" i="34"/>
  <c r="L425" i="34"/>
  <c r="K425" i="34"/>
  <c r="J425" i="34"/>
  <c r="I425" i="34"/>
  <c r="H425" i="34"/>
  <c r="G425" i="34"/>
  <c r="F425" i="34"/>
  <c r="E425" i="34"/>
  <c r="D425" i="34"/>
  <c r="C425" i="34"/>
  <c r="B425" i="34"/>
  <c r="O424" i="34"/>
  <c r="N424" i="34"/>
  <c r="M424" i="34"/>
  <c r="L424" i="34"/>
  <c r="K424" i="34"/>
  <c r="J424" i="34"/>
  <c r="I424" i="34"/>
  <c r="H424" i="34"/>
  <c r="G424" i="34"/>
  <c r="F424" i="34"/>
  <c r="E424" i="34"/>
  <c r="D424" i="34"/>
  <c r="C424" i="34"/>
  <c r="B424" i="34"/>
  <c r="O423" i="34"/>
  <c r="N423" i="34"/>
  <c r="M423" i="34"/>
  <c r="L423" i="34"/>
  <c r="K423" i="34"/>
  <c r="J423" i="34"/>
  <c r="I423" i="34"/>
  <c r="H423" i="34"/>
  <c r="G423" i="34"/>
  <c r="F423" i="34"/>
  <c r="E423" i="34"/>
  <c r="D423" i="34"/>
  <c r="C423" i="34"/>
  <c r="B423" i="34"/>
  <c r="K421" i="34"/>
  <c r="O420" i="34"/>
  <c r="N420" i="34"/>
  <c r="M420" i="34"/>
  <c r="L420" i="34"/>
  <c r="K420" i="34"/>
  <c r="J420" i="34"/>
  <c r="J421" i="34" s="1"/>
  <c r="I420" i="34"/>
  <c r="I421" i="34" s="1"/>
  <c r="H420" i="34"/>
  <c r="G420" i="34"/>
  <c r="F420" i="34"/>
  <c r="E420" i="34"/>
  <c r="D420" i="34"/>
  <c r="C420" i="34"/>
  <c r="B420" i="34"/>
  <c r="O419" i="34"/>
  <c r="N419" i="34"/>
  <c r="M419" i="34"/>
  <c r="L419" i="34"/>
  <c r="K419" i="34"/>
  <c r="J419" i="34"/>
  <c r="I419" i="34"/>
  <c r="H419" i="34"/>
  <c r="G419" i="34"/>
  <c r="F419" i="34"/>
  <c r="E419" i="34"/>
  <c r="D419" i="34"/>
  <c r="C419" i="34"/>
  <c r="B419" i="34"/>
  <c r="O418" i="34"/>
  <c r="N418" i="34"/>
  <c r="M418" i="34"/>
  <c r="L418" i="34"/>
  <c r="K418" i="34"/>
  <c r="J418" i="34"/>
  <c r="I418" i="34"/>
  <c r="H418" i="34"/>
  <c r="G418" i="34"/>
  <c r="F418" i="34"/>
  <c r="E418" i="34"/>
  <c r="D418" i="34"/>
  <c r="C418" i="34"/>
  <c r="B418" i="34"/>
  <c r="O417" i="34"/>
  <c r="N417" i="34"/>
  <c r="M417" i="34"/>
  <c r="L417" i="34"/>
  <c r="K417" i="34"/>
  <c r="J417" i="34"/>
  <c r="I417" i="34"/>
  <c r="H417" i="34"/>
  <c r="G417" i="34"/>
  <c r="F417" i="34"/>
  <c r="E417" i="34"/>
  <c r="D417" i="34"/>
  <c r="C417" i="34"/>
  <c r="B417" i="34"/>
  <c r="J415" i="34"/>
  <c r="O414" i="34"/>
  <c r="O415" i="34" s="1"/>
  <c r="N414" i="34"/>
  <c r="N415" i="34" s="1"/>
  <c r="M414" i="34"/>
  <c r="L414" i="34"/>
  <c r="K414" i="34"/>
  <c r="J414" i="34"/>
  <c r="I414" i="34"/>
  <c r="I415" i="34" s="1"/>
  <c r="H414" i="34"/>
  <c r="H415" i="34" s="1"/>
  <c r="G414" i="34"/>
  <c r="G415" i="34" s="1"/>
  <c r="F414" i="34"/>
  <c r="E414" i="34"/>
  <c r="D414" i="34"/>
  <c r="C414" i="34"/>
  <c r="C415" i="34" s="1"/>
  <c r="B414" i="34"/>
  <c r="B415" i="34" s="1"/>
  <c r="O413" i="34"/>
  <c r="N413" i="34"/>
  <c r="M413" i="34"/>
  <c r="L413" i="34"/>
  <c r="K413" i="34"/>
  <c r="J413" i="34"/>
  <c r="I413" i="34"/>
  <c r="H413" i="34"/>
  <c r="G413" i="34"/>
  <c r="F413" i="34"/>
  <c r="E413" i="34"/>
  <c r="D413" i="34"/>
  <c r="C413" i="34"/>
  <c r="B413" i="34"/>
  <c r="O412" i="34"/>
  <c r="N412" i="34"/>
  <c r="M412" i="34"/>
  <c r="L412" i="34"/>
  <c r="K412" i="34"/>
  <c r="J412" i="34"/>
  <c r="I412" i="34"/>
  <c r="H412" i="34"/>
  <c r="G412" i="34"/>
  <c r="F412" i="34"/>
  <c r="E412" i="34"/>
  <c r="D412" i="34"/>
  <c r="C412" i="34"/>
  <c r="B412" i="34"/>
  <c r="O411" i="34"/>
  <c r="N411" i="34"/>
  <c r="M411" i="34"/>
  <c r="L411" i="34"/>
  <c r="K411" i="34"/>
  <c r="J411" i="34"/>
  <c r="I411" i="34"/>
  <c r="H411" i="34"/>
  <c r="G411" i="34"/>
  <c r="F411" i="34"/>
  <c r="E411" i="34"/>
  <c r="D411" i="34"/>
  <c r="C411" i="34"/>
  <c r="B411" i="34"/>
  <c r="J409" i="34"/>
  <c r="F409" i="34"/>
  <c r="E409" i="34"/>
  <c r="O408" i="34"/>
  <c r="N408" i="34"/>
  <c r="N409" i="34" s="1"/>
  <c r="M408" i="34"/>
  <c r="L408" i="34"/>
  <c r="K408" i="34"/>
  <c r="J408" i="34"/>
  <c r="I408" i="34"/>
  <c r="I409" i="34" s="1"/>
  <c r="H408" i="34"/>
  <c r="G408" i="34"/>
  <c r="G409" i="34" s="1"/>
  <c r="F408" i="34"/>
  <c r="E408" i="34"/>
  <c r="D408" i="34"/>
  <c r="C408" i="34"/>
  <c r="B408" i="34"/>
  <c r="B409" i="34" s="1"/>
  <c r="O407" i="34"/>
  <c r="N407" i="34"/>
  <c r="M407" i="34"/>
  <c r="L407" i="34"/>
  <c r="K407" i="34"/>
  <c r="J407" i="34"/>
  <c r="I407" i="34"/>
  <c r="H407" i="34"/>
  <c r="G407" i="34"/>
  <c r="F407" i="34"/>
  <c r="E407" i="34"/>
  <c r="D407" i="34"/>
  <c r="C407" i="34"/>
  <c r="B407" i="34"/>
  <c r="O406" i="34"/>
  <c r="N406" i="34"/>
  <c r="M406" i="34"/>
  <c r="L406" i="34"/>
  <c r="K406" i="34"/>
  <c r="J406" i="34"/>
  <c r="I406" i="34"/>
  <c r="H406" i="34"/>
  <c r="G406" i="34"/>
  <c r="F406" i="34"/>
  <c r="E406" i="34"/>
  <c r="D406" i="34"/>
  <c r="C406" i="34"/>
  <c r="B406" i="34"/>
  <c r="O405" i="34"/>
  <c r="N405" i="34"/>
  <c r="M405" i="34"/>
  <c r="L405" i="34"/>
  <c r="K405" i="34"/>
  <c r="J405" i="34"/>
  <c r="I405" i="34"/>
  <c r="H405" i="34"/>
  <c r="G405" i="34"/>
  <c r="F405" i="34"/>
  <c r="E405" i="34"/>
  <c r="D405" i="34"/>
  <c r="C405" i="34"/>
  <c r="B405" i="34"/>
  <c r="O402" i="34"/>
  <c r="N402" i="34"/>
  <c r="M402" i="34"/>
  <c r="M439" i="34" s="1"/>
  <c r="L402" i="34"/>
  <c r="L439" i="34" s="1"/>
  <c r="K402" i="34"/>
  <c r="K458" i="34" s="1"/>
  <c r="J402" i="34"/>
  <c r="J458" i="34" s="1"/>
  <c r="I402" i="34"/>
  <c r="I445" i="34" s="1"/>
  <c r="H402" i="34"/>
  <c r="G402" i="34"/>
  <c r="F402" i="34"/>
  <c r="F439" i="34" s="1"/>
  <c r="E402" i="34"/>
  <c r="E439" i="34" s="1"/>
  <c r="D402" i="34"/>
  <c r="C402" i="34"/>
  <c r="B402" i="34"/>
  <c r="O401" i="34"/>
  <c r="N401" i="34"/>
  <c r="M401" i="34"/>
  <c r="L401" i="34"/>
  <c r="K401" i="34"/>
  <c r="J401" i="34"/>
  <c r="I401" i="34"/>
  <c r="H401" i="34"/>
  <c r="G401" i="34"/>
  <c r="F401" i="34"/>
  <c r="E401" i="34"/>
  <c r="D401" i="34"/>
  <c r="C401" i="34"/>
  <c r="B401" i="34"/>
  <c r="O400" i="34"/>
  <c r="N400" i="34"/>
  <c r="M400" i="34"/>
  <c r="L400" i="34"/>
  <c r="K400" i="34"/>
  <c r="J400" i="34"/>
  <c r="I400" i="34"/>
  <c r="H400" i="34"/>
  <c r="G400" i="34"/>
  <c r="F400" i="34"/>
  <c r="E400" i="34"/>
  <c r="D400" i="34"/>
  <c r="C400" i="34"/>
  <c r="B400" i="34"/>
  <c r="O399" i="34"/>
  <c r="N399" i="34"/>
  <c r="M399" i="34"/>
  <c r="L399" i="34"/>
  <c r="K399" i="34"/>
  <c r="J399" i="34"/>
  <c r="I399" i="34"/>
  <c r="H399" i="34"/>
  <c r="G399" i="34"/>
  <c r="F399" i="34"/>
  <c r="E399" i="34"/>
  <c r="D399" i="34"/>
  <c r="C399" i="34"/>
  <c r="B399" i="34"/>
  <c r="O396" i="34"/>
  <c r="N396" i="34"/>
  <c r="N397" i="34" s="1"/>
  <c r="M396" i="34"/>
  <c r="L396" i="34"/>
  <c r="K396" i="34"/>
  <c r="J396" i="34"/>
  <c r="I396" i="34"/>
  <c r="H396" i="34"/>
  <c r="G396" i="34"/>
  <c r="F396" i="34"/>
  <c r="E396" i="34"/>
  <c r="D396" i="34"/>
  <c r="C396" i="34"/>
  <c r="C397" i="34" s="1"/>
  <c r="B396" i="34"/>
  <c r="B397" i="34" s="1"/>
  <c r="O395" i="34"/>
  <c r="N395" i="34"/>
  <c r="M395" i="34"/>
  <c r="L395" i="34"/>
  <c r="K395" i="34"/>
  <c r="J395" i="34"/>
  <c r="I395" i="34"/>
  <c r="H395" i="34"/>
  <c r="G395" i="34"/>
  <c r="F395" i="34"/>
  <c r="E395" i="34"/>
  <c r="D395" i="34"/>
  <c r="C395" i="34"/>
  <c r="B395" i="34"/>
  <c r="O394" i="34"/>
  <c r="N394" i="34"/>
  <c r="M394" i="34"/>
  <c r="L394" i="34"/>
  <c r="K394" i="34"/>
  <c r="J394" i="34"/>
  <c r="I394" i="34"/>
  <c r="H394" i="34"/>
  <c r="G394" i="34"/>
  <c r="F394" i="34"/>
  <c r="E394" i="34"/>
  <c r="D394" i="34"/>
  <c r="C394" i="34"/>
  <c r="B394" i="34"/>
  <c r="O393" i="34"/>
  <c r="N393" i="34"/>
  <c r="M393" i="34"/>
  <c r="L393" i="34"/>
  <c r="K393" i="34"/>
  <c r="J393" i="34"/>
  <c r="I393" i="34"/>
  <c r="H393" i="34"/>
  <c r="G393" i="34"/>
  <c r="F393" i="34"/>
  <c r="E393" i="34"/>
  <c r="D393" i="34"/>
  <c r="C393" i="34"/>
  <c r="B393" i="34"/>
  <c r="O390" i="34"/>
  <c r="N390" i="34"/>
  <c r="N391" i="34" s="1"/>
  <c r="M390" i="34"/>
  <c r="L390" i="34"/>
  <c r="K390" i="34"/>
  <c r="J390" i="34"/>
  <c r="J391" i="34" s="1"/>
  <c r="I390" i="34"/>
  <c r="I391" i="34" s="1"/>
  <c r="H390" i="34"/>
  <c r="G390" i="34"/>
  <c r="F390" i="34"/>
  <c r="E390" i="34"/>
  <c r="D390" i="34"/>
  <c r="C390" i="34"/>
  <c r="B390" i="34"/>
  <c r="B391" i="34" s="1"/>
  <c r="O389" i="34"/>
  <c r="N389" i="34"/>
  <c r="M389" i="34"/>
  <c r="L389" i="34"/>
  <c r="K389" i="34"/>
  <c r="J389" i="34"/>
  <c r="I389" i="34"/>
  <c r="H389" i="34"/>
  <c r="G389" i="34"/>
  <c r="F389" i="34"/>
  <c r="E389" i="34"/>
  <c r="D389" i="34"/>
  <c r="C389" i="34"/>
  <c r="B389" i="34"/>
  <c r="O388" i="34"/>
  <c r="N388" i="34"/>
  <c r="M388" i="34"/>
  <c r="L388" i="34"/>
  <c r="K388" i="34"/>
  <c r="J388" i="34"/>
  <c r="I388" i="34"/>
  <c r="H388" i="34"/>
  <c r="G388" i="34"/>
  <c r="F388" i="34"/>
  <c r="E388" i="34"/>
  <c r="D388" i="34"/>
  <c r="C388" i="34"/>
  <c r="B388" i="34"/>
  <c r="O387" i="34"/>
  <c r="N387" i="34"/>
  <c r="M387" i="34"/>
  <c r="L387" i="34"/>
  <c r="K387" i="34"/>
  <c r="J387" i="34"/>
  <c r="I387" i="34"/>
  <c r="H387" i="34"/>
  <c r="G387" i="34"/>
  <c r="F387" i="34"/>
  <c r="E387" i="34"/>
  <c r="D387" i="34"/>
  <c r="C387" i="34"/>
  <c r="B387" i="34"/>
  <c r="O384" i="34"/>
  <c r="N384" i="34"/>
  <c r="N385" i="34" s="1"/>
  <c r="M384" i="34"/>
  <c r="L384" i="34"/>
  <c r="K384" i="34"/>
  <c r="J384" i="34"/>
  <c r="J385" i="34" s="1"/>
  <c r="I384" i="34"/>
  <c r="I385" i="34" s="1"/>
  <c r="H384" i="34"/>
  <c r="H385" i="34" s="1"/>
  <c r="G384" i="34"/>
  <c r="F384" i="34"/>
  <c r="E384" i="34"/>
  <c r="D384" i="34"/>
  <c r="C384" i="34"/>
  <c r="B384" i="34"/>
  <c r="B385" i="34" s="1"/>
  <c r="O383" i="34"/>
  <c r="N383" i="34"/>
  <c r="M383" i="34"/>
  <c r="L383" i="34"/>
  <c r="K383" i="34"/>
  <c r="J383" i="34"/>
  <c r="I383" i="34"/>
  <c r="H383" i="34"/>
  <c r="G383" i="34"/>
  <c r="F383" i="34"/>
  <c r="E383" i="34"/>
  <c r="D383" i="34"/>
  <c r="C383" i="34"/>
  <c r="B383" i="34"/>
  <c r="O382" i="34"/>
  <c r="N382" i="34"/>
  <c r="M382" i="34"/>
  <c r="L382" i="34"/>
  <c r="K382" i="34"/>
  <c r="J382" i="34"/>
  <c r="I382" i="34"/>
  <c r="H382" i="34"/>
  <c r="G382" i="34"/>
  <c r="F382" i="34"/>
  <c r="E382" i="34"/>
  <c r="D382" i="34"/>
  <c r="C382" i="34"/>
  <c r="B382" i="34"/>
  <c r="O381" i="34"/>
  <c r="N381" i="34"/>
  <c r="M381" i="34"/>
  <c r="L381" i="34"/>
  <c r="K381" i="34"/>
  <c r="J381" i="34"/>
  <c r="I381" i="34"/>
  <c r="H381" i="34"/>
  <c r="G381" i="34"/>
  <c r="F381" i="34"/>
  <c r="E381" i="34"/>
  <c r="D381" i="34"/>
  <c r="C381" i="34"/>
  <c r="B381" i="34"/>
  <c r="F379" i="34"/>
  <c r="O378" i="34"/>
  <c r="N378" i="34"/>
  <c r="N379" i="34" s="1"/>
  <c r="M378" i="34"/>
  <c r="L378" i="34"/>
  <c r="K378" i="34"/>
  <c r="J378" i="34"/>
  <c r="J379" i="34" s="1"/>
  <c r="I378" i="34"/>
  <c r="I379" i="34" s="1"/>
  <c r="H378" i="34"/>
  <c r="G378" i="34"/>
  <c r="G379" i="34" s="1"/>
  <c r="F378" i="34"/>
  <c r="E378" i="34"/>
  <c r="E636" i="34" s="1"/>
  <c r="D378" i="34"/>
  <c r="D636" i="34" s="1"/>
  <c r="C378" i="34"/>
  <c r="C636" i="34" s="1"/>
  <c r="B378" i="34"/>
  <c r="B379" i="34" s="1"/>
  <c r="O377" i="34"/>
  <c r="N377" i="34"/>
  <c r="M377" i="34"/>
  <c r="L377" i="34"/>
  <c r="K377" i="34"/>
  <c r="J377" i="34"/>
  <c r="I377" i="34"/>
  <c r="H377" i="34"/>
  <c r="G377" i="34"/>
  <c r="F377" i="34"/>
  <c r="E377" i="34"/>
  <c r="D377" i="34"/>
  <c r="C377" i="34"/>
  <c r="B377" i="34"/>
  <c r="O376" i="34"/>
  <c r="N376" i="34"/>
  <c r="M376" i="34"/>
  <c r="L376" i="34"/>
  <c r="K376" i="34"/>
  <c r="J376" i="34"/>
  <c r="I376" i="34"/>
  <c r="H376" i="34"/>
  <c r="G376" i="34"/>
  <c r="F376" i="34"/>
  <c r="E376" i="34"/>
  <c r="D376" i="34"/>
  <c r="C376" i="34"/>
  <c r="B376" i="34"/>
  <c r="O375" i="34"/>
  <c r="N375" i="34"/>
  <c r="M375" i="34"/>
  <c r="L375" i="34"/>
  <c r="K375" i="34"/>
  <c r="J375" i="34"/>
  <c r="I375" i="34"/>
  <c r="H375" i="34"/>
  <c r="G375" i="34"/>
  <c r="F375" i="34"/>
  <c r="E375" i="34"/>
  <c r="D375" i="34"/>
  <c r="C375" i="34"/>
  <c r="B375" i="34"/>
  <c r="C373" i="34"/>
  <c r="B373" i="34"/>
  <c r="O372" i="34"/>
  <c r="N372" i="34"/>
  <c r="N373" i="34" s="1"/>
  <c r="M372" i="34"/>
  <c r="L372" i="34"/>
  <c r="K372" i="34"/>
  <c r="J372" i="34"/>
  <c r="J373" i="34" s="1"/>
  <c r="I372" i="34"/>
  <c r="I373" i="34" s="1"/>
  <c r="H372" i="34"/>
  <c r="G372" i="34"/>
  <c r="F372" i="34"/>
  <c r="E372" i="34"/>
  <c r="E373" i="34" s="1"/>
  <c r="D372" i="34"/>
  <c r="D373" i="34" s="1"/>
  <c r="C372" i="34"/>
  <c r="B372" i="34"/>
  <c r="O371" i="34"/>
  <c r="N371" i="34"/>
  <c r="M371" i="34"/>
  <c r="L371" i="34"/>
  <c r="K371" i="34"/>
  <c r="J371" i="34"/>
  <c r="I371" i="34"/>
  <c r="H371" i="34"/>
  <c r="G371" i="34"/>
  <c r="F371" i="34"/>
  <c r="E371" i="34"/>
  <c r="D371" i="34"/>
  <c r="C371" i="34"/>
  <c r="B371" i="34"/>
  <c r="O370" i="34"/>
  <c r="N370" i="34"/>
  <c r="M370" i="34"/>
  <c r="L370" i="34"/>
  <c r="K370" i="34"/>
  <c r="J370" i="34"/>
  <c r="I370" i="34"/>
  <c r="H370" i="34"/>
  <c r="G370" i="34"/>
  <c r="F370" i="34"/>
  <c r="E370" i="34"/>
  <c r="D370" i="34"/>
  <c r="C370" i="34"/>
  <c r="B370" i="34"/>
  <c r="O369" i="34"/>
  <c r="N369" i="34"/>
  <c r="M369" i="34"/>
  <c r="L369" i="34"/>
  <c r="K369" i="34"/>
  <c r="J369" i="34"/>
  <c r="I369" i="34"/>
  <c r="H369" i="34"/>
  <c r="G369" i="34"/>
  <c r="F369" i="34"/>
  <c r="E369" i="34"/>
  <c r="D369" i="34"/>
  <c r="C369" i="34"/>
  <c r="B369" i="34"/>
  <c r="O366" i="34"/>
  <c r="O367" i="34" s="1"/>
  <c r="N366" i="34"/>
  <c r="N367" i="34" s="1"/>
  <c r="M366" i="34"/>
  <c r="L366" i="34"/>
  <c r="K366" i="34"/>
  <c r="J366" i="34"/>
  <c r="J367" i="34" s="1"/>
  <c r="I366" i="34"/>
  <c r="H366" i="34"/>
  <c r="G366" i="34"/>
  <c r="F366" i="34"/>
  <c r="F367" i="34" s="1"/>
  <c r="E366" i="34"/>
  <c r="E367" i="34" s="1"/>
  <c r="D366" i="34"/>
  <c r="D367" i="34" s="1"/>
  <c r="C366" i="34"/>
  <c r="C367" i="34" s="1"/>
  <c r="B366" i="34"/>
  <c r="B367" i="34" s="1"/>
  <c r="O365" i="34"/>
  <c r="N365" i="34"/>
  <c r="M365" i="34"/>
  <c r="L365" i="34"/>
  <c r="K365" i="34"/>
  <c r="J365" i="34"/>
  <c r="I365" i="34"/>
  <c r="H365" i="34"/>
  <c r="G365" i="34"/>
  <c r="F365" i="34"/>
  <c r="E365" i="34"/>
  <c r="D365" i="34"/>
  <c r="C365" i="34"/>
  <c r="B365" i="34"/>
  <c r="O364" i="34"/>
  <c r="N364" i="34"/>
  <c r="M364" i="34"/>
  <c r="L364" i="34"/>
  <c r="K364" i="34"/>
  <c r="J364" i="34"/>
  <c r="I364" i="34"/>
  <c r="H364" i="34"/>
  <c r="G364" i="34"/>
  <c r="F364" i="34"/>
  <c r="E364" i="34"/>
  <c r="D364" i="34"/>
  <c r="C364" i="34"/>
  <c r="B364" i="34"/>
  <c r="O363" i="34"/>
  <c r="N363" i="34"/>
  <c r="M363" i="34"/>
  <c r="L363" i="34"/>
  <c r="K363" i="34"/>
  <c r="J363" i="34"/>
  <c r="I363" i="34"/>
  <c r="H363" i="34"/>
  <c r="G363" i="34"/>
  <c r="F363" i="34"/>
  <c r="E363" i="34"/>
  <c r="D363" i="34"/>
  <c r="C363" i="34"/>
  <c r="B363" i="34"/>
  <c r="O360" i="34"/>
  <c r="O361" i="34" s="1"/>
  <c r="N360" i="34"/>
  <c r="N361" i="34" s="1"/>
  <c r="M360" i="34"/>
  <c r="M361" i="34" s="1"/>
  <c r="L360" i="34"/>
  <c r="L361" i="34" s="1"/>
  <c r="K360" i="34"/>
  <c r="K361" i="34" s="1"/>
  <c r="J360" i="34"/>
  <c r="I360" i="34"/>
  <c r="I361" i="34" s="1"/>
  <c r="H360" i="34"/>
  <c r="H361" i="34" s="1"/>
  <c r="G360" i="34"/>
  <c r="F360" i="34"/>
  <c r="E360" i="34"/>
  <c r="D360" i="34"/>
  <c r="D361" i="34" s="1"/>
  <c r="C360" i="34"/>
  <c r="C361" i="34" s="1"/>
  <c r="B360" i="34"/>
  <c r="B361" i="34" s="1"/>
  <c r="O359" i="34"/>
  <c r="N359" i="34"/>
  <c r="M359" i="34"/>
  <c r="L359" i="34"/>
  <c r="K359" i="34"/>
  <c r="J359" i="34"/>
  <c r="I359" i="34"/>
  <c r="H359" i="34"/>
  <c r="G359" i="34"/>
  <c r="F359" i="34"/>
  <c r="E359" i="34"/>
  <c r="D359" i="34"/>
  <c r="C359" i="34"/>
  <c r="B359" i="34"/>
  <c r="O358" i="34"/>
  <c r="N358" i="34"/>
  <c r="M358" i="34"/>
  <c r="L358" i="34"/>
  <c r="K358" i="34"/>
  <c r="J358" i="34"/>
  <c r="I358" i="34"/>
  <c r="H358" i="34"/>
  <c r="G358" i="34"/>
  <c r="F358" i="34"/>
  <c r="E358" i="34"/>
  <c r="D358" i="34"/>
  <c r="C358" i="34"/>
  <c r="B358" i="34"/>
  <c r="O357" i="34"/>
  <c r="N357" i="34"/>
  <c r="M357" i="34"/>
  <c r="L357" i="34"/>
  <c r="K357" i="34"/>
  <c r="J357" i="34"/>
  <c r="I357" i="34"/>
  <c r="H357" i="34"/>
  <c r="G357" i="34"/>
  <c r="F357" i="34"/>
  <c r="E357" i="34"/>
  <c r="D357" i="34"/>
  <c r="C357" i="34"/>
  <c r="B357" i="34"/>
  <c r="J355" i="34"/>
  <c r="I355" i="34"/>
  <c r="O354" i="34"/>
  <c r="N354" i="34"/>
  <c r="N355" i="34" s="1"/>
  <c r="M354" i="34"/>
  <c r="L354" i="34"/>
  <c r="K354" i="34"/>
  <c r="J354" i="34"/>
  <c r="I354" i="34"/>
  <c r="H354" i="34"/>
  <c r="G354" i="34"/>
  <c r="F354" i="34"/>
  <c r="E354" i="34"/>
  <c r="D354" i="34"/>
  <c r="D355" i="34" s="1"/>
  <c r="C354" i="34"/>
  <c r="B354" i="34"/>
  <c r="B355" i="34" s="1"/>
  <c r="O353" i="34"/>
  <c r="N353" i="34"/>
  <c r="M353" i="34"/>
  <c r="L353" i="34"/>
  <c r="K353" i="34"/>
  <c r="J353" i="34"/>
  <c r="I353" i="34"/>
  <c r="H353" i="34"/>
  <c r="G353" i="34"/>
  <c r="F353" i="34"/>
  <c r="E353" i="34"/>
  <c r="D353" i="34"/>
  <c r="C353" i="34"/>
  <c r="B353" i="34"/>
  <c r="O352" i="34"/>
  <c r="N352" i="34"/>
  <c r="M352" i="34"/>
  <c r="L352" i="34"/>
  <c r="K352" i="34"/>
  <c r="J352" i="34"/>
  <c r="I352" i="34"/>
  <c r="H352" i="34"/>
  <c r="G352" i="34"/>
  <c r="F352" i="34"/>
  <c r="E352" i="34"/>
  <c r="D352" i="34"/>
  <c r="C352" i="34"/>
  <c r="B352" i="34"/>
  <c r="O351" i="34"/>
  <c r="N351" i="34"/>
  <c r="M351" i="34"/>
  <c r="L351" i="34"/>
  <c r="K351" i="34"/>
  <c r="J351" i="34"/>
  <c r="I351" i="34"/>
  <c r="H351" i="34"/>
  <c r="G351" i="34"/>
  <c r="F351" i="34"/>
  <c r="E351" i="34"/>
  <c r="D351" i="34"/>
  <c r="C351" i="34"/>
  <c r="B351" i="34"/>
  <c r="BI215" i="34"/>
  <c r="BH215" i="34"/>
  <c r="BG215" i="34"/>
  <c r="BF215" i="34"/>
  <c r="BE215" i="34"/>
  <c r="AU215" i="34"/>
  <c r="AT215" i="34"/>
  <c r="AS215" i="34"/>
  <c r="AI215" i="34"/>
  <c r="L215" i="34"/>
  <c r="K215" i="34"/>
  <c r="BM213" i="34"/>
  <c r="BM215" i="34" s="1"/>
  <c r="BL213" i="34"/>
  <c r="BL215" i="34" s="1"/>
  <c r="BK213" i="34"/>
  <c r="BK215" i="34" s="1"/>
  <c r="BJ213" i="34"/>
  <c r="BJ215" i="34" s="1"/>
  <c r="BI213" i="34"/>
  <c r="BH213" i="34"/>
  <c r="BG213" i="34"/>
  <c r="BF213" i="34"/>
  <c r="BE213" i="34"/>
  <c r="BD213" i="34"/>
  <c r="BD215" i="34" s="1"/>
  <c r="BC213" i="34"/>
  <c r="BC215" i="34" s="1"/>
  <c r="BB213" i="34"/>
  <c r="BB215" i="34" s="1"/>
  <c r="BA213" i="34"/>
  <c r="BA215" i="34" s="1"/>
  <c r="AZ213" i="34"/>
  <c r="AZ215" i="34" s="1"/>
  <c r="AY213" i="34"/>
  <c r="AY215" i="34" s="1"/>
  <c r="AX213" i="34"/>
  <c r="AX215" i="34" s="1"/>
  <c r="AW213" i="34"/>
  <c r="AW215" i="34" s="1"/>
  <c r="AV213" i="34"/>
  <c r="AV215" i="34" s="1"/>
  <c r="AU213" i="34"/>
  <c r="AT213" i="34"/>
  <c r="AS213" i="34"/>
  <c r="AR213" i="34"/>
  <c r="AR215" i="34" s="1"/>
  <c r="AQ213" i="34"/>
  <c r="AQ215" i="34" s="1"/>
  <c r="AP213" i="34"/>
  <c r="AP215" i="34" s="1"/>
  <c r="AO213" i="34"/>
  <c r="AO215" i="34" s="1"/>
  <c r="AN213" i="34"/>
  <c r="AN215" i="34" s="1"/>
  <c r="AM213" i="34"/>
  <c r="AM215" i="34" s="1"/>
  <c r="AL213" i="34"/>
  <c r="AL215" i="34" s="1"/>
  <c r="AK213" i="34"/>
  <c r="AK215" i="34" s="1"/>
  <c r="AJ213" i="34"/>
  <c r="AJ215" i="34" s="1"/>
  <c r="AI213" i="34"/>
  <c r="AH213" i="34"/>
  <c r="AH215" i="34" s="1"/>
  <c r="AG213" i="34"/>
  <c r="AG215" i="34" s="1"/>
  <c r="AF213" i="34"/>
  <c r="AF215" i="34" s="1"/>
  <c r="AE213" i="34"/>
  <c r="AE215" i="34" s="1"/>
  <c r="AD213" i="34"/>
  <c r="AD215" i="34" s="1"/>
  <c r="AC213" i="34"/>
  <c r="AC215" i="34" s="1"/>
  <c r="AB213" i="34"/>
  <c r="AB215" i="34" s="1"/>
  <c r="AA213" i="34"/>
  <c r="AA215" i="34" s="1"/>
  <c r="Z213" i="34"/>
  <c r="Z215" i="34" s="1"/>
  <c r="Y213" i="34"/>
  <c r="Y215" i="34" s="1"/>
  <c r="X213" i="34"/>
  <c r="X215" i="34" s="1"/>
  <c r="W213" i="34"/>
  <c r="W215" i="34" s="1"/>
  <c r="V213" i="34"/>
  <c r="V215" i="34" s="1"/>
  <c r="U213" i="34"/>
  <c r="U215" i="34" s="1"/>
  <c r="T213" i="34"/>
  <c r="T215" i="34" s="1"/>
  <c r="S213" i="34"/>
  <c r="S215" i="34" s="1"/>
  <c r="R213" i="34"/>
  <c r="R215" i="34" s="1"/>
  <c r="Q213" i="34"/>
  <c r="Q215" i="34" s="1"/>
  <c r="O213" i="34"/>
  <c r="O215" i="34" s="1"/>
  <c r="N213" i="34"/>
  <c r="N215" i="34" s="1"/>
  <c r="M213" i="34"/>
  <c r="M215" i="34" s="1"/>
  <c r="L213" i="34"/>
  <c r="K213" i="34"/>
  <c r="J213" i="34"/>
  <c r="J215" i="34" s="1"/>
  <c r="I213" i="34"/>
  <c r="I215" i="34" s="1"/>
  <c r="H213" i="34"/>
  <c r="H215" i="34" s="1"/>
  <c r="G213" i="34"/>
  <c r="G215" i="34" s="1"/>
  <c r="F213" i="34"/>
  <c r="F215" i="34" s="1"/>
  <c r="E213" i="34"/>
  <c r="E215" i="34" s="1"/>
  <c r="D213" i="34"/>
  <c r="D215" i="34" s="1"/>
  <c r="C213" i="34"/>
  <c r="C215" i="34" s="1"/>
  <c r="B213" i="34"/>
  <c r="B215" i="34" s="1"/>
  <c r="BD124" i="34"/>
  <c r="BC124" i="34"/>
  <c r="BB124" i="34"/>
  <c r="BA124" i="34"/>
  <c r="AQ124" i="34"/>
  <c r="AP124" i="34"/>
  <c r="AO124" i="34"/>
  <c r="AN124" i="34"/>
  <c r="AE124" i="34"/>
  <c r="AD124" i="34"/>
  <c r="AC124" i="34"/>
  <c r="F124" i="34"/>
  <c r="E124" i="34"/>
  <c r="D124" i="34"/>
  <c r="C124" i="34"/>
  <c r="BL123" i="34"/>
  <c r="BL125" i="34" s="1"/>
  <c r="BK123" i="34"/>
  <c r="BJ123" i="34"/>
  <c r="BI123" i="34"/>
  <c r="BH123" i="34"/>
  <c r="BG123" i="34"/>
  <c r="BF123" i="34"/>
  <c r="BE123" i="34"/>
  <c r="BD123" i="34"/>
  <c r="BD125" i="34" s="1"/>
  <c r="AT123" i="34"/>
  <c r="AT125" i="34" s="1"/>
  <c r="AS123" i="34"/>
  <c r="AR123" i="34"/>
  <c r="AR125" i="34" s="1"/>
  <c r="AQ123" i="34"/>
  <c r="AQ125" i="34" s="1"/>
  <c r="AG123" i="34"/>
  <c r="U123" i="34"/>
  <c r="U125" i="34" s="1"/>
  <c r="BL122" i="34"/>
  <c r="BL124" i="34" s="1"/>
  <c r="BK122" i="34"/>
  <c r="BK124" i="34" s="1"/>
  <c r="BJ122" i="34"/>
  <c r="BJ124" i="34" s="1"/>
  <c r="BI122" i="34"/>
  <c r="BI124" i="34" s="1"/>
  <c r="BH122" i="34"/>
  <c r="BH124" i="34" s="1"/>
  <c r="BG122" i="34"/>
  <c r="BG124" i="34" s="1"/>
  <c r="BF122" i="34"/>
  <c r="BF124" i="34" s="1"/>
  <c r="BE122" i="34"/>
  <c r="BE124" i="34" s="1"/>
  <c r="BD122" i="34"/>
  <c r="BC122" i="34"/>
  <c r="BB122" i="34"/>
  <c r="BA122" i="34"/>
  <c r="AZ122" i="34"/>
  <c r="AZ124" i="34" s="1"/>
  <c r="AY122" i="34"/>
  <c r="AY124" i="34" s="1"/>
  <c r="AX122" i="34"/>
  <c r="AX124" i="34" s="1"/>
  <c r="AW122" i="34"/>
  <c r="AW124" i="34" s="1"/>
  <c r="AV122" i="34"/>
  <c r="AV124" i="34" s="1"/>
  <c r="AU122" i="34"/>
  <c r="AU124" i="34" s="1"/>
  <c r="AT122" i="34"/>
  <c r="AT124" i="34" s="1"/>
  <c r="AS122" i="34"/>
  <c r="AS124" i="34" s="1"/>
  <c r="AR122" i="34"/>
  <c r="AR124" i="34" s="1"/>
  <c r="AQ122" i="34"/>
  <c r="AP122" i="34"/>
  <c r="AO122" i="34"/>
  <c r="AN122" i="34"/>
  <c r="AM122" i="34"/>
  <c r="AM124" i="34" s="1"/>
  <c r="AL122" i="34"/>
  <c r="AL124" i="34" s="1"/>
  <c r="AK122" i="34"/>
  <c r="AK124" i="34" s="1"/>
  <c r="AJ122" i="34"/>
  <c r="AJ124" i="34" s="1"/>
  <c r="AI122" i="34"/>
  <c r="AI124" i="34" s="1"/>
  <c r="AH122" i="34"/>
  <c r="AH124" i="34" s="1"/>
  <c r="AG122" i="34"/>
  <c r="AG124" i="34" s="1"/>
  <c r="AF122" i="34"/>
  <c r="AF124" i="34" s="1"/>
  <c r="AE122" i="34"/>
  <c r="AD122" i="34"/>
  <c r="AC122" i="34"/>
  <c r="AB122" i="34"/>
  <c r="AB124" i="34" s="1"/>
  <c r="AA122" i="34"/>
  <c r="AA124" i="34" s="1"/>
  <c r="Z122" i="34"/>
  <c r="Z124" i="34" s="1"/>
  <c r="Y122" i="34"/>
  <c r="Y124" i="34" s="1"/>
  <c r="X122" i="34"/>
  <c r="X124" i="34" s="1"/>
  <c r="W122" i="34"/>
  <c r="W124" i="34" s="1"/>
  <c r="V122" i="34"/>
  <c r="V124" i="34" s="1"/>
  <c r="U122" i="34"/>
  <c r="U124" i="34" s="1"/>
  <c r="T122" i="34"/>
  <c r="T124" i="34" s="1"/>
  <c r="S122" i="34"/>
  <c r="S124" i="34" s="1"/>
  <c r="R122" i="34"/>
  <c r="R124" i="34" s="1"/>
  <c r="Q122" i="34"/>
  <c r="Q124" i="34" s="1"/>
  <c r="O122" i="34"/>
  <c r="O124" i="34" s="1"/>
  <c r="N122" i="34"/>
  <c r="N124" i="34" s="1"/>
  <c r="M122" i="34"/>
  <c r="M124" i="34" s="1"/>
  <c r="L122" i="34"/>
  <c r="L124" i="34" s="1"/>
  <c r="K122" i="34"/>
  <c r="K124" i="34" s="1"/>
  <c r="J122" i="34"/>
  <c r="J124" i="34" s="1"/>
  <c r="I122" i="34"/>
  <c r="I124" i="34" s="1"/>
  <c r="H122" i="34"/>
  <c r="H124" i="34" s="1"/>
  <c r="G122" i="34"/>
  <c r="G124" i="34" s="1"/>
  <c r="F122" i="34"/>
  <c r="E122" i="34"/>
  <c r="D122" i="34"/>
  <c r="C122" i="34"/>
  <c r="B122" i="34"/>
  <c r="B124" i="34" s="1"/>
  <c r="BL121" i="34"/>
  <c r="BK121" i="34"/>
  <c r="BJ121" i="34"/>
  <c r="BI121" i="34"/>
  <c r="BH121" i="34"/>
  <c r="BG121" i="34"/>
  <c r="BF121" i="34"/>
  <c r="BE121" i="34"/>
  <c r="BD121" i="34"/>
  <c r="BC121" i="34"/>
  <c r="BB121" i="34"/>
  <c r="BA121" i="34"/>
  <c r="AZ121" i="34"/>
  <c r="AY121" i="34"/>
  <c r="AX121" i="34"/>
  <c r="AW121" i="34"/>
  <c r="AV121" i="34"/>
  <c r="AU121" i="34"/>
  <c r="AU123" i="34" s="1"/>
  <c r="AU125" i="34" s="1"/>
  <c r="AT121" i="34"/>
  <c r="AS121" i="34"/>
  <c r="AR121" i="34"/>
  <c r="AQ121" i="34"/>
  <c r="AP121" i="34"/>
  <c r="AO121" i="34"/>
  <c r="AN121" i="34"/>
  <c r="AM121" i="34"/>
  <c r="AL121" i="34"/>
  <c r="AK121" i="34"/>
  <c r="AJ121" i="34"/>
  <c r="AI121" i="34"/>
  <c r="AI123" i="34" s="1"/>
  <c r="AI125" i="34" s="1"/>
  <c r="AH121" i="34"/>
  <c r="AG121" i="34"/>
  <c r="AF121" i="34"/>
  <c r="AE121" i="34"/>
  <c r="AD121" i="34"/>
  <c r="AC121" i="34"/>
  <c r="AB121" i="34"/>
  <c r="AA121" i="34"/>
  <c r="Z121" i="34"/>
  <c r="Y121" i="34"/>
  <c r="X121" i="34"/>
  <c r="W121" i="34"/>
  <c r="V121" i="34"/>
  <c r="U121" i="34"/>
  <c r="T121" i="34"/>
  <c r="S121" i="34"/>
  <c r="R121" i="34"/>
  <c r="Q121" i="34"/>
  <c r="O121" i="34"/>
  <c r="N121" i="34"/>
  <c r="M121" i="34"/>
  <c r="L121" i="34"/>
  <c r="K121" i="34"/>
  <c r="J121" i="34"/>
  <c r="J123" i="34" s="1"/>
  <c r="J125" i="34" s="1"/>
  <c r="I121" i="34"/>
  <c r="H121" i="34"/>
  <c r="G121" i="34"/>
  <c r="F121" i="34"/>
  <c r="E121" i="34"/>
  <c r="D121" i="34"/>
  <c r="C121" i="34"/>
  <c r="B121" i="34"/>
  <c r="BL120" i="34"/>
  <c r="BK120" i="34"/>
  <c r="BJ120" i="34"/>
  <c r="BI120" i="34"/>
  <c r="BH120" i="34"/>
  <c r="BG120" i="34"/>
  <c r="BF120" i="34"/>
  <c r="BE120" i="34"/>
  <c r="BD120" i="34"/>
  <c r="BC120" i="34"/>
  <c r="BB120" i="34"/>
  <c r="BA120" i="34"/>
  <c r="AZ120" i="34"/>
  <c r="AY120" i="34"/>
  <c r="AX120" i="34"/>
  <c r="AW120" i="34"/>
  <c r="AW123" i="34" s="1"/>
  <c r="AV120" i="34"/>
  <c r="AU120" i="34"/>
  <c r="AT120" i="34"/>
  <c r="AS120" i="34"/>
  <c r="AR120" i="34"/>
  <c r="AQ120" i="34"/>
  <c r="AP120" i="34"/>
  <c r="AO120" i="34"/>
  <c r="AN120" i="34"/>
  <c r="AM120" i="34"/>
  <c r="AL120" i="34"/>
  <c r="AK120" i="34"/>
  <c r="AK123" i="34" s="1"/>
  <c r="AJ120" i="34"/>
  <c r="AI120" i="34"/>
  <c r="AH120" i="34"/>
  <c r="AG120" i="34"/>
  <c r="AF120" i="34"/>
  <c r="AE120" i="34"/>
  <c r="AD120" i="34"/>
  <c r="AC120" i="34"/>
  <c r="AB120" i="34"/>
  <c r="AA120" i="34"/>
  <c r="Z120" i="34"/>
  <c r="Y120" i="34"/>
  <c r="Y123" i="34" s="1"/>
  <c r="X120" i="34"/>
  <c r="W120" i="34"/>
  <c r="V120" i="34"/>
  <c r="U120" i="34"/>
  <c r="T120" i="34"/>
  <c r="S120" i="34"/>
  <c r="R120" i="34"/>
  <c r="Q120" i="34"/>
  <c r="O120" i="34"/>
  <c r="N120" i="34"/>
  <c r="M120" i="34"/>
  <c r="L120" i="34"/>
  <c r="L123" i="34" s="1"/>
  <c r="K120" i="34"/>
  <c r="J120" i="34"/>
  <c r="I120" i="34"/>
  <c r="H120" i="34"/>
  <c r="G120" i="34"/>
  <c r="F120" i="34"/>
  <c r="E120" i="34"/>
  <c r="D120" i="34"/>
  <c r="C120" i="34"/>
  <c r="B120" i="34"/>
  <c r="BL119" i="34"/>
  <c r="BK119" i="34"/>
  <c r="BJ119" i="34"/>
  <c r="BI119" i="34"/>
  <c r="BH119" i="34"/>
  <c r="BG119" i="34"/>
  <c r="BF119" i="34"/>
  <c r="BE119" i="34"/>
  <c r="BD119" i="34"/>
  <c r="BC119" i="34"/>
  <c r="BC123" i="34" s="1"/>
  <c r="BC125" i="34" s="1"/>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F123" i="34" s="1"/>
  <c r="AE119" i="34"/>
  <c r="AE123" i="34" s="1"/>
  <c r="AD119" i="34"/>
  <c r="AC119" i="34"/>
  <c r="AB119" i="34"/>
  <c r="AA119" i="34"/>
  <c r="Z119" i="34"/>
  <c r="Y119" i="34"/>
  <c r="X119" i="34"/>
  <c r="W119" i="34"/>
  <c r="V119" i="34"/>
  <c r="V123" i="34" s="1"/>
  <c r="V125" i="34" s="1"/>
  <c r="U119" i="34"/>
  <c r="T119" i="34"/>
  <c r="T123" i="34" s="1"/>
  <c r="T125" i="34" s="1"/>
  <c r="S119" i="34"/>
  <c r="S123" i="34" s="1"/>
  <c r="S125" i="34" s="1"/>
  <c r="R119" i="34"/>
  <c r="Q119" i="34"/>
  <c r="O119" i="34"/>
  <c r="N119" i="34"/>
  <c r="M119" i="34"/>
  <c r="L119" i="34"/>
  <c r="K119" i="34"/>
  <c r="J119" i="34"/>
  <c r="I119" i="34"/>
  <c r="H119" i="34"/>
  <c r="H123" i="34" s="1"/>
  <c r="G119" i="34"/>
  <c r="G123" i="34" s="1"/>
  <c r="F119" i="34"/>
  <c r="F123" i="34" s="1"/>
  <c r="F125" i="34" s="1"/>
  <c r="E119" i="34"/>
  <c r="D119" i="34"/>
  <c r="C119" i="34"/>
  <c r="B119" i="34"/>
  <c r="P629" i="30"/>
  <c r="P628" i="30"/>
  <c r="P627" i="30"/>
  <c r="P626" i="30"/>
  <c r="P624" i="30"/>
  <c r="P623" i="30"/>
  <c r="P622" i="30"/>
  <c r="P621" i="30"/>
  <c r="P619" i="30"/>
  <c r="P618" i="30"/>
  <c r="P617" i="30"/>
  <c r="P616" i="30"/>
  <c r="P614" i="30"/>
  <c r="P613" i="30"/>
  <c r="P612" i="30"/>
  <c r="P611" i="30"/>
  <c r="P602" i="30"/>
  <c r="P608" i="30" s="1"/>
  <c r="P601" i="30"/>
  <c r="P600" i="30"/>
  <c r="P606" i="30" s="1"/>
  <c r="P599" i="30"/>
  <c r="P596" i="30"/>
  <c r="P595" i="30"/>
  <c r="P594" i="30"/>
  <c r="P593" i="30"/>
  <c r="P587" i="30"/>
  <c r="P586" i="30"/>
  <c r="P585" i="30"/>
  <c r="P584" i="30"/>
  <c r="P580" i="30"/>
  <c r="P579" i="30"/>
  <c r="P578" i="30"/>
  <c r="P577" i="30"/>
  <c r="P581" i="30" s="1"/>
  <c r="P567" i="30"/>
  <c r="P566" i="30"/>
  <c r="P565" i="30"/>
  <c r="P564" i="30"/>
  <c r="P563" i="30"/>
  <c r="P541" i="30"/>
  <c r="P535" i="30"/>
  <c r="P536" i="30" s="1"/>
  <c r="P534" i="30"/>
  <c r="P533" i="30"/>
  <c r="P532" i="30"/>
  <c r="P527" i="30"/>
  <c r="P526" i="30"/>
  <c r="P528" i="30" s="1"/>
  <c r="P525" i="30"/>
  <c r="P524" i="30"/>
  <c r="P519" i="30"/>
  <c r="P518" i="30"/>
  <c r="P517" i="30"/>
  <c r="P520" i="30" s="1"/>
  <c r="P516" i="30"/>
  <c r="P502" i="30"/>
  <c r="P501" i="30"/>
  <c r="P500" i="30"/>
  <c r="P499" i="30"/>
  <c r="P495" i="30"/>
  <c r="P496" i="30" s="1"/>
  <c r="P494" i="30"/>
  <c r="P493" i="30"/>
  <c r="P492" i="30"/>
  <c r="P489" i="30"/>
  <c r="P488" i="30"/>
  <c r="P487" i="30"/>
  <c r="P486" i="30"/>
  <c r="P483" i="30"/>
  <c r="P482" i="30"/>
  <c r="P481" i="30"/>
  <c r="P484" i="30" s="1"/>
  <c r="P480" i="30"/>
  <c r="P477" i="30"/>
  <c r="P476" i="30"/>
  <c r="P475" i="30"/>
  <c r="P474" i="30"/>
  <c r="P471" i="30"/>
  <c r="P470" i="30"/>
  <c r="P469" i="30"/>
  <c r="P472" i="30" s="1"/>
  <c r="P468" i="30"/>
  <c r="P464" i="30"/>
  <c r="P510" i="30" s="1"/>
  <c r="P463" i="30"/>
  <c r="P509" i="30" s="1"/>
  <c r="P462" i="30"/>
  <c r="P465" i="30" s="1"/>
  <c r="P461" i="30"/>
  <c r="P507" i="30" s="1"/>
  <c r="P457" i="30"/>
  <c r="P456" i="30"/>
  <c r="P455" i="30"/>
  <c r="P454" i="30"/>
  <c r="P451" i="30"/>
  <c r="P452" i="30" s="1"/>
  <c r="P450" i="30"/>
  <c r="P449" i="30"/>
  <c r="P448" i="30"/>
  <c r="P444" i="30"/>
  <c r="P445" i="30" s="1"/>
  <c r="P443" i="30"/>
  <c r="P442" i="30"/>
  <c r="P441" i="30"/>
  <c r="P438" i="30"/>
  <c r="P437" i="30"/>
  <c r="P436" i="30"/>
  <c r="P435" i="30"/>
  <c r="P414" i="30"/>
  <c r="P415" i="30" s="1"/>
  <c r="P413" i="30"/>
  <c r="P412" i="30"/>
  <c r="P411" i="30"/>
  <c r="P408" i="30"/>
  <c r="P409" i="30" s="1"/>
  <c r="P407" i="30"/>
  <c r="P406" i="30"/>
  <c r="P405" i="30"/>
  <c r="P402" i="30"/>
  <c r="P401" i="30"/>
  <c r="P400" i="30"/>
  <c r="P399" i="30"/>
  <c r="P396" i="30"/>
  <c r="P395" i="30"/>
  <c r="P394" i="30"/>
  <c r="P393" i="30"/>
  <c r="P390" i="30"/>
  <c r="P391" i="30" s="1"/>
  <c r="P389" i="30"/>
  <c r="P388" i="30"/>
  <c r="P387" i="30"/>
  <c r="P384" i="30"/>
  <c r="P385" i="30" s="1"/>
  <c r="P383" i="30"/>
  <c r="P382" i="30"/>
  <c r="P381" i="30"/>
  <c r="P378" i="30"/>
  <c r="P377" i="30"/>
  <c r="P376" i="30"/>
  <c r="P375" i="30"/>
  <c r="P372" i="30"/>
  <c r="P371" i="30"/>
  <c r="P370" i="30"/>
  <c r="P369" i="30"/>
  <c r="P366" i="30"/>
  <c r="P367" i="30" s="1"/>
  <c r="P365" i="30"/>
  <c r="P364" i="30"/>
  <c r="P363" i="30"/>
  <c r="P360" i="30"/>
  <c r="P361" i="30" s="1"/>
  <c r="P359" i="30"/>
  <c r="P358" i="30"/>
  <c r="P357" i="30"/>
  <c r="P354" i="30"/>
  <c r="P355" i="30" s="1"/>
  <c r="P353" i="30"/>
  <c r="P352" i="30"/>
  <c r="P351" i="30"/>
  <c r="P215" i="30"/>
  <c r="P213" i="30"/>
  <c r="P122" i="30"/>
  <c r="P124" i="30" s="1"/>
  <c r="P121" i="30"/>
  <c r="P120" i="30"/>
  <c r="P119" i="30"/>
  <c r="P123" i="30" s="1"/>
  <c r="P125" i="30" s="1"/>
  <c r="N721" i="30"/>
  <c r="O720" i="30"/>
  <c r="P720" i="30" s="1"/>
  <c r="M717" i="30"/>
  <c r="N716" i="30"/>
  <c r="N717" i="30" s="1"/>
  <c r="L713" i="30"/>
  <c r="M712" i="30"/>
  <c r="M713" i="30" s="1"/>
  <c r="K709" i="30"/>
  <c r="L708" i="30"/>
  <c r="M708" i="30" s="1"/>
  <c r="M709" i="30" s="1"/>
  <c r="J705" i="30"/>
  <c r="K704" i="30"/>
  <c r="I701" i="30"/>
  <c r="J700" i="30"/>
  <c r="K700" i="30" s="1"/>
  <c r="L700" i="30" s="1"/>
  <c r="L701" i="30" s="1"/>
  <c r="L703" i="30" s="1"/>
  <c r="H697" i="30"/>
  <c r="I696" i="30"/>
  <c r="J696" i="30" s="1"/>
  <c r="K696" i="30" s="1"/>
  <c r="G693" i="30"/>
  <c r="H692" i="30"/>
  <c r="I692" i="30" s="1"/>
  <c r="J692" i="30" s="1"/>
  <c r="K692" i="30" s="1"/>
  <c r="K693" i="30" s="1"/>
  <c r="F689" i="30"/>
  <c r="G688" i="30"/>
  <c r="G689" i="30" s="1"/>
  <c r="E685" i="30"/>
  <c r="F684" i="30"/>
  <c r="D681" i="30"/>
  <c r="E680" i="30"/>
  <c r="C677" i="30"/>
  <c r="D679" i="30" s="1"/>
  <c r="D676" i="30"/>
  <c r="D677" i="30" s="1"/>
  <c r="B673" i="30"/>
  <c r="C672" i="30"/>
  <c r="D672" i="30" s="1"/>
  <c r="N669" i="30"/>
  <c r="O669"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C612" i="30"/>
  <c r="B612" i="30"/>
  <c r="O611" i="30"/>
  <c r="N611" i="30"/>
  <c r="M611" i="30"/>
  <c r="L611" i="30"/>
  <c r="K611" i="30"/>
  <c r="J611" i="30"/>
  <c r="I611" i="30"/>
  <c r="H611" i="30"/>
  <c r="G611" i="30"/>
  <c r="F611" i="30"/>
  <c r="E611" i="30"/>
  <c r="D611" i="30"/>
  <c r="C611" i="30"/>
  <c r="B611" i="30"/>
  <c r="G608" i="30"/>
  <c r="O602" i="30"/>
  <c r="N602" i="30"/>
  <c r="M602" i="30"/>
  <c r="L602" i="30"/>
  <c r="K602" i="30"/>
  <c r="J602" i="30"/>
  <c r="J608" i="30" s="1"/>
  <c r="I602" i="30"/>
  <c r="H602" i="30"/>
  <c r="H608" i="30" s="1"/>
  <c r="G602" i="30"/>
  <c r="F602" i="30"/>
  <c r="F608" i="30" s="1"/>
  <c r="E602" i="30"/>
  <c r="D602" i="30"/>
  <c r="C602" i="30"/>
  <c r="B602" i="30"/>
  <c r="O601" i="30"/>
  <c r="N601" i="30"/>
  <c r="M601" i="30"/>
  <c r="M607" i="30" s="1"/>
  <c r="L601" i="30"/>
  <c r="L607" i="30" s="1"/>
  <c r="K601" i="30"/>
  <c r="J601" i="30"/>
  <c r="I601" i="30"/>
  <c r="H601" i="30"/>
  <c r="G601" i="30"/>
  <c r="G607" i="30" s="1"/>
  <c r="F601" i="30"/>
  <c r="E601" i="30"/>
  <c r="D601" i="30"/>
  <c r="C601" i="30"/>
  <c r="B601" i="30"/>
  <c r="B607" i="30" s="1"/>
  <c r="O600" i="30"/>
  <c r="O606" i="30" s="1"/>
  <c r="N600" i="30"/>
  <c r="N606" i="30" s="1"/>
  <c r="M600" i="30"/>
  <c r="L600" i="30"/>
  <c r="K600" i="30"/>
  <c r="J600" i="30"/>
  <c r="J606" i="30" s="1"/>
  <c r="I600" i="30"/>
  <c r="I606" i="30" s="1"/>
  <c r="H600" i="30"/>
  <c r="G600" i="30"/>
  <c r="F600" i="30"/>
  <c r="E600" i="30"/>
  <c r="D600" i="30"/>
  <c r="C600" i="30"/>
  <c r="C606" i="30" s="1"/>
  <c r="B600" i="30"/>
  <c r="B606" i="30" s="1"/>
  <c r="O599" i="30"/>
  <c r="N599" i="30"/>
  <c r="M599" i="30"/>
  <c r="L599" i="30"/>
  <c r="L605" i="30" s="1"/>
  <c r="K599" i="30"/>
  <c r="K605" i="30" s="1"/>
  <c r="J599" i="30"/>
  <c r="I599" i="30"/>
  <c r="H599" i="30"/>
  <c r="H605" i="30" s="1"/>
  <c r="G599" i="30"/>
  <c r="F599" i="30"/>
  <c r="F605" i="30" s="1"/>
  <c r="E599" i="30"/>
  <c r="E605" i="30" s="1"/>
  <c r="D599" i="30"/>
  <c r="D605" i="30" s="1"/>
  <c r="C599" i="30"/>
  <c r="B599" i="30"/>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N588" i="30" s="1"/>
  <c r="M585" i="30"/>
  <c r="L585" i="30"/>
  <c r="K585" i="30"/>
  <c r="J585" i="30"/>
  <c r="I585" i="30"/>
  <c r="H585" i="30"/>
  <c r="G585" i="30"/>
  <c r="F585" i="30"/>
  <c r="E585" i="30"/>
  <c r="D585" i="30"/>
  <c r="C585" i="30"/>
  <c r="B585" i="30"/>
  <c r="O584" i="30"/>
  <c r="N584" i="30"/>
  <c r="M584" i="30"/>
  <c r="L584" i="30"/>
  <c r="L588" i="30" s="1"/>
  <c r="K584" i="30"/>
  <c r="K588" i="30" s="1"/>
  <c r="J584" i="30"/>
  <c r="I584" i="30"/>
  <c r="H584" i="30"/>
  <c r="G584" i="30"/>
  <c r="F584" i="30"/>
  <c r="E584" i="30"/>
  <c r="D584" i="30"/>
  <c r="C584" i="30"/>
  <c r="C588" i="30" s="1"/>
  <c r="B584" i="30"/>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E579" i="30"/>
  <c r="D579" i="30"/>
  <c r="C579" i="30"/>
  <c r="B579" i="30"/>
  <c r="O578" i="30"/>
  <c r="N578" i="30"/>
  <c r="M578" i="30"/>
  <c r="L578" i="30"/>
  <c r="K578" i="30"/>
  <c r="J578" i="30"/>
  <c r="I578" i="30"/>
  <c r="H578" i="30"/>
  <c r="G578" i="30"/>
  <c r="F578" i="30"/>
  <c r="E578" i="30"/>
  <c r="D578" i="30"/>
  <c r="C578" i="30"/>
  <c r="B578" i="30"/>
  <c r="O577" i="30"/>
  <c r="N577" i="30"/>
  <c r="M577" i="30"/>
  <c r="L577" i="30"/>
  <c r="K577" i="30"/>
  <c r="J577" i="30"/>
  <c r="I577" i="30"/>
  <c r="H577" i="30"/>
  <c r="H581" i="30" s="1"/>
  <c r="G577" i="30"/>
  <c r="F577" i="30"/>
  <c r="E577" i="30"/>
  <c r="E581" i="30" s="1"/>
  <c r="D577" i="30"/>
  <c r="C577" i="30"/>
  <c r="C581" i="30" s="1"/>
  <c r="B577" i="30"/>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K567" i="30" s="1"/>
  <c r="J563" i="30"/>
  <c r="I563" i="30"/>
  <c r="H563" i="30"/>
  <c r="G563" i="30"/>
  <c r="F563" i="30"/>
  <c r="E563" i="30"/>
  <c r="D563" i="30"/>
  <c r="C563" i="30"/>
  <c r="B563" i="30"/>
  <c r="K543" i="30"/>
  <c r="J543" i="30"/>
  <c r="I543" i="30"/>
  <c r="H543" i="30"/>
  <c r="G543" i="30"/>
  <c r="F543" i="30"/>
  <c r="E543" i="30"/>
  <c r="D543" i="30"/>
  <c r="C543" i="30"/>
  <c r="B543" i="30"/>
  <c r="L542" i="30"/>
  <c r="K542" i="30"/>
  <c r="J542" i="30"/>
  <c r="I542" i="30"/>
  <c r="H542" i="30"/>
  <c r="G542" i="30"/>
  <c r="F542" i="30"/>
  <c r="E542" i="30"/>
  <c r="D542" i="30"/>
  <c r="C542" i="30"/>
  <c r="B542" i="30"/>
  <c r="L541" i="30"/>
  <c r="K541" i="30"/>
  <c r="J541" i="30"/>
  <c r="I541" i="30"/>
  <c r="H541" i="30"/>
  <c r="G541" i="30"/>
  <c r="F541" i="30"/>
  <c r="E541" i="30"/>
  <c r="D541" i="30"/>
  <c r="C541" i="30"/>
  <c r="B541" i="30"/>
  <c r="L540" i="30"/>
  <c r="K540" i="30"/>
  <c r="J540" i="30"/>
  <c r="I540" i="30"/>
  <c r="H540" i="30"/>
  <c r="G540" i="30"/>
  <c r="G544" i="30" s="1"/>
  <c r="F540" i="30"/>
  <c r="E540" i="30"/>
  <c r="D540" i="30"/>
  <c r="C540" i="30"/>
  <c r="B540" i="30"/>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N533" i="30"/>
  <c r="N536" i="30" s="1"/>
  <c r="M533" i="30"/>
  <c r="L533" i="30"/>
  <c r="K533" i="30"/>
  <c r="J533" i="30"/>
  <c r="I533" i="30"/>
  <c r="H533" i="30"/>
  <c r="G533" i="30"/>
  <c r="F533" i="30"/>
  <c r="E533" i="30"/>
  <c r="D533" i="30"/>
  <c r="C533" i="30"/>
  <c r="B533" i="30"/>
  <c r="O532" i="30"/>
  <c r="N532" i="30"/>
  <c r="M532" i="30"/>
  <c r="L532" i="30"/>
  <c r="K532" i="30"/>
  <c r="J532" i="30"/>
  <c r="I532" i="30"/>
  <c r="I536" i="30" s="1"/>
  <c r="H532" i="30"/>
  <c r="G532" i="30"/>
  <c r="F532" i="30"/>
  <c r="E532" i="30"/>
  <c r="D532" i="30"/>
  <c r="D536" i="30" s="1"/>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O528" i="30" s="1"/>
  <c r="N525" i="30"/>
  <c r="M525" i="30"/>
  <c r="L525" i="30"/>
  <c r="K525" i="30"/>
  <c r="J525" i="30"/>
  <c r="I525" i="30"/>
  <c r="H525" i="30"/>
  <c r="G525" i="30"/>
  <c r="F525" i="30"/>
  <c r="E525" i="30"/>
  <c r="D525" i="30"/>
  <c r="C525" i="30"/>
  <c r="B525" i="30"/>
  <c r="O524" i="30"/>
  <c r="N524" i="30"/>
  <c r="M524" i="30"/>
  <c r="L524" i="30"/>
  <c r="K524" i="30"/>
  <c r="J524" i="30"/>
  <c r="I524" i="30"/>
  <c r="H524" i="30"/>
  <c r="G524" i="30"/>
  <c r="F524" i="30"/>
  <c r="E524" i="30"/>
  <c r="D524" i="30"/>
  <c r="C524" i="30"/>
  <c r="B524" i="30"/>
  <c r="O519" i="30"/>
  <c r="N519" i="30"/>
  <c r="M519" i="30"/>
  <c r="L519" i="30"/>
  <c r="K519" i="30"/>
  <c r="J519" i="30"/>
  <c r="I519" i="30"/>
  <c r="H519" i="30"/>
  <c r="G519" i="30"/>
  <c r="G520" i="30" s="1"/>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N516" i="30"/>
  <c r="M516" i="30"/>
  <c r="L516" i="30"/>
  <c r="K516" i="30"/>
  <c r="J516" i="30"/>
  <c r="I516" i="30"/>
  <c r="H516" i="30"/>
  <c r="G516" i="30"/>
  <c r="F516" i="30"/>
  <c r="E516" i="30"/>
  <c r="D516" i="30"/>
  <c r="C516" i="30"/>
  <c r="B516" i="30"/>
  <c r="G503"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F503" i="30" s="1"/>
  <c r="E501" i="30"/>
  <c r="D501" i="30"/>
  <c r="C501" i="30"/>
  <c r="B501" i="30"/>
  <c r="O500" i="30"/>
  <c r="N500" i="30"/>
  <c r="M500" i="30"/>
  <c r="L500" i="30"/>
  <c r="K500" i="30"/>
  <c r="J500" i="30"/>
  <c r="I500" i="30"/>
  <c r="H500" i="30"/>
  <c r="G500" i="30"/>
  <c r="F500" i="30"/>
  <c r="E500" i="30"/>
  <c r="D500" i="30"/>
  <c r="C500" i="30"/>
  <c r="B500" i="30"/>
  <c r="O499" i="30"/>
  <c r="N499" i="30"/>
  <c r="M499" i="30"/>
  <c r="L499" i="30"/>
  <c r="K499" i="30"/>
  <c r="J499" i="30"/>
  <c r="J503" i="30" s="1"/>
  <c r="I499" i="30"/>
  <c r="H499" i="30"/>
  <c r="G499" i="30"/>
  <c r="F499" i="30"/>
  <c r="E499" i="30"/>
  <c r="D499" i="30"/>
  <c r="C499" i="30"/>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N492" i="30"/>
  <c r="M492" i="30"/>
  <c r="L492" i="30"/>
  <c r="K492" i="30"/>
  <c r="J492" i="30"/>
  <c r="I492" i="30"/>
  <c r="H492" i="30"/>
  <c r="G492" i="30"/>
  <c r="F492" i="30"/>
  <c r="E492" i="30"/>
  <c r="D492" i="30"/>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N486" i="30"/>
  <c r="M486" i="30"/>
  <c r="L486" i="30"/>
  <c r="K486" i="30"/>
  <c r="J486" i="30"/>
  <c r="I486" i="30"/>
  <c r="H486" i="30"/>
  <c r="G486" i="30"/>
  <c r="F486" i="30"/>
  <c r="E486" i="30"/>
  <c r="D486" i="30"/>
  <c r="C486" i="30"/>
  <c r="B486" i="30"/>
  <c r="O483" i="30"/>
  <c r="N483" i="30"/>
  <c r="M483" i="30"/>
  <c r="L483" i="30"/>
  <c r="K483" i="30"/>
  <c r="J483" i="30"/>
  <c r="I483" i="30"/>
  <c r="H483" i="30"/>
  <c r="G483" i="30"/>
  <c r="G484" i="30" s="1"/>
  <c r="F483" i="30"/>
  <c r="E483" i="30"/>
  <c r="D483" i="30"/>
  <c r="C483" i="30"/>
  <c r="B483" i="30"/>
  <c r="O482" i="30"/>
  <c r="N482" i="30"/>
  <c r="M482" i="30"/>
  <c r="L482" i="30"/>
  <c r="K482" i="30"/>
  <c r="J482" i="30"/>
  <c r="I482" i="30"/>
  <c r="H482" i="30"/>
  <c r="G482" i="30"/>
  <c r="F482" i="30"/>
  <c r="E482" i="30"/>
  <c r="D482" i="30"/>
  <c r="C482" i="30"/>
  <c r="B482" i="30"/>
  <c r="O481" i="30"/>
  <c r="N481" i="30"/>
  <c r="N484" i="30" s="1"/>
  <c r="M481" i="30"/>
  <c r="L481" i="30"/>
  <c r="K481" i="30"/>
  <c r="J481" i="30"/>
  <c r="I481" i="30"/>
  <c r="H481" i="30"/>
  <c r="G481" i="30"/>
  <c r="F481" i="30"/>
  <c r="E481" i="30"/>
  <c r="D481" i="30"/>
  <c r="C481" i="30"/>
  <c r="B481" i="30"/>
  <c r="O480" i="30"/>
  <c r="N480" i="30"/>
  <c r="M480" i="30"/>
  <c r="L480" i="30"/>
  <c r="K480" i="30"/>
  <c r="J480" i="30"/>
  <c r="I480" i="30"/>
  <c r="H480" i="30"/>
  <c r="G480" i="30"/>
  <c r="F480" i="30"/>
  <c r="E480" i="30"/>
  <c r="D480" i="30"/>
  <c r="C480" i="30"/>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O478" i="30" s="1"/>
  <c r="N475" i="30"/>
  <c r="M475" i="30"/>
  <c r="L475" i="30"/>
  <c r="K475" i="30"/>
  <c r="J475" i="30"/>
  <c r="I475" i="30"/>
  <c r="H475" i="30"/>
  <c r="G475" i="30"/>
  <c r="F475" i="30"/>
  <c r="E475" i="30"/>
  <c r="D475" i="30"/>
  <c r="C475" i="30"/>
  <c r="B475" i="30"/>
  <c r="O474" i="30"/>
  <c r="N474" i="30"/>
  <c r="M474" i="30"/>
  <c r="L474" i="30"/>
  <c r="K474" i="30"/>
  <c r="J474" i="30"/>
  <c r="I474" i="30"/>
  <c r="H474" i="30"/>
  <c r="G474" i="30"/>
  <c r="F474" i="30"/>
  <c r="E474" i="30"/>
  <c r="D474" i="30"/>
  <c r="C474" i="30"/>
  <c r="B474" i="30"/>
  <c r="O471" i="30"/>
  <c r="N471" i="30"/>
  <c r="M471" i="30"/>
  <c r="L471" i="30"/>
  <c r="K471" i="30"/>
  <c r="J471" i="30"/>
  <c r="I471" i="30"/>
  <c r="H471" i="30"/>
  <c r="G471" i="30"/>
  <c r="F471" i="30"/>
  <c r="E471" i="30"/>
  <c r="E472" i="30" s="1"/>
  <c r="D471" i="30"/>
  <c r="C471" i="30"/>
  <c r="B471" i="30"/>
  <c r="O470" i="30"/>
  <c r="N470" i="30"/>
  <c r="M470" i="30"/>
  <c r="L470" i="30"/>
  <c r="K470" i="30"/>
  <c r="J470" i="30"/>
  <c r="I470" i="30"/>
  <c r="H470" i="30"/>
  <c r="G470" i="30"/>
  <c r="F470" i="30"/>
  <c r="E470" i="30"/>
  <c r="D470" i="30"/>
  <c r="C470" i="30"/>
  <c r="B470" i="30"/>
  <c r="O469" i="30"/>
  <c r="N469" i="30"/>
  <c r="N472" i="30" s="1"/>
  <c r="M469" i="30"/>
  <c r="L469" i="30"/>
  <c r="K469" i="30"/>
  <c r="J469" i="30"/>
  <c r="I469" i="30"/>
  <c r="H469" i="30"/>
  <c r="G469" i="30"/>
  <c r="F469" i="30"/>
  <c r="E469" i="30"/>
  <c r="D469" i="30"/>
  <c r="C469" i="30"/>
  <c r="B469" i="30"/>
  <c r="O468" i="30"/>
  <c r="N468" i="30"/>
  <c r="M468" i="30"/>
  <c r="L468" i="30"/>
  <c r="K468" i="30"/>
  <c r="J468" i="30"/>
  <c r="I468" i="30"/>
  <c r="H468" i="30"/>
  <c r="G468" i="30"/>
  <c r="F468" i="30"/>
  <c r="E468" i="30"/>
  <c r="D468" i="30"/>
  <c r="D472" i="30" s="1"/>
  <c r="C468" i="30"/>
  <c r="B468" i="30"/>
  <c r="O464" i="30"/>
  <c r="O510" i="30" s="1"/>
  <c r="N464" i="30"/>
  <c r="N510" i="30" s="1"/>
  <c r="M464" i="30"/>
  <c r="M510" i="30" s="1"/>
  <c r="L464" i="30"/>
  <c r="K464" i="30"/>
  <c r="J464" i="30"/>
  <c r="I464" i="30"/>
  <c r="H464" i="30"/>
  <c r="G464" i="30"/>
  <c r="G510" i="30" s="1"/>
  <c r="F464" i="30"/>
  <c r="F510" i="30" s="1"/>
  <c r="E464" i="30"/>
  <c r="E510" i="30" s="1"/>
  <c r="D464" i="30"/>
  <c r="C464" i="30"/>
  <c r="C510" i="30" s="1"/>
  <c r="B464" i="30"/>
  <c r="B510" i="30" s="1"/>
  <c r="O463" i="30"/>
  <c r="O509" i="30" s="1"/>
  <c r="N463" i="30"/>
  <c r="M463" i="30"/>
  <c r="L463" i="30"/>
  <c r="L509" i="30" s="1"/>
  <c r="K463" i="30"/>
  <c r="J463" i="30"/>
  <c r="I463" i="30"/>
  <c r="I509" i="30" s="1"/>
  <c r="H463" i="30"/>
  <c r="H509" i="30" s="1"/>
  <c r="G463" i="30"/>
  <c r="G509" i="30" s="1"/>
  <c r="F463" i="30"/>
  <c r="E463" i="30"/>
  <c r="E509" i="30" s="1"/>
  <c r="D463" i="30"/>
  <c r="D509" i="30" s="1"/>
  <c r="C463" i="30"/>
  <c r="C509" i="30" s="1"/>
  <c r="B463" i="30"/>
  <c r="O462" i="30"/>
  <c r="N462" i="30"/>
  <c r="N465" i="30" s="1"/>
  <c r="M462" i="30"/>
  <c r="L462" i="30"/>
  <c r="K462" i="30"/>
  <c r="K508" i="30" s="1"/>
  <c r="J462" i="30"/>
  <c r="J508" i="30" s="1"/>
  <c r="I462" i="30"/>
  <c r="I508" i="30" s="1"/>
  <c r="H462" i="30"/>
  <c r="G462" i="30"/>
  <c r="G508" i="30" s="1"/>
  <c r="F462" i="30"/>
  <c r="F508" i="30" s="1"/>
  <c r="E462" i="30"/>
  <c r="E508" i="30" s="1"/>
  <c r="D462" i="30"/>
  <c r="C462" i="30"/>
  <c r="B462" i="30"/>
  <c r="B508" i="30" s="1"/>
  <c r="O461" i="30"/>
  <c r="N461" i="30"/>
  <c r="M461" i="30"/>
  <c r="M507" i="30" s="1"/>
  <c r="L461" i="30"/>
  <c r="L507" i="30" s="1"/>
  <c r="K461" i="30"/>
  <c r="K507" i="30" s="1"/>
  <c r="J461" i="30"/>
  <c r="I461" i="30"/>
  <c r="H461" i="30"/>
  <c r="G461" i="30"/>
  <c r="F461" i="30"/>
  <c r="E461" i="30"/>
  <c r="D461" i="30"/>
  <c r="C461" i="30"/>
  <c r="B461" i="30"/>
  <c r="O457" i="30"/>
  <c r="N457" i="30"/>
  <c r="M457" i="30"/>
  <c r="M648" i="30" s="1"/>
  <c r="M655" i="30" s="1"/>
  <c r="L457" i="30"/>
  <c r="L648" i="30" s="1"/>
  <c r="L655" i="30" s="1"/>
  <c r="K457" i="30"/>
  <c r="K648" i="30" s="1"/>
  <c r="K655" i="30" s="1"/>
  <c r="J457" i="30"/>
  <c r="J648" i="30" s="1"/>
  <c r="J655" i="30" s="1"/>
  <c r="I457" i="30"/>
  <c r="H457" i="30"/>
  <c r="H648" i="30" s="1"/>
  <c r="H655" i="30" s="1"/>
  <c r="G457" i="30"/>
  <c r="G648" i="30" s="1"/>
  <c r="G655" i="30" s="1"/>
  <c r="F457" i="30"/>
  <c r="F648" i="30" s="1"/>
  <c r="F655" i="30" s="1"/>
  <c r="E457" i="30"/>
  <c r="E648" i="30" s="1"/>
  <c r="E655" i="30" s="1"/>
  <c r="D457" i="30"/>
  <c r="C457" i="30"/>
  <c r="B457" i="30"/>
  <c r="B648" i="30" s="1"/>
  <c r="B655" i="30" s="1"/>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K452" i="30" s="1"/>
  <c r="J451" i="30"/>
  <c r="I451" i="30"/>
  <c r="H451" i="30"/>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L439" i="30" s="1"/>
  <c r="K438" i="30"/>
  <c r="J438" i="30"/>
  <c r="J439" i="30" s="1"/>
  <c r="I438" i="30"/>
  <c r="I439" i="30" s="1"/>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K432" i="30"/>
  <c r="J432" i="30"/>
  <c r="I432" i="30"/>
  <c r="H432" i="30"/>
  <c r="G432" i="30"/>
  <c r="F432" i="30"/>
  <c r="E432" i="30"/>
  <c r="E639" i="30" s="1"/>
  <c r="D432" i="30"/>
  <c r="C432" i="30"/>
  <c r="B432" i="30"/>
  <c r="L431" i="30"/>
  <c r="K431" i="30"/>
  <c r="J431" i="30"/>
  <c r="I431" i="30"/>
  <c r="H431" i="30"/>
  <c r="G431" i="30"/>
  <c r="F431" i="30"/>
  <c r="E431" i="30"/>
  <c r="D431" i="30"/>
  <c r="C431" i="30"/>
  <c r="B431" i="30"/>
  <c r="L430" i="30"/>
  <c r="K430" i="30"/>
  <c r="J430" i="30"/>
  <c r="I430" i="30"/>
  <c r="H430" i="30"/>
  <c r="G430" i="30"/>
  <c r="F430" i="30"/>
  <c r="E430" i="30"/>
  <c r="D430" i="30"/>
  <c r="C430" i="30"/>
  <c r="B430" i="30"/>
  <c r="L429" i="30"/>
  <c r="K429" i="30"/>
  <c r="J429" i="30"/>
  <c r="I429" i="30"/>
  <c r="H429" i="30"/>
  <c r="G429" i="30"/>
  <c r="F429" i="30"/>
  <c r="E429" i="30"/>
  <c r="D429" i="30"/>
  <c r="C429" i="30"/>
  <c r="B429" i="30"/>
  <c r="K426" i="30"/>
  <c r="K427" i="30" s="1"/>
  <c r="J426" i="30"/>
  <c r="J427" i="30" s="1"/>
  <c r="I426" i="30"/>
  <c r="H426" i="30"/>
  <c r="G426" i="30"/>
  <c r="F426" i="30"/>
  <c r="E426" i="30"/>
  <c r="D426" i="30"/>
  <c r="C426" i="30"/>
  <c r="B426" i="30"/>
  <c r="L425" i="30"/>
  <c r="K425" i="30"/>
  <c r="J425" i="30"/>
  <c r="I425" i="30"/>
  <c r="H425" i="30"/>
  <c r="G425" i="30"/>
  <c r="F425" i="30"/>
  <c r="E425" i="30"/>
  <c r="D425" i="30"/>
  <c r="C425" i="30"/>
  <c r="B425" i="30"/>
  <c r="L424" i="30"/>
  <c r="K424" i="30"/>
  <c r="J424" i="30"/>
  <c r="I424" i="30"/>
  <c r="H424" i="30"/>
  <c r="G424" i="30"/>
  <c r="F424" i="30"/>
  <c r="E424" i="30"/>
  <c r="D424" i="30"/>
  <c r="C424" i="30"/>
  <c r="B424" i="30"/>
  <c r="L423" i="30"/>
  <c r="K423" i="30"/>
  <c r="J423" i="30"/>
  <c r="I423" i="30"/>
  <c r="H423" i="30"/>
  <c r="G423" i="30"/>
  <c r="F423" i="30"/>
  <c r="E423" i="30"/>
  <c r="D423" i="30"/>
  <c r="C423" i="30"/>
  <c r="B423" i="30"/>
  <c r="K420" i="30"/>
  <c r="J420" i="30"/>
  <c r="I420" i="30"/>
  <c r="I421" i="30" s="1"/>
  <c r="H420" i="30"/>
  <c r="G420" i="30"/>
  <c r="F420" i="30"/>
  <c r="E420" i="30"/>
  <c r="D420" i="30"/>
  <c r="C420" i="30"/>
  <c r="B420" i="30"/>
  <c r="L419" i="30"/>
  <c r="K419" i="30"/>
  <c r="J419" i="30"/>
  <c r="I419" i="30"/>
  <c r="H419" i="30"/>
  <c r="G419" i="30"/>
  <c r="F419" i="30"/>
  <c r="E419" i="30"/>
  <c r="D419" i="30"/>
  <c r="C419" i="30"/>
  <c r="B419" i="30"/>
  <c r="L418" i="30"/>
  <c r="K418" i="30"/>
  <c r="J418" i="30"/>
  <c r="I418" i="30"/>
  <c r="H418" i="30"/>
  <c r="G418" i="30"/>
  <c r="F418" i="30"/>
  <c r="E418" i="30"/>
  <c r="D418" i="30"/>
  <c r="C418" i="30"/>
  <c r="B418" i="30"/>
  <c r="L417" i="30"/>
  <c r="K417" i="30"/>
  <c r="J417" i="30"/>
  <c r="I417" i="30"/>
  <c r="H417" i="30"/>
  <c r="G417" i="30"/>
  <c r="F417" i="30"/>
  <c r="E417" i="30"/>
  <c r="D417" i="30"/>
  <c r="C417" i="30"/>
  <c r="B417" i="30"/>
  <c r="O414" i="30"/>
  <c r="N414" i="30"/>
  <c r="N415" i="30" s="1"/>
  <c r="M414" i="30"/>
  <c r="L414" i="30"/>
  <c r="L415" i="30" s="1"/>
  <c r="K414" i="30"/>
  <c r="K415" i="30" s="1"/>
  <c r="J414" i="30"/>
  <c r="I414" i="30"/>
  <c r="H414" i="30"/>
  <c r="G414" i="30"/>
  <c r="F414" i="30"/>
  <c r="E414" i="30"/>
  <c r="D414" i="30"/>
  <c r="C414" i="30"/>
  <c r="B414" i="30"/>
  <c r="B415" i="30" s="1"/>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O408" i="30"/>
  <c r="N408" i="30"/>
  <c r="M408" i="30"/>
  <c r="L408" i="30"/>
  <c r="L409" i="30" s="1"/>
  <c r="K408" i="30"/>
  <c r="J408" i="30"/>
  <c r="J409" i="30" s="1"/>
  <c r="I408" i="30"/>
  <c r="H408" i="30"/>
  <c r="H409" i="30" s="1"/>
  <c r="G408" i="30"/>
  <c r="F408" i="30"/>
  <c r="E408" i="30"/>
  <c r="D408" i="30"/>
  <c r="C408" i="30"/>
  <c r="B408" i="30"/>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N402" i="30"/>
  <c r="N439" i="30" s="1"/>
  <c r="M402" i="30"/>
  <c r="L402" i="30"/>
  <c r="K402" i="30"/>
  <c r="J402" i="30"/>
  <c r="J452" i="30" s="1"/>
  <c r="I402" i="30"/>
  <c r="H402" i="30"/>
  <c r="H458" i="30" s="1"/>
  <c r="G402" i="30"/>
  <c r="G421" i="30" s="1"/>
  <c r="F402" i="30"/>
  <c r="E402" i="30"/>
  <c r="D402" i="30"/>
  <c r="C402" i="30"/>
  <c r="B402" i="30"/>
  <c r="B439"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J397" i="30"/>
  <c r="O396" i="30"/>
  <c r="N396" i="30"/>
  <c r="M396" i="30"/>
  <c r="M397" i="30" s="1"/>
  <c r="L396" i="30"/>
  <c r="L397" i="30" s="1"/>
  <c r="K396" i="30"/>
  <c r="J396" i="30"/>
  <c r="I396" i="30"/>
  <c r="H396" i="30"/>
  <c r="G396" i="30"/>
  <c r="F396" i="30"/>
  <c r="E396" i="30"/>
  <c r="D396" i="30"/>
  <c r="C396" i="30"/>
  <c r="B396" i="30"/>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O390" i="30"/>
  <c r="N390" i="30"/>
  <c r="N391" i="30" s="1"/>
  <c r="M390" i="30"/>
  <c r="M391" i="30" s="1"/>
  <c r="L390" i="30"/>
  <c r="L391" i="30" s="1"/>
  <c r="K390" i="30"/>
  <c r="K391" i="30" s="1"/>
  <c r="J390" i="30"/>
  <c r="I390" i="30"/>
  <c r="H390" i="30"/>
  <c r="H391" i="30" s="1"/>
  <c r="G390" i="30"/>
  <c r="F390" i="30"/>
  <c r="E390" i="30"/>
  <c r="D390" i="30"/>
  <c r="C390" i="30"/>
  <c r="B390" i="30"/>
  <c r="B391" i="30" s="1"/>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O384" i="30"/>
  <c r="N384" i="30"/>
  <c r="M384" i="30"/>
  <c r="M385" i="30" s="1"/>
  <c r="L384" i="30"/>
  <c r="L385" i="30" s="1"/>
  <c r="K384" i="30"/>
  <c r="J384" i="30"/>
  <c r="J385" i="30" s="1"/>
  <c r="I384" i="30"/>
  <c r="H384" i="30"/>
  <c r="H385" i="30" s="1"/>
  <c r="G384" i="30"/>
  <c r="F384" i="30"/>
  <c r="E384" i="30"/>
  <c r="D384" i="30"/>
  <c r="C384" i="30"/>
  <c r="B384" i="30"/>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O378" i="30"/>
  <c r="N378" i="30"/>
  <c r="M378" i="30"/>
  <c r="L378" i="30"/>
  <c r="K378" i="30"/>
  <c r="J378" i="30"/>
  <c r="I378" i="30"/>
  <c r="H378" i="30"/>
  <c r="G378" i="30"/>
  <c r="F378" i="30"/>
  <c r="E378" i="30"/>
  <c r="D378" i="30"/>
  <c r="D636" i="30" s="1"/>
  <c r="C378" i="30"/>
  <c r="C636" i="30" s="1"/>
  <c r="B378" i="30"/>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D373" i="30"/>
  <c r="O372" i="30"/>
  <c r="N372" i="30"/>
  <c r="N373" i="30" s="1"/>
  <c r="M372" i="30"/>
  <c r="M373" i="30" s="1"/>
  <c r="L372" i="30"/>
  <c r="L373" i="30" s="1"/>
  <c r="K372" i="30"/>
  <c r="J372" i="30"/>
  <c r="I372" i="30"/>
  <c r="H372" i="30"/>
  <c r="G372" i="30"/>
  <c r="F372" i="30"/>
  <c r="F373" i="30" s="1"/>
  <c r="E372" i="30"/>
  <c r="D372" i="30"/>
  <c r="C372" i="30"/>
  <c r="C373" i="30" s="1"/>
  <c r="B372" i="30"/>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O366" i="30"/>
  <c r="N366" i="30"/>
  <c r="M366" i="30"/>
  <c r="M367" i="30" s="1"/>
  <c r="L366" i="30"/>
  <c r="L367" i="30" s="1"/>
  <c r="K366" i="30"/>
  <c r="K367" i="30" s="1"/>
  <c r="J366" i="30"/>
  <c r="J367" i="30" s="1"/>
  <c r="I366" i="30"/>
  <c r="H366" i="30"/>
  <c r="G366" i="30"/>
  <c r="F366" i="30"/>
  <c r="E366" i="30"/>
  <c r="D366" i="30"/>
  <c r="C366" i="30"/>
  <c r="B366" i="30"/>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O360" i="30"/>
  <c r="O361" i="30" s="1"/>
  <c r="N360" i="30"/>
  <c r="M360" i="30"/>
  <c r="M361" i="30" s="1"/>
  <c r="L360" i="30"/>
  <c r="L361" i="30" s="1"/>
  <c r="K360" i="30"/>
  <c r="J360" i="30"/>
  <c r="J361" i="30" s="1"/>
  <c r="I360" i="30"/>
  <c r="H360" i="30"/>
  <c r="G360" i="30"/>
  <c r="F360" i="30"/>
  <c r="F361" i="30" s="1"/>
  <c r="E360" i="30"/>
  <c r="D360" i="30"/>
  <c r="C360" i="30"/>
  <c r="B360" i="30"/>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O354" i="30"/>
  <c r="N354" i="30"/>
  <c r="M354" i="30"/>
  <c r="M355" i="30" s="1"/>
  <c r="L354" i="30"/>
  <c r="L355" i="30" s="1"/>
  <c r="K354" i="30"/>
  <c r="K355" i="30" s="1"/>
  <c r="J354" i="30"/>
  <c r="I354" i="30"/>
  <c r="I355" i="30" s="1"/>
  <c r="H354" i="30"/>
  <c r="G354" i="30"/>
  <c r="F354" i="30"/>
  <c r="F355" i="30" s="1"/>
  <c r="E354" i="30"/>
  <c r="D354" i="30"/>
  <c r="C354" i="30"/>
  <c r="B354" i="30"/>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G215" i="30"/>
  <c r="BD215" i="30"/>
  <c r="AU215" i="30"/>
  <c r="AF215" i="30"/>
  <c r="M215" i="30"/>
  <c r="M543" i="30" s="1"/>
  <c r="J215" i="30"/>
  <c r="N542" i="30" s="1"/>
  <c r="G215" i="30"/>
  <c r="O541" i="30" s="1"/>
  <c r="BM213" i="30"/>
  <c r="BM215" i="30" s="1"/>
  <c r="BL213" i="30"/>
  <c r="BL215" i="30" s="1"/>
  <c r="BK213" i="30"/>
  <c r="BK215" i="30" s="1"/>
  <c r="BJ213" i="30"/>
  <c r="BJ215" i="30" s="1"/>
  <c r="BI213" i="30"/>
  <c r="BI215" i="30" s="1"/>
  <c r="BH213" i="30"/>
  <c r="BH215" i="30" s="1"/>
  <c r="BG213" i="30"/>
  <c r="BF213" i="30"/>
  <c r="BF215" i="30" s="1"/>
  <c r="BE213" i="30"/>
  <c r="BE215" i="30" s="1"/>
  <c r="BD213" i="30"/>
  <c r="BC213" i="30"/>
  <c r="BC215" i="30" s="1"/>
  <c r="BB213" i="30"/>
  <c r="BB215" i="30" s="1"/>
  <c r="BA213" i="30"/>
  <c r="BA215" i="30" s="1"/>
  <c r="AZ213" i="30"/>
  <c r="AZ215" i="30" s="1"/>
  <c r="AY213" i="30"/>
  <c r="AY215" i="30" s="1"/>
  <c r="AX213" i="30"/>
  <c r="AX215" i="30" s="1"/>
  <c r="AW213" i="30"/>
  <c r="AW215" i="30" s="1"/>
  <c r="AV213" i="30"/>
  <c r="AV215" i="30" s="1"/>
  <c r="AU213" i="30"/>
  <c r="AT213" i="30"/>
  <c r="AT215" i="30" s="1"/>
  <c r="AS213" i="30"/>
  <c r="AS215" i="30" s="1"/>
  <c r="AR213" i="30"/>
  <c r="AR215" i="30" s="1"/>
  <c r="AQ213" i="30"/>
  <c r="AQ215" i="30" s="1"/>
  <c r="AP213" i="30"/>
  <c r="AP215" i="30" s="1"/>
  <c r="AO213" i="30"/>
  <c r="AO215" i="30" s="1"/>
  <c r="AN213" i="30"/>
  <c r="AN215" i="30" s="1"/>
  <c r="AM213" i="30"/>
  <c r="AM215" i="30" s="1"/>
  <c r="AL213" i="30"/>
  <c r="AL215" i="30" s="1"/>
  <c r="AK213" i="30"/>
  <c r="AK215" i="30" s="1"/>
  <c r="AJ213" i="30"/>
  <c r="AJ215" i="30" s="1"/>
  <c r="AI213" i="30"/>
  <c r="AI215" i="30" s="1"/>
  <c r="AH213" i="30"/>
  <c r="AH215" i="30" s="1"/>
  <c r="AG213" i="30"/>
  <c r="AG215" i="30" s="1"/>
  <c r="AF213" i="30"/>
  <c r="AE213" i="30"/>
  <c r="AE215" i="30" s="1"/>
  <c r="AD213" i="30"/>
  <c r="AD215" i="30" s="1"/>
  <c r="AC213" i="30"/>
  <c r="AC215" i="30" s="1"/>
  <c r="AB213" i="30"/>
  <c r="AB215" i="30" s="1"/>
  <c r="AA213" i="30"/>
  <c r="AA215" i="30" s="1"/>
  <c r="Z213" i="30"/>
  <c r="Z215" i="30" s="1"/>
  <c r="Y213" i="30"/>
  <c r="Y215" i="30" s="1"/>
  <c r="X213" i="30"/>
  <c r="X215" i="30" s="1"/>
  <c r="W213" i="30"/>
  <c r="W215" i="30" s="1"/>
  <c r="V213" i="30"/>
  <c r="V215" i="30" s="1"/>
  <c r="U213" i="30"/>
  <c r="U215" i="30" s="1"/>
  <c r="T213" i="30"/>
  <c r="T215" i="30" s="1"/>
  <c r="S213" i="30"/>
  <c r="S215" i="30" s="1"/>
  <c r="R213" i="30"/>
  <c r="R215" i="30" s="1"/>
  <c r="L543" i="30" s="1"/>
  <c r="Q213" i="30"/>
  <c r="Q215" i="30" s="1"/>
  <c r="M540" i="30" s="1"/>
  <c r="O213" i="30"/>
  <c r="O215" i="30" s="1"/>
  <c r="M541" i="30" s="1"/>
  <c r="N213" i="30"/>
  <c r="N215" i="30" s="1"/>
  <c r="M542" i="30" s="1"/>
  <c r="M213" i="30"/>
  <c r="L213" i="30"/>
  <c r="L215" i="30" s="1"/>
  <c r="N540" i="30" s="1"/>
  <c r="K213" i="30"/>
  <c r="K215" i="30" s="1"/>
  <c r="N541" i="30" s="1"/>
  <c r="J213" i="30"/>
  <c r="I213" i="30"/>
  <c r="I215" i="30" s="1"/>
  <c r="N543" i="30" s="1"/>
  <c r="H213" i="30"/>
  <c r="H215" i="30" s="1"/>
  <c r="G213" i="30"/>
  <c r="F213" i="30"/>
  <c r="F215" i="30" s="1"/>
  <c r="O542" i="30" s="1"/>
  <c r="E213" i="30"/>
  <c r="E215" i="30" s="1"/>
  <c r="O543" i="30" s="1"/>
  <c r="D213" i="30"/>
  <c r="D215" i="30" s="1"/>
  <c r="C213" i="30"/>
  <c r="C215" i="30" s="1"/>
  <c r="B213" i="30"/>
  <c r="B215" i="30" s="1"/>
  <c r="BE124" i="30"/>
  <c r="AZ124" i="30"/>
  <c r="AR124" i="30"/>
  <c r="AG124" i="30"/>
  <c r="Z124" i="30"/>
  <c r="M124" i="30"/>
  <c r="M426" i="30" s="1"/>
  <c r="M427" i="30" s="1"/>
  <c r="G124" i="30"/>
  <c r="O424" i="30" s="1"/>
  <c r="BL123" i="30"/>
  <c r="BK123" i="30"/>
  <c r="BJ123" i="30"/>
  <c r="BI123" i="30"/>
  <c r="BH123" i="30"/>
  <c r="BG123" i="30"/>
  <c r="BF123" i="30"/>
  <c r="BF125" i="30" s="1"/>
  <c r="BE123" i="30"/>
  <c r="BD123" i="30"/>
  <c r="BL122" i="30"/>
  <c r="BL124" i="30" s="1"/>
  <c r="BK122" i="30"/>
  <c r="BK124" i="30" s="1"/>
  <c r="BJ122" i="30"/>
  <c r="BJ124" i="30" s="1"/>
  <c r="BI122" i="30"/>
  <c r="BI124" i="30" s="1"/>
  <c r="BI125" i="30" s="1"/>
  <c r="BH122" i="30"/>
  <c r="BH124" i="30" s="1"/>
  <c r="BH125" i="30" s="1"/>
  <c r="BG122" i="30"/>
  <c r="BG124" i="30" s="1"/>
  <c r="BF122" i="30"/>
  <c r="BF124" i="30" s="1"/>
  <c r="BE122" i="30"/>
  <c r="BD122" i="30"/>
  <c r="BD124" i="30" s="1"/>
  <c r="BC122" i="30"/>
  <c r="BC124" i="30" s="1"/>
  <c r="BB122" i="30"/>
  <c r="BB124" i="30" s="1"/>
  <c r="BA122" i="30"/>
  <c r="BA124" i="30" s="1"/>
  <c r="AZ122" i="30"/>
  <c r="AY122" i="30"/>
  <c r="AY124" i="30" s="1"/>
  <c r="AX122" i="30"/>
  <c r="AX124" i="30" s="1"/>
  <c r="AW122" i="30"/>
  <c r="AW124" i="30" s="1"/>
  <c r="AV122" i="30"/>
  <c r="AV124" i="30" s="1"/>
  <c r="AU122" i="30"/>
  <c r="AU124" i="30" s="1"/>
  <c r="AT122" i="30"/>
  <c r="AT124" i="30" s="1"/>
  <c r="AS122" i="30"/>
  <c r="AS124" i="30" s="1"/>
  <c r="AR122" i="30"/>
  <c r="AQ122" i="30"/>
  <c r="AQ124" i="30" s="1"/>
  <c r="AP122" i="30"/>
  <c r="AP124" i="30" s="1"/>
  <c r="AO122" i="30"/>
  <c r="AO124" i="30" s="1"/>
  <c r="AN122" i="30"/>
  <c r="AN124" i="30" s="1"/>
  <c r="AM122" i="30"/>
  <c r="AM124" i="30" s="1"/>
  <c r="AL122" i="30"/>
  <c r="AL124" i="30" s="1"/>
  <c r="AK122" i="30"/>
  <c r="AK124" i="30" s="1"/>
  <c r="AJ122" i="30"/>
  <c r="AJ124" i="30" s="1"/>
  <c r="AI122" i="30"/>
  <c r="AI124" i="30" s="1"/>
  <c r="AH122" i="30"/>
  <c r="AH124" i="30" s="1"/>
  <c r="AG122" i="30"/>
  <c r="AF122" i="30"/>
  <c r="AF124" i="30" s="1"/>
  <c r="AE122" i="30"/>
  <c r="AE124" i="30" s="1"/>
  <c r="AD122" i="30"/>
  <c r="AD124" i="30" s="1"/>
  <c r="AC122" i="30"/>
  <c r="AC124" i="30" s="1"/>
  <c r="AB122" i="30"/>
  <c r="AB124" i="30" s="1"/>
  <c r="AA122" i="30"/>
  <c r="AA124" i="30" s="1"/>
  <c r="Z122" i="30"/>
  <c r="Y122" i="30"/>
  <c r="Y124" i="30" s="1"/>
  <c r="X122" i="30"/>
  <c r="X124" i="30" s="1"/>
  <c r="W122" i="30"/>
  <c r="W124" i="30" s="1"/>
  <c r="V122" i="30"/>
  <c r="V124" i="30" s="1"/>
  <c r="U122" i="30"/>
  <c r="U124" i="30" s="1"/>
  <c r="T122" i="30"/>
  <c r="T124" i="30" s="1"/>
  <c r="S122" i="30"/>
  <c r="S124" i="30" s="1"/>
  <c r="R122" i="30"/>
  <c r="R124" i="30" s="1"/>
  <c r="L426" i="30" s="1"/>
  <c r="L427" i="30" s="1"/>
  <c r="Q122" i="30"/>
  <c r="Q124" i="30" s="1"/>
  <c r="M423" i="30" s="1"/>
  <c r="O122" i="30"/>
  <c r="O124" i="30" s="1"/>
  <c r="M424" i="30" s="1"/>
  <c r="N122" i="30"/>
  <c r="N124" i="30" s="1"/>
  <c r="M425" i="30" s="1"/>
  <c r="M122" i="30"/>
  <c r="L122" i="30"/>
  <c r="L124" i="30" s="1"/>
  <c r="N423" i="30" s="1"/>
  <c r="K122" i="30"/>
  <c r="K124" i="30" s="1"/>
  <c r="N424" i="30" s="1"/>
  <c r="J122" i="30"/>
  <c r="J124" i="30" s="1"/>
  <c r="N425" i="30" s="1"/>
  <c r="I122" i="30"/>
  <c r="I124" i="30" s="1"/>
  <c r="N426" i="30" s="1"/>
  <c r="H122" i="30"/>
  <c r="H124" i="30" s="1"/>
  <c r="G122" i="30"/>
  <c r="F122" i="30"/>
  <c r="F124" i="30" s="1"/>
  <c r="P425" i="30" s="1"/>
  <c r="E122" i="30"/>
  <c r="E124" i="30" s="1"/>
  <c r="O426" i="30" s="1"/>
  <c r="D122" i="30"/>
  <c r="D124" i="30" s="1"/>
  <c r="C122" i="30"/>
  <c r="C124" i="30" s="1"/>
  <c r="B122" i="30"/>
  <c r="B124" i="30" s="1"/>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O123" i="30" s="1"/>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O121" i="30"/>
  <c r="N121" i="30"/>
  <c r="M121" i="30"/>
  <c r="L121" i="30"/>
  <c r="K121" i="30"/>
  <c r="J121" i="30"/>
  <c r="I121" i="30"/>
  <c r="H121" i="30"/>
  <c r="G121" i="30"/>
  <c r="F121" i="30"/>
  <c r="E121" i="30"/>
  <c r="D121" i="30"/>
  <c r="D123" i="30" s="1"/>
  <c r="C121" i="30"/>
  <c r="B121"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O120" i="30"/>
  <c r="N120" i="30"/>
  <c r="M120" i="30"/>
  <c r="L120" i="30"/>
  <c r="K120" i="30"/>
  <c r="J120" i="30"/>
  <c r="I120" i="30"/>
  <c r="H120" i="30"/>
  <c r="G120" i="30"/>
  <c r="F120" i="30"/>
  <c r="E120" i="30"/>
  <c r="D120" i="30"/>
  <c r="C120" i="30"/>
  <c r="B120" i="30"/>
  <c r="BL119" i="30"/>
  <c r="BK119" i="30"/>
  <c r="BJ119" i="30"/>
  <c r="BI119" i="30"/>
  <c r="BH119" i="30"/>
  <c r="BG119" i="30"/>
  <c r="BF119" i="30"/>
  <c r="BE119" i="30"/>
  <c r="BD119" i="30"/>
  <c r="BC119" i="30"/>
  <c r="BB119" i="30"/>
  <c r="BA119" i="30"/>
  <c r="AZ119" i="30"/>
  <c r="AY119" i="30"/>
  <c r="AX119" i="30"/>
  <c r="AW119" i="30"/>
  <c r="AV119" i="30"/>
  <c r="AU119" i="30"/>
  <c r="AT119" i="30"/>
  <c r="AS119" i="30"/>
  <c r="AR119" i="30"/>
  <c r="AQ119" i="30"/>
  <c r="AP119" i="30"/>
  <c r="AO119" i="30"/>
  <c r="AN119" i="30"/>
  <c r="AM119" i="30"/>
  <c r="AL119" i="30"/>
  <c r="AK119" i="30"/>
  <c r="AJ119" i="30"/>
  <c r="AI119" i="30"/>
  <c r="AH119" i="30"/>
  <c r="AG119" i="30"/>
  <c r="AF119" i="30"/>
  <c r="AF123" i="30" s="1"/>
  <c r="AE119" i="30"/>
  <c r="AD119" i="30"/>
  <c r="AC119" i="30"/>
  <c r="AB119" i="30"/>
  <c r="AA119" i="30"/>
  <c r="Z119" i="30"/>
  <c r="Y119" i="30"/>
  <c r="X119" i="30"/>
  <c r="W119" i="30"/>
  <c r="V119" i="30"/>
  <c r="U119" i="30"/>
  <c r="T119" i="30"/>
  <c r="S119" i="30"/>
  <c r="R119" i="30"/>
  <c r="Q119" i="30"/>
  <c r="O119" i="30"/>
  <c r="N119" i="30"/>
  <c r="M119" i="30"/>
  <c r="L119" i="30"/>
  <c r="K119" i="30"/>
  <c r="J119" i="30"/>
  <c r="J123" i="30" s="1"/>
  <c r="I119" i="30"/>
  <c r="H119" i="30"/>
  <c r="G119" i="30"/>
  <c r="F119" i="30"/>
  <c r="E119" i="30"/>
  <c r="D119" i="30"/>
  <c r="C119" i="30"/>
  <c r="B119" i="30"/>
  <c r="P636" i="25"/>
  <c r="P629" i="25"/>
  <c r="P628" i="25"/>
  <c r="P627" i="25"/>
  <c r="P626" i="25"/>
  <c r="P624" i="25"/>
  <c r="P623" i="25"/>
  <c r="P622" i="25"/>
  <c r="P621" i="25"/>
  <c r="P619" i="25"/>
  <c r="P618" i="25"/>
  <c r="P617" i="25"/>
  <c r="P616" i="25"/>
  <c r="P614" i="25"/>
  <c r="P608" i="25" s="1"/>
  <c r="P613" i="25"/>
  <c r="P612" i="25"/>
  <c r="P611" i="25"/>
  <c r="P607" i="25"/>
  <c r="P606" i="25"/>
  <c r="P602" i="25"/>
  <c r="P601" i="25"/>
  <c r="P600" i="25"/>
  <c r="P599" i="25"/>
  <c r="P605" i="25" s="1"/>
  <c r="P596" i="25"/>
  <c r="P595" i="25"/>
  <c r="P594" i="25"/>
  <c r="P593" i="25"/>
  <c r="P587" i="25"/>
  <c r="P588" i="25" s="1"/>
  <c r="P586" i="25"/>
  <c r="P585" i="25"/>
  <c r="P584" i="25"/>
  <c r="P580" i="25"/>
  <c r="P579" i="25"/>
  <c r="P578" i="25"/>
  <c r="P577" i="25"/>
  <c r="P566" i="25"/>
  <c r="P565" i="25"/>
  <c r="P564" i="25"/>
  <c r="P563" i="25"/>
  <c r="P543" i="25"/>
  <c r="P542" i="25"/>
  <c r="P535" i="25"/>
  <c r="P534" i="25"/>
  <c r="P533" i="25"/>
  <c r="P532" i="25"/>
  <c r="P527" i="25"/>
  <c r="P526" i="25"/>
  <c r="P525" i="25"/>
  <c r="P528" i="25" s="1"/>
  <c r="P524" i="25"/>
  <c r="P519" i="25"/>
  <c r="P518" i="25"/>
  <c r="P517" i="25"/>
  <c r="P516" i="25"/>
  <c r="P502" i="25"/>
  <c r="P501" i="25"/>
  <c r="P500" i="25"/>
  <c r="P499" i="25"/>
  <c r="P495" i="25"/>
  <c r="P494" i="25"/>
  <c r="P493" i="25"/>
  <c r="P492" i="25"/>
  <c r="P489" i="25"/>
  <c r="P488" i="25"/>
  <c r="P487" i="25"/>
  <c r="P486" i="25"/>
  <c r="P483" i="25"/>
  <c r="P482" i="25"/>
  <c r="P481" i="25"/>
  <c r="P484" i="25" s="1"/>
  <c r="P480" i="25"/>
  <c r="P477" i="25"/>
  <c r="P476" i="25"/>
  <c r="P475" i="25"/>
  <c r="P478" i="25" s="1"/>
  <c r="P474" i="25"/>
  <c r="P471" i="25"/>
  <c r="P470" i="25"/>
  <c r="P469" i="25"/>
  <c r="P468" i="25"/>
  <c r="P464" i="25"/>
  <c r="P510" i="25" s="1"/>
  <c r="P463" i="25"/>
  <c r="P509" i="25" s="1"/>
  <c r="P549" i="25" s="1"/>
  <c r="P462" i="25"/>
  <c r="P461" i="25"/>
  <c r="P457" i="25"/>
  <c r="P648" i="25" s="1"/>
  <c r="P456" i="25"/>
  <c r="P455" i="25"/>
  <c r="P454" i="25"/>
  <c r="P451" i="25"/>
  <c r="P450" i="25"/>
  <c r="P449" i="25"/>
  <c r="P448" i="25"/>
  <c r="P444" i="25"/>
  <c r="P443" i="25"/>
  <c r="P442" i="25"/>
  <c r="P441" i="25"/>
  <c r="P438" i="25"/>
  <c r="P437" i="25"/>
  <c r="P436" i="25"/>
  <c r="P435" i="25"/>
  <c r="P425" i="25"/>
  <c r="P414" i="25"/>
  <c r="P413" i="25"/>
  <c r="P412" i="25"/>
  <c r="P411" i="25"/>
  <c r="P408" i="25"/>
  <c r="P407" i="25"/>
  <c r="P406" i="25"/>
  <c r="P405" i="25"/>
  <c r="P402" i="25"/>
  <c r="P452" i="25" s="1"/>
  <c r="P401" i="25"/>
  <c r="P400" i="25"/>
  <c r="P399" i="25"/>
  <c r="P396" i="25"/>
  <c r="P395" i="25"/>
  <c r="P394" i="25"/>
  <c r="P393" i="25"/>
  <c r="P390" i="25"/>
  <c r="P389" i="25"/>
  <c r="P388" i="25"/>
  <c r="P387" i="25"/>
  <c r="P384" i="25"/>
  <c r="P383" i="25"/>
  <c r="P382" i="25"/>
  <c r="P381" i="25"/>
  <c r="P378" i="25"/>
  <c r="P377" i="25"/>
  <c r="P376" i="25"/>
  <c r="P375" i="25"/>
  <c r="P372" i="25"/>
  <c r="P637" i="25" s="1"/>
  <c r="P371" i="25"/>
  <c r="P370" i="25"/>
  <c r="P369" i="25"/>
  <c r="P366" i="25"/>
  <c r="P365" i="25"/>
  <c r="P364" i="25"/>
  <c r="P363" i="25"/>
  <c r="P360" i="25"/>
  <c r="P359" i="25"/>
  <c r="P358" i="25"/>
  <c r="P357" i="25"/>
  <c r="P354" i="25"/>
  <c r="P353" i="25"/>
  <c r="P352" i="25"/>
  <c r="P351" i="25"/>
  <c r="P215" i="25"/>
  <c r="P213" i="25"/>
  <c r="P122" i="25"/>
  <c r="P124" i="25" s="1"/>
  <c r="P121" i="25"/>
  <c r="P123" i="25" s="1"/>
  <c r="P120" i="25"/>
  <c r="P119" i="25"/>
  <c r="N721" i="25"/>
  <c r="O720" i="25"/>
  <c r="P720" i="25" s="1"/>
  <c r="M717" i="25"/>
  <c r="N716" i="25"/>
  <c r="L713" i="25"/>
  <c r="M712" i="25"/>
  <c r="M713" i="25" s="1"/>
  <c r="K709" i="25"/>
  <c r="L708" i="25"/>
  <c r="L709" i="25" s="1"/>
  <c r="L711" i="25" s="1"/>
  <c r="J705" i="25"/>
  <c r="K704" i="25"/>
  <c r="K705" i="25" s="1"/>
  <c r="K707" i="25" s="1"/>
  <c r="I701" i="25"/>
  <c r="J700" i="25"/>
  <c r="J701" i="25" s="1"/>
  <c r="J703" i="25" s="1"/>
  <c r="H697" i="25"/>
  <c r="I696" i="25"/>
  <c r="J696" i="25" s="1"/>
  <c r="G693" i="25"/>
  <c r="H692" i="25"/>
  <c r="F689" i="25"/>
  <c r="G688" i="25"/>
  <c r="E685" i="25"/>
  <c r="F684" i="25"/>
  <c r="F685" i="25" s="1"/>
  <c r="D681" i="25"/>
  <c r="E680" i="25"/>
  <c r="F680" i="25" s="1"/>
  <c r="F681" i="25" s="1"/>
  <c r="C677" i="25"/>
  <c r="D676" i="25"/>
  <c r="D677" i="25" s="1"/>
  <c r="D679" i="25" s="1"/>
  <c r="B673" i="25"/>
  <c r="C672" i="25"/>
  <c r="C673" i="25" s="1"/>
  <c r="C675" i="25" s="1"/>
  <c r="N669" i="25"/>
  <c r="O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J648" i="25"/>
  <c r="J655" i="25" s="1"/>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L608" i="25" s="1"/>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D606" i="25" s="1"/>
  <c r="C612" i="25"/>
  <c r="B612" i="25"/>
  <c r="O611" i="25"/>
  <c r="N611" i="25"/>
  <c r="M611" i="25"/>
  <c r="L611" i="25"/>
  <c r="K611" i="25"/>
  <c r="J611" i="25"/>
  <c r="I611" i="25"/>
  <c r="H611" i="25"/>
  <c r="G611" i="25"/>
  <c r="F611" i="25"/>
  <c r="E611" i="25"/>
  <c r="E605" i="25" s="1"/>
  <c r="D611" i="25"/>
  <c r="C611" i="25"/>
  <c r="B611" i="25"/>
  <c r="F608" i="25"/>
  <c r="B605" i="25"/>
  <c r="O602" i="25"/>
  <c r="N602" i="25"/>
  <c r="M602" i="25"/>
  <c r="L602" i="25"/>
  <c r="K602" i="25"/>
  <c r="J602" i="25"/>
  <c r="I602" i="25"/>
  <c r="I608" i="25" s="1"/>
  <c r="H602" i="25"/>
  <c r="G602" i="25"/>
  <c r="F602" i="25"/>
  <c r="E602" i="25"/>
  <c r="E608" i="25" s="1"/>
  <c r="D602" i="25"/>
  <c r="C602" i="25"/>
  <c r="B602" i="25"/>
  <c r="B608" i="25" s="1"/>
  <c r="O601" i="25"/>
  <c r="N601" i="25"/>
  <c r="M601" i="25"/>
  <c r="L601" i="25"/>
  <c r="K601" i="25"/>
  <c r="K607" i="25" s="1"/>
  <c r="J601" i="25"/>
  <c r="I601" i="25"/>
  <c r="H601" i="25"/>
  <c r="H607" i="25" s="1"/>
  <c r="G601" i="25"/>
  <c r="G607" i="25" s="1"/>
  <c r="F601" i="25"/>
  <c r="F607" i="25" s="1"/>
  <c r="E601" i="25"/>
  <c r="E607" i="25" s="1"/>
  <c r="D601" i="25"/>
  <c r="D607" i="25" s="1"/>
  <c r="C601" i="25"/>
  <c r="C607" i="25" s="1"/>
  <c r="B601" i="25"/>
  <c r="O600" i="25"/>
  <c r="N600" i="25"/>
  <c r="M600" i="25"/>
  <c r="M606" i="25" s="1"/>
  <c r="L600" i="25"/>
  <c r="K600" i="25"/>
  <c r="J600" i="25"/>
  <c r="J606" i="25" s="1"/>
  <c r="I600" i="25"/>
  <c r="H600" i="25"/>
  <c r="H606" i="25" s="1"/>
  <c r="G600" i="25"/>
  <c r="G606" i="25" s="1"/>
  <c r="F600" i="25"/>
  <c r="F606" i="25" s="1"/>
  <c r="E600" i="25"/>
  <c r="D600" i="25"/>
  <c r="C600" i="25"/>
  <c r="B600" i="25"/>
  <c r="O599" i="25"/>
  <c r="O605" i="25" s="1"/>
  <c r="N599" i="25"/>
  <c r="M599" i="25"/>
  <c r="L599" i="25"/>
  <c r="L605" i="25" s="1"/>
  <c r="K599" i="25"/>
  <c r="J599" i="25"/>
  <c r="J605" i="25" s="1"/>
  <c r="I599" i="25"/>
  <c r="I605" i="25" s="1"/>
  <c r="H599" i="25"/>
  <c r="H605" i="25" s="1"/>
  <c r="G599" i="25"/>
  <c r="G605" i="25" s="1"/>
  <c r="F599" i="25"/>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B584" i="25"/>
  <c r="L581" i="25"/>
  <c r="O580" i="25"/>
  <c r="N580" i="25"/>
  <c r="N581" i="25" s="1"/>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K581" i="25" s="1"/>
  <c r="J577" i="25"/>
  <c r="I577" i="25"/>
  <c r="I581" i="25" s="1"/>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H543" i="25"/>
  <c r="H542" i="25"/>
  <c r="E542" i="25"/>
  <c r="N541" i="25"/>
  <c r="H541" i="25"/>
  <c r="L540" i="25"/>
  <c r="N536"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O528" i="25" s="1"/>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O520" i="25" s="1"/>
  <c r="N517" i="25"/>
  <c r="N520" i="25" s="1"/>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D520" i="25" s="1"/>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O503" i="25" s="1"/>
  <c r="N500" i="25"/>
  <c r="M500" i="25"/>
  <c r="L500" i="25"/>
  <c r="K500" i="25"/>
  <c r="J500" i="25"/>
  <c r="I500" i="25"/>
  <c r="H500" i="25"/>
  <c r="G500" i="25"/>
  <c r="F500" i="25"/>
  <c r="E500" i="25"/>
  <c r="D500" i="25"/>
  <c r="C500" i="25"/>
  <c r="B500" i="25"/>
  <c r="O499" i="25"/>
  <c r="N499" i="25"/>
  <c r="N507" i="25" s="1"/>
  <c r="M499" i="25"/>
  <c r="L499" i="25"/>
  <c r="K499" i="25"/>
  <c r="J499" i="25"/>
  <c r="I499" i="25"/>
  <c r="H499" i="25"/>
  <c r="G499" i="25"/>
  <c r="F499" i="25"/>
  <c r="E499" i="25"/>
  <c r="D499" i="25"/>
  <c r="C499" i="25"/>
  <c r="B499" i="25"/>
  <c r="B503" i="25" s="1"/>
  <c r="O496"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L492" i="25"/>
  <c r="L496" i="25" s="1"/>
  <c r="K492" i="25"/>
  <c r="K496" i="25" s="1"/>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G490" i="25" s="1"/>
  <c r="F487" i="25"/>
  <c r="E487" i="25"/>
  <c r="D487" i="25"/>
  <c r="C487" i="25"/>
  <c r="B487" i="25"/>
  <c r="O486" i="25"/>
  <c r="N486" i="25"/>
  <c r="M486" i="25"/>
  <c r="M490" i="25" s="1"/>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B484" i="25" s="1"/>
  <c r="O481" i="25"/>
  <c r="N481" i="25"/>
  <c r="M481" i="25"/>
  <c r="L481" i="25"/>
  <c r="K481" i="25"/>
  <c r="J481" i="25"/>
  <c r="I481" i="25"/>
  <c r="H481" i="25"/>
  <c r="H484" i="25" s="1"/>
  <c r="G481" i="25"/>
  <c r="G484" i="25" s="1"/>
  <c r="F481" i="25"/>
  <c r="E481" i="25"/>
  <c r="D481" i="25"/>
  <c r="C481" i="25"/>
  <c r="B481" i="25"/>
  <c r="O480" i="25"/>
  <c r="N480" i="25"/>
  <c r="M480" i="25"/>
  <c r="L480" i="25"/>
  <c r="K480" i="25"/>
  <c r="J480" i="25"/>
  <c r="J484" i="25" s="1"/>
  <c r="I480" i="25"/>
  <c r="I484" i="25" s="1"/>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O472" i="25" s="1"/>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G472" i="25" s="1"/>
  <c r="F469" i="25"/>
  <c r="E469" i="25"/>
  <c r="D469" i="25"/>
  <c r="C469" i="25"/>
  <c r="B469" i="25"/>
  <c r="O468" i="25"/>
  <c r="N468" i="25"/>
  <c r="N472" i="25" s="1"/>
  <c r="M468" i="25"/>
  <c r="M472" i="25" s="1"/>
  <c r="L468" i="25"/>
  <c r="K468" i="25"/>
  <c r="J468" i="25"/>
  <c r="J472" i="25" s="1"/>
  <c r="I468" i="25"/>
  <c r="I472" i="25" s="1"/>
  <c r="H468" i="25"/>
  <c r="G468" i="25"/>
  <c r="F468" i="25"/>
  <c r="E468" i="25"/>
  <c r="D468" i="25"/>
  <c r="C468" i="25"/>
  <c r="B468" i="25"/>
  <c r="O464" i="25"/>
  <c r="N464" i="25"/>
  <c r="M464" i="25"/>
  <c r="L464" i="25"/>
  <c r="K464" i="25"/>
  <c r="K510" i="25" s="1"/>
  <c r="J464" i="25"/>
  <c r="I464" i="25"/>
  <c r="H464" i="25"/>
  <c r="G464" i="25"/>
  <c r="F464" i="25"/>
  <c r="F510" i="25" s="1"/>
  <c r="E464" i="25"/>
  <c r="D464" i="25"/>
  <c r="C464" i="25"/>
  <c r="B464" i="25"/>
  <c r="O463" i="25"/>
  <c r="N463" i="25"/>
  <c r="M463" i="25"/>
  <c r="M509" i="25" s="1"/>
  <c r="L463" i="25"/>
  <c r="K463" i="25"/>
  <c r="J463" i="25"/>
  <c r="I463" i="25"/>
  <c r="H463" i="25"/>
  <c r="H509" i="25" s="1"/>
  <c r="H549" i="25" s="1"/>
  <c r="G463" i="25"/>
  <c r="G509" i="25" s="1"/>
  <c r="F463" i="25"/>
  <c r="F509" i="25" s="1"/>
  <c r="E463" i="25"/>
  <c r="D463" i="25"/>
  <c r="C463" i="25"/>
  <c r="B463" i="25"/>
  <c r="B509" i="25" s="1"/>
  <c r="O462" i="25"/>
  <c r="N462" i="25"/>
  <c r="M462" i="25"/>
  <c r="L462" i="25"/>
  <c r="K462" i="25"/>
  <c r="J462" i="25"/>
  <c r="I462" i="25"/>
  <c r="H462" i="25"/>
  <c r="G462" i="25"/>
  <c r="F462" i="25"/>
  <c r="E462" i="25"/>
  <c r="D462" i="25"/>
  <c r="D508" i="25" s="1"/>
  <c r="C462" i="25"/>
  <c r="C508" i="25" s="1"/>
  <c r="B462" i="25"/>
  <c r="O461" i="25"/>
  <c r="N461" i="25"/>
  <c r="M461" i="25"/>
  <c r="L461" i="25"/>
  <c r="K461" i="25"/>
  <c r="J461" i="25"/>
  <c r="I461" i="25"/>
  <c r="H461" i="25"/>
  <c r="G461" i="25"/>
  <c r="F461" i="25"/>
  <c r="F507" i="25" s="1"/>
  <c r="E461" i="25"/>
  <c r="D461" i="25"/>
  <c r="C461" i="25"/>
  <c r="B461" i="25"/>
  <c r="O457" i="25"/>
  <c r="N457" i="25"/>
  <c r="N648" i="25" s="1"/>
  <c r="N655" i="25" s="1"/>
  <c r="M457" i="25"/>
  <c r="M648" i="25" s="1"/>
  <c r="M655" i="25" s="1"/>
  <c r="L457" i="25"/>
  <c r="L648" i="25" s="1"/>
  <c r="L655" i="25" s="1"/>
  <c r="K457" i="25"/>
  <c r="J457" i="25"/>
  <c r="I457" i="25"/>
  <c r="I648" i="25" s="1"/>
  <c r="I655" i="25" s="1"/>
  <c r="H457" i="25"/>
  <c r="G457" i="25"/>
  <c r="F457" i="25"/>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I452" i="25" s="1"/>
  <c r="H451" i="25"/>
  <c r="G451" i="25"/>
  <c r="F451" i="25"/>
  <c r="E451" i="25"/>
  <c r="E452" i="25" s="1"/>
  <c r="D451" i="25"/>
  <c r="D452" i="25" s="1"/>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O445" i="25" s="1"/>
  <c r="N444" i="25"/>
  <c r="M444" i="25"/>
  <c r="L444" i="25"/>
  <c r="K444" i="25"/>
  <c r="J444" i="25"/>
  <c r="I444" i="25"/>
  <c r="I445" i="25" s="1"/>
  <c r="H444" i="25"/>
  <c r="G444" i="25"/>
  <c r="G445" i="25" s="1"/>
  <c r="F444" i="25"/>
  <c r="E444" i="25"/>
  <c r="D444" i="25"/>
  <c r="C444" i="25"/>
  <c r="C445" i="25" s="1"/>
  <c r="B444" i="25"/>
  <c r="B445" i="25" s="1"/>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K426" i="25"/>
  <c r="F425" i="25"/>
  <c r="I424" i="25"/>
  <c r="F424" i="25"/>
  <c r="E424" i="25"/>
  <c r="C424" i="25"/>
  <c r="L423" i="25"/>
  <c r="I423" i="25"/>
  <c r="B419"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O409" i="25" s="1"/>
  <c r="N408" i="25"/>
  <c r="M408" i="25"/>
  <c r="L408" i="25"/>
  <c r="K408" i="25"/>
  <c r="J408" i="25"/>
  <c r="I408" i="25"/>
  <c r="I409" i="25" s="1"/>
  <c r="H408" i="25"/>
  <c r="G408" i="25"/>
  <c r="F408" i="25"/>
  <c r="E408" i="25"/>
  <c r="E409" i="25" s="1"/>
  <c r="D408" i="25"/>
  <c r="C408" i="25"/>
  <c r="C409" i="25" s="1"/>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52" i="25" s="1"/>
  <c r="M402" i="25"/>
  <c r="M379" i="25" s="1"/>
  <c r="L402" i="25"/>
  <c r="K402" i="25"/>
  <c r="J402" i="25"/>
  <c r="I402" i="25"/>
  <c r="H402" i="25"/>
  <c r="G402" i="25"/>
  <c r="G355" i="25" s="1"/>
  <c r="F402" i="25"/>
  <c r="E402" i="25"/>
  <c r="E439" i="25" s="1"/>
  <c r="D402" i="25"/>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M396" i="25"/>
  <c r="L396" i="25"/>
  <c r="K396" i="25"/>
  <c r="J396" i="25"/>
  <c r="I396" i="25"/>
  <c r="I397" i="25" s="1"/>
  <c r="H396" i="25"/>
  <c r="G396" i="25"/>
  <c r="F396" i="25"/>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L390" i="25"/>
  <c r="L391" i="25" s="1"/>
  <c r="K390" i="25"/>
  <c r="J390" i="25"/>
  <c r="I390" i="25"/>
  <c r="I391" i="25" s="1"/>
  <c r="H390" i="25"/>
  <c r="G390" i="25"/>
  <c r="F390" i="25"/>
  <c r="F391" i="25" s="1"/>
  <c r="E390" i="25"/>
  <c r="E391" i="25" s="1"/>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N385" i="25" s="1"/>
  <c r="M384" i="25"/>
  <c r="M385" i="25" s="1"/>
  <c r="L384" i="25"/>
  <c r="K384" i="25"/>
  <c r="J384" i="25"/>
  <c r="I384" i="25"/>
  <c r="H384" i="25"/>
  <c r="G384" i="25"/>
  <c r="F384" i="25"/>
  <c r="E384" i="25"/>
  <c r="E385" i="25" s="1"/>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I379" i="25"/>
  <c r="O378" i="25"/>
  <c r="O379" i="25" s="1"/>
  <c r="N378" i="25"/>
  <c r="M378" i="25"/>
  <c r="L378" i="25"/>
  <c r="K378" i="25"/>
  <c r="J378" i="25"/>
  <c r="I378" i="25"/>
  <c r="H378" i="25"/>
  <c r="H636" i="25" s="1"/>
  <c r="G378" i="25"/>
  <c r="F378" i="25"/>
  <c r="E378" i="25"/>
  <c r="D378" i="25"/>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M372" i="25"/>
  <c r="L372" i="25"/>
  <c r="K372" i="25"/>
  <c r="J372" i="25"/>
  <c r="I372" i="25"/>
  <c r="H372" i="25"/>
  <c r="G372" i="25"/>
  <c r="F372" i="25"/>
  <c r="F373" i="25" s="1"/>
  <c r="E372" i="25"/>
  <c r="D372" i="25"/>
  <c r="D373" i="25" s="1"/>
  <c r="C372" i="25"/>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M366" i="25"/>
  <c r="L366" i="25"/>
  <c r="K366" i="25"/>
  <c r="J366" i="25"/>
  <c r="I366" i="25"/>
  <c r="I367" i="25" s="1"/>
  <c r="H366" i="25"/>
  <c r="G366" i="25"/>
  <c r="F366" i="25"/>
  <c r="E366" i="25"/>
  <c r="D366" i="25"/>
  <c r="C366" i="25"/>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N360" i="25"/>
  <c r="M360" i="25"/>
  <c r="L360" i="25"/>
  <c r="K360" i="25"/>
  <c r="J360" i="25"/>
  <c r="I360" i="25"/>
  <c r="I361" i="25" s="1"/>
  <c r="H360" i="25"/>
  <c r="G360" i="25"/>
  <c r="F360" i="25"/>
  <c r="E360" i="25"/>
  <c r="D360" i="25"/>
  <c r="C360" i="25"/>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M354" i="25"/>
  <c r="L354" i="25"/>
  <c r="L355" i="25" s="1"/>
  <c r="K354" i="25"/>
  <c r="J354" i="25"/>
  <c r="J355" i="25" s="1"/>
  <c r="I354" i="25"/>
  <c r="I355" i="25" s="1"/>
  <c r="H354" i="25"/>
  <c r="H355" i="25" s="1"/>
  <c r="G354" i="25"/>
  <c r="F354" i="25"/>
  <c r="E354" i="25"/>
  <c r="D354" i="25"/>
  <c r="C354" i="25"/>
  <c r="B354" i="25"/>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M213" i="25"/>
  <c r="BM215" i="25" s="1"/>
  <c r="BL213" i="25"/>
  <c r="BL215" i="25" s="1"/>
  <c r="BK213" i="25"/>
  <c r="BK215" i="25" s="1"/>
  <c r="BJ213" i="25"/>
  <c r="BJ215" i="25" s="1"/>
  <c r="BI213" i="25"/>
  <c r="BI215" i="25" s="1"/>
  <c r="B540" i="25" s="1"/>
  <c r="BH213" i="25"/>
  <c r="BH215" i="25" s="1"/>
  <c r="B541" i="25" s="1"/>
  <c r="BG213" i="25"/>
  <c r="BG215" i="25" s="1"/>
  <c r="B542" i="25" s="1"/>
  <c r="BF213" i="25"/>
  <c r="BF215" i="25" s="1"/>
  <c r="B543" i="25" s="1"/>
  <c r="BE213" i="25"/>
  <c r="BE215" i="25" s="1"/>
  <c r="C540" i="25" s="1"/>
  <c r="BD213" i="25"/>
  <c r="BD215" i="25" s="1"/>
  <c r="C541" i="25" s="1"/>
  <c r="BC213" i="25"/>
  <c r="BC215" i="25" s="1"/>
  <c r="C542" i="25" s="1"/>
  <c r="BB213" i="25"/>
  <c r="BB215" i="25" s="1"/>
  <c r="C543" i="25" s="1"/>
  <c r="BA213" i="25"/>
  <c r="BA215" i="25" s="1"/>
  <c r="D540" i="25" s="1"/>
  <c r="AZ213" i="25"/>
  <c r="AZ215" i="25" s="1"/>
  <c r="D541" i="25" s="1"/>
  <c r="AY213" i="25"/>
  <c r="AY215" i="25" s="1"/>
  <c r="D542" i="25" s="1"/>
  <c r="AX213" i="25"/>
  <c r="AX215" i="25" s="1"/>
  <c r="D543" i="25" s="1"/>
  <c r="AW213" i="25"/>
  <c r="AW215" i="25" s="1"/>
  <c r="E540" i="25" s="1"/>
  <c r="AV213" i="25"/>
  <c r="AV215" i="25" s="1"/>
  <c r="E541" i="25" s="1"/>
  <c r="AU213" i="25"/>
  <c r="AU215" i="25" s="1"/>
  <c r="AT213" i="25"/>
  <c r="AT215" i="25" s="1"/>
  <c r="E543" i="25" s="1"/>
  <c r="AS213" i="25"/>
  <c r="AS215" i="25" s="1"/>
  <c r="F540" i="25" s="1"/>
  <c r="AR213" i="25"/>
  <c r="AR215" i="25" s="1"/>
  <c r="F541" i="25" s="1"/>
  <c r="AQ213" i="25"/>
  <c r="AQ215" i="25" s="1"/>
  <c r="F542" i="25" s="1"/>
  <c r="AP213" i="25"/>
  <c r="AP215" i="25" s="1"/>
  <c r="F543" i="25" s="1"/>
  <c r="AO213" i="25"/>
  <c r="AO215" i="25" s="1"/>
  <c r="G540" i="25" s="1"/>
  <c r="AN213" i="25"/>
  <c r="AN215" i="25" s="1"/>
  <c r="G541" i="25" s="1"/>
  <c r="AM213" i="25"/>
  <c r="AM215" i="25" s="1"/>
  <c r="G542" i="25" s="1"/>
  <c r="AL213" i="25"/>
  <c r="AL215" i="25" s="1"/>
  <c r="G543" i="25" s="1"/>
  <c r="AK213" i="25"/>
  <c r="AK215" i="25" s="1"/>
  <c r="H540" i="25" s="1"/>
  <c r="H544" i="25" s="1"/>
  <c r="AJ213" i="25"/>
  <c r="AJ215" i="25" s="1"/>
  <c r="AI213" i="25"/>
  <c r="AI215" i="25" s="1"/>
  <c r="AH213" i="25"/>
  <c r="AH215" i="25" s="1"/>
  <c r="AG213" i="25"/>
  <c r="AG215" i="25" s="1"/>
  <c r="I540" i="25" s="1"/>
  <c r="AF213" i="25"/>
  <c r="AF215" i="25" s="1"/>
  <c r="I541" i="25" s="1"/>
  <c r="AE213" i="25"/>
  <c r="AE215" i="25" s="1"/>
  <c r="I542" i="25" s="1"/>
  <c r="AD213" i="25"/>
  <c r="AD215" i="25" s="1"/>
  <c r="I543" i="25" s="1"/>
  <c r="AC213" i="25"/>
  <c r="AC215" i="25" s="1"/>
  <c r="J540" i="25" s="1"/>
  <c r="AB213" i="25"/>
  <c r="AB215" i="25" s="1"/>
  <c r="J541" i="25" s="1"/>
  <c r="AA213" i="25"/>
  <c r="AA215" i="25" s="1"/>
  <c r="J542" i="25" s="1"/>
  <c r="Z213" i="25"/>
  <c r="Z215" i="25" s="1"/>
  <c r="J543" i="25" s="1"/>
  <c r="Y213" i="25"/>
  <c r="Y215" i="25" s="1"/>
  <c r="K540" i="25" s="1"/>
  <c r="X213" i="25"/>
  <c r="X215" i="25" s="1"/>
  <c r="K541" i="25" s="1"/>
  <c r="W213" i="25"/>
  <c r="W215" i="25" s="1"/>
  <c r="K542" i="25" s="1"/>
  <c r="V213" i="25"/>
  <c r="V215" i="25" s="1"/>
  <c r="K543" i="25" s="1"/>
  <c r="U213" i="25"/>
  <c r="U215" i="25" s="1"/>
  <c r="T213" i="25"/>
  <c r="T215" i="25" s="1"/>
  <c r="L541" i="25" s="1"/>
  <c r="S213" i="25"/>
  <c r="S215" i="25" s="1"/>
  <c r="L542" i="25" s="1"/>
  <c r="R213" i="25"/>
  <c r="R215" i="25" s="1"/>
  <c r="L543" i="25" s="1"/>
  <c r="Q213" i="25"/>
  <c r="Q215" i="25" s="1"/>
  <c r="M540" i="25" s="1"/>
  <c r="O213" i="25"/>
  <c r="O215" i="25" s="1"/>
  <c r="M541" i="25" s="1"/>
  <c r="N213" i="25"/>
  <c r="N215" i="25" s="1"/>
  <c r="M542" i="25" s="1"/>
  <c r="M213" i="25"/>
  <c r="M215" i="25" s="1"/>
  <c r="M543" i="25" s="1"/>
  <c r="L213" i="25"/>
  <c r="L215" i="25" s="1"/>
  <c r="N540" i="25" s="1"/>
  <c r="K213" i="25"/>
  <c r="K215" i="25" s="1"/>
  <c r="J213" i="25"/>
  <c r="J215" i="25" s="1"/>
  <c r="N542" i="25" s="1"/>
  <c r="I213" i="25"/>
  <c r="I215" i="25" s="1"/>
  <c r="N543" i="25" s="1"/>
  <c r="H213" i="25"/>
  <c r="H215" i="25" s="1"/>
  <c r="G213" i="25"/>
  <c r="G215" i="25" s="1"/>
  <c r="O541" i="25" s="1"/>
  <c r="F213" i="25"/>
  <c r="F215" i="25" s="1"/>
  <c r="O542" i="25" s="1"/>
  <c r="E213" i="25"/>
  <c r="E215" i="25" s="1"/>
  <c r="O543" i="25" s="1"/>
  <c r="D213" i="25"/>
  <c r="D215" i="25" s="1"/>
  <c r="C213" i="25"/>
  <c r="C215" i="25" s="1"/>
  <c r="B213" i="25"/>
  <c r="B215" i="25" s="1"/>
  <c r="BC124" i="25"/>
  <c r="C425" i="25" s="1"/>
  <c r="BB124" i="25"/>
  <c r="C426" i="25" s="1"/>
  <c r="C427" i="25" s="1"/>
  <c r="Z124" i="25"/>
  <c r="J426" i="25" s="1"/>
  <c r="J427" i="25" s="1"/>
  <c r="BL123" i="25"/>
  <c r="BK123" i="25"/>
  <c r="BJ123" i="25"/>
  <c r="BI123" i="25"/>
  <c r="BH123" i="25"/>
  <c r="B418" i="25" s="1"/>
  <c r="BG123" i="25"/>
  <c r="BF123" i="25"/>
  <c r="B420" i="25" s="1"/>
  <c r="BE123" i="25"/>
  <c r="C417" i="25" s="1"/>
  <c r="BD123" i="25"/>
  <c r="C418" i="25" s="1"/>
  <c r="BL122" i="25"/>
  <c r="BL124" i="25" s="1"/>
  <c r="BK122" i="25"/>
  <c r="BK124" i="25" s="1"/>
  <c r="BJ122" i="25"/>
  <c r="BJ124" i="25" s="1"/>
  <c r="BI122" i="25"/>
  <c r="BI124" i="25" s="1"/>
  <c r="B423" i="25" s="1"/>
  <c r="BH122" i="25"/>
  <c r="BH124" i="25" s="1"/>
  <c r="B424" i="25" s="1"/>
  <c r="BG122" i="25"/>
  <c r="BG124" i="25" s="1"/>
  <c r="B425" i="25" s="1"/>
  <c r="BF122" i="25"/>
  <c r="BF124" i="25" s="1"/>
  <c r="B426" i="25" s="1"/>
  <c r="B427" i="25" s="1"/>
  <c r="BE122" i="25"/>
  <c r="BE124" i="25" s="1"/>
  <c r="C423" i="25" s="1"/>
  <c r="BD122" i="25"/>
  <c r="BD124" i="25" s="1"/>
  <c r="BC122" i="25"/>
  <c r="BB122" i="25"/>
  <c r="BA122" i="25"/>
  <c r="BA124" i="25" s="1"/>
  <c r="D423" i="25" s="1"/>
  <c r="AZ122" i="25"/>
  <c r="AZ124" i="25" s="1"/>
  <c r="D424" i="25" s="1"/>
  <c r="AY122" i="25"/>
  <c r="AY124" i="25" s="1"/>
  <c r="D425" i="25" s="1"/>
  <c r="AX122" i="25"/>
  <c r="AX124" i="25" s="1"/>
  <c r="D426" i="25" s="1"/>
  <c r="AW122" i="25"/>
  <c r="AW124" i="25" s="1"/>
  <c r="E423" i="25" s="1"/>
  <c r="AV122" i="25"/>
  <c r="AV124" i="25" s="1"/>
  <c r="AU122" i="25"/>
  <c r="AU124" i="25" s="1"/>
  <c r="E425" i="25" s="1"/>
  <c r="AT122" i="25"/>
  <c r="AT124" i="25" s="1"/>
  <c r="E426" i="25" s="1"/>
  <c r="E427" i="25" s="1"/>
  <c r="AS122" i="25"/>
  <c r="AS124" i="25" s="1"/>
  <c r="F423" i="25" s="1"/>
  <c r="AR122" i="25"/>
  <c r="AR124" i="25" s="1"/>
  <c r="AQ122" i="25"/>
  <c r="AQ124" i="25" s="1"/>
  <c r="AP122" i="25"/>
  <c r="AP124" i="25" s="1"/>
  <c r="F426" i="25" s="1"/>
  <c r="AO122" i="25"/>
  <c r="AO124" i="25" s="1"/>
  <c r="G423" i="25" s="1"/>
  <c r="AN122" i="25"/>
  <c r="AN124" i="25" s="1"/>
  <c r="G424" i="25" s="1"/>
  <c r="AM122" i="25"/>
  <c r="AM124" i="25" s="1"/>
  <c r="G425" i="25" s="1"/>
  <c r="AL122" i="25"/>
  <c r="AL124" i="25" s="1"/>
  <c r="G426" i="25" s="1"/>
  <c r="AK122" i="25"/>
  <c r="AK124" i="25" s="1"/>
  <c r="H423" i="25" s="1"/>
  <c r="AJ122" i="25"/>
  <c r="AJ124" i="25" s="1"/>
  <c r="H424" i="25" s="1"/>
  <c r="AI122" i="25"/>
  <c r="AI124" i="25" s="1"/>
  <c r="H425" i="25" s="1"/>
  <c r="AH122" i="25"/>
  <c r="AH124" i="25" s="1"/>
  <c r="H426" i="25" s="1"/>
  <c r="H427" i="25" s="1"/>
  <c r="AG122" i="25"/>
  <c r="AG124" i="25" s="1"/>
  <c r="AF122" i="25"/>
  <c r="AF124" i="25" s="1"/>
  <c r="AE122" i="25"/>
  <c r="AE124" i="25" s="1"/>
  <c r="I425" i="25" s="1"/>
  <c r="AD122" i="25"/>
  <c r="AD124" i="25" s="1"/>
  <c r="I426" i="25" s="1"/>
  <c r="I427" i="25" s="1"/>
  <c r="AC122" i="25"/>
  <c r="AC124" i="25" s="1"/>
  <c r="J423" i="25" s="1"/>
  <c r="AB122" i="25"/>
  <c r="AB124" i="25" s="1"/>
  <c r="J424" i="25" s="1"/>
  <c r="AA122" i="25"/>
  <c r="AA124" i="25" s="1"/>
  <c r="J425" i="25" s="1"/>
  <c r="Z122" i="25"/>
  <c r="Y122" i="25"/>
  <c r="Y124" i="25" s="1"/>
  <c r="K423" i="25" s="1"/>
  <c r="X122" i="25"/>
  <c r="X124" i="25" s="1"/>
  <c r="K424" i="25" s="1"/>
  <c r="W122" i="25"/>
  <c r="W124" i="25" s="1"/>
  <c r="K425" i="25" s="1"/>
  <c r="V122" i="25"/>
  <c r="V124" i="25" s="1"/>
  <c r="U122" i="25"/>
  <c r="U124" i="25" s="1"/>
  <c r="T122" i="25"/>
  <c r="T124" i="25" s="1"/>
  <c r="L424" i="25" s="1"/>
  <c r="S122" i="25"/>
  <c r="S124" i="25" s="1"/>
  <c r="L425" i="25" s="1"/>
  <c r="R122" i="25"/>
  <c r="R124" i="25" s="1"/>
  <c r="L426" i="25" s="1"/>
  <c r="Q122" i="25"/>
  <c r="Q124" i="25" s="1"/>
  <c r="M423" i="25" s="1"/>
  <c r="O122" i="25"/>
  <c r="O124" i="25" s="1"/>
  <c r="M424" i="25" s="1"/>
  <c r="N122" i="25"/>
  <c r="N124" i="25" s="1"/>
  <c r="M425" i="25" s="1"/>
  <c r="M122" i="25"/>
  <c r="M124" i="25" s="1"/>
  <c r="M426" i="25" s="1"/>
  <c r="L122" i="25"/>
  <c r="L124" i="25" s="1"/>
  <c r="N423" i="25" s="1"/>
  <c r="K122" i="25"/>
  <c r="K124" i="25" s="1"/>
  <c r="N424" i="25" s="1"/>
  <c r="J122" i="25"/>
  <c r="J124" i="25" s="1"/>
  <c r="N425" i="25" s="1"/>
  <c r="I122" i="25"/>
  <c r="I124" i="25" s="1"/>
  <c r="N426" i="25" s="1"/>
  <c r="H122" i="25"/>
  <c r="H124" i="25" s="1"/>
  <c r="G122" i="25"/>
  <c r="G124" i="25" s="1"/>
  <c r="P424" i="25" s="1"/>
  <c r="F122" i="25"/>
  <c r="F124" i="25" s="1"/>
  <c r="O425" i="25" s="1"/>
  <c r="E122" i="25"/>
  <c r="E124" i="25" s="1"/>
  <c r="D122" i="25"/>
  <c r="D124" i="25" s="1"/>
  <c r="C122" i="25"/>
  <c r="C124"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B119" i="25"/>
  <c r="BA119" i="25"/>
  <c r="BA123" i="25" s="1"/>
  <c r="AZ119" i="25"/>
  <c r="AY119" i="25"/>
  <c r="AX119" i="25"/>
  <c r="AW119" i="25"/>
  <c r="AV119" i="25"/>
  <c r="AU119" i="25"/>
  <c r="AT119" i="25"/>
  <c r="AS119" i="25"/>
  <c r="AR119" i="25"/>
  <c r="AQ119" i="25"/>
  <c r="AP119" i="25"/>
  <c r="AO119" i="25"/>
  <c r="AO123" i="25" s="1"/>
  <c r="G417" i="25" s="1"/>
  <c r="AN119" i="25"/>
  <c r="AM119" i="25"/>
  <c r="AL119" i="25"/>
  <c r="AK119" i="25"/>
  <c r="AJ119" i="25"/>
  <c r="AI119" i="25"/>
  <c r="AH119" i="25"/>
  <c r="AG119" i="25"/>
  <c r="AF119" i="25"/>
  <c r="AE119" i="25"/>
  <c r="AD119" i="25"/>
  <c r="AD123" i="25" s="1"/>
  <c r="I420" i="25" s="1"/>
  <c r="I421" i="25" s="1"/>
  <c r="AC119" i="25"/>
  <c r="AC123" i="25" s="1"/>
  <c r="AB119" i="25"/>
  <c r="AA119" i="25"/>
  <c r="Z119" i="25"/>
  <c r="Y119" i="25"/>
  <c r="X119" i="25"/>
  <c r="W119" i="25"/>
  <c r="V119" i="25"/>
  <c r="U119" i="25"/>
  <c r="T119" i="25"/>
  <c r="S119" i="25"/>
  <c r="R119" i="25"/>
  <c r="Q119" i="25"/>
  <c r="Q123" i="25" s="1"/>
  <c r="O119" i="25"/>
  <c r="N119" i="25"/>
  <c r="M119" i="25"/>
  <c r="L119" i="25"/>
  <c r="K119" i="25"/>
  <c r="J119" i="25"/>
  <c r="I119" i="25"/>
  <c r="H119" i="25"/>
  <c r="G119" i="25"/>
  <c r="F119" i="25"/>
  <c r="E119" i="25"/>
  <c r="D119" i="25"/>
  <c r="D123" i="25" s="1"/>
  <c r="C119" i="25"/>
  <c r="B119" i="25"/>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U654" i="30" l="1"/>
  <c r="U652" i="30"/>
  <c r="U650" i="30"/>
  <c r="U655" i="30" s="1"/>
  <c r="U657" i="30" s="1"/>
  <c r="T658" i="30"/>
  <c r="T659" i="30" s="1"/>
  <c r="P661" i="30"/>
  <c r="O661" i="34"/>
  <c r="O669" i="34" s="1"/>
  <c r="P661" i="34"/>
  <c r="P669" i="34" s="1"/>
  <c r="P644" i="34"/>
  <c r="P648" i="34"/>
  <c r="P361" i="34"/>
  <c r="P421" i="34"/>
  <c r="P439" i="34"/>
  <c r="P570" i="34"/>
  <c r="P555" i="34"/>
  <c r="P409" i="34"/>
  <c r="D522" i="34"/>
  <c r="L355" i="34"/>
  <c r="L415" i="34"/>
  <c r="K548" i="34"/>
  <c r="K556" i="34" s="1"/>
  <c r="J549" i="34"/>
  <c r="J572" i="34" s="1"/>
  <c r="M427" i="34"/>
  <c r="K439" i="34"/>
  <c r="L709" i="34"/>
  <c r="L711" i="34" s="1"/>
  <c r="P490" i="34"/>
  <c r="P643" i="34"/>
  <c r="P505" i="34"/>
  <c r="M397" i="34"/>
  <c r="P649" i="34"/>
  <c r="P522" i="34"/>
  <c r="K355" i="34"/>
  <c r="L458" i="34"/>
  <c r="L367" i="34"/>
  <c r="I549" i="34"/>
  <c r="M355" i="34"/>
  <c r="L548" i="34"/>
  <c r="B572" i="34"/>
  <c r="B557" i="34"/>
  <c r="P708" i="34"/>
  <c r="K397" i="34"/>
  <c r="H688" i="34"/>
  <c r="H689" i="34" s="1"/>
  <c r="H691" i="34" s="1"/>
  <c r="AS125" i="34"/>
  <c r="E379" i="34"/>
  <c r="L397" i="34"/>
  <c r="K391" i="34"/>
  <c r="G507" i="34"/>
  <c r="G547" i="34" s="1"/>
  <c r="G555" i="34" s="1"/>
  <c r="F484" i="34"/>
  <c r="E588" i="34"/>
  <c r="E590" i="34" s="1"/>
  <c r="C588" i="34"/>
  <c r="C590" i="34" s="1"/>
  <c r="M588" i="34"/>
  <c r="M634" i="34" s="1"/>
  <c r="P590" i="34"/>
  <c r="P632" i="34"/>
  <c r="P634" i="34"/>
  <c r="K452" i="34"/>
  <c r="K465" i="34"/>
  <c r="K521" i="34" s="1"/>
  <c r="K507" i="34"/>
  <c r="K547" i="34" s="1"/>
  <c r="K555" i="34" s="1"/>
  <c r="K415" i="34"/>
  <c r="L452" i="34"/>
  <c r="L465" i="34"/>
  <c r="L642" i="34" s="1"/>
  <c r="L507" i="34"/>
  <c r="L547" i="34" s="1"/>
  <c r="L555" i="34" s="1"/>
  <c r="M452" i="34"/>
  <c r="G550" i="34"/>
  <c r="P637" i="34"/>
  <c r="P636" i="34"/>
  <c r="P379" i="34"/>
  <c r="AE125" i="34"/>
  <c r="M367" i="34"/>
  <c r="L391" i="34"/>
  <c r="N549" i="34"/>
  <c r="N572" i="34" s="1"/>
  <c r="M605" i="34"/>
  <c r="K606" i="34"/>
  <c r="I607" i="34"/>
  <c r="G608" i="34"/>
  <c r="P603" i="34"/>
  <c r="C547" i="34"/>
  <c r="C555" i="34" s="1"/>
  <c r="G588" i="34"/>
  <c r="G634" i="34" s="1"/>
  <c r="P478" i="34"/>
  <c r="P509" i="34"/>
  <c r="P549" i="34" s="1"/>
  <c r="M391" i="34"/>
  <c r="O496" i="34"/>
  <c r="B503" i="34"/>
  <c r="L606" i="34"/>
  <c r="K385" i="34"/>
  <c r="G503" i="34"/>
  <c r="G643" i="34" s="1"/>
  <c r="G520" i="34"/>
  <c r="H522" i="34" s="1"/>
  <c r="B567" i="34"/>
  <c r="H588" i="34"/>
  <c r="H640" i="34" s="1"/>
  <c r="G567" i="34"/>
  <c r="G568" i="34" s="1"/>
  <c r="E355" i="34"/>
  <c r="M385" i="34"/>
  <c r="F355" i="34"/>
  <c r="K409" i="34"/>
  <c r="C509" i="34"/>
  <c r="C549" i="34" s="1"/>
  <c r="B484" i="34"/>
  <c r="M490" i="34"/>
  <c r="M528" i="34"/>
  <c r="M581" i="34"/>
  <c r="P655" i="34"/>
  <c r="P716" i="34"/>
  <c r="G355" i="34"/>
  <c r="K373" i="34"/>
  <c r="M379" i="34"/>
  <c r="G397" i="34"/>
  <c r="H409" i="34"/>
  <c r="H379" i="34"/>
  <c r="L409" i="34"/>
  <c r="M415" i="34"/>
  <c r="E640" i="34"/>
  <c r="L445" i="34"/>
  <c r="B510" i="34"/>
  <c r="B550" i="34" s="1"/>
  <c r="J472" i="34"/>
  <c r="H472" i="34"/>
  <c r="D472" i="34"/>
  <c r="D597" i="34" s="1"/>
  <c r="C484" i="34"/>
  <c r="M484" i="34"/>
  <c r="K484" i="34"/>
  <c r="B490" i="34"/>
  <c r="D528" i="34"/>
  <c r="D530" i="34" s="1"/>
  <c r="B528" i="34"/>
  <c r="N528" i="34"/>
  <c r="N530" i="34" s="1"/>
  <c r="L528" i="34"/>
  <c r="L529" i="34" s="1"/>
  <c r="H536" i="34"/>
  <c r="F536" i="34"/>
  <c r="D536" i="34"/>
  <c r="B536" i="34"/>
  <c r="P640" i="34"/>
  <c r="P510" i="34"/>
  <c r="P550" i="34" s="1"/>
  <c r="P536" i="34"/>
  <c r="K427" i="34"/>
  <c r="K549" i="34"/>
  <c r="K572" i="34" s="1"/>
  <c r="BJ125" i="34"/>
  <c r="B496" i="34"/>
  <c r="C503" i="34"/>
  <c r="I520" i="34"/>
  <c r="F567" i="34"/>
  <c r="F676" i="34"/>
  <c r="F677" i="34" s="1"/>
  <c r="F679" i="34" s="1"/>
  <c r="E677" i="34"/>
  <c r="F520" i="34"/>
  <c r="F522" i="34" s="1"/>
  <c r="C567" i="34"/>
  <c r="M715" i="34"/>
  <c r="N490" i="34"/>
  <c r="J567" i="34"/>
  <c r="P465" i="34"/>
  <c r="P597" i="34" s="1"/>
  <c r="P508" i="34"/>
  <c r="P548" i="34" s="1"/>
  <c r="G445" i="34"/>
  <c r="M421" i="34"/>
  <c r="K445" i="34"/>
  <c r="O509" i="34"/>
  <c r="O549" i="34" s="1"/>
  <c r="O572" i="34" s="1"/>
  <c r="L484" i="34"/>
  <c r="O490" i="34"/>
  <c r="K367" i="34"/>
  <c r="L373" i="34"/>
  <c r="G385" i="34"/>
  <c r="H397" i="34"/>
  <c r="M409" i="34"/>
  <c r="L433" i="34"/>
  <c r="M445" i="34"/>
  <c r="B648" i="34"/>
  <c r="B655" i="34" s="1"/>
  <c r="B433" i="34"/>
  <c r="G508" i="34"/>
  <c r="G548" i="34" s="1"/>
  <c r="G556" i="34" s="1"/>
  <c r="K472" i="34"/>
  <c r="I472" i="34"/>
  <c r="G472" i="34"/>
  <c r="G537" i="34" s="1"/>
  <c r="E472" i="34"/>
  <c r="D484" i="34"/>
  <c r="G490" i="34"/>
  <c r="C490" i="34"/>
  <c r="I536" i="34"/>
  <c r="G536" i="34"/>
  <c r="E536" i="34"/>
  <c r="C536" i="34"/>
  <c r="D538" i="34" s="1"/>
  <c r="M544" i="34"/>
  <c r="M545" i="34" s="1"/>
  <c r="I544" i="34"/>
  <c r="K707" i="34"/>
  <c r="P606" i="34"/>
  <c r="M548" i="34"/>
  <c r="J607" i="34"/>
  <c r="L427" i="34"/>
  <c r="I505" i="34"/>
  <c r="E520" i="34"/>
  <c r="E521" i="34" s="1"/>
  <c r="D567" i="34"/>
  <c r="F588" i="34"/>
  <c r="F603" i="34" s="1"/>
  <c r="J696" i="34"/>
  <c r="I697" i="34"/>
  <c r="BK125" i="34"/>
  <c r="L385" i="34"/>
  <c r="C496" i="34"/>
  <c r="J503" i="34"/>
  <c r="J505" i="34" s="1"/>
  <c r="H520" i="34"/>
  <c r="E567" i="34"/>
  <c r="L421" i="34"/>
  <c r="N509" i="34"/>
  <c r="L490" i="34"/>
  <c r="L581" i="34"/>
  <c r="D677" i="34"/>
  <c r="D679" i="34" s="1"/>
  <c r="W123" i="34"/>
  <c r="W125" i="34" s="1"/>
  <c r="K528" i="34"/>
  <c r="K123" i="34"/>
  <c r="K125" i="34" s="1"/>
  <c r="X123" i="34"/>
  <c r="X125" i="34" s="1"/>
  <c r="AJ123" i="34"/>
  <c r="AV123" i="34"/>
  <c r="I123" i="34"/>
  <c r="I125" i="34" s="1"/>
  <c r="AH123" i="34"/>
  <c r="AH125" i="34" s="1"/>
  <c r="M373" i="34"/>
  <c r="I397" i="34"/>
  <c r="M433" i="34"/>
  <c r="H508" i="34"/>
  <c r="H548" i="34" s="1"/>
  <c r="F509" i="34"/>
  <c r="F549" i="34" s="1"/>
  <c r="F572" i="34" s="1"/>
  <c r="C465" i="34"/>
  <c r="C597" i="34" s="1"/>
  <c r="L472" i="34"/>
  <c r="E484" i="34"/>
  <c r="H490" i="34"/>
  <c r="I605" i="34"/>
  <c r="G606" i="34"/>
  <c r="E607" i="34"/>
  <c r="C608" i="34"/>
  <c r="O608" i="34"/>
  <c r="L704" i="34"/>
  <c r="L705" i="34" s="1"/>
  <c r="L707" i="34" s="1"/>
  <c r="P607" i="34"/>
  <c r="P639" i="34"/>
  <c r="I510" i="34"/>
  <c r="I550" i="34" s="1"/>
  <c r="I573" i="34" s="1"/>
  <c r="G478" i="34"/>
  <c r="I490" i="34"/>
  <c r="K503" i="34"/>
  <c r="K505" i="34" s="1"/>
  <c r="J536" i="34"/>
  <c r="B544" i="34"/>
  <c r="L544" i="34"/>
  <c r="J544" i="34"/>
  <c r="H550" i="34"/>
  <c r="H573" i="34" s="1"/>
  <c r="L567" i="34"/>
  <c r="L568" i="34" s="1"/>
  <c r="BG125" i="34"/>
  <c r="E361" i="34"/>
  <c r="F373" i="34"/>
  <c r="D397" i="34"/>
  <c r="B452" i="34"/>
  <c r="D415" i="34"/>
  <c r="B421" i="34"/>
  <c r="N421" i="34"/>
  <c r="C427" i="34"/>
  <c r="D507" i="34"/>
  <c r="D547" i="34" s="1"/>
  <c r="B508" i="34"/>
  <c r="B548" i="34" s="1"/>
  <c r="B571" i="34" s="1"/>
  <c r="L509" i="34"/>
  <c r="L549" i="34" s="1"/>
  <c r="J510" i="34"/>
  <c r="J550" i="34" s="1"/>
  <c r="J558" i="34" s="1"/>
  <c r="J490" i="34"/>
  <c r="L496" i="34"/>
  <c r="J496" i="34"/>
  <c r="L503" i="34"/>
  <c r="G528" i="34"/>
  <c r="E528" i="34"/>
  <c r="E529" i="34" s="1"/>
  <c r="K536" i="34"/>
  <c r="M567" i="34"/>
  <c r="M568" i="34" s="1"/>
  <c r="C606" i="34"/>
  <c r="O606" i="34"/>
  <c r="M607" i="34"/>
  <c r="N606" i="34"/>
  <c r="L607" i="34"/>
  <c r="J608" i="34"/>
  <c r="P433" i="34"/>
  <c r="F361" i="34"/>
  <c r="G373" i="34"/>
  <c r="E397" i="34"/>
  <c r="C452" i="34"/>
  <c r="C639" i="34"/>
  <c r="E507" i="34"/>
  <c r="C508" i="34"/>
  <c r="C548" i="34" s="1"/>
  <c r="O508" i="34"/>
  <c r="O548" i="34" s="1"/>
  <c r="M509" i="34"/>
  <c r="K510" i="34"/>
  <c r="K490" i="34"/>
  <c r="M496" i="34"/>
  <c r="K496" i="34"/>
  <c r="M503" i="34"/>
  <c r="H528" i="34"/>
  <c r="H529" i="34" s="1"/>
  <c r="F528" i="34"/>
  <c r="G530" i="34" s="1"/>
  <c r="L536" i="34"/>
  <c r="G391" i="34"/>
  <c r="O373" i="34"/>
  <c r="E415" i="34"/>
  <c r="E123" i="34"/>
  <c r="E125" i="34" s="1"/>
  <c r="R123" i="34"/>
  <c r="R125" i="34" s="1"/>
  <c r="AD123" i="34"/>
  <c r="AD125" i="34" s="1"/>
  <c r="AP123" i="34"/>
  <c r="AP125" i="34" s="1"/>
  <c r="BB123" i="34"/>
  <c r="BB125" i="34" s="1"/>
  <c r="BI125" i="34"/>
  <c r="G361" i="34"/>
  <c r="I367" i="34"/>
  <c r="H373" i="34"/>
  <c r="F397" i="34"/>
  <c r="D639" i="34"/>
  <c r="J445" i="34"/>
  <c r="M536" i="34"/>
  <c r="M538" i="34" s="1"/>
  <c r="E544" i="34"/>
  <c r="E545" i="34" s="1"/>
  <c r="C544" i="34"/>
  <c r="C545" i="34" s="1"/>
  <c r="K544" i="34"/>
  <c r="D588" i="34"/>
  <c r="B588" i="34"/>
  <c r="B537" i="34"/>
  <c r="C537" i="34"/>
  <c r="C538" i="34"/>
  <c r="I571" i="34"/>
  <c r="I556" i="34"/>
  <c r="J556" i="34"/>
  <c r="J571" i="34"/>
  <c r="C505" i="34"/>
  <c r="J570" i="34"/>
  <c r="J555" i="34"/>
  <c r="G522" i="34"/>
  <c r="G521" i="34"/>
  <c r="D537" i="34"/>
  <c r="L571" i="34"/>
  <c r="L556" i="34"/>
  <c r="B558" i="34"/>
  <c r="B573" i="34"/>
  <c r="L636" i="34"/>
  <c r="L379" i="34"/>
  <c r="F639" i="34"/>
  <c r="E573" i="34"/>
  <c r="E558" i="34"/>
  <c r="D642" i="34"/>
  <c r="G538" i="34"/>
  <c r="L573" i="34"/>
  <c r="L558" i="34"/>
  <c r="C421" i="34"/>
  <c r="E465" i="34"/>
  <c r="E658" i="34" s="1"/>
  <c r="C550" i="34"/>
  <c r="J537" i="34"/>
  <c r="J538" i="34"/>
  <c r="O545" i="34"/>
  <c r="O458" i="34"/>
  <c r="F465" i="34"/>
  <c r="B465" i="34"/>
  <c r="B521" i="34" s="1"/>
  <c r="B507" i="34"/>
  <c r="B547" i="34" s="1"/>
  <c r="G465" i="34"/>
  <c r="G597" i="34" s="1"/>
  <c r="O385" i="34"/>
  <c r="C570" i="34"/>
  <c r="O507" i="34"/>
  <c r="O547" i="34" s="1"/>
  <c r="O465" i="34"/>
  <c r="O529" i="34" s="1"/>
  <c r="G125" i="34"/>
  <c r="O397" i="34"/>
  <c r="B556" i="34"/>
  <c r="H643" i="34"/>
  <c r="H505" i="34"/>
  <c r="H504" i="34"/>
  <c r="H644" i="34"/>
  <c r="M123" i="34"/>
  <c r="M125" i="34" s="1"/>
  <c r="AL123" i="34"/>
  <c r="AL125" i="34" s="1"/>
  <c r="AJ125" i="34"/>
  <c r="AV125" i="34"/>
  <c r="H125" i="34"/>
  <c r="AG125" i="34"/>
  <c r="BE125" i="34"/>
  <c r="G637" i="34"/>
  <c r="G636" i="34"/>
  <c r="E385" i="34"/>
  <c r="C391" i="34"/>
  <c r="O391" i="34"/>
  <c r="H452" i="34"/>
  <c r="H421" i="34"/>
  <c r="H391" i="34"/>
  <c r="H355" i="34"/>
  <c r="H445" i="34"/>
  <c r="E427" i="34"/>
  <c r="D445" i="34"/>
  <c r="O452" i="34"/>
  <c r="M549" i="34"/>
  <c r="L466" i="34"/>
  <c r="I643" i="34"/>
  <c r="I644" i="34"/>
  <c r="G644" i="34"/>
  <c r="G504" i="34"/>
  <c r="E509" i="34"/>
  <c r="E549" i="34" s="1"/>
  <c r="E503" i="34"/>
  <c r="C644" i="34"/>
  <c r="C643" i="34"/>
  <c r="O537" i="34"/>
  <c r="H537" i="34"/>
  <c r="O568" i="34"/>
  <c r="L637" i="34"/>
  <c r="G691" i="34"/>
  <c r="G572" i="34"/>
  <c r="G557" i="34"/>
  <c r="K529" i="34"/>
  <c r="O421" i="34"/>
  <c r="F433" i="34"/>
  <c r="B636" i="34"/>
  <c r="O656" i="34"/>
  <c r="O650" i="34"/>
  <c r="D439" i="34"/>
  <c r="D409" i="34"/>
  <c r="D379" i="34"/>
  <c r="M507" i="34"/>
  <c r="M547" i="34" s="1"/>
  <c r="M465" i="34"/>
  <c r="M521" i="34" s="1"/>
  <c r="K608" i="34"/>
  <c r="E421" i="34"/>
  <c r="L522" i="34"/>
  <c r="L538" i="34"/>
  <c r="C632" i="34"/>
  <c r="C603" i="34"/>
  <c r="C589" i="34"/>
  <c r="L608" i="34"/>
  <c r="N550" i="34"/>
  <c r="F637" i="34"/>
  <c r="D385" i="34"/>
  <c r="G421" i="34"/>
  <c r="D555" i="34"/>
  <c r="D570" i="34"/>
  <c r="N508" i="34"/>
  <c r="N548" i="34" s="1"/>
  <c r="N465" i="34"/>
  <c r="N597" i="34" s="1"/>
  <c r="D509" i="34"/>
  <c r="D549" i="34" s="1"/>
  <c r="D503" i="34"/>
  <c r="H530" i="34"/>
  <c r="Z123" i="34"/>
  <c r="Z125" i="34" s="1"/>
  <c r="AX123" i="34"/>
  <c r="AX125" i="34" s="1"/>
  <c r="B123" i="34"/>
  <c r="B125" i="34" s="1"/>
  <c r="N123" i="34"/>
  <c r="N125" i="34" s="1"/>
  <c r="AA123" i="34"/>
  <c r="AA125" i="34" s="1"/>
  <c r="AM123" i="34"/>
  <c r="AM125" i="34" s="1"/>
  <c r="AY123" i="34"/>
  <c r="AY125" i="34" s="1"/>
  <c r="L125" i="34"/>
  <c r="Y125" i="34"/>
  <c r="AK125" i="34"/>
  <c r="AW125" i="34"/>
  <c r="BF125" i="34"/>
  <c r="H636" i="34"/>
  <c r="H637" i="34"/>
  <c r="D391" i="34"/>
  <c r="F427" i="34"/>
  <c r="E445" i="34"/>
  <c r="J643" i="34"/>
  <c r="J644" i="34"/>
  <c r="D550" i="34"/>
  <c r="I649" i="34"/>
  <c r="I632" i="34"/>
  <c r="I634" i="34"/>
  <c r="I603" i="34"/>
  <c r="G632" i="34"/>
  <c r="G590" i="34"/>
  <c r="G589" i="34"/>
  <c r="C648" i="34"/>
  <c r="C655" i="34" s="1"/>
  <c r="C458" i="34"/>
  <c r="D648" i="34"/>
  <c r="D655" i="34" s="1"/>
  <c r="D458" i="34"/>
  <c r="F538" i="34"/>
  <c r="E433" i="34"/>
  <c r="E538" i="34"/>
  <c r="G570" i="34"/>
  <c r="F558" i="34"/>
  <c r="F573" i="34"/>
  <c r="D421" i="34"/>
  <c r="I572" i="34"/>
  <c r="I557" i="34"/>
  <c r="D521" i="34"/>
  <c r="D568" i="34"/>
  <c r="N547" i="34"/>
  <c r="E637" i="34"/>
  <c r="C385" i="34"/>
  <c r="F445" i="34"/>
  <c r="F415" i="34"/>
  <c r="F385" i="34"/>
  <c r="M556" i="34"/>
  <c r="M571" i="34"/>
  <c r="AF125" i="34"/>
  <c r="F508" i="34"/>
  <c r="F548" i="34" s="1"/>
  <c r="F503" i="34"/>
  <c r="G505" i="34" s="1"/>
  <c r="O550" i="34"/>
  <c r="C123" i="34"/>
  <c r="C125" i="34" s="1"/>
  <c r="O123" i="34"/>
  <c r="O125" i="34" s="1"/>
  <c r="AB123" i="34"/>
  <c r="AB125" i="34" s="1"/>
  <c r="AN123" i="34"/>
  <c r="AN125" i="34" s="1"/>
  <c r="AZ123" i="34"/>
  <c r="AZ125" i="34" s="1"/>
  <c r="G367" i="34"/>
  <c r="I637" i="34"/>
  <c r="I636" i="34"/>
  <c r="E391" i="34"/>
  <c r="G427" i="34"/>
  <c r="O639" i="34"/>
  <c r="O640" i="34"/>
  <c r="E452" i="34"/>
  <c r="D452" i="34"/>
  <c r="B478" i="34"/>
  <c r="N644" i="34"/>
  <c r="N643" i="34"/>
  <c r="N505" i="34"/>
  <c r="H507" i="34"/>
  <c r="H547" i="34" s="1"/>
  <c r="D511" i="34"/>
  <c r="B597" i="34"/>
  <c r="O653" i="34"/>
  <c r="L700" i="34"/>
  <c r="K701" i="34"/>
  <c r="K637" i="34"/>
  <c r="K636" i="34"/>
  <c r="K379" i="34"/>
  <c r="M505" i="34"/>
  <c r="M644" i="34"/>
  <c r="M643" i="34"/>
  <c r="H571" i="34"/>
  <c r="H556" i="34"/>
  <c r="G639" i="34"/>
  <c r="G433" i="34"/>
  <c r="K511" i="34"/>
  <c r="K658" i="34"/>
  <c r="C530" i="34"/>
  <c r="I538" i="34"/>
  <c r="H639" i="34"/>
  <c r="H433" i="34"/>
  <c r="H509" i="34"/>
  <c r="H549" i="34" s="1"/>
  <c r="H465" i="34"/>
  <c r="H597" i="34" s="1"/>
  <c r="M573" i="34"/>
  <c r="M558" i="34"/>
  <c r="G558" i="34"/>
  <c r="G573" i="34"/>
  <c r="I522" i="34"/>
  <c r="K537" i="34"/>
  <c r="K538" i="34"/>
  <c r="O634" i="34"/>
  <c r="O589" i="34"/>
  <c r="O590" i="34"/>
  <c r="O603" i="34"/>
  <c r="O632" i="34"/>
  <c r="M704" i="34"/>
  <c r="F421" i="34"/>
  <c r="K557" i="34"/>
  <c r="M522" i="34"/>
  <c r="O433" i="34"/>
  <c r="D123" i="34"/>
  <c r="D125" i="34" s="1"/>
  <c r="Q123" i="34"/>
  <c r="Q125" i="34" s="1"/>
  <c r="AC123" i="34"/>
  <c r="AC125" i="34" s="1"/>
  <c r="AO123" i="34"/>
  <c r="AO125" i="34" s="1"/>
  <c r="BA123" i="34"/>
  <c r="BA125" i="34" s="1"/>
  <c r="BH125" i="34"/>
  <c r="C355" i="34"/>
  <c r="O355" i="34"/>
  <c r="H367" i="34"/>
  <c r="J637" i="34"/>
  <c r="J636" i="34"/>
  <c r="F391" i="34"/>
  <c r="C409" i="34"/>
  <c r="O409" i="34"/>
  <c r="H427" i="34"/>
  <c r="D640" i="34"/>
  <c r="F452" i="34"/>
  <c r="C478" i="34"/>
  <c r="L644" i="34"/>
  <c r="L643" i="34"/>
  <c r="L505" i="34"/>
  <c r="O644" i="34"/>
  <c r="O643" i="34"/>
  <c r="O504" i="34"/>
  <c r="O505" i="34"/>
  <c r="I507" i="34"/>
  <c r="I547" i="34" s="1"/>
  <c r="C522" i="34"/>
  <c r="O538" i="34"/>
  <c r="H568" i="34"/>
  <c r="E639" i="34"/>
  <c r="K644" i="34"/>
  <c r="F530" i="34"/>
  <c r="D545" i="34"/>
  <c r="H590" i="34"/>
  <c r="H632" i="34"/>
  <c r="H634" i="34"/>
  <c r="H649" i="34"/>
  <c r="E547" i="34"/>
  <c r="I528" i="34"/>
  <c r="G496" i="34"/>
  <c r="I640" i="34"/>
  <c r="C637" i="34"/>
  <c r="O636" i="34"/>
  <c r="O637" i="34"/>
  <c r="I433" i="34"/>
  <c r="G458" i="34"/>
  <c r="E458" i="34"/>
  <c r="H496" i="34"/>
  <c r="E548" i="34"/>
  <c r="K567" i="34"/>
  <c r="N719" i="34"/>
  <c r="C572" i="34"/>
  <c r="C557" i="34"/>
  <c r="F568" i="34"/>
  <c r="K643" i="34"/>
  <c r="K550" i="34"/>
  <c r="F496" i="34"/>
  <c r="O520" i="34"/>
  <c r="O484" i="34"/>
  <c r="J528" i="34"/>
  <c r="N634" i="34"/>
  <c r="N649" i="34"/>
  <c r="N603" i="34"/>
  <c r="F680" i="34"/>
  <c r="E681" i="34"/>
  <c r="E683" i="34" s="1"/>
  <c r="I692" i="34"/>
  <c r="H693" i="34"/>
  <c r="H695" i="34" s="1"/>
  <c r="D637" i="34"/>
  <c r="J433" i="34"/>
  <c r="B439" i="34"/>
  <c r="N439" i="34"/>
  <c r="H458" i="34"/>
  <c r="F458" i="34"/>
  <c r="I496" i="34"/>
  <c r="J581" i="34"/>
  <c r="H581" i="34"/>
  <c r="F581" i="34"/>
  <c r="H603" i="34"/>
  <c r="M709" i="34"/>
  <c r="M711" i="34" s="1"/>
  <c r="N520" i="34"/>
  <c r="M636" i="34"/>
  <c r="M637" i="34"/>
  <c r="N484" i="34"/>
  <c r="G544" i="34"/>
  <c r="E672" i="34"/>
  <c r="K696" i="34"/>
  <c r="J697" i="34"/>
  <c r="J699" i="34" s="1"/>
  <c r="B637" i="34"/>
  <c r="H544" i="34"/>
  <c r="C379" i="34"/>
  <c r="O379" i="34"/>
  <c r="K433" i="34"/>
  <c r="C439" i="34"/>
  <c r="O439" i="34"/>
  <c r="I458" i="34"/>
  <c r="I465" i="34"/>
  <c r="L478" i="34"/>
  <c r="D490" i="34"/>
  <c r="F547" i="34"/>
  <c r="K581" i="34"/>
  <c r="I581" i="34"/>
  <c r="G581" i="34"/>
  <c r="G676" i="34"/>
  <c r="N709" i="34"/>
  <c r="N711" i="34" s="1"/>
  <c r="N636" i="34"/>
  <c r="N637" i="34"/>
  <c r="D548" i="34"/>
  <c r="J361" i="34"/>
  <c r="J397" i="34"/>
  <c r="J427" i="34"/>
  <c r="B639" i="34"/>
  <c r="B640" i="34"/>
  <c r="N639" i="34"/>
  <c r="N640" i="34"/>
  <c r="J465" i="34"/>
  <c r="J545" i="34" s="1"/>
  <c r="M478" i="34"/>
  <c r="E490" i="34"/>
  <c r="J520" i="34"/>
  <c r="K522" i="34" s="1"/>
  <c r="D649" i="34"/>
  <c r="D632" i="34"/>
  <c r="D634" i="34"/>
  <c r="B634" i="34"/>
  <c r="B649" i="34"/>
  <c r="B632" i="34"/>
  <c r="B603" i="34"/>
  <c r="D589" i="34"/>
  <c r="E679" i="34"/>
  <c r="F685" i="34"/>
  <c r="F687" i="34" s="1"/>
  <c r="G684" i="34"/>
  <c r="I699" i="34"/>
  <c r="J588" i="34"/>
  <c r="F632" i="34"/>
  <c r="J703" i="34"/>
  <c r="K588" i="34"/>
  <c r="K640" i="34" s="1"/>
  <c r="L588" i="34"/>
  <c r="D603" i="34"/>
  <c r="H658" i="34"/>
  <c r="K703" i="34"/>
  <c r="O581" i="34"/>
  <c r="G603" i="34"/>
  <c r="E603" i="34"/>
  <c r="N712" i="34"/>
  <c r="D658" i="34"/>
  <c r="C675" i="34"/>
  <c r="D675" i="34"/>
  <c r="O721" i="34"/>
  <c r="O722" i="34" s="1"/>
  <c r="P373" i="30"/>
  <c r="P605" i="30"/>
  <c r="P637" i="30"/>
  <c r="P508" i="30"/>
  <c r="P548" i="30" s="1"/>
  <c r="P571" i="30" s="1"/>
  <c r="P379" i="30"/>
  <c r="P397" i="30"/>
  <c r="P607" i="30"/>
  <c r="P490" i="30"/>
  <c r="P588" i="30"/>
  <c r="P649" i="30" s="1"/>
  <c r="P656" i="30" s="1"/>
  <c r="Q656" i="30" s="1"/>
  <c r="P439" i="30"/>
  <c r="P478" i="30"/>
  <c r="P458" i="30"/>
  <c r="O423" i="30"/>
  <c r="P423" i="30"/>
  <c r="P556" i="30"/>
  <c r="BJ125" i="30"/>
  <c r="P597" i="30"/>
  <c r="P568" i="30"/>
  <c r="P530" i="30"/>
  <c r="P529" i="30"/>
  <c r="P521" i="30"/>
  <c r="P589" i="30"/>
  <c r="P634" i="30"/>
  <c r="P632" i="30"/>
  <c r="O540" i="30"/>
  <c r="P540" i="30"/>
  <c r="P547" i="30" s="1"/>
  <c r="P721" i="30"/>
  <c r="P723" i="30" s="1"/>
  <c r="AG123" i="30"/>
  <c r="AG125" i="30" s="1"/>
  <c r="D125" i="30"/>
  <c r="AO125" i="30"/>
  <c r="BK125" i="30"/>
  <c r="G355" i="30"/>
  <c r="I123" i="30"/>
  <c r="E123" i="30"/>
  <c r="P420" i="30" s="1"/>
  <c r="P421" i="30" s="1"/>
  <c r="BL125" i="30"/>
  <c r="B367" i="30"/>
  <c r="N367" i="30"/>
  <c r="E373" i="30"/>
  <c r="E636" i="30"/>
  <c r="C397" i="30"/>
  <c r="F445" i="30"/>
  <c r="D528" i="30"/>
  <c r="C567" i="30"/>
  <c r="K123" i="30"/>
  <c r="K125" i="30" s="1"/>
  <c r="N430" i="30" s="1"/>
  <c r="X123" i="30"/>
  <c r="X125" i="30" s="1"/>
  <c r="AJ123" i="30"/>
  <c r="AJ125" i="30" s="1"/>
  <c r="AV123" i="30"/>
  <c r="AV125" i="30" s="1"/>
  <c r="V123" i="30"/>
  <c r="V125" i="30" s="1"/>
  <c r="AH123" i="30"/>
  <c r="AH125" i="30" s="1"/>
  <c r="AT123" i="30"/>
  <c r="AT125" i="30" s="1"/>
  <c r="G123" i="30"/>
  <c r="T123" i="30"/>
  <c r="T125" i="30" s="1"/>
  <c r="AR123" i="30"/>
  <c r="N550" i="30"/>
  <c r="G373" i="30"/>
  <c r="E397" i="30"/>
  <c r="L452" i="30"/>
  <c r="O472" i="30"/>
  <c r="E484" i="30"/>
  <c r="G496" i="30"/>
  <c r="J536" i="30"/>
  <c r="J538" i="30" s="1"/>
  <c r="O567" i="30"/>
  <c r="I697" i="30"/>
  <c r="P542" i="30"/>
  <c r="P549" i="30" s="1"/>
  <c r="P648" i="30"/>
  <c r="P655" i="30" s="1"/>
  <c r="Q655" i="30" s="1"/>
  <c r="P424" i="30"/>
  <c r="B361" i="30"/>
  <c r="E367" i="30"/>
  <c r="I415" i="30"/>
  <c r="M409" i="30"/>
  <c r="G415" i="30"/>
  <c r="I478" i="30"/>
  <c r="E528" i="30"/>
  <c r="E530" i="30" s="1"/>
  <c r="C528" i="30"/>
  <c r="J581" i="30"/>
  <c r="P426" i="30"/>
  <c r="P427" i="30" s="1"/>
  <c r="P543" i="30"/>
  <c r="P550" i="30" s="1"/>
  <c r="E415" i="30"/>
  <c r="B548" i="30"/>
  <c r="K503" i="30"/>
  <c r="O652" i="30"/>
  <c r="N361" i="30"/>
  <c r="G367" i="30"/>
  <c r="J373" i="30"/>
  <c r="J379" i="30"/>
  <c r="B385" i="30"/>
  <c r="N385" i="30"/>
  <c r="K397" i="30"/>
  <c r="F415" i="30"/>
  <c r="E433" i="30"/>
  <c r="G439" i="30"/>
  <c r="C465" i="30"/>
  <c r="D490" i="30"/>
  <c r="E544" i="30"/>
  <c r="H567" i="30"/>
  <c r="L581" i="30"/>
  <c r="P503" i="30"/>
  <c r="P652" i="30"/>
  <c r="C123" i="30"/>
  <c r="O123" i="30"/>
  <c r="AN123" i="30"/>
  <c r="N427" i="30"/>
  <c r="B355" i="30"/>
  <c r="I427" i="30"/>
  <c r="N509" i="30"/>
  <c r="L478" i="30"/>
  <c r="C484" i="30"/>
  <c r="O484" i="30"/>
  <c r="F528" i="30"/>
  <c r="M581" i="30"/>
  <c r="O588" i="30"/>
  <c r="M605" i="30"/>
  <c r="K606" i="30"/>
  <c r="I607" i="30"/>
  <c r="H688" i="30"/>
  <c r="P603" i="30"/>
  <c r="P636" i="30"/>
  <c r="P669" i="30"/>
  <c r="BD125" i="30"/>
  <c r="M439" i="30"/>
  <c r="E409" i="30"/>
  <c r="H421" i="30"/>
  <c r="D484" i="30"/>
  <c r="L496" i="30"/>
  <c r="E520" i="30"/>
  <c r="J567" i="30"/>
  <c r="P654" i="30"/>
  <c r="C605" i="30"/>
  <c r="O605" i="30"/>
  <c r="M606" i="30"/>
  <c r="K607" i="30"/>
  <c r="B445" i="30"/>
  <c r="AE123" i="30"/>
  <c r="AE125" i="30" s="1"/>
  <c r="E355" i="30"/>
  <c r="J415" i="30"/>
  <c r="G452" i="30"/>
  <c r="E549" i="30"/>
  <c r="L472" i="30"/>
  <c r="H588" i="30"/>
  <c r="H634" i="30" s="1"/>
  <c r="M637" i="30"/>
  <c r="N445" i="30"/>
  <c r="AF125" i="30"/>
  <c r="G385" i="30"/>
  <c r="H452" i="30"/>
  <c r="H508" i="30"/>
  <c r="H548" i="30" s="1"/>
  <c r="H556" i="30" s="1"/>
  <c r="F509" i="30"/>
  <c r="F549" i="30" s="1"/>
  <c r="F557" i="30" s="1"/>
  <c r="D510" i="30"/>
  <c r="D550" i="30" s="1"/>
  <c r="M472" i="30"/>
  <c r="K472" i="30"/>
  <c r="N478" i="30"/>
  <c r="I544" i="30"/>
  <c r="L692" i="30"/>
  <c r="P537" i="30"/>
  <c r="P642" i="30"/>
  <c r="B373" i="30"/>
  <c r="B397" i="30"/>
  <c r="N397" i="30"/>
  <c r="E445" i="30"/>
  <c r="E478" i="30"/>
  <c r="J490" i="30"/>
  <c r="D496" i="30"/>
  <c r="N496" i="30"/>
  <c r="C536" i="30"/>
  <c r="B567" i="30"/>
  <c r="G605" i="30"/>
  <c r="E606" i="30"/>
  <c r="C607" i="30"/>
  <c r="O607" i="30"/>
  <c r="M608" i="30"/>
  <c r="E676" i="30"/>
  <c r="F676" i="30" s="1"/>
  <c r="L696" i="30"/>
  <c r="K697" i="30"/>
  <c r="C673" i="30"/>
  <c r="J697" i="30"/>
  <c r="L709" i="30"/>
  <c r="L711" i="30" s="1"/>
  <c r="J701" i="30"/>
  <c r="K701" i="30"/>
  <c r="K703" i="30" s="1"/>
  <c r="O716" i="30"/>
  <c r="H693" i="30"/>
  <c r="H695" i="30" s="1"/>
  <c r="D606" i="30"/>
  <c r="F606" i="30"/>
  <c r="D607" i="30"/>
  <c r="B608" i="30"/>
  <c r="N608" i="30"/>
  <c r="H607" i="30"/>
  <c r="B605" i="30"/>
  <c r="N605" i="30"/>
  <c r="L606" i="30"/>
  <c r="J607" i="30"/>
  <c r="M547" i="30"/>
  <c r="M570" i="30" s="1"/>
  <c r="N544" i="30"/>
  <c r="N545" i="30" s="1"/>
  <c r="O544" i="30"/>
  <c r="O545" i="30" s="1"/>
  <c r="D530" i="30"/>
  <c r="G644" i="30"/>
  <c r="I465" i="30"/>
  <c r="O550" i="30"/>
  <c r="O558" i="30" s="1"/>
  <c r="J472" i="30"/>
  <c r="H549" i="30"/>
  <c r="H557" i="30" s="1"/>
  <c r="L484" i="30"/>
  <c r="H484" i="30"/>
  <c r="F484" i="30"/>
  <c r="H490" i="30"/>
  <c r="F496" i="30"/>
  <c r="C520" i="30"/>
  <c r="C521" i="30" s="1"/>
  <c r="I520" i="30"/>
  <c r="F536" i="30"/>
  <c r="O581" i="30"/>
  <c r="M478" i="30"/>
  <c r="H544" i="30"/>
  <c r="F544" i="30"/>
  <c r="D588" i="30"/>
  <c r="D603" i="30" s="1"/>
  <c r="B588" i="30"/>
  <c r="F567" i="30"/>
  <c r="F490" i="30"/>
  <c r="J496" i="30"/>
  <c r="E567" i="30"/>
  <c r="G490" i="30"/>
  <c r="E490" i="30"/>
  <c r="N507" i="30"/>
  <c r="N547" i="30" s="1"/>
  <c r="L503" i="30"/>
  <c r="J509" i="30"/>
  <c r="J549" i="30" s="1"/>
  <c r="H510" i="30"/>
  <c r="H550" i="30" s="1"/>
  <c r="H573" i="30" s="1"/>
  <c r="H520" i="30"/>
  <c r="H522" i="30" s="1"/>
  <c r="F520" i="30"/>
  <c r="D520" i="30"/>
  <c r="D522" i="30" s="1"/>
  <c r="K536" i="30"/>
  <c r="E588" i="30"/>
  <c r="B472" i="30"/>
  <c r="O507" i="30"/>
  <c r="O547" i="30" s="1"/>
  <c r="I503" i="30"/>
  <c r="C508" i="30"/>
  <c r="C548" i="30" s="1"/>
  <c r="J528" i="30"/>
  <c r="H528" i="30"/>
  <c r="H536" i="30"/>
  <c r="I538" i="30" s="1"/>
  <c r="M567" i="30"/>
  <c r="L549" i="30"/>
  <c r="L572" i="30" s="1"/>
  <c r="C472" i="30"/>
  <c r="C589" i="30" s="1"/>
  <c r="J510" i="30"/>
  <c r="J550" i="30" s="1"/>
  <c r="M528" i="30"/>
  <c r="K528" i="30"/>
  <c r="K530" i="30" s="1"/>
  <c r="K544" i="30"/>
  <c r="M588" i="30"/>
  <c r="N590" i="30" s="1"/>
  <c r="E503" i="30"/>
  <c r="L544" i="30"/>
  <c r="H571" i="30"/>
  <c r="I581" i="30"/>
  <c r="G581" i="30"/>
  <c r="N549" i="30"/>
  <c r="H478" i="30"/>
  <c r="F478" i="30"/>
  <c r="D478" i="30"/>
  <c r="B478" i="30"/>
  <c r="C496" i="30"/>
  <c r="K496" i="30"/>
  <c r="I496" i="30"/>
  <c r="N567" i="30"/>
  <c r="G478" i="30"/>
  <c r="L536" i="30"/>
  <c r="F644" i="30"/>
  <c r="D549" i="30"/>
  <c r="D572" i="30" s="1"/>
  <c r="J478" i="30"/>
  <c r="I490" i="30"/>
  <c r="E496" i="30"/>
  <c r="B520" i="30"/>
  <c r="O536" i="30"/>
  <c r="O538" i="30" s="1"/>
  <c r="N581" i="30"/>
  <c r="J125" i="30"/>
  <c r="N431" i="30" s="1"/>
  <c r="N419" i="30"/>
  <c r="C125" i="30"/>
  <c r="O125" i="30"/>
  <c r="M430" i="30" s="1"/>
  <c r="M418" i="30"/>
  <c r="AN125" i="30"/>
  <c r="I125" i="30"/>
  <c r="N432" i="30" s="1"/>
  <c r="N433" i="30" s="1"/>
  <c r="N420" i="30"/>
  <c r="N421" i="30" s="1"/>
  <c r="O420" i="30"/>
  <c r="O421" i="30" s="1"/>
  <c r="E125" i="30"/>
  <c r="H355" i="30"/>
  <c r="I361" i="30"/>
  <c r="K385" i="30"/>
  <c r="I397" i="30"/>
  <c r="B421" i="30"/>
  <c r="I452" i="30"/>
  <c r="O418" i="30"/>
  <c r="I409" i="30"/>
  <c r="J445" i="30"/>
  <c r="K458" i="30"/>
  <c r="K421" i="30"/>
  <c r="Q123" i="30"/>
  <c r="BA123" i="30"/>
  <c r="BA125" i="30" s="1"/>
  <c r="I391" i="30"/>
  <c r="E439" i="30"/>
  <c r="L458" i="30"/>
  <c r="R123" i="30"/>
  <c r="AD123" i="30"/>
  <c r="AD125" i="30" s="1"/>
  <c r="AP123" i="30"/>
  <c r="AP125" i="30" s="1"/>
  <c r="BB123" i="30"/>
  <c r="BB125" i="30" s="1"/>
  <c r="AB123" i="30"/>
  <c r="AB125" i="30" s="1"/>
  <c r="AZ123" i="30"/>
  <c r="AZ125" i="30" s="1"/>
  <c r="F379" i="30"/>
  <c r="I385" i="30"/>
  <c r="J391" i="30"/>
  <c r="H415" i="30"/>
  <c r="F439" i="30"/>
  <c r="H445" i="30"/>
  <c r="M458" i="30"/>
  <c r="F123" i="30"/>
  <c r="S123" i="30"/>
  <c r="AQ123" i="30"/>
  <c r="AQ125" i="30" s="1"/>
  <c r="BC123" i="30"/>
  <c r="H361" i="30"/>
  <c r="H373" i="30"/>
  <c r="I445" i="30"/>
  <c r="I458" i="30"/>
  <c r="J355" i="30"/>
  <c r="I367" i="30"/>
  <c r="I373" i="30"/>
  <c r="G391" i="30"/>
  <c r="K409" i="30"/>
  <c r="H427" i="30"/>
  <c r="H439" i="30"/>
  <c r="L632" i="30"/>
  <c r="K445" i="30"/>
  <c r="K361" i="30"/>
  <c r="K373" i="30"/>
  <c r="L445" i="30"/>
  <c r="M452" i="30"/>
  <c r="BE125" i="30"/>
  <c r="B409" i="30"/>
  <c r="N409" i="30"/>
  <c r="N418" i="30"/>
  <c r="J421" i="30"/>
  <c r="K439" i="30"/>
  <c r="M445" i="30"/>
  <c r="B452" i="30"/>
  <c r="N452" i="30"/>
  <c r="L123" i="30"/>
  <c r="Y123" i="30"/>
  <c r="Y125" i="30" s="1"/>
  <c r="AK123" i="30"/>
  <c r="AK125" i="30" s="1"/>
  <c r="AW123" i="30"/>
  <c r="AW125" i="30" s="1"/>
  <c r="W123" i="30"/>
  <c r="W125" i="30" s="1"/>
  <c r="AI123" i="30"/>
  <c r="AI125" i="30" s="1"/>
  <c r="AU123" i="30"/>
  <c r="AU125" i="30" s="1"/>
  <c r="H123" i="30"/>
  <c r="P417" i="30" s="1"/>
  <c r="U123" i="30"/>
  <c r="U125" i="30" s="1"/>
  <c r="AS123" i="30"/>
  <c r="AS125" i="30" s="1"/>
  <c r="F409" i="30"/>
  <c r="C415" i="30"/>
  <c r="O415" i="30"/>
  <c r="O425" i="30"/>
  <c r="G409" i="30"/>
  <c r="D415" i="30"/>
  <c r="B427" i="30"/>
  <c r="B458" i="30"/>
  <c r="I642" i="30"/>
  <c r="I643" i="30"/>
  <c r="I504" i="30"/>
  <c r="I644" i="30"/>
  <c r="I511" i="30"/>
  <c r="O555" i="30"/>
  <c r="O570" i="30"/>
  <c r="C409" i="30"/>
  <c r="C445" i="30"/>
  <c r="C379" i="30"/>
  <c r="C439" i="30"/>
  <c r="C427" i="30"/>
  <c r="C361" i="30"/>
  <c r="O409" i="30"/>
  <c r="O379" i="30"/>
  <c r="O373" i="30"/>
  <c r="O397" i="30"/>
  <c r="O445" i="30"/>
  <c r="O439" i="30"/>
  <c r="E465" i="30"/>
  <c r="E507" i="30"/>
  <c r="E547" i="30" s="1"/>
  <c r="C658" i="30"/>
  <c r="C642" i="30"/>
  <c r="O465" i="30"/>
  <c r="O568" i="30" s="1"/>
  <c r="O508" i="30"/>
  <c r="O548" i="30" s="1"/>
  <c r="M509" i="30"/>
  <c r="M549" i="30" s="1"/>
  <c r="M465" i="30"/>
  <c r="K510" i="30"/>
  <c r="K550" i="30" s="1"/>
  <c r="K465" i="30"/>
  <c r="K537" i="30" s="1"/>
  <c r="C634" i="30"/>
  <c r="C649" i="30"/>
  <c r="C632" i="30"/>
  <c r="C603" i="30"/>
  <c r="C590" i="30"/>
  <c r="O367" i="30"/>
  <c r="D409" i="30"/>
  <c r="D445" i="30"/>
  <c r="D367" i="30"/>
  <c r="D427" i="30"/>
  <c r="D379" i="30"/>
  <c r="D361" i="30"/>
  <c r="D421" i="30"/>
  <c r="F507" i="30"/>
  <c r="F547" i="30" s="1"/>
  <c r="F465" i="30"/>
  <c r="D465" i="30"/>
  <c r="D658" i="30" s="1"/>
  <c r="D508" i="30"/>
  <c r="D548" i="30" s="1"/>
  <c r="B509" i="30"/>
  <c r="B549" i="30" s="1"/>
  <c r="B465" i="30"/>
  <c r="C466" i="30" s="1"/>
  <c r="N557" i="30"/>
  <c r="N572" i="30"/>
  <c r="L510" i="30"/>
  <c r="L550" i="30" s="1"/>
  <c r="L465" i="30"/>
  <c r="L545" i="30" s="1"/>
  <c r="K649" i="30"/>
  <c r="K634" i="30"/>
  <c r="K632" i="30"/>
  <c r="E632" i="30"/>
  <c r="E590" i="30"/>
  <c r="E589" i="30"/>
  <c r="E634" i="30"/>
  <c r="E649" i="30"/>
  <c r="G691" i="30"/>
  <c r="D439" i="30"/>
  <c r="N648" i="30"/>
  <c r="N655" i="30" s="1"/>
  <c r="N458" i="30"/>
  <c r="G507" i="30"/>
  <c r="G547" i="30" s="1"/>
  <c r="G465" i="30"/>
  <c r="E548" i="30"/>
  <c r="C549" i="30"/>
  <c r="O549" i="30"/>
  <c r="M550" i="30"/>
  <c r="H503" i="30"/>
  <c r="I505" i="30" s="1"/>
  <c r="I510" i="30"/>
  <c r="I550" i="30" s="1"/>
  <c r="M544" i="30"/>
  <c r="C648" i="30"/>
  <c r="C655" i="30" s="1"/>
  <c r="C458" i="30"/>
  <c r="C639" i="30"/>
  <c r="O648" i="30"/>
  <c r="O655" i="30" s="1"/>
  <c r="O458" i="30"/>
  <c r="D557" i="30"/>
  <c r="H538" i="30"/>
  <c r="J643" i="30"/>
  <c r="J644" i="30"/>
  <c r="J505" i="30"/>
  <c r="N355" i="30"/>
  <c r="O427" i="30"/>
  <c r="G639" i="30"/>
  <c r="G433" i="30"/>
  <c r="L644" i="30"/>
  <c r="L643" i="30"/>
  <c r="L505" i="30"/>
  <c r="H558" i="30"/>
  <c r="K644" i="30"/>
  <c r="K643" i="30"/>
  <c r="K505" i="30"/>
  <c r="AR125" i="30"/>
  <c r="D355" i="30"/>
  <c r="K637" i="30"/>
  <c r="K636" i="30"/>
  <c r="K379" i="30"/>
  <c r="I522" i="30"/>
  <c r="C537" i="30"/>
  <c r="C571" i="30"/>
  <c r="C556" i="30"/>
  <c r="M555" i="30"/>
  <c r="F639" i="30"/>
  <c r="F433" i="30"/>
  <c r="D648" i="30"/>
  <c r="D655" i="30" s="1"/>
  <c r="D458" i="30"/>
  <c r="D433" i="30"/>
  <c r="D639" i="30"/>
  <c r="E545" i="30"/>
  <c r="B503" i="30"/>
  <c r="B507" i="30"/>
  <c r="B547" i="30" s="1"/>
  <c r="J557" i="30"/>
  <c r="J572" i="30"/>
  <c r="N558" i="30"/>
  <c r="N573" i="30"/>
  <c r="C503" i="30"/>
  <c r="C511" i="30" s="1"/>
  <c r="C507" i="30"/>
  <c r="C547" i="30" s="1"/>
  <c r="M503" i="30"/>
  <c r="M508" i="30"/>
  <c r="M548" i="30" s="1"/>
  <c r="L557" i="30"/>
  <c r="C367" i="30"/>
  <c r="L636" i="30"/>
  <c r="L637" i="30"/>
  <c r="L379" i="30"/>
  <c r="B571" i="30"/>
  <c r="B556" i="30"/>
  <c r="G536" i="30"/>
  <c r="G549" i="30"/>
  <c r="D538" i="30"/>
  <c r="E452" i="30"/>
  <c r="E385" i="30"/>
  <c r="E421" i="30"/>
  <c r="G458" i="30"/>
  <c r="E572" i="30"/>
  <c r="E557" i="30"/>
  <c r="M484" i="30"/>
  <c r="I484" i="30"/>
  <c r="D503" i="30"/>
  <c r="D507" i="30"/>
  <c r="D547" i="30" s="1"/>
  <c r="N503" i="30"/>
  <c r="N511" i="30" s="1"/>
  <c r="N508" i="30"/>
  <c r="N548" i="30" s="1"/>
  <c r="J573" i="30"/>
  <c r="J558" i="30"/>
  <c r="B568" i="30"/>
  <c r="E608" i="30"/>
  <c r="E603" i="30"/>
  <c r="M715" i="30"/>
  <c r="AC123" i="30"/>
  <c r="AC125" i="30" s="1"/>
  <c r="E361" i="30"/>
  <c r="F452" i="30"/>
  <c r="F385" i="30"/>
  <c r="F421" i="30"/>
  <c r="G445" i="30"/>
  <c r="F458" i="30"/>
  <c r="J507" i="30"/>
  <c r="J547" i="30" s="1"/>
  <c r="J465" i="30"/>
  <c r="J537" i="30" s="1"/>
  <c r="B484" i="30"/>
  <c r="L490" i="30"/>
  <c r="E643" i="30"/>
  <c r="E644" i="30"/>
  <c r="E505" i="30"/>
  <c r="O503" i="30"/>
  <c r="N537" i="30"/>
  <c r="L538" i="30"/>
  <c r="I648" i="30"/>
  <c r="I655" i="30" s="1"/>
  <c r="E637" i="30"/>
  <c r="E379" i="30"/>
  <c r="C391" i="30"/>
  <c r="K547" i="30"/>
  <c r="C478" i="30"/>
  <c r="M490" i="30"/>
  <c r="B639" i="30"/>
  <c r="B640" i="30"/>
  <c r="B433" i="30"/>
  <c r="G472" i="30"/>
  <c r="D558" i="30"/>
  <c r="D573" i="30"/>
  <c r="G637" i="30"/>
  <c r="G379" i="30"/>
  <c r="G636" i="30"/>
  <c r="E391" i="30"/>
  <c r="F427" i="30"/>
  <c r="C640" i="30"/>
  <c r="C433" i="30"/>
  <c r="K548" i="30"/>
  <c r="O496" i="30"/>
  <c r="O573" i="30"/>
  <c r="D673" i="30"/>
  <c r="D675" i="30" s="1"/>
  <c r="E672" i="30"/>
  <c r="L697" i="30"/>
  <c r="L699" i="30" s="1"/>
  <c r="M696" i="30"/>
  <c r="O391" i="30"/>
  <c r="G361" i="30"/>
  <c r="E427" i="30"/>
  <c r="N640" i="30"/>
  <c r="N639" i="30"/>
  <c r="L547" i="30"/>
  <c r="J548" i="30"/>
  <c r="F391" i="30"/>
  <c r="G427" i="30"/>
  <c r="N658" i="30"/>
  <c r="N597" i="30"/>
  <c r="B550" i="30"/>
  <c r="L693" i="30"/>
  <c r="L695" i="30" s="1"/>
  <c r="M692" i="30"/>
  <c r="I549" i="30"/>
  <c r="S125" i="30"/>
  <c r="BC125" i="30"/>
  <c r="F637" i="30"/>
  <c r="F636" i="30"/>
  <c r="D391" i="30"/>
  <c r="F367" i="30"/>
  <c r="D397" i="30"/>
  <c r="K509" i="30"/>
  <c r="K549" i="30" s="1"/>
  <c r="F505" i="30"/>
  <c r="F643" i="30"/>
  <c r="C550" i="30"/>
  <c r="D567" i="30"/>
  <c r="D568" i="30" s="1"/>
  <c r="N568" i="30"/>
  <c r="D649" i="30"/>
  <c r="D632" i="30"/>
  <c r="D634" i="30"/>
  <c r="D590" i="30"/>
  <c r="B634" i="30"/>
  <c r="B649" i="30"/>
  <c r="B603" i="30"/>
  <c r="B632" i="30"/>
  <c r="N642" i="30"/>
  <c r="C597" i="30"/>
  <c r="G658" i="30"/>
  <c r="F680" i="30"/>
  <c r="E681" i="30"/>
  <c r="E683" i="30" s="1"/>
  <c r="K699" i="30"/>
  <c r="J699" i="30"/>
  <c r="I699" i="30"/>
  <c r="K705" i="30"/>
  <c r="K707" i="30" s="1"/>
  <c r="L704" i="30"/>
  <c r="C355" i="30"/>
  <c r="O355" i="30"/>
  <c r="C421" i="30"/>
  <c r="D640" i="30"/>
  <c r="H507" i="30"/>
  <c r="H547" i="30" s="1"/>
  <c r="H465" i="30"/>
  <c r="F548" i="30"/>
  <c r="K478" i="30"/>
  <c r="G550" i="30"/>
  <c r="L520" i="30"/>
  <c r="J520" i="30"/>
  <c r="I588" i="30"/>
  <c r="G588" i="30"/>
  <c r="E640" i="30"/>
  <c r="J458" i="30"/>
  <c r="G548" i="30"/>
  <c r="F472" i="30"/>
  <c r="H496" i="30"/>
  <c r="M520" i="30"/>
  <c r="K520" i="30"/>
  <c r="G528" i="30"/>
  <c r="J588" i="30"/>
  <c r="K590" i="30" s="1"/>
  <c r="I658" i="30"/>
  <c r="H472" i="30"/>
  <c r="B490" i="30"/>
  <c r="Z123" i="30"/>
  <c r="Z125" i="30" s="1"/>
  <c r="AX123" i="30"/>
  <c r="AX125" i="30" s="1"/>
  <c r="BG125" i="30"/>
  <c r="H367" i="30"/>
  <c r="H637" i="30"/>
  <c r="H639" i="30"/>
  <c r="H433" i="30"/>
  <c r="F550" i="30"/>
  <c r="C490" i="30"/>
  <c r="I507" i="30"/>
  <c r="I547" i="30" s="1"/>
  <c r="L567" i="30"/>
  <c r="B123" i="30"/>
  <c r="B125" i="30" s="1"/>
  <c r="N123" i="30"/>
  <c r="AA123" i="30"/>
  <c r="AA125" i="30" s="1"/>
  <c r="AM123" i="30"/>
  <c r="AM125" i="30" s="1"/>
  <c r="I637" i="30"/>
  <c r="H379" i="30"/>
  <c r="D385" i="30"/>
  <c r="G397" i="30"/>
  <c r="K433" i="30"/>
  <c r="D452" i="30"/>
  <c r="J484" i="30"/>
  <c r="N490" i="30"/>
  <c r="I528" i="30"/>
  <c r="H636" i="30"/>
  <c r="I693" i="30"/>
  <c r="I695" i="30" s="1"/>
  <c r="N708" i="30"/>
  <c r="I548" i="30"/>
  <c r="E550" i="30"/>
  <c r="E536" i="30"/>
  <c r="C568" i="30"/>
  <c r="L634" i="30"/>
  <c r="L590" i="30"/>
  <c r="L649" i="30"/>
  <c r="K695" i="30"/>
  <c r="N719" i="30"/>
  <c r="M123" i="30"/>
  <c r="AL123" i="30"/>
  <c r="AL125" i="30" s="1"/>
  <c r="C385" i="30"/>
  <c r="O385" i="30"/>
  <c r="F397" i="30"/>
  <c r="C452" i="30"/>
  <c r="O452" i="30"/>
  <c r="I472" i="30"/>
  <c r="I521" i="30" s="1"/>
  <c r="D544" i="30"/>
  <c r="D545" i="30" s="1"/>
  <c r="M634" i="30"/>
  <c r="M603" i="30"/>
  <c r="M632" i="30"/>
  <c r="M590" i="30"/>
  <c r="M649" i="30"/>
  <c r="AY123" i="30"/>
  <c r="AY125" i="30" s="1"/>
  <c r="J637" i="30"/>
  <c r="J636" i="30"/>
  <c r="I379" i="30"/>
  <c r="H397" i="30"/>
  <c r="M415" i="30"/>
  <c r="L508" i="30"/>
  <c r="L548" i="30" s="1"/>
  <c r="K484" i="30"/>
  <c r="O490" i="30"/>
  <c r="G505" i="30"/>
  <c r="G643" i="30"/>
  <c r="L528" i="30"/>
  <c r="J530" i="30"/>
  <c r="O537" i="30"/>
  <c r="I608" i="30"/>
  <c r="I603" i="30"/>
  <c r="I636" i="30"/>
  <c r="J693" i="30"/>
  <c r="J695" i="30" s="1"/>
  <c r="J703" i="30"/>
  <c r="M636" i="30"/>
  <c r="N520" i="30"/>
  <c r="K603" i="30"/>
  <c r="J603" i="30"/>
  <c r="I639" i="30"/>
  <c r="D581" i="30"/>
  <c r="B637" i="30"/>
  <c r="N636" i="30"/>
  <c r="N637" i="30"/>
  <c r="J639" i="30"/>
  <c r="O520" i="30"/>
  <c r="P522" i="30" s="1"/>
  <c r="M536" i="30"/>
  <c r="N538" i="30" s="1"/>
  <c r="O634" i="30"/>
  <c r="O632" i="30"/>
  <c r="N607" i="30"/>
  <c r="L603" i="30"/>
  <c r="B528" i="30"/>
  <c r="C530" i="30" s="1"/>
  <c r="B581" i="30"/>
  <c r="N634" i="30"/>
  <c r="N603" i="30"/>
  <c r="N632" i="30"/>
  <c r="N589" i="30"/>
  <c r="C637" i="30"/>
  <c r="O636" i="30"/>
  <c r="O637" i="30"/>
  <c r="M379" i="30"/>
  <c r="K639" i="30"/>
  <c r="I433" i="30"/>
  <c r="E458" i="30"/>
  <c r="M496" i="30"/>
  <c r="N528" i="30"/>
  <c r="B536" i="30"/>
  <c r="C538" i="30" s="1"/>
  <c r="B544" i="30"/>
  <c r="F581" i="30"/>
  <c r="K608" i="30"/>
  <c r="N649" i="30"/>
  <c r="F685" i="30"/>
  <c r="F687" i="30" s="1"/>
  <c r="G684" i="30"/>
  <c r="M700" i="30"/>
  <c r="D637" i="30"/>
  <c r="B379" i="30"/>
  <c r="N379" i="30"/>
  <c r="J433" i="30"/>
  <c r="K490" i="30"/>
  <c r="B496" i="30"/>
  <c r="C544" i="30"/>
  <c r="C545" i="30" s="1"/>
  <c r="F588" i="30"/>
  <c r="F603" i="30" s="1"/>
  <c r="L608" i="30"/>
  <c r="B636" i="30"/>
  <c r="K640" i="30"/>
  <c r="O649" i="30"/>
  <c r="J544" i="30"/>
  <c r="I597" i="30"/>
  <c r="N712" i="30"/>
  <c r="I567" i="30"/>
  <c r="G567" i="30"/>
  <c r="K581" i="30"/>
  <c r="J605" i="30"/>
  <c r="H606" i="30"/>
  <c r="F607" i="30"/>
  <c r="D608" i="30"/>
  <c r="C675" i="30"/>
  <c r="E658" i="30"/>
  <c r="M711" i="30"/>
  <c r="I605" i="30"/>
  <c r="G606" i="30"/>
  <c r="E607" i="30"/>
  <c r="C608" i="30"/>
  <c r="O608" i="30"/>
  <c r="O603" i="30"/>
  <c r="O721" i="30"/>
  <c r="O722" i="30" s="1"/>
  <c r="O654" i="30"/>
  <c r="P661" i="25"/>
  <c r="P654" i="25" s="1"/>
  <c r="O614" i="17"/>
  <c r="P603" i="25"/>
  <c r="P496" i="25"/>
  <c r="P507" i="25"/>
  <c r="P490" i="25"/>
  <c r="P445" i="25"/>
  <c r="P503" i="25"/>
  <c r="P520" i="25"/>
  <c r="P472" i="25"/>
  <c r="P529" i="25" s="1"/>
  <c r="P572" i="25"/>
  <c r="P557" i="25"/>
  <c r="P522" i="25"/>
  <c r="P125" i="25"/>
  <c r="P465" i="25"/>
  <c r="P508" i="25"/>
  <c r="P355" i="25"/>
  <c r="O567" i="25"/>
  <c r="P550" i="25"/>
  <c r="O423" i="25"/>
  <c r="P423" i="25"/>
  <c r="P643" i="25"/>
  <c r="P644" i="25"/>
  <c r="BA125" i="25"/>
  <c r="D429" i="25" s="1"/>
  <c r="P634" i="25"/>
  <c r="P649" i="25"/>
  <c r="P632" i="25"/>
  <c r="P391" i="25"/>
  <c r="P409" i="25"/>
  <c r="N503" i="25"/>
  <c r="O505" i="25" s="1"/>
  <c r="L528" i="25"/>
  <c r="P379" i="25"/>
  <c r="P397" i="25"/>
  <c r="F478" i="25"/>
  <c r="P385" i="25"/>
  <c r="O426" i="25"/>
  <c r="O427" i="25" s="1"/>
  <c r="P426" i="25"/>
  <c r="P427" i="25" s="1"/>
  <c r="B567" i="25"/>
  <c r="B568" i="25" s="1"/>
  <c r="C567" i="25"/>
  <c r="P373" i="25"/>
  <c r="P361" i="25"/>
  <c r="P581" i="25"/>
  <c r="D536" i="25"/>
  <c r="D537" i="25" s="1"/>
  <c r="N379" i="25"/>
  <c r="M415" i="25"/>
  <c r="C478" i="25"/>
  <c r="G588" i="25"/>
  <c r="P505" i="25"/>
  <c r="N550" i="25"/>
  <c r="B544" i="25"/>
  <c r="B545" i="25" s="1"/>
  <c r="F445" i="25"/>
  <c r="H478" i="25"/>
  <c r="D478" i="25"/>
  <c r="P415" i="25"/>
  <c r="E361" i="25"/>
  <c r="G510" i="25"/>
  <c r="G550" i="25" s="1"/>
  <c r="M520" i="25"/>
  <c r="N522" i="25" s="1"/>
  <c r="O536" i="25"/>
  <c r="O538" i="25" s="1"/>
  <c r="E606" i="25"/>
  <c r="O607" i="25"/>
  <c r="M608" i="25"/>
  <c r="P367" i="25"/>
  <c r="P439" i="25"/>
  <c r="M507" i="25"/>
  <c r="M503" i="25"/>
  <c r="F549" i="25"/>
  <c r="F572" i="25" s="1"/>
  <c r="F484" i="25"/>
  <c r="P504" i="25"/>
  <c r="O540" i="25"/>
  <c r="P540" i="25"/>
  <c r="P547" i="25" s="1"/>
  <c r="O478" i="25"/>
  <c r="I697" i="25"/>
  <c r="B478" i="25"/>
  <c r="H588" i="25"/>
  <c r="H634" i="25" s="1"/>
  <c r="P530" i="25"/>
  <c r="N528" i="25"/>
  <c r="O530" i="25" s="1"/>
  <c r="B607" i="25"/>
  <c r="P458" i="25"/>
  <c r="P536" i="25"/>
  <c r="P567" i="25"/>
  <c r="AQ123" i="25"/>
  <c r="F419" i="25" s="1"/>
  <c r="H123" i="25"/>
  <c r="AG123" i="25"/>
  <c r="I417" i="25" s="1"/>
  <c r="AS123" i="25"/>
  <c r="F417" i="25" s="1"/>
  <c r="K367" i="25"/>
  <c r="H439" i="25"/>
  <c r="K478" i="25"/>
  <c r="E510" i="25"/>
  <c r="E550" i="25" s="1"/>
  <c r="I520" i="25"/>
  <c r="I522" i="25" s="1"/>
  <c r="J567" i="25"/>
  <c r="M605" i="25"/>
  <c r="K606" i="25"/>
  <c r="I607" i="25"/>
  <c r="G608" i="25"/>
  <c r="E681" i="25"/>
  <c r="E683" i="25" s="1"/>
  <c r="I123" i="25"/>
  <c r="N420" i="25" s="1"/>
  <c r="N421" i="25" s="1"/>
  <c r="V123" i="25"/>
  <c r="AH123" i="25"/>
  <c r="AH125" i="25" s="1"/>
  <c r="H432" i="25" s="1"/>
  <c r="H639" i="25" s="1"/>
  <c r="AT123" i="25"/>
  <c r="E420" i="25" s="1"/>
  <c r="E421" i="25" s="1"/>
  <c r="E373" i="25"/>
  <c r="H397" i="25"/>
  <c r="L367" i="25"/>
  <c r="O424" i="25"/>
  <c r="I439" i="25"/>
  <c r="C452" i="25"/>
  <c r="L478" i="25"/>
  <c r="D496" i="25"/>
  <c r="K528" i="25"/>
  <c r="K567" i="25"/>
  <c r="N605" i="25"/>
  <c r="J607" i="25"/>
  <c r="H608" i="25"/>
  <c r="F687" i="25"/>
  <c r="P541" i="25"/>
  <c r="E367" i="25"/>
  <c r="G391" i="25"/>
  <c r="G465" i="25"/>
  <c r="G642" i="25" s="1"/>
  <c r="E508" i="25"/>
  <c r="C509" i="25"/>
  <c r="C549" i="25" s="1"/>
  <c r="C557" i="25" s="1"/>
  <c r="O509" i="25"/>
  <c r="O549" i="25" s="1"/>
  <c r="O557" i="25" s="1"/>
  <c r="M510" i="25"/>
  <c r="M550" i="25" s="1"/>
  <c r="H490" i="25"/>
  <c r="C503" i="25"/>
  <c r="I588" i="25"/>
  <c r="I634" i="25" s="1"/>
  <c r="E544" i="25"/>
  <c r="K355" i="25"/>
  <c r="I373" i="25"/>
  <c r="D439" i="25"/>
  <c r="H409" i="25"/>
  <c r="G452" i="25"/>
  <c r="H465" i="25"/>
  <c r="H597" i="25" s="1"/>
  <c r="D509" i="25"/>
  <c r="D549" i="25" s="1"/>
  <c r="D557" i="25" s="1"/>
  <c r="B510" i="25"/>
  <c r="N510" i="25"/>
  <c r="L472" i="25"/>
  <c r="I490" i="25"/>
  <c r="O581" i="25"/>
  <c r="M581" i="25"/>
  <c r="F605" i="25"/>
  <c r="M715" i="25"/>
  <c r="F123" i="25"/>
  <c r="AE123" i="25"/>
  <c r="I419" i="25" s="1"/>
  <c r="B373" i="25"/>
  <c r="N373" i="25"/>
  <c r="E397" i="25"/>
  <c r="K536" i="25"/>
  <c r="I536" i="25"/>
  <c r="G123" i="25"/>
  <c r="AF123" i="25"/>
  <c r="AR123" i="25"/>
  <c r="AR125" i="25" s="1"/>
  <c r="F430" i="25" s="1"/>
  <c r="G427" i="25"/>
  <c r="C373" i="25"/>
  <c r="O373" i="25"/>
  <c r="B391" i="25"/>
  <c r="N391" i="25"/>
  <c r="B409" i="25"/>
  <c r="N409" i="25"/>
  <c r="K445" i="25"/>
  <c r="J478" i="25"/>
  <c r="H508" i="25"/>
  <c r="H548" i="25" s="1"/>
  <c r="F503" i="25"/>
  <c r="D510" i="25"/>
  <c r="D550" i="25" s="1"/>
  <c r="D558" i="25" s="1"/>
  <c r="L536" i="25"/>
  <c r="L538" i="25" s="1"/>
  <c r="J536" i="25"/>
  <c r="J538" i="25" s="1"/>
  <c r="O652" i="25"/>
  <c r="K700" i="25"/>
  <c r="K701" i="25" s="1"/>
  <c r="D672" i="25"/>
  <c r="D673" i="25" s="1"/>
  <c r="G680" i="25"/>
  <c r="M708" i="25"/>
  <c r="M709" i="25" s="1"/>
  <c r="M711" i="25" s="1"/>
  <c r="N712" i="25"/>
  <c r="H557" i="25"/>
  <c r="H603" i="25"/>
  <c r="C606" i="25"/>
  <c r="L606" i="25"/>
  <c r="I606" i="25"/>
  <c r="J544" i="25"/>
  <c r="J545" i="25" s="1"/>
  <c r="C544" i="25"/>
  <c r="F544" i="25"/>
  <c r="I632" i="25"/>
  <c r="I603" i="25"/>
  <c r="G544" i="25"/>
  <c r="O544" i="25"/>
  <c r="G549" i="25"/>
  <c r="G572" i="25" s="1"/>
  <c r="L544" i="25"/>
  <c r="L545" i="25" s="1"/>
  <c r="M547" i="25"/>
  <c r="F547" i="25"/>
  <c r="F570" i="25" s="1"/>
  <c r="K550" i="25"/>
  <c r="I544" i="25"/>
  <c r="J496" i="25"/>
  <c r="K544" i="25"/>
  <c r="D567" i="25"/>
  <c r="K490" i="25"/>
  <c r="J520" i="25"/>
  <c r="F588" i="25"/>
  <c r="F649" i="25" s="1"/>
  <c r="F653" i="25" s="1"/>
  <c r="D490" i="25"/>
  <c r="L490" i="25"/>
  <c r="C520" i="25"/>
  <c r="C522" i="25" s="1"/>
  <c r="L567" i="25"/>
  <c r="J508" i="25"/>
  <c r="B472" i="25"/>
  <c r="N484" i="25"/>
  <c r="E490" i="25"/>
  <c r="K508" i="25"/>
  <c r="K548" i="25" s="1"/>
  <c r="K571" i="25" s="1"/>
  <c r="E472" i="25"/>
  <c r="O484" i="25"/>
  <c r="F490" i="25"/>
  <c r="N509" i="25"/>
  <c r="N549" i="25" s="1"/>
  <c r="M588" i="25"/>
  <c r="M634" i="25" s="1"/>
  <c r="F472" i="25"/>
  <c r="F521" i="25" s="1"/>
  <c r="H520" i="25"/>
  <c r="H528" i="25"/>
  <c r="B528" i="25"/>
  <c r="B536" i="25"/>
  <c r="M567" i="25"/>
  <c r="D588" i="25"/>
  <c r="D632" i="25" s="1"/>
  <c r="N588" i="25"/>
  <c r="N632" i="25" s="1"/>
  <c r="M549" i="25"/>
  <c r="G603" i="25"/>
  <c r="E548" i="25"/>
  <c r="E556" i="25" s="1"/>
  <c r="G581" i="25"/>
  <c r="E478" i="25"/>
  <c r="M528" i="25"/>
  <c r="M530" i="25" s="1"/>
  <c r="F567" i="25"/>
  <c r="L520" i="25"/>
  <c r="K507" i="25"/>
  <c r="K547" i="25" s="1"/>
  <c r="M478" i="25"/>
  <c r="N490" i="25"/>
  <c r="K520" i="25"/>
  <c r="M536" i="25"/>
  <c r="L507" i="25"/>
  <c r="L547" i="25" s="1"/>
  <c r="D472" i="25"/>
  <c r="D521" i="25" s="1"/>
  <c r="N478" i="25"/>
  <c r="F520" i="25"/>
  <c r="B581" i="25"/>
  <c r="E484" i="25"/>
  <c r="G520" i="25"/>
  <c r="C536" i="25"/>
  <c r="N567" i="25"/>
  <c r="H510" i="25"/>
  <c r="H550" i="25" s="1"/>
  <c r="H558" i="25" s="1"/>
  <c r="B549" i="25"/>
  <c r="B557" i="25" s="1"/>
  <c r="G496" i="25"/>
  <c r="C496" i="25"/>
  <c r="O507" i="25"/>
  <c r="O547" i="25" s="1"/>
  <c r="O570" i="25" s="1"/>
  <c r="M508" i="25"/>
  <c r="M548" i="25" s="1"/>
  <c r="M571" i="25" s="1"/>
  <c r="K509" i="25"/>
  <c r="K549" i="25" s="1"/>
  <c r="K572" i="25" s="1"/>
  <c r="I510" i="25"/>
  <c r="I550" i="25" s="1"/>
  <c r="B496" i="25"/>
  <c r="D503" i="25"/>
  <c r="D505" i="25" s="1"/>
  <c r="I528" i="25"/>
  <c r="I530" i="25" s="1"/>
  <c r="G528" i="25"/>
  <c r="H530" i="25" s="1"/>
  <c r="C528" i="25"/>
  <c r="C530" i="25" s="1"/>
  <c r="E588" i="25"/>
  <c r="E632" i="25" s="1"/>
  <c r="O588" i="25"/>
  <c r="O632" i="25" s="1"/>
  <c r="K588" i="25"/>
  <c r="K634" i="25" s="1"/>
  <c r="C548" i="25"/>
  <c r="C556" i="25" s="1"/>
  <c r="B550" i="25"/>
  <c r="B573" i="25" s="1"/>
  <c r="I478" i="25"/>
  <c r="N547" i="25"/>
  <c r="B520" i="25"/>
  <c r="N544" i="25"/>
  <c r="N545" i="25" s="1"/>
  <c r="I508" i="25"/>
  <c r="I548" i="25" s="1"/>
  <c r="I571" i="25" s="1"/>
  <c r="J490" i="25"/>
  <c r="E520" i="25"/>
  <c r="F522" i="25" s="1"/>
  <c r="H572" i="25"/>
  <c r="O490" i="25"/>
  <c r="L588" i="25"/>
  <c r="L634" i="25" s="1"/>
  <c r="I509" i="25"/>
  <c r="I549" i="25" s="1"/>
  <c r="C472" i="25"/>
  <c r="L510" i="25"/>
  <c r="G536" i="25"/>
  <c r="L465" i="25"/>
  <c r="L568" i="25" s="1"/>
  <c r="M496" i="25"/>
  <c r="B508" i="25"/>
  <c r="B548" i="25" s="1"/>
  <c r="B571" i="25" s="1"/>
  <c r="L509" i="25"/>
  <c r="L549" i="25" s="1"/>
  <c r="J510" i="25"/>
  <c r="J550" i="25" s="1"/>
  <c r="J558" i="25" s="1"/>
  <c r="H472" i="25"/>
  <c r="I503" i="25"/>
  <c r="I643" i="25" s="1"/>
  <c r="G508" i="25"/>
  <c r="G548" i="25" s="1"/>
  <c r="G556" i="25" s="1"/>
  <c r="E503" i="25"/>
  <c r="E643" i="25" s="1"/>
  <c r="C510" i="25"/>
  <c r="C550" i="25" s="1"/>
  <c r="C558" i="25" s="1"/>
  <c r="O510" i="25"/>
  <c r="O550" i="25" s="1"/>
  <c r="J528" i="25"/>
  <c r="F581" i="25"/>
  <c r="D581" i="25"/>
  <c r="K427" i="25"/>
  <c r="L439" i="25"/>
  <c r="N445" i="25"/>
  <c r="C458" i="25"/>
  <c r="T123" i="25"/>
  <c r="BL125" i="25"/>
  <c r="L397" i="25"/>
  <c r="M452" i="25"/>
  <c r="Q125" i="25"/>
  <c r="M429" i="25" s="1"/>
  <c r="M417" i="25"/>
  <c r="J458" i="25"/>
  <c r="J409" i="25"/>
  <c r="BG125" i="25"/>
  <c r="B431" i="25" s="1"/>
  <c r="K385" i="25"/>
  <c r="K409" i="25"/>
  <c r="D417" i="25"/>
  <c r="L409" i="25"/>
  <c r="L385" i="25"/>
  <c r="O648" i="25"/>
  <c r="O458" i="25"/>
  <c r="E123" i="25"/>
  <c r="AP123" i="25"/>
  <c r="F420" i="25" s="1"/>
  <c r="F421" i="25" s="1"/>
  <c r="BB123" i="25"/>
  <c r="J361" i="25"/>
  <c r="K397" i="25"/>
  <c r="K361" i="25"/>
  <c r="M439" i="25"/>
  <c r="L361" i="25"/>
  <c r="M367" i="25"/>
  <c r="K373" i="25"/>
  <c r="M397" i="25"/>
  <c r="J415" i="25"/>
  <c r="AC125" i="25"/>
  <c r="J429" i="25" s="1"/>
  <c r="J417" i="25"/>
  <c r="J439" i="25"/>
  <c r="K439" i="25"/>
  <c r="BI125" i="25"/>
  <c r="B429" i="25" s="1"/>
  <c r="M373" i="25"/>
  <c r="M409" i="25"/>
  <c r="L427" i="25"/>
  <c r="B458" i="25"/>
  <c r="J452" i="25"/>
  <c r="L452" i="25"/>
  <c r="J391" i="25"/>
  <c r="B397" i="25"/>
  <c r="K415" i="25"/>
  <c r="B421" i="25"/>
  <c r="BH125" i="25"/>
  <c r="B430" i="25" s="1"/>
  <c r="AF125" i="25"/>
  <c r="I430" i="25" s="1"/>
  <c r="I418" i="25"/>
  <c r="J367" i="25"/>
  <c r="R123" i="25"/>
  <c r="N427" i="25"/>
  <c r="N367" i="25"/>
  <c r="L373" i="25"/>
  <c r="N397" i="25"/>
  <c r="L415" i="25"/>
  <c r="M355" i="25"/>
  <c r="B415" i="25"/>
  <c r="U123" i="25"/>
  <c r="C415" i="25"/>
  <c r="O355" i="25"/>
  <c r="M361" i="25"/>
  <c r="B361" i="25"/>
  <c r="N361" i="25"/>
  <c r="B367" i="25"/>
  <c r="J385" i="25"/>
  <c r="G409" i="25"/>
  <c r="C439" i="25"/>
  <c r="O439" i="25"/>
  <c r="B452" i="25"/>
  <c r="K452" i="25"/>
  <c r="C355" i="25"/>
  <c r="D415" i="25"/>
  <c r="D355" i="25"/>
  <c r="E355" i="25"/>
  <c r="J373" i="25"/>
  <c r="J379" i="25"/>
  <c r="B439" i="25"/>
  <c r="B123" i="25"/>
  <c r="B125" i="25" s="1"/>
  <c r="N123" i="25"/>
  <c r="AA123" i="25"/>
  <c r="AM123" i="25"/>
  <c r="AY123" i="25"/>
  <c r="BJ125" i="25"/>
  <c r="C361" i="25"/>
  <c r="O361" i="25"/>
  <c r="C367" i="25"/>
  <c r="H379" i="25"/>
  <c r="B417" i="25"/>
  <c r="E445" i="25"/>
  <c r="M643" i="25"/>
  <c r="N415" i="25"/>
  <c r="L445" i="25"/>
  <c r="S123" i="25"/>
  <c r="BC123" i="25"/>
  <c r="B355" i="25"/>
  <c r="N355" i="25"/>
  <c r="O636" i="25"/>
  <c r="E415" i="25"/>
  <c r="N439" i="25"/>
  <c r="Z123" i="25"/>
  <c r="C123" i="25"/>
  <c r="C125" i="25" s="1"/>
  <c r="O123" i="25"/>
  <c r="AB123" i="25"/>
  <c r="AN123" i="25"/>
  <c r="AZ123" i="25"/>
  <c r="M123" i="25"/>
  <c r="AL123" i="25"/>
  <c r="AX123" i="25"/>
  <c r="I125" i="25"/>
  <c r="N432" i="25" s="1"/>
  <c r="N433" i="25" s="1"/>
  <c r="AT125" i="25"/>
  <c r="E432" i="25" s="1"/>
  <c r="E433" i="25" s="1"/>
  <c r="BF125" i="25"/>
  <c r="B432" i="25" s="1"/>
  <c r="B433" i="25" s="1"/>
  <c r="BK125" i="25"/>
  <c r="D361" i="25"/>
  <c r="D367" i="25"/>
  <c r="J397" i="25"/>
  <c r="I415" i="25"/>
  <c r="L458" i="25"/>
  <c r="L521" i="25"/>
  <c r="L642" i="25"/>
  <c r="L511" i="25"/>
  <c r="I558" i="25"/>
  <c r="I573" i="25"/>
  <c r="O573" i="25"/>
  <c r="O558" i="25"/>
  <c r="H573" i="25"/>
  <c r="B529" i="25"/>
  <c r="M556" i="25"/>
  <c r="AO125" i="25"/>
  <c r="G429" i="25" s="1"/>
  <c r="L597" i="25"/>
  <c r="G529" i="25"/>
  <c r="N573" i="25"/>
  <c r="N558" i="25"/>
  <c r="D125" i="25"/>
  <c r="H642" i="25"/>
  <c r="H466" i="25"/>
  <c r="N555" i="25"/>
  <c r="N570" i="25"/>
  <c r="C507" i="25"/>
  <c r="C547" i="25" s="1"/>
  <c r="C465" i="25"/>
  <c r="K696" i="25"/>
  <c r="J697" i="25"/>
  <c r="J699" i="25" s="1"/>
  <c r="K573" i="25"/>
  <c r="K558" i="25"/>
  <c r="G503" i="25"/>
  <c r="E509" i="25"/>
  <c r="E549" i="25" s="1"/>
  <c r="C608" i="25"/>
  <c r="G361" i="25"/>
  <c r="H361" i="25"/>
  <c r="G373" i="25"/>
  <c r="G507" i="25"/>
  <c r="G547" i="25" s="1"/>
  <c r="H507" i="25"/>
  <c r="H547" i="25" s="1"/>
  <c r="G522" i="25"/>
  <c r="H391" i="25"/>
  <c r="C643" i="25"/>
  <c r="C504" i="25"/>
  <c r="AI123" i="25"/>
  <c r="G379" i="25"/>
  <c r="F397" i="25"/>
  <c r="M427" i="25"/>
  <c r="M458" i="25"/>
  <c r="M391" i="25"/>
  <c r="O415" i="25"/>
  <c r="G439" i="25"/>
  <c r="M445" i="25"/>
  <c r="F648" i="25"/>
  <c r="F655" i="25" s="1"/>
  <c r="F458" i="25"/>
  <c r="D458" i="25"/>
  <c r="I465" i="25"/>
  <c r="I597" i="25" s="1"/>
  <c r="H496" i="25"/>
  <c r="K530" i="25"/>
  <c r="N537" i="25"/>
  <c r="F557" i="25"/>
  <c r="G637" i="25"/>
  <c r="K636" i="25"/>
  <c r="K637" i="25"/>
  <c r="J573" i="25"/>
  <c r="H571" i="25"/>
  <c r="H556" i="25"/>
  <c r="F643" i="25"/>
  <c r="F644" i="25"/>
  <c r="H125" i="25"/>
  <c r="B521" i="25"/>
  <c r="O522" i="25"/>
  <c r="AD125" i="25"/>
  <c r="I432" i="25" s="1"/>
  <c r="I639" i="25" s="1"/>
  <c r="D608" i="25"/>
  <c r="D603" i="25"/>
  <c r="O643" i="25"/>
  <c r="E637" i="25"/>
  <c r="E379" i="25"/>
  <c r="E636" i="25"/>
  <c r="F439" i="25"/>
  <c r="J123" i="25"/>
  <c r="AU123" i="25"/>
  <c r="K123" i="25"/>
  <c r="X123" i="25"/>
  <c r="AJ123" i="25"/>
  <c r="AV123" i="25"/>
  <c r="BD125" i="25"/>
  <c r="C430" i="25" s="1"/>
  <c r="F367" i="25"/>
  <c r="H637" i="25"/>
  <c r="G397" i="25"/>
  <c r="F409" i="25"/>
  <c r="D427" i="25"/>
  <c r="G648" i="25"/>
  <c r="G655" i="25" s="1"/>
  <c r="G458" i="25"/>
  <c r="E458" i="25"/>
  <c r="K465" i="25"/>
  <c r="I496" i="25"/>
  <c r="L550" i="25"/>
  <c r="D548" i="25"/>
  <c r="L529" i="25"/>
  <c r="G557" i="25"/>
  <c r="G567" i="25"/>
  <c r="G632" i="25"/>
  <c r="G634" i="25"/>
  <c r="G649" i="25"/>
  <c r="AQ125" i="25"/>
  <c r="F431" i="25" s="1"/>
  <c r="M537" i="25"/>
  <c r="L637" i="25"/>
  <c r="L636" i="25"/>
  <c r="D507" i="25"/>
  <c r="D547" i="25" s="1"/>
  <c r="D465" i="25"/>
  <c r="N508" i="25"/>
  <c r="N548" i="25" s="1"/>
  <c r="N465" i="25"/>
  <c r="AS125" i="25"/>
  <c r="F429" i="25" s="1"/>
  <c r="O608" i="25"/>
  <c r="F452" i="25"/>
  <c r="AE125" i="25"/>
  <c r="I431" i="25" s="1"/>
  <c r="C636" i="25"/>
  <c r="N644" i="25"/>
  <c r="N505" i="25"/>
  <c r="K605" i="25"/>
  <c r="D636" i="25"/>
  <c r="N643" i="25"/>
  <c r="F379" i="25"/>
  <c r="M544" i="25"/>
  <c r="N649" i="25"/>
  <c r="N634" i="25"/>
  <c r="C644" i="25"/>
  <c r="O644" i="25"/>
  <c r="L700" i="25"/>
  <c r="W123" i="25"/>
  <c r="L123" i="25"/>
  <c r="Y123" i="25"/>
  <c r="AK123" i="25"/>
  <c r="AW123" i="25"/>
  <c r="BE125" i="25"/>
  <c r="C429" i="25" s="1"/>
  <c r="G367" i="25"/>
  <c r="K379" i="25"/>
  <c r="C484" i="25"/>
  <c r="B490" i="25"/>
  <c r="C505" i="25"/>
  <c r="H567" i="25"/>
  <c r="L704" i="25"/>
  <c r="B556" i="25"/>
  <c r="E507" i="25"/>
  <c r="E547" i="25" s="1"/>
  <c r="E465" i="25"/>
  <c r="O465" i="25"/>
  <c r="O597" i="25" s="1"/>
  <c r="O508" i="25"/>
  <c r="O548" i="25" s="1"/>
  <c r="H452" i="25"/>
  <c r="H415" i="25"/>
  <c r="H385" i="25"/>
  <c r="M644" i="25"/>
  <c r="B597" i="25"/>
  <c r="F361" i="25"/>
  <c r="H373" i="25"/>
  <c r="F508" i="25"/>
  <c r="F548" i="25" s="1"/>
  <c r="F465" i="25"/>
  <c r="AG125" i="25"/>
  <c r="I429" i="25" s="1"/>
  <c r="F355" i="25"/>
  <c r="H367" i="25"/>
  <c r="J636" i="25"/>
  <c r="J637" i="25"/>
  <c r="L379" i="25"/>
  <c r="F427" i="25"/>
  <c r="D445" i="25"/>
  <c r="B465" i="25"/>
  <c r="B507" i="25"/>
  <c r="B547" i="25" s="1"/>
  <c r="L508" i="25"/>
  <c r="L548" i="25" s="1"/>
  <c r="J509" i="25"/>
  <c r="J549" i="25" s="1"/>
  <c r="M465" i="25"/>
  <c r="M597" i="25" s="1"/>
  <c r="D484" i="25"/>
  <c r="C490" i="25"/>
  <c r="H503" i="25"/>
  <c r="D644" i="25"/>
  <c r="D504" i="25"/>
  <c r="K557" i="25"/>
  <c r="I567" i="25"/>
  <c r="G537" i="25"/>
  <c r="M636" i="25"/>
  <c r="M637" i="25"/>
  <c r="F385" i="25"/>
  <c r="F415" i="25"/>
  <c r="H445" i="25"/>
  <c r="J445" i="25"/>
  <c r="H648" i="25"/>
  <c r="H655" i="25" s="1"/>
  <c r="H458" i="25"/>
  <c r="I507" i="25"/>
  <c r="I547" i="25" s="1"/>
  <c r="J503" i="25"/>
  <c r="H536" i="25"/>
  <c r="D605" i="25"/>
  <c r="B606" i="25"/>
  <c r="N606" i="25"/>
  <c r="L607" i="25"/>
  <c r="J608" i="25"/>
  <c r="I640" i="25"/>
  <c r="O716" i="25"/>
  <c r="N717" i="25"/>
  <c r="N719" i="25" s="1"/>
  <c r="B636" i="25"/>
  <c r="B637" i="25"/>
  <c r="N636" i="25"/>
  <c r="N637" i="25"/>
  <c r="G385" i="25"/>
  <c r="G415" i="25"/>
  <c r="L484" i="25"/>
  <c r="K503" i="25"/>
  <c r="M529" i="25"/>
  <c r="E676" i="25"/>
  <c r="I692" i="25"/>
  <c r="H693" i="25"/>
  <c r="H695" i="25" s="1"/>
  <c r="C637" i="25"/>
  <c r="O637" i="25"/>
  <c r="K391" i="25"/>
  <c r="I433" i="25"/>
  <c r="I458" i="25"/>
  <c r="K472" i="25"/>
  <c r="M484" i="25"/>
  <c r="K484" i="25"/>
  <c r="E496" i="25"/>
  <c r="L503" i="25"/>
  <c r="H632" i="25"/>
  <c r="H649" i="25"/>
  <c r="F683" i="25"/>
  <c r="D637" i="25"/>
  <c r="D379" i="25"/>
  <c r="B379" i="25"/>
  <c r="I385" i="25"/>
  <c r="D409" i="25"/>
  <c r="K648" i="25"/>
  <c r="K655" i="25" s="1"/>
  <c r="K458" i="25"/>
  <c r="J548" i="25"/>
  <c r="G478" i="25"/>
  <c r="F496" i="25"/>
  <c r="F550" i="25"/>
  <c r="C581" i="25"/>
  <c r="G636" i="25"/>
  <c r="F636" i="25"/>
  <c r="F637" i="25"/>
  <c r="N639" i="25"/>
  <c r="D528" i="25"/>
  <c r="E581" i="25"/>
  <c r="I649" i="25"/>
  <c r="I590" i="25"/>
  <c r="J465" i="25"/>
  <c r="J658" i="25" s="1"/>
  <c r="J507" i="25"/>
  <c r="J547" i="25" s="1"/>
  <c r="E528" i="25"/>
  <c r="G684" i="25"/>
  <c r="F528" i="25"/>
  <c r="G530" i="25" s="1"/>
  <c r="E536" i="25"/>
  <c r="B588" i="25"/>
  <c r="B640" i="25" s="1"/>
  <c r="I637" i="25"/>
  <c r="I636" i="25"/>
  <c r="N458" i="25"/>
  <c r="F536" i="25"/>
  <c r="H581" i="25"/>
  <c r="C588" i="25"/>
  <c r="D544" i="25"/>
  <c r="J581" i="25"/>
  <c r="O606" i="25"/>
  <c r="M607" i="25"/>
  <c r="K608" i="25"/>
  <c r="I699" i="25"/>
  <c r="E567" i="25"/>
  <c r="N607" i="25"/>
  <c r="O721" i="25"/>
  <c r="O722" i="25" s="1"/>
  <c r="O655" i="25"/>
  <c r="O654" i="25"/>
  <c r="H688" i="25"/>
  <c r="G689" i="25"/>
  <c r="G691" i="25" s="1"/>
  <c r="K703" i="25"/>
  <c r="G597" i="25"/>
  <c r="D675" i="25"/>
  <c r="N608" i="25"/>
  <c r="J588" i="25"/>
  <c r="J603" i="25" s="1"/>
  <c r="O661" i="15"/>
  <c r="P661" i="19"/>
  <c r="P661" i="18"/>
  <c r="O614" i="20"/>
  <c r="P629" i="19"/>
  <c r="P628" i="19"/>
  <c r="P627" i="19"/>
  <c r="P626" i="19"/>
  <c r="P624" i="19"/>
  <c r="P623" i="19"/>
  <c r="P622" i="19"/>
  <c r="P621" i="19"/>
  <c r="P619" i="19"/>
  <c r="P618" i="19"/>
  <c r="P617" i="19"/>
  <c r="P616" i="19"/>
  <c r="P614" i="19"/>
  <c r="P613" i="19"/>
  <c r="P612" i="19"/>
  <c r="P611" i="19"/>
  <c r="P602" i="19"/>
  <c r="P608" i="19" s="1"/>
  <c r="P601" i="19"/>
  <c r="P607" i="19" s="1"/>
  <c r="P600" i="19"/>
  <c r="P599" i="19"/>
  <c r="P605" i="19" s="1"/>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8" i="19" s="1"/>
  <c r="P456" i="19"/>
  <c r="P455" i="19"/>
  <c r="P454" i="19"/>
  <c r="P451" i="19"/>
  <c r="P450" i="19"/>
  <c r="P449" i="19"/>
  <c r="P448" i="19"/>
  <c r="P444" i="19"/>
  <c r="P443" i="19"/>
  <c r="P442" i="19"/>
  <c r="P441" i="19"/>
  <c r="P438" i="19"/>
  <c r="P439" i="19" s="1"/>
  <c r="P437" i="19"/>
  <c r="P436" i="19"/>
  <c r="P435" i="19"/>
  <c r="P414" i="19"/>
  <c r="P413" i="19"/>
  <c r="P412" i="19"/>
  <c r="P411" i="19"/>
  <c r="P408" i="19"/>
  <c r="P407" i="19"/>
  <c r="P406" i="19"/>
  <c r="P405" i="19"/>
  <c r="P402" i="19"/>
  <c r="P409" i="19" s="1"/>
  <c r="P401" i="19"/>
  <c r="P400" i="19"/>
  <c r="P399" i="19"/>
  <c r="P396" i="19"/>
  <c r="P397" i="19" s="1"/>
  <c r="P395" i="19"/>
  <c r="P394" i="19"/>
  <c r="P393" i="19"/>
  <c r="P390" i="19"/>
  <c r="P389" i="19"/>
  <c r="P388" i="19"/>
  <c r="P387" i="19"/>
  <c r="P384" i="19"/>
  <c r="P385" i="19" s="1"/>
  <c r="P383" i="19"/>
  <c r="P382" i="19"/>
  <c r="P381" i="19"/>
  <c r="P378" i="19"/>
  <c r="P379" i="19" s="1"/>
  <c r="P377" i="19"/>
  <c r="P376" i="19"/>
  <c r="P375" i="19"/>
  <c r="P372" i="19"/>
  <c r="P371" i="19"/>
  <c r="P370" i="19"/>
  <c r="P369" i="19"/>
  <c r="P366" i="19"/>
  <c r="P367" i="19" s="1"/>
  <c r="P365" i="19"/>
  <c r="P364" i="19"/>
  <c r="P363" i="19"/>
  <c r="P360" i="19"/>
  <c r="P361" i="19" s="1"/>
  <c r="P359" i="19"/>
  <c r="P358" i="19"/>
  <c r="P357" i="19"/>
  <c r="P354" i="19"/>
  <c r="P355" i="19" s="1"/>
  <c r="P353" i="19"/>
  <c r="P352" i="19"/>
  <c r="P351" i="19"/>
  <c r="P213" i="19"/>
  <c r="P215" i="19" s="1"/>
  <c r="P122" i="19"/>
  <c r="P124" i="19" s="1"/>
  <c r="P121" i="19"/>
  <c r="P120" i="19"/>
  <c r="P119" i="19"/>
  <c r="P819" i="18"/>
  <c r="P813" i="18"/>
  <c r="P807" i="18"/>
  <c r="P801" i="18"/>
  <c r="P795" i="18"/>
  <c r="P788" i="18"/>
  <c r="P781" i="18"/>
  <c r="P782"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495" i="18"/>
  <c r="P494" i="18"/>
  <c r="P493" i="18"/>
  <c r="P492" i="18"/>
  <c r="P489" i="18"/>
  <c r="P488" i="18"/>
  <c r="P487" i="18"/>
  <c r="P486" i="18"/>
  <c r="P483" i="18"/>
  <c r="P482" i="18"/>
  <c r="P481" i="18"/>
  <c r="P484" i="18" s="1"/>
  <c r="P480" i="18"/>
  <c r="P477" i="18"/>
  <c r="P478" i="18" s="1"/>
  <c r="P476" i="18"/>
  <c r="P475" i="18"/>
  <c r="P474" i="18"/>
  <c r="P471" i="18"/>
  <c r="P470" i="18"/>
  <c r="P469" i="18"/>
  <c r="P468" i="18"/>
  <c r="P464" i="18"/>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2" i="18"/>
  <c r="P121" i="18"/>
  <c r="P120" i="18"/>
  <c r="P119" i="18"/>
  <c r="P123" i="18" s="1"/>
  <c r="P125" i="18" s="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T663" i="30" l="1"/>
  <c r="T665" i="30" s="1"/>
  <c r="T660" i="30"/>
  <c r="T661" i="30"/>
  <c r="V654" i="30"/>
  <c r="V652" i="30"/>
  <c r="V650" i="30"/>
  <c r="P656" i="34"/>
  <c r="P709" i="34"/>
  <c r="O654" i="34"/>
  <c r="P721" i="34"/>
  <c r="P723" i="34" s="1"/>
  <c r="O709" i="34"/>
  <c r="O710" i="34" s="1"/>
  <c r="P652" i="34"/>
  <c r="P717" i="34"/>
  <c r="P718" i="34" s="1"/>
  <c r="P652" i="25"/>
  <c r="Q656" i="34"/>
  <c r="O717" i="34"/>
  <c r="P654" i="34"/>
  <c r="O655" i="34"/>
  <c r="O652" i="34"/>
  <c r="Q655" i="34"/>
  <c r="P665" i="34" s="1"/>
  <c r="P670" i="34" s="1"/>
  <c r="P655" i="25"/>
  <c r="Q655" i="25" s="1"/>
  <c r="P665" i="25" s="1"/>
  <c r="P721" i="25"/>
  <c r="P723" i="25" s="1"/>
  <c r="P521" i="34"/>
  <c r="P529" i="34"/>
  <c r="P568" i="34"/>
  <c r="P658" i="34"/>
  <c r="P504" i="34"/>
  <c r="P710" i="34"/>
  <c r="P711" i="34"/>
  <c r="N538" i="34"/>
  <c r="M504" i="34"/>
  <c r="C521" i="34"/>
  <c r="K571" i="34"/>
  <c r="C568" i="34"/>
  <c r="M537" i="34"/>
  <c r="N589" i="34"/>
  <c r="M530" i="34"/>
  <c r="P538" i="34"/>
  <c r="P537" i="34"/>
  <c r="P722" i="34"/>
  <c r="C504" i="34"/>
  <c r="L537" i="34"/>
  <c r="C642" i="34"/>
  <c r="L511" i="34"/>
  <c r="M590" i="34"/>
  <c r="N568" i="34"/>
  <c r="K642" i="34"/>
  <c r="K645" i="34" s="1"/>
  <c r="G571" i="34"/>
  <c r="J573" i="34"/>
  <c r="E649" i="34"/>
  <c r="E653" i="34" s="1"/>
  <c r="I590" i="34"/>
  <c r="G529" i="34"/>
  <c r="C658" i="34"/>
  <c r="N529" i="34"/>
  <c r="G658" i="34"/>
  <c r="K530" i="34"/>
  <c r="K504" i="34"/>
  <c r="K597" i="34"/>
  <c r="E634" i="34"/>
  <c r="D529" i="34"/>
  <c r="L521" i="34"/>
  <c r="F557" i="34"/>
  <c r="F640" i="34"/>
  <c r="O530" i="34"/>
  <c r="J557" i="34"/>
  <c r="P719" i="34"/>
  <c r="M658" i="34"/>
  <c r="L530" i="34"/>
  <c r="N590" i="34"/>
  <c r="C645" i="34"/>
  <c r="M589" i="34"/>
  <c r="I589" i="34"/>
  <c r="L570" i="34"/>
  <c r="K466" i="34"/>
  <c r="P558" i="34"/>
  <c r="P573" i="34"/>
  <c r="L658" i="34"/>
  <c r="J597" i="34"/>
  <c r="M632" i="34"/>
  <c r="L504" i="34"/>
  <c r="K570" i="34"/>
  <c r="E632" i="34"/>
  <c r="C511" i="34"/>
  <c r="C551" i="34" s="1"/>
  <c r="L597" i="34"/>
  <c r="P571" i="34"/>
  <c r="P556" i="34"/>
  <c r="C529" i="34"/>
  <c r="I558" i="34"/>
  <c r="D466" i="34"/>
  <c r="L557" i="34"/>
  <c r="L572" i="34"/>
  <c r="P650" i="34"/>
  <c r="P663" i="34" s="1"/>
  <c r="P653" i="34"/>
  <c r="C634" i="34"/>
  <c r="O557" i="34"/>
  <c r="M640" i="34"/>
  <c r="M649" i="34"/>
  <c r="M656" i="34" s="1"/>
  <c r="I688" i="34"/>
  <c r="N537" i="34"/>
  <c r="G545" i="34"/>
  <c r="M603" i="34"/>
  <c r="M529" i="34"/>
  <c r="L545" i="34"/>
  <c r="K568" i="34"/>
  <c r="L645" i="34"/>
  <c r="N557" i="34"/>
  <c r="E530" i="34"/>
  <c r="E522" i="34"/>
  <c r="H558" i="34"/>
  <c r="D590" i="34"/>
  <c r="P466" i="34"/>
  <c r="P642" i="34"/>
  <c r="P645" i="34" s="1"/>
  <c r="P511" i="34"/>
  <c r="P545" i="34"/>
  <c r="P589" i="34"/>
  <c r="P557" i="34"/>
  <c r="P572" i="34"/>
  <c r="C649" i="34"/>
  <c r="C656" i="34" s="1"/>
  <c r="C640" i="34"/>
  <c r="F590" i="34"/>
  <c r="F649" i="34"/>
  <c r="F634" i="34"/>
  <c r="L640" i="34"/>
  <c r="E589" i="34"/>
  <c r="G640" i="34"/>
  <c r="G649" i="34"/>
  <c r="G656" i="34" s="1"/>
  <c r="J504" i="34"/>
  <c r="L603" i="34"/>
  <c r="K545" i="34"/>
  <c r="H538" i="34"/>
  <c r="B570" i="34"/>
  <c r="B555" i="34"/>
  <c r="E570" i="34"/>
  <c r="E555" i="34"/>
  <c r="C571" i="34"/>
  <c r="C556" i="34"/>
  <c r="O558" i="34"/>
  <c r="O573" i="34"/>
  <c r="O663" i="34"/>
  <c r="F642" i="34"/>
  <c r="F658" i="34"/>
  <c r="F511" i="34"/>
  <c r="F466" i="34"/>
  <c r="I545" i="34"/>
  <c r="K603" i="34"/>
  <c r="N556" i="34"/>
  <c r="N571" i="34"/>
  <c r="N713" i="34"/>
  <c r="N715" i="34" s="1"/>
  <c r="O712" i="34"/>
  <c r="H684" i="34"/>
  <c r="G685" i="34"/>
  <c r="G687" i="34" s="1"/>
  <c r="H545" i="34"/>
  <c r="O521" i="34"/>
  <c r="O522" i="34"/>
  <c r="F545" i="34"/>
  <c r="I537" i="34"/>
  <c r="E571" i="34"/>
  <c r="E556" i="34"/>
  <c r="K551" i="34"/>
  <c r="K512" i="34"/>
  <c r="I597" i="34"/>
  <c r="F644" i="34"/>
  <c r="F505" i="34"/>
  <c r="F504" i="34"/>
  <c r="F643" i="34"/>
  <c r="H642" i="34"/>
  <c r="H645" i="34" s="1"/>
  <c r="H511" i="34"/>
  <c r="H466" i="34"/>
  <c r="H555" i="34"/>
  <c r="H570" i="34"/>
  <c r="D557" i="34"/>
  <c r="D572" i="34"/>
  <c r="E643" i="34"/>
  <c r="E644" i="34"/>
  <c r="E505" i="34"/>
  <c r="E504" i="34"/>
  <c r="J589" i="34"/>
  <c r="J649" i="34"/>
  <c r="J634" i="34"/>
  <c r="J632" i="34"/>
  <c r="J603" i="34"/>
  <c r="J590" i="34"/>
  <c r="E572" i="34"/>
  <c r="E557" i="34"/>
  <c r="F521" i="34"/>
  <c r="L590" i="34"/>
  <c r="L632" i="34"/>
  <c r="L649" i="34"/>
  <c r="L589" i="34"/>
  <c r="L634" i="34"/>
  <c r="F529" i="34"/>
  <c r="I570" i="34"/>
  <c r="I555" i="34"/>
  <c r="L701" i="34"/>
  <c r="L703" i="34" s="1"/>
  <c r="M700" i="34"/>
  <c r="H521" i="34"/>
  <c r="I650" i="34"/>
  <c r="I656" i="34"/>
  <c r="I663" i="34" s="1"/>
  <c r="I653" i="34"/>
  <c r="C650" i="34"/>
  <c r="M597" i="34"/>
  <c r="M511" i="34"/>
  <c r="M466" i="34"/>
  <c r="M642" i="34"/>
  <c r="M645" i="34" s="1"/>
  <c r="C558" i="34"/>
  <c r="C573" i="34"/>
  <c r="G677" i="34"/>
  <c r="G679" i="34" s="1"/>
  <c r="H676" i="34"/>
  <c r="F672" i="34"/>
  <c r="E673" i="34"/>
  <c r="E675" i="34" s="1"/>
  <c r="O555" i="34"/>
  <c r="O570" i="34"/>
  <c r="O571" i="34"/>
  <c r="O556" i="34"/>
  <c r="B658" i="34"/>
  <c r="B529" i="34"/>
  <c r="B568" i="34"/>
  <c r="B511" i="34"/>
  <c r="O723" i="34"/>
  <c r="H650" i="34"/>
  <c r="H653" i="34"/>
  <c r="H656" i="34"/>
  <c r="H663" i="34" s="1"/>
  <c r="D573" i="34"/>
  <c r="D558" i="34"/>
  <c r="I568" i="34"/>
  <c r="M557" i="34"/>
  <c r="M572" i="34"/>
  <c r="B504" i="34"/>
  <c r="F589" i="34"/>
  <c r="B545" i="34"/>
  <c r="H572" i="34"/>
  <c r="H557" i="34"/>
  <c r="J645" i="34"/>
  <c r="C466" i="34"/>
  <c r="J522" i="34"/>
  <c r="J521" i="34"/>
  <c r="F537" i="34"/>
  <c r="J511" i="34"/>
  <c r="K513" i="34" s="1"/>
  <c r="J642" i="34"/>
  <c r="J466" i="34"/>
  <c r="J658" i="34"/>
  <c r="J568" i="34"/>
  <c r="F570" i="34"/>
  <c r="F555" i="34"/>
  <c r="K558" i="34"/>
  <c r="K573" i="34"/>
  <c r="M705" i="34"/>
  <c r="M707" i="34" s="1"/>
  <c r="N704" i="34"/>
  <c r="M555" i="34"/>
  <c r="M570" i="34"/>
  <c r="F597" i="34"/>
  <c r="E642" i="34"/>
  <c r="E466" i="34"/>
  <c r="E511" i="34"/>
  <c r="E597" i="34"/>
  <c r="E537" i="34"/>
  <c r="O645" i="34"/>
  <c r="K649" i="34"/>
  <c r="K634" i="34"/>
  <c r="K589" i="34"/>
  <c r="K590" i="34"/>
  <c r="K632" i="34"/>
  <c r="B653" i="34"/>
  <c r="B656" i="34"/>
  <c r="I511" i="34"/>
  <c r="I642" i="34"/>
  <c r="I645" i="34" s="1"/>
  <c r="I466" i="34"/>
  <c r="G680" i="34"/>
  <c r="F681" i="34"/>
  <c r="F683" i="34" s="1"/>
  <c r="I530" i="34"/>
  <c r="I529" i="34"/>
  <c r="G653" i="34"/>
  <c r="N558" i="34"/>
  <c r="N573" i="34"/>
  <c r="N653" i="34"/>
  <c r="N656" i="34"/>
  <c r="D551" i="34"/>
  <c r="D512" i="34"/>
  <c r="D644" i="34"/>
  <c r="D643" i="34"/>
  <c r="D504" i="34"/>
  <c r="D505" i="34"/>
  <c r="D653" i="34"/>
  <c r="D656" i="34"/>
  <c r="B589" i="34"/>
  <c r="F556" i="34"/>
  <c r="F571" i="34"/>
  <c r="N521" i="34"/>
  <c r="N522" i="34"/>
  <c r="J529" i="34"/>
  <c r="J530" i="34"/>
  <c r="H589" i="34"/>
  <c r="N658" i="34"/>
  <c r="N511" i="34"/>
  <c r="N466" i="34"/>
  <c r="N642" i="34"/>
  <c r="N645" i="34" s="1"/>
  <c r="N545" i="34"/>
  <c r="D571" i="34"/>
  <c r="D556" i="34"/>
  <c r="N504" i="34"/>
  <c r="O658" i="34"/>
  <c r="I658" i="34"/>
  <c r="I689" i="34"/>
  <c r="I691" i="34" s="1"/>
  <c r="J688" i="34"/>
  <c r="L696" i="34"/>
  <c r="K697" i="34"/>
  <c r="K699" i="34" s="1"/>
  <c r="J692" i="34"/>
  <c r="I693" i="34"/>
  <c r="I695" i="34" s="1"/>
  <c r="J640" i="34"/>
  <c r="I521" i="34"/>
  <c r="N555" i="34"/>
  <c r="N570" i="34"/>
  <c r="I504" i="34"/>
  <c r="O597" i="34"/>
  <c r="O511" i="34"/>
  <c r="O466" i="34"/>
  <c r="O642" i="34"/>
  <c r="G642" i="34"/>
  <c r="G645" i="34" s="1"/>
  <c r="G511" i="34"/>
  <c r="G466" i="34"/>
  <c r="L551" i="34"/>
  <c r="L513" i="34"/>
  <c r="L512" i="34"/>
  <c r="E568" i="34"/>
  <c r="P665" i="30"/>
  <c r="P590" i="30"/>
  <c r="P573" i="30"/>
  <c r="P558" i="30"/>
  <c r="P572" i="30"/>
  <c r="P557" i="30"/>
  <c r="P555" i="30"/>
  <c r="P570" i="30"/>
  <c r="C522" i="30"/>
  <c r="H603" i="30"/>
  <c r="H632" i="30"/>
  <c r="F572" i="30"/>
  <c r="O432" i="30"/>
  <c r="P432" i="30"/>
  <c r="P643" i="30"/>
  <c r="P505" i="30"/>
  <c r="P504" i="30"/>
  <c r="P644" i="30"/>
  <c r="P511" i="30"/>
  <c r="P544" i="30"/>
  <c r="P545" i="30" s="1"/>
  <c r="J545" i="30"/>
  <c r="H640" i="30"/>
  <c r="E677" i="30"/>
  <c r="E679" i="30" s="1"/>
  <c r="H590" i="30"/>
  <c r="G603" i="30"/>
  <c r="O590" i="30"/>
  <c r="P658" i="30"/>
  <c r="Q658" i="30" s="1"/>
  <c r="H689" i="30"/>
  <c r="H691" i="30" s="1"/>
  <c r="I688" i="30"/>
  <c r="O529" i="30"/>
  <c r="P538" i="30"/>
  <c r="J529" i="30"/>
  <c r="O717" i="30"/>
  <c r="O718" i="30" s="1"/>
  <c r="P716" i="30"/>
  <c r="P717" i="30" s="1"/>
  <c r="P466" i="30"/>
  <c r="O589" i="30"/>
  <c r="B521" i="30"/>
  <c r="F530" i="30"/>
  <c r="C529" i="30"/>
  <c r="F522" i="30"/>
  <c r="O419" i="30"/>
  <c r="P419" i="30"/>
  <c r="J640" i="30"/>
  <c r="E522" i="30"/>
  <c r="K538" i="30"/>
  <c r="G522" i="30"/>
  <c r="P653" i="30"/>
  <c r="P650" i="30"/>
  <c r="P663" i="30" s="1"/>
  <c r="E529" i="30"/>
  <c r="F529" i="30"/>
  <c r="H649" i="30"/>
  <c r="J568" i="30"/>
  <c r="M545" i="30"/>
  <c r="G125" i="30"/>
  <c r="P418" i="30"/>
  <c r="P722" i="30"/>
  <c r="O719" i="30"/>
  <c r="H572" i="30"/>
  <c r="F640" i="30"/>
  <c r="I545" i="30"/>
  <c r="N555" i="30"/>
  <c r="N570" i="30"/>
  <c r="L537" i="30"/>
  <c r="H545" i="30"/>
  <c r="G640" i="30"/>
  <c r="F597" i="30"/>
  <c r="N417" i="30"/>
  <c r="L125" i="30"/>
  <c r="N429" i="30" s="1"/>
  <c r="Q125" i="30"/>
  <c r="M429" i="30" s="1"/>
  <c r="M417" i="30"/>
  <c r="F125" i="30"/>
  <c r="M125" i="30"/>
  <c r="M432" i="30" s="1"/>
  <c r="M420" i="30"/>
  <c r="M421" i="30" s="1"/>
  <c r="H125" i="30"/>
  <c r="O417" i="30"/>
  <c r="R125" i="30"/>
  <c r="L432" i="30" s="1"/>
  <c r="L420" i="30"/>
  <c r="L421" i="30" s="1"/>
  <c r="N125" i="30"/>
  <c r="M431" i="30" s="1"/>
  <c r="M419" i="30"/>
  <c r="C512" i="30"/>
  <c r="C551" i="30"/>
  <c r="L665" i="30"/>
  <c r="L670" i="30" s="1"/>
  <c r="K665" i="30"/>
  <c r="K670" i="30" s="1"/>
  <c r="J665" i="30"/>
  <c r="J670" i="30" s="1"/>
  <c r="I665" i="30"/>
  <c r="I670" i="30" s="1"/>
  <c r="H665" i="30"/>
  <c r="H670" i="30" s="1"/>
  <c r="G665" i="30"/>
  <c r="G670" i="30" s="1"/>
  <c r="F665" i="30"/>
  <c r="F670" i="30" s="1"/>
  <c r="E665" i="30"/>
  <c r="E670" i="30" s="1"/>
  <c r="D665" i="30"/>
  <c r="D670" i="30" s="1"/>
  <c r="M665" i="30"/>
  <c r="C665" i="30"/>
  <c r="C670" i="30" s="1"/>
  <c r="B665" i="30"/>
  <c r="B670" i="30" s="1"/>
  <c r="O665" i="30"/>
  <c r="N665" i="30"/>
  <c r="B557" i="30"/>
  <c r="B572" i="30"/>
  <c r="K658" i="30"/>
  <c r="K642" i="30"/>
  <c r="K645" i="30" s="1"/>
  <c r="K466" i="30"/>
  <c r="K545" i="30"/>
  <c r="K511" i="30"/>
  <c r="B589" i="30"/>
  <c r="K573" i="30"/>
  <c r="K558" i="30"/>
  <c r="E537" i="30"/>
  <c r="E538" i="30"/>
  <c r="F538" i="30"/>
  <c r="H568" i="30"/>
  <c r="F537" i="30"/>
  <c r="O658" i="30"/>
  <c r="O556" i="30"/>
  <c r="O571" i="30"/>
  <c r="N713" i="30"/>
  <c r="N715" i="30" s="1"/>
  <c r="O712" i="30"/>
  <c r="M701" i="30"/>
  <c r="M703" i="30" s="1"/>
  <c r="N700" i="30"/>
  <c r="B529" i="30"/>
  <c r="L530" i="30"/>
  <c r="L529" i="30"/>
  <c r="M530" i="30"/>
  <c r="G529" i="30"/>
  <c r="G530" i="30"/>
  <c r="H530" i="30"/>
  <c r="D529" i="30"/>
  <c r="G680" i="30"/>
  <c r="F681" i="30"/>
  <c r="F683" i="30" s="1"/>
  <c r="K572" i="30"/>
  <c r="K557" i="30"/>
  <c r="E673" i="30"/>
  <c r="E675" i="30" s="1"/>
  <c r="F672" i="30"/>
  <c r="J658" i="30"/>
  <c r="J466" i="30"/>
  <c r="J642" i="30"/>
  <c r="J645" i="30" s="1"/>
  <c r="J511" i="30"/>
  <c r="D644" i="30"/>
  <c r="D643" i="30"/>
  <c r="D504" i="30"/>
  <c r="D505" i="30"/>
  <c r="E568" i="30"/>
  <c r="G642" i="30"/>
  <c r="G645" i="30" s="1"/>
  <c r="G466" i="30"/>
  <c r="G504" i="30"/>
  <c r="G521" i="30"/>
  <c r="G511" i="30"/>
  <c r="L597" i="30"/>
  <c r="L511" i="30"/>
  <c r="L642" i="30"/>
  <c r="L645" i="30" s="1"/>
  <c r="L466" i="30"/>
  <c r="L658" i="30"/>
  <c r="L589" i="30"/>
  <c r="I512" i="30"/>
  <c r="I551" i="30"/>
  <c r="N653" i="30"/>
  <c r="N656" i="30"/>
  <c r="N650" i="30"/>
  <c r="O644" i="30"/>
  <c r="O643" i="30"/>
  <c r="O504" i="30"/>
  <c r="O505" i="30"/>
  <c r="M556" i="30"/>
  <c r="M571" i="30"/>
  <c r="F558" i="30"/>
  <c r="F573" i="30"/>
  <c r="E504" i="30"/>
  <c r="M643" i="30"/>
  <c r="M505" i="30"/>
  <c r="M504" i="30"/>
  <c r="M644" i="30"/>
  <c r="F545" i="30"/>
  <c r="H537" i="30"/>
  <c r="D571" i="30"/>
  <c r="D556" i="30"/>
  <c r="E521" i="30"/>
  <c r="K589" i="30"/>
  <c r="M511" i="30"/>
  <c r="M466" i="30"/>
  <c r="M568" i="30"/>
  <c r="M597" i="30"/>
  <c r="M642" i="30"/>
  <c r="N466" i="30"/>
  <c r="E573" i="30"/>
  <c r="E558" i="30"/>
  <c r="F677" i="30"/>
  <c r="F679" i="30" s="1"/>
  <c r="G676" i="30"/>
  <c r="C573" i="30"/>
  <c r="C558" i="30"/>
  <c r="B537" i="30"/>
  <c r="F504" i="30"/>
  <c r="F555" i="30"/>
  <c r="F570" i="30"/>
  <c r="M697" i="30"/>
  <c r="M699" i="30" s="1"/>
  <c r="N696" i="30"/>
  <c r="K568" i="30"/>
  <c r="K504" i="30"/>
  <c r="O511" i="30"/>
  <c r="O642" i="30"/>
  <c r="O597" i="30"/>
  <c r="O466" i="30"/>
  <c r="C653" i="30"/>
  <c r="C656" i="30"/>
  <c r="C650" i="30"/>
  <c r="O723" i="30"/>
  <c r="H684" i="30"/>
  <c r="G685" i="30"/>
  <c r="G687" i="30" s="1"/>
  <c r="M653" i="30"/>
  <c r="M656" i="30"/>
  <c r="M650" i="30"/>
  <c r="I530" i="30"/>
  <c r="I529" i="30"/>
  <c r="K522" i="30"/>
  <c r="K521" i="30"/>
  <c r="J522" i="30"/>
  <c r="J521" i="30"/>
  <c r="D653" i="30"/>
  <c r="D656" i="30"/>
  <c r="D650" i="30"/>
  <c r="J570" i="30"/>
  <c r="J555" i="30"/>
  <c r="D537" i="30"/>
  <c r="G545" i="30"/>
  <c r="G570" i="30"/>
  <c r="G555" i="30"/>
  <c r="L573" i="30"/>
  <c r="L558" i="30"/>
  <c r="B511" i="30"/>
  <c r="B658" i="30"/>
  <c r="L556" i="30"/>
  <c r="L571" i="30"/>
  <c r="F556" i="30"/>
  <c r="F571" i="30"/>
  <c r="H555" i="30"/>
  <c r="H570" i="30"/>
  <c r="B545" i="30"/>
  <c r="B656" i="30"/>
  <c r="B653" i="30"/>
  <c r="M573" i="30"/>
  <c r="M558" i="30"/>
  <c r="M557" i="30"/>
  <c r="M572" i="30"/>
  <c r="H597" i="30"/>
  <c r="N521" i="30"/>
  <c r="N522" i="30"/>
  <c r="O572" i="30"/>
  <c r="O557" i="30"/>
  <c r="N529" i="30"/>
  <c r="N530" i="30"/>
  <c r="O530" i="30"/>
  <c r="I568" i="30"/>
  <c r="J649" i="30"/>
  <c r="K650" i="30" s="1"/>
  <c r="J634" i="30"/>
  <c r="J632" i="30"/>
  <c r="J590" i="30"/>
  <c r="J589" i="30"/>
  <c r="I589" i="30"/>
  <c r="I649" i="30"/>
  <c r="I632" i="30"/>
  <c r="I634" i="30"/>
  <c r="I590" i="30"/>
  <c r="I557" i="30"/>
  <c r="I572" i="30"/>
  <c r="D570" i="30"/>
  <c r="D555" i="30"/>
  <c r="E571" i="30"/>
  <c r="E556" i="30"/>
  <c r="K656" i="30"/>
  <c r="K653" i="30"/>
  <c r="I640" i="30"/>
  <c r="G597" i="30"/>
  <c r="M521" i="30"/>
  <c r="M522" i="30"/>
  <c r="L522" i="30"/>
  <c r="L521" i="30"/>
  <c r="L705" i="30"/>
  <c r="L707" i="30" s="1"/>
  <c r="M704" i="30"/>
  <c r="H653" i="30"/>
  <c r="H656" i="30"/>
  <c r="J556" i="30"/>
  <c r="J571" i="30"/>
  <c r="B597" i="30"/>
  <c r="G557" i="30"/>
  <c r="G572" i="30"/>
  <c r="K529" i="30"/>
  <c r="B570" i="30"/>
  <c r="B555" i="30"/>
  <c r="E653" i="30"/>
  <c r="E656" i="30"/>
  <c r="E650" i="30"/>
  <c r="I555" i="30"/>
  <c r="I570" i="30"/>
  <c r="K555" i="30"/>
  <c r="K570" i="30"/>
  <c r="E570" i="30"/>
  <c r="E555" i="30"/>
  <c r="G571" i="30"/>
  <c r="G556" i="30"/>
  <c r="F568" i="30"/>
  <c r="E642" i="30"/>
  <c r="E645" i="30" s="1"/>
  <c r="E466" i="30"/>
  <c r="E511" i="30"/>
  <c r="E597" i="30"/>
  <c r="H642" i="30"/>
  <c r="H466" i="30"/>
  <c r="H589" i="30"/>
  <c r="H511" i="30"/>
  <c r="I513" i="30" s="1"/>
  <c r="I466" i="30"/>
  <c r="K571" i="30"/>
  <c r="K556" i="30"/>
  <c r="I573" i="30"/>
  <c r="I558" i="30"/>
  <c r="C570" i="30"/>
  <c r="C555" i="30"/>
  <c r="H643" i="30"/>
  <c r="H644" i="30"/>
  <c r="H505" i="30"/>
  <c r="H504" i="30"/>
  <c r="D642" i="30"/>
  <c r="D511" i="30"/>
  <c r="D466" i="30"/>
  <c r="D597" i="30"/>
  <c r="D589" i="30"/>
  <c r="H658" i="30"/>
  <c r="B558" i="30"/>
  <c r="B573" i="30"/>
  <c r="C644" i="30"/>
  <c r="C643" i="30"/>
  <c r="C504" i="30"/>
  <c r="C505" i="30"/>
  <c r="H521" i="30"/>
  <c r="F642" i="30"/>
  <c r="F645" i="30" s="1"/>
  <c r="F466" i="30"/>
  <c r="F658" i="30"/>
  <c r="F511" i="30"/>
  <c r="F521" i="30"/>
  <c r="M538" i="30"/>
  <c r="M537" i="30"/>
  <c r="H529" i="30"/>
  <c r="I556" i="30"/>
  <c r="I571" i="30"/>
  <c r="N556" i="30"/>
  <c r="N571" i="30"/>
  <c r="G568" i="30"/>
  <c r="O521" i="30"/>
  <c r="O522" i="30"/>
  <c r="O708" i="30"/>
  <c r="N709" i="30"/>
  <c r="N711" i="30" s="1"/>
  <c r="G632" i="30"/>
  <c r="G590" i="30"/>
  <c r="G589" i="30"/>
  <c r="G634" i="30"/>
  <c r="G649" i="30"/>
  <c r="H650" i="30" s="1"/>
  <c r="N512" i="30"/>
  <c r="N551" i="30"/>
  <c r="N644" i="30"/>
  <c r="N505" i="30"/>
  <c r="N504" i="30"/>
  <c r="N643" i="30"/>
  <c r="C572" i="30"/>
  <c r="C557" i="30"/>
  <c r="O653" i="30"/>
  <c r="O650" i="30"/>
  <c r="O656" i="30"/>
  <c r="O663" i="30" s="1"/>
  <c r="K597" i="30"/>
  <c r="J597" i="30"/>
  <c r="F632" i="30"/>
  <c r="F590" i="30"/>
  <c r="F589" i="30"/>
  <c r="F634" i="30"/>
  <c r="F649" i="30"/>
  <c r="M658" i="30"/>
  <c r="M589" i="30"/>
  <c r="L650" i="30"/>
  <c r="L653" i="30"/>
  <c r="L656" i="30"/>
  <c r="L568" i="30"/>
  <c r="G573" i="30"/>
  <c r="G558" i="30"/>
  <c r="M693" i="30"/>
  <c r="M695" i="30" s="1"/>
  <c r="N692" i="30"/>
  <c r="L570" i="30"/>
  <c r="L555" i="30"/>
  <c r="M529" i="30"/>
  <c r="G537" i="30"/>
  <c r="G538" i="30"/>
  <c r="B504" i="30"/>
  <c r="I537" i="30"/>
  <c r="L504" i="30"/>
  <c r="J504" i="30"/>
  <c r="D521" i="30"/>
  <c r="I645" i="30"/>
  <c r="P669" i="25"/>
  <c r="P658" i="25"/>
  <c r="P548" i="25"/>
  <c r="P521" i="25"/>
  <c r="E573" i="25"/>
  <c r="E558" i="25"/>
  <c r="P555" i="25"/>
  <c r="P570" i="25"/>
  <c r="O537" i="25"/>
  <c r="P656" i="25"/>
  <c r="P653" i="25"/>
  <c r="K538" i="25"/>
  <c r="N529" i="25"/>
  <c r="H589" i="25"/>
  <c r="K521" i="25"/>
  <c r="J521" i="25"/>
  <c r="V125" i="25"/>
  <c r="K432" i="25" s="1"/>
  <c r="K640" i="25" s="1"/>
  <c r="K420" i="25"/>
  <c r="K421" i="25" s="1"/>
  <c r="N530" i="25"/>
  <c r="N708" i="25"/>
  <c r="E639" i="25"/>
  <c r="L632" i="25"/>
  <c r="B558" i="25"/>
  <c r="O545" i="25"/>
  <c r="G125" i="25"/>
  <c r="O418" i="25"/>
  <c r="P418" i="25"/>
  <c r="N603" i="25"/>
  <c r="H658" i="25"/>
  <c r="E672" i="25"/>
  <c r="F672" i="25" s="1"/>
  <c r="F568" i="25"/>
  <c r="D522" i="25"/>
  <c r="H590" i="25"/>
  <c r="D643" i="25"/>
  <c r="F418" i="25"/>
  <c r="G545" i="25"/>
  <c r="L530" i="25"/>
  <c r="O717" i="25"/>
  <c r="O718" i="25" s="1"/>
  <c r="P716" i="25"/>
  <c r="P717" i="25" s="1"/>
  <c r="M538" i="25"/>
  <c r="P466" i="25"/>
  <c r="P642" i="25"/>
  <c r="P645" i="25" s="1"/>
  <c r="P511" i="25"/>
  <c r="M522" i="25"/>
  <c r="L649" i="25"/>
  <c r="L656" i="25" s="1"/>
  <c r="K545" i="25"/>
  <c r="O417" i="25"/>
  <c r="P417" i="25"/>
  <c r="J597" i="25"/>
  <c r="D573" i="25"/>
  <c r="D538" i="25"/>
  <c r="F589" i="25"/>
  <c r="I556" i="25"/>
  <c r="G589" i="25"/>
  <c r="G658" i="25"/>
  <c r="E644" i="25"/>
  <c r="G521" i="25"/>
  <c r="F634" i="25"/>
  <c r="O420" i="25"/>
  <c r="O421" i="25" s="1"/>
  <c r="P420" i="25"/>
  <c r="P421" i="25" s="1"/>
  <c r="P568" i="25"/>
  <c r="D597" i="25"/>
  <c r="G511" i="25"/>
  <c r="G551" i="25" s="1"/>
  <c r="E634" i="25"/>
  <c r="J568" i="25"/>
  <c r="I537" i="25"/>
  <c r="C573" i="25"/>
  <c r="H420" i="25"/>
  <c r="H421" i="25" s="1"/>
  <c r="P538" i="25"/>
  <c r="P537" i="25"/>
  <c r="P590" i="25"/>
  <c r="O419" i="25"/>
  <c r="P419" i="25"/>
  <c r="F125" i="25"/>
  <c r="O429" i="25"/>
  <c r="P429" i="25"/>
  <c r="P571" i="25"/>
  <c r="P556" i="25"/>
  <c r="H568" i="25"/>
  <c r="L537" i="25"/>
  <c r="L522" i="25"/>
  <c r="N504" i="25"/>
  <c r="F555" i="25"/>
  <c r="C597" i="25"/>
  <c r="P573" i="25"/>
  <c r="P558" i="25"/>
  <c r="G568" i="25"/>
  <c r="H522" i="25"/>
  <c r="L658" i="25"/>
  <c r="P544" i="25"/>
  <c r="P545" i="25" s="1"/>
  <c r="P597" i="25"/>
  <c r="P589" i="25"/>
  <c r="G681" i="25"/>
  <c r="G683" i="25" s="1"/>
  <c r="H680" i="25"/>
  <c r="N713" i="25"/>
  <c r="N715" i="25" s="1"/>
  <c r="O712" i="25"/>
  <c r="M570" i="25"/>
  <c r="M555" i="25"/>
  <c r="D568" i="25"/>
  <c r="L603" i="25"/>
  <c r="M590" i="25"/>
  <c r="N590" i="25"/>
  <c r="F590" i="25"/>
  <c r="M572" i="25"/>
  <c r="M557" i="25"/>
  <c r="N538" i="25"/>
  <c r="H529" i="25"/>
  <c r="O634" i="25"/>
  <c r="H521" i="25"/>
  <c r="D572" i="25"/>
  <c r="E590" i="25"/>
  <c r="K603" i="25"/>
  <c r="E649" i="25"/>
  <c r="F650" i="25" s="1"/>
  <c r="D634" i="25"/>
  <c r="K556" i="25"/>
  <c r="C538" i="25"/>
  <c r="F656" i="25"/>
  <c r="O589" i="25"/>
  <c r="F504" i="25"/>
  <c r="I644" i="25"/>
  <c r="K649" i="25"/>
  <c r="E504" i="25"/>
  <c r="E571" i="25"/>
  <c r="J522" i="25"/>
  <c r="M649" i="25"/>
  <c r="M653" i="25" s="1"/>
  <c r="F632" i="25"/>
  <c r="E568" i="25"/>
  <c r="B572" i="25"/>
  <c r="L572" i="25"/>
  <c r="L557" i="25"/>
  <c r="L589" i="25"/>
  <c r="D590" i="25"/>
  <c r="O649" i="25"/>
  <c r="O656" i="25" s="1"/>
  <c r="C568" i="25"/>
  <c r="I589" i="25"/>
  <c r="D649" i="25"/>
  <c r="D656" i="25" s="1"/>
  <c r="C537" i="25"/>
  <c r="C572" i="25"/>
  <c r="J530" i="25"/>
  <c r="O603" i="25"/>
  <c r="G590" i="25"/>
  <c r="K632" i="25"/>
  <c r="L590" i="25"/>
  <c r="E505" i="25"/>
  <c r="O572" i="25"/>
  <c r="C571" i="25"/>
  <c r="D545" i="25"/>
  <c r="O555" i="25"/>
  <c r="M632" i="25"/>
  <c r="I505" i="25"/>
  <c r="M603" i="25"/>
  <c r="F603" i="25"/>
  <c r="H545" i="25"/>
  <c r="E522" i="25"/>
  <c r="K522" i="25"/>
  <c r="M568" i="25"/>
  <c r="O590" i="25"/>
  <c r="O521" i="25"/>
  <c r="G571" i="25"/>
  <c r="F658" i="25"/>
  <c r="E603" i="25"/>
  <c r="N521" i="25"/>
  <c r="F505" i="25"/>
  <c r="I545" i="25"/>
  <c r="R125" i="25"/>
  <c r="L432" i="25" s="1"/>
  <c r="L420" i="25"/>
  <c r="L421" i="25" s="1"/>
  <c r="N640" i="25"/>
  <c r="Y125" i="25"/>
  <c r="K429" i="25" s="1"/>
  <c r="K417" i="25"/>
  <c r="AU125" i="25"/>
  <c r="E431" i="25" s="1"/>
  <c r="E419" i="25"/>
  <c r="M125" i="25"/>
  <c r="M432" i="25" s="1"/>
  <c r="M420" i="25"/>
  <c r="M421" i="25" s="1"/>
  <c r="BC125" i="25"/>
  <c r="C431" i="25" s="1"/>
  <c r="C419" i="25"/>
  <c r="AY125" i="25"/>
  <c r="D431" i="25" s="1"/>
  <c r="D419" i="25"/>
  <c r="U125" i="25"/>
  <c r="L429" i="25" s="1"/>
  <c r="L417" i="25"/>
  <c r="Z125" i="25"/>
  <c r="J432" i="25" s="1"/>
  <c r="J420" i="25"/>
  <c r="J421" i="25" s="1"/>
  <c r="T125" i="25"/>
  <c r="L430" i="25" s="1"/>
  <c r="L418" i="25"/>
  <c r="AW125" i="25"/>
  <c r="E429" i="25" s="1"/>
  <c r="E417" i="25"/>
  <c r="AP125" i="25"/>
  <c r="F432" i="25" s="1"/>
  <c r="AX125" i="25"/>
  <c r="D432" i="25" s="1"/>
  <c r="D420" i="25"/>
  <c r="D421" i="25" s="1"/>
  <c r="L125" i="25"/>
  <c r="N429" i="25" s="1"/>
  <c r="N417" i="25"/>
  <c r="J125" i="25"/>
  <c r="N431" i="25" s="1"/>
  <c r="N419" i="25"/>
  <c r="AI125" i="25"/>
  <c r="H431" i="25" s="1"/>
  <c r="H419" i="25"/>
  <c r="AZ125" i="25"/>
  <c r="D430" i="25" s="1"/>
  <c r="D418" i="25"/>
  <c r="S125" i="25"/>
  <c r="L431" i="25" s="1"/>
  <c r="L419" i="25"/>
  <c r="AM125" i="25"/>
  <c r="G431" i="25" s="1"/>
  <c r="G419" i="25"/>
  <c r="H640" i="25"/>
  <c r="X125" i="25"/>
  <c r="K430" i="25" s="1"/>
  <c r="K418" i="25"/>
  <c r="K125" i="25"/>
  <c r="N430" i="25" s="1"/>
  <c r="N418" i="25"/>
  <c r="W125" i="25"/>
  <c r="K431" i="25" s="1"/>
  <c r="K419" i="25"/>
  <c r="AN125" i="25"/>
  <c r="G430" i="25" s="1"/>
  <c r="G418" i="25"/>
  <c r="AA125" i="25"/>
  <c r="J431" i="25" s="1"/>
  <c r="J419" i="25"/>
  <c r="O125" i="25"/>
  <c r="M430" i="25" s="1"/>
  <c r="M418" i="25"/>
  <c r="B639" i="25"/>
  <c r="H433" i="25"/>
  <c r="AV125" i="25"/>
  <c r="E430" i="25" s="1"/>
  <c r="E418" i="25"/>
  <c r="AJ125" i="25"/>
  <c r="H430" i="25" s="1"/>
  <c r="H418" i="25"/>
  <c r="AK125" i="25"/>
  <c r="H429" i="25" s="1"/>
  <c r="H417" i="25"/>
  <c r="E125" i="25"/>
  <c r="AL125" i="25"/>
  <c r="G432" i="25" s="1"/>
  <c r="G420" i="25"/>
  <c r="G421" i="25" s="1"/>
  <c r="E640" i="25"/>
  <c r="AB125" i="25"/>
  <c r="J430" i="25" s="1"/>
  <c r="J418" i="25"/>
  <c r="N125" i="25"/>
  <c r="M431" i="25" s="1"/>
  <c r="M419" i="25"/>
  <c r="BB125" i="25"/>
  <c r="C432" i="25" s="1"/>
  <c r="C420" i="25"/>
  <c r="C421" i="25" s="1"/>
  <c r="J556" i="25"/>
  <c r="J571" i="25"/>
  <c r="L570" i="25"/>
  <c r="L555" i="25"/>
  <c r="H537" i="25"/>
  <c r="H538" i="25"/>
  <c r="I538" i="25"/>
  <c r="O556" i="25"/>
  <c r="O571" i="25"/>
  <c r="I570" i="25"/>
  <c r="I555" i="25"/>
  <c r="O504" i="25"/>
  <c r="G570" i="25"/>
  <c r="G555" i="25"/>
  <c r="L556" i="25"/>
  <c r="L571" i="25"/>
  <c r="E642" i="25"/>
  <c r="E645" i="25" s="1"/>
  <c r="E658" i="25"/>
  <c r="E511" i="25"/>
  <c r="E466" i="25"/>
  <c r="E589" i="25"/>
  <c r="G643" i="25"/>
  <c r="G644" i="25"/>
  <c r="G504" i="25"/>
  <c r="G505" i="25"/>
  <c r="C642" i="25"/>
  <c r="C645" i="25" s="1"/>
  <c r="C466" i="25"/>
  <c r="C511" i="25"/>
  <c r="E545" i="25"/>
  <c r="E570" i="25"/>
  <c r="E555" i="25"/>
  <c r="K555" i="25"/>
  <c r="K570" i="25"/>
  <c r="B658" i="25"/>
  <c r="B511" i="25"/>
  <c r="B504" i="25"/>
  <c r="J570" i="25"/>
  <c r="J555" i="25"/>
  <c r="O529" i="25"/>
  <c r="F571" i="25"/>
  <c r="F556" i="25"/>
  <c r="N589" i="25"/>
  <c r="N571" i="25"/>
  <c r="N556" i="25"/>
  <c r="K642" i="25"/>
  <c r="K511" i="25"/>
  <c r="K658" i="25"/>
  <c r="K466" i="25"/>
  <c r="K597" i="25"/>
  <c r="K529" i="25"/>
  <c r="K589" i="25"/>
  <c r="B537" i="25"/>
  <c r="M573" i="25"/>
  <c r="M558" i="25"/>
  <c r="K644" i="25"/>
  <c r="K504" i="25"/>
  <c r="K505" i="25"/>
  <c r="K643" i="25"/>
  <c r="M521" i="25"/>
  <c r="I656" i="25"/>
  <c r="I653" i="25"/>
  <c r="I650" i="25"/>
  <c r="L573" i="25"/>
  <c r="L558" i="25"/>
  <c r="E597" i="25"/>
  <c r="L705" i="25"/>
  <c r="L707" i="25" s="1"/>
  <c r="M704" i="25"/>
  <c r="N653" i="25"/>
  <c r="N656" i="25"/>
  <c r="C521" i="25"/>
  <c r="C555" i="25"/>
  <c r="C570" i="25"/>
  <c r="E530" i="25"/>
  <c r="E529" i="25"/>
  <c r="C589" i="25"/>
  <c r="C649" i="25"/>
  <c r="C590" i="25"/>
  <c r="C632" i="25"/>
  <c r="C634" i="25"/>
  <c r="J642" i="25"/>
  <c r="J511" i="25"/>
  <c r="J466" i="25"/>
  <c r="J529" i="25"/>
  <c r="E673" i="25"/>
  <c r="E675" i="25" s="1"/>
  <c r="I693" i="25"/>
  <c r="I695" i="25" s="1"/>
  <c r="J692" i="25"/>
  <c r="K568" i="25"/>
  <c r="M700" i="25"/>
  <c r="L701" i="25"/>
  <c r="L703" i="25" s="1"/>
  <c r="D642" i="25"/>
  <c r="D645" i="25" s="1"/>
  <c r="D658" i="25"/>
  <c r="D466" i="25"/>
  <c r="D511" i="25"/>
  <c r="D589" i="25"/>
  <c r="N597" i="25"/>
  <c r="K590" i="25"/>
  <c r="E521" i="25"/>
  <c r="L696" i="25"/>
  <c r="K697" i="25"/>
  <c r="K699" i="25" s="1"/>
  <c r="C545" i="25"/>
  <c r="F545" i="25"/>
  <c r="F538" i="25"/>
  <c r="F537" i="25"/>
  <c r="E538" i="25"/>
  <c r="E537" i="25"/>
  <c r="H650" i="25"/>
  <c r="H653" i="25"/>
  <c r="H656" i="25"/>
  <c r="H643" i="25"/>
  <c r="H644" i="25"/>
  <c r="H504" i="25"/>
  <c r="H505" i="25"/>
  <c r="H684" i="25"/>
  <c r="G685" i="25"/>
  <c r="G687" i="25" s="1"/>
  <c r="N709" i="25"/>
  <c r="N711" i="25" s="1"/>
  <c r="O708" i="25"/>
  <c r="L653" i="25"/>
  <c r="L650" i="25"/>
  <c r="G538" i="25"/>
  <c r="D556" i="25"/>
  <c r="D571" i="25"/>
  <c r="G573" i="25"/>
  <c r="G558" i="25"/>
  <c r="J557" i="25"/>
  <c r="J572" i="25"/>
  <c r="E557" i="25"/>
  <c r="E572" i="25"/>
  <c r="O658" i="25"/>
  <c r="Q658" i="25" s="1"/>
  <c r="L644" i="25"/>
  <c r="L505" i="25"/>
  <c r="L504" i="25"/>
  <c r="M505" i="25"/>
  <c r="L643" i="25"/>
  <c r="G653" i="25"/>
  <c r="G656" i="25"/>
  <c r="G650" i="25"/>
  <c r="I466" i="25"/>
  <c r="I642" i="25"/>
  <c r="I645" i="25" s="1"/>
  <c r="I521" i="25"/>
  <c r="I658" i="25"/>
  <c r="I511" i="25"/>
  <c r="I529" i="25"/>
  <c r="I568" i="25"/>
  <c r="M589" i="25"/>
  <c r="N572" i="25"/>
  <c r="N557" i="25"/>
  <c r="C658" i="25"/>
  <c r="B589" i="25"/>
  <c r="B649" i="25"/>
  <c r="B634" i="25"/>
  <c r="B632" i="25"/>
  <c r="B603" i="25"/>
  <c r="F573" i="25"/>
  <c r="F558" i="25"/>
  <c r="F676" i="25"/>
  <c r="E677" i="25"/>
  <c r="E679" i="25" s="1"/>
  <c r="M545" i="25"/>
  <c r="D555" i="25"/>
  <c r="D570" i="25"/>
  <c r="K653" i="25"/>
  <c r="K656" i="25"/>
  <c r="C529" i="25"/>
  <c r="I572" i="25"/>
  <c r="I557" i="25"/>
  <c r="L512" i="25"/>
  <c r="L551" i="25"/>
  <c r="F530" i="25"/>
  <c r="F529" i="25"/>
  <c r="G512" i="25"/>
  <c r="J643" i="25"/>
  <c r="J644" i="25"/>
  <c r="J504" i="25"/>
  <c r="J505" i="25"/>
  <c r="M642" i="25"/>
  <c r="M645" i="25" s="1"/>
  <c r="M511" i="25"/>
  <c r="M466" i="25"/>
  <c r="M658" i="25"/>
  <c r="H511" i="25"/>
  <c r="J634" i="25"/>
  <c r="J589" i="25"/>
  <c r="J632" i="25"/>
  <c r="J649" i="25"/>
  <c r="J590" i="25"/>
  <c r="E653" i="25"/>
  <c r="E650" i="25"/>
  <c r="O466" i="25"/>
  <c r="O642" i="25"/>
  <c r="O645" i="25" s="1"/>
  <c r="O511" i="25"/>
  <c r="H689" i="25"/>
  <c r="H691" i="25" s="1"/>
  <c r="I688" i="25"/>
  <c r="B555" i="25"/>
  <c r="B570" i="25"/>
  <c r="M504" i="25"/>
  <c r="I504" i="25"/>
  <c r="F642" i="25"/>
  <c r="F645" i="25" s="1"/>
  <c r="F597" i="25"/>
  <c r="F511" i="25"/>
  <c r="G466" i="25"/>
  <c r="F466" i="25"/>
  <c r="N642" i="25"/>
  <c r="N645" i="25" s="1"/>
  <c r="N511" i="25"/>
  <c r="N466" i="25"/>
  <c r="N568" i="25"/>
  <c r="N658" i="25"/>
  <c r="O723" i="25"/>
  <c r="O568" i="25"/>
  <c r="D530" i="25"/>
  <c r="D529" i="25"/>
  <c r="K537" i="25"/>
  <c r="H555" i="25"/>
  <c r="H570" i="25"/>
  <c r="C603" i="25"/>
  <c r="L466" i="25"/>
  <c r="J537" i="25"/>
  <c r="P439" i="18"/>
  <c r="P123" i="19"/>
  <c r="P125" i="19" s="1"/>
  <c r="P496" i="18"/>
  <c r="P415" i="19"/>
  <c r="P452" i="19"/>
  <c r="P507" i="18"/>
  <c r="P606" i="19"/>
  <c r="P783" i="18"/>
  <c r="P784" i="18" s="1"/>
  <c r="P588" i="18"/>
  <c r="P603" i="18" s="1"/>
  <c r="P391" i="18"/>
  <c r="P373" i="19"/>
  <c r="P391" i="19"/>
  <c r="P509" i="19"/>
  <c r="P472" i="18"/>
  <c r="P490" i="18"/>
  <c r="P588" i="19"/>
  <c r="P589" i="19" s="1"/>
  <c r="P669" i="19"/>
  <c r="P465" i="19"/>
  <c r="P445" i="19"/>
  <c r="P508" i="19"/>
  <c r="P536" i="19"/>
  <c r="P537" i="19" s="1"/>
  <c r="P484" i="19"/>
  <c r="P510" i="19"/>
  <c r="P637" i="19"/>
  <c r="P520" i="19"/>
  <c r="P521" i="19" s="1"/>
  <c r="P648" i="19"/>
  <c r="P597" i="19"/>
  <c r="P568" i="19"/>
  <c r="P529" i="19"/>
  <c r="P634" i="19"/>
  <c r="P649" i="19"/>
  <c r="P632" i="19"/>
  <c r="P503" i="19"/>
  <c r="P636" i="19"/>
  <c r="P507" i="19"/>
  <c r="P669" i="18"/>
  <c r="P373" i="18"/>
  <c r="P445" i="18"/>
  <c r="P361" i="18"/>
  <c r="P397" i="18"/>
  <c r="P415" i="18"/>
  <c r="P452" i="18"/>
  <c r="P367" i="18"/>
  <c r="P385" i="18"/>
  <c r="P605" i="18"/>
  <c r="P606" i="18"/>
  <c r="P409" i="18"/>
  <c r="P504" i="18"/>
  <c r="P537" i="18"/>
  <c r="Q801" i="18"/>
  <c r="Q813" i="18"/>
  <c r="P508" i="18"/>
  <c r="L730" i="18"/>
  <c r="P465" i="18"/>
  <c r="P568"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K565" i="20"/>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J608" i="19" s="1"/>
  <c r="I602" i="19"/>
  <c r="H602" i="19"/>
  <c r="H608" i="19" s="1"/>
  <c r="G602" i="19"/>
  <c r="F602" i="19"/>
  <c r="E602" i="19"/>
  <c r="D602" i="19"/>
  <c r="C602" i="19"/>
  <c r="B602" i="19"/>
  <c r="O601" i="19"/>
  <c r="N601" i="19"/>
  <c r="M601" i="19"/>
  <c r="L601" i="19"/>
  <c r="L607" i="19" s="1"/>
  <c r="K601" i="19"/>
  <c r="J601" i="19"/>
  <c r="J607" i="19" s="1"/>
  <c r="I601" i="19"/>
  <c r="H601" i="19"/>
  <c r="G601" i="19"/>
  <c r="F601" i="19"/>
  <c r="E601" i="19"/>
  <c r="D601" i="19"/>
  <c r="C601" i="19"/>
  <c r="B601" i="19"/>
  <c r="O600" i="19"/>
  <c r="N600" i="19"/>
  <c r="N606" i="19" s="1"/>
  <c r="M600" i="19"/>
  <c r="L600" i="19"/>
  <c r="L606" i="19" s="1"/>
  <c r="K600" i="19"/>
  <c r="J600" i="19"/>
  <c r="I600" i="19"/>
  <c r="H600" i="19"/>
  <c r="G600" i="19"/>
  <c r="F600" i="19"/>
  <c r="E600" i="19"/>
  <c r="D600" i="19"/>
  <c r="C600" i="19"/>
  <c r="B600" i="19"/>
  <c r="B606" i="19" s="1"/>
  <c r="O599" i="19"/>
  <c r="N599" i="19"/>
  <c r="N605" i="19" s="1"/>
  <c r="M599" i="19"/>
  <c r="L599" i="19"/>
  <c r="K599" i="19"/>
  <c r="J599" i="19"/>
  <c r="I599" i="19"/>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L464" i="19"/>
  <c r="K464" i="19"/>
  <c r="J464" i="19"/>
  <c r="J510" i="19" s="1"/>
  <c r="I464" i="19"/>
  <c r="H464" i="19"/>
  <c r="H510" i="19" s="1"/>
  <c r="G464" i="19"/>
  <c r="G510" i="19" s="1"/>
  <c r="F464" i="19"/>
  <c r="F510" i="19" s="1"/>
  <c r="E464" i="19"/>
  <c r="D464" i="19"/>
  <c r="C464" i="19"/>
  <c r="B464" i="19"/>
  <c r="O463" i="19"/>
  <c r="N463" i="19"/>
  <c r="M463" i="19"/>
  <c r="L463" i="19"/>
  <c r="L509" i="19" s="1"/>
  <c r="K463" i="19"/>
  <c r="J463" i="19"/>
  <c r="J509" i="19" s="1"/>
  <c r="I463" i="19"/>
  <c r="I509" i="19" s="1"/>
  <c r="H463" i="19"/>
  <c r="H509" i="19" s="1"/>
  <c r="G463" i="19"/>
  <c r="F463" i="19"/>
  <c r="E463" i="19"/>
  <c r="D463" i="19"/>
  <c r="C463" i="19"/>
  <c r="B463" i="19"/>
  <c r="O462" i="19"/>
  <c r="N462" i="19"/>
  <c r="N508" i="19" s="1"/>
  <c r="M462" i="19"/>
  <c r="L462" i="19"/>
  <c r="L508" i="19" s="1"/>
  <c r="K462" i="19"/>
  <c r="K508" i="19" s="1"/>
  <c r="J462" i="19"/>
  <c r="J508" i="19" s="1"/>
  <c r="I462" i="19"/>
  <c r="H462" i="19"/>
  <c r="G462" i="19"/>
  <c r="F462" i="19"/>
  <c r="E462" i="19"/>
  <c r="D462" i="19"/>
  <c r="C462" i="19"/>
  <c r="B462" i="19"/>
  <c r="B508" i="19" s="1"/>
  <c r="O461" i="19"/>
  <c r="N461" i="19"/>
  <c r="N507" i="19" s="1"/>
  <c r="M461" i="19"/>
  <c r="L461" i="19"/>
  <c r="K461" i="19"/>
  <c r="J461" i="19"/>
  <c r="I461" i="19"/>
  <c r="H461" i="19"/>
  <c r="G461" i="19"/>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J361" i="19" s="1"/>
  <c r="I402" i="19"/>
  <c r="I458" i="19" s="1"/>
  <c r="H402" i="19"/>
  <c r="G402" i="19"/>
  <c r="G452" i="19" s="1"/>
  <c r="F402" i="19"/>
  <c r="F452" i="19" s="1"/>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D378" i="19"/>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N372" i="19"/>
  <c r="M372" i="19"/>
  <c r="L372" i="19"/>
  <c r="K372" i="19"/>
  <c r="J372" i="19"/>
  <c r="I372" i="19"/>
  <c r="I373" i="19" s="1"/>
  <c r="H372" i="19"/>
  <c r="H373" i="19" s="1"/>
  <c r="G372" i="19"/>
  <c r="G373" i="19" s="1"/>
  <c r="F372" i="19"/>
  <c r="E372" i="19"/>
  <c r="D372" i="19"/>
  <c r="D373" i="19" s="1"/>
  <c r="C372" i="19"/>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I608" i="18" s="1"/>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K464" i="18"/>
  <c r="J464" i="18"/>
  <c r="J510" i="18" s="1"/>
  <c r="I464" i="18"/>
  <c r="I510" i="18" s="1"/>
  <c r="H464" i="18"/>
  <c r="G464" i="18"/>
  <c r="G510" i="18" s="1"/>
  <c r="F464" i="18"/>
  <c r="E464" i="18"/>
  <c r="D464" i="18"/>
  <c r="C464" i="18"/>
  <c r="C510" i="18" s="1"/>
  <c r="B464" i="18"/>
  <c r="O463" i="18"/>
  <c r="N463" i="18"/>
  <c r="M463" i="18"/>
  <c r="L463" i="18"/>
  <c r="L509" i="18" s="1"/>
  <c r="K463" i="18"/>
  <c r="K509" i="18" s="1"/>
  <c r="J463" i="18"/>
  <c r="I463" i="18"/>
  <c r="I509" i="18" s="1"/>
  <c r="H463" i="18"/>
  <c r="G463" i="18"/>
  <c r="F463" i="18"/>
  <c r="E463" i="18"/>
  <c r="E509" i="18" s="1"/>
  <c r="D463" i="18"/>
  <c r="C463" i="18"/>
  <c r="B463" i="18"/>
  <c r="O462" i="18"/>
  <c r="N462" i="18"/>
  <c r="N508" i="18" s="1"/>
  <c r="M462" i="18"/>
  <c r="M508" i="18" s="1"/>
  <c r="L462" i="18"/>
  <c r="K462" i="18"/>
  <c r="J462" i="18"/>
  <c r="I462" i="18"/>
  <c r="H462" i="18"/>
  <c r="G462" i="18"/>
  <c r="F462" i="18"/>
  <c r="E462" i="18"/>
  <c r="D462" i="18"/>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F378" i="18"/>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I361" i="18" s="1"/>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V655" i="30" l="1"/>
  <c r="U658" i="30"/>
  <c r="U659" i="30" s="1"/>
  <c r="J665" i="34"/>
  <c r="J670" i="34" s="1"/>
  <c r="O711" i="34"/>
  <c r="C665" i="34"/>
  <c r="C670" i="34" s="1"/>
  <c r="Q658" i="34"/>
  <c r="P668" i="34" s="1"/>
  <c r="F665" i="34"/>
  <c r="F670" i="34" s="1"/>
  <c r="H665" i="34"/>
  <c r="H670" i="34" s="1"/>
  <c r="K665" i="34"/>
  <c r="K670" i="34" s="1"/>
  <c r="L665" i="34"/>
  <c r="L670" i="34" s="1"/>
  <c r="D665" i="34"/>
  <c r="D670" i="34" s="1"/>
  <c r="E665" i="34"/>
  <c r="E670" i="34" s="1"/>
  <c r="B665" i="34"/>
  <c r="B670" i="34" s="1"/>
  <c r="M665" i="34"/>
  <c r="M670" i="34" s="1"/>
  <c r="N665" i="34"/>
  <c r="N670" i="34" s="1"/>
  <c r="O665" i="34"/>
  <c r="O670" i="34" s="1"/>
  <c r="G665" i="34"/>
  <c r="G670" i="34" s="1"/>
  <c r="O718" i="34"/>
  <c r="O719" i="34"/>
  <c r="I665" i="34"/>
  <c r="I670" i="34" s="1"/>
  <c r="P722" i="25"/>
  <c r="D650" i="34"/>
  <c r="P551" i="34"/>
  <c r="P512" i="34"/>
  <c r="P513" i="34"/>
  <c r="C653" i="34"/>
  <c r="N650" i="34"/>
  <c r="M653" i="34"/>
  <c r="O713" i="34"/>
  <c r="O714" i="34" s="1"/>
  <c r="P712" i="34"/>
  <c r="P713" i="34" s="1"/>
  <c r="C512" i="34"/>
  <c r="E650" i="34"/>
  <c r="E663" i="34" s="1"/>
  <c r="D513" i="34"/>
  <c r="G650" i="34"/>
  <c r="C513" i="34"/>
  <c r="E656" i="34"/>
  <c r="F653" i="34"/>
  <c r="F656" i="34"/>
  <c r="F650" i="34"/>
  <c r="D574" i="34"/>
  <c r="D553" i="34"/>
  <c r="D559" i="34"/>
  <c r="D552" i="34"/>
  <c r="G512" i="34"/>
  <c r="G551" i="34"/>
  <c r="G513" i="34"/>
  <c r="H680" i="34"/>
  <c r="G681" i="34"/>
  <c r="G683" i="34" s="1"/>
  <c r="K692" i="34"/>
  <c r="J693" i="34"/>
  <c r="J695" i="34" s="1"/>
  <c r="I513" i="34"/>
  <c r="I512" i="34"/>
  <c r="I551" i="34"/>
  <c r="O551" i="34"/>
  <c r="O512" i="34"/>
  <c r="O513" i="34"/>
  <c r="L697" i="34"/>
  <c r="L699" i="34" s="1"/>
  <c r="M696" i="34"/>
  <c r="N512" i="34"/>
  <c r="N551" i="34"/>
  <c r="N513" i="34"/>
  <c r="H677" i="34"/>
  <c r="H679" i="34" s="1"/>
  <c r="I676" i="34"/>
  <c r="I684" i="34"/>
  <c r="H685" i="34"/>
  <c r="H687" i="34" s="1"/>
  <c r="L559" i="34"/>
  <c r="L552" i="34"/>
  <c r="L553" i="34"/>
  <c r="L574" i="34"/>
  <c r="K656" i="34"/>
  <c r="K653" i="34"/>
  <c r="K650" i="34"/>
  <c r="C574" i="34"/>
  <c r="C552" i="34"/>
  <c r="C559" i="34"/>
  <c r="N663" i="34"/>
  <c r="J650" i="34"/>
  <c r="J656" i="34"/>
  <c r="J663" i="34" s="1"/>
  <c r="J653" i="34"/>
  <c r="F645" i="34"/>
  <c r="K574" i="34"/>
  <c r="K552" i="34"/>
  <c r="K559" i="34"/>
  <c r="J689" i="34"/>
  <c r="J691" i="34" s="1"/>
  <c r="K688" i="34"/>
  <c r="B551" i="34"/>
  <c r="B512" i="34"/>
  <c r="J512" i="34"/>
  <c r="J551" i="34"/>
  <c r="J513" i="34"/>
  <c r="O704" i="34"/>
  <c r="N705" i="34"/>
  <c r="N707" i="34" s="1"/>
  <c r="D663" i="34"/>
  <c r="G663" i="34"/>
  <c r="M551" i="34"/>
  <c r="M512" i="34"/>
  <c r="M513" i="34"/>
  <c r="C663" i="34"/>
  <c r="H513" i="34"/>
  <c r="H512" i="34"/>
  <c r="H551" i="34"/>
  <c r="E512" i="34"/>
  <c r="E513" i="34"/>
  <c r="E551" i="34"/>
  <c r="G672" i="34"/>
  <c r="F673" i="34"/>
  <c r="F675" i="34" s="1"/>
  <c r="L653" i="34"/>
  <c r="L656" i="34"/>
  <c r="L650" i="34"/>
  <c r="D645" i="34"/>
  <c r="M701" i="34"/>
  <c r="M703" i="34" s="1"/>
  <c r="N700" i="34"/>
  <c r="E645" i="34"/>
  <c r="M650" i="34"/>
  <c r="M663" i="34" s="1"/>
  <c r="F512" i="34"/>
  <c r="F551" i="34"/>
  <c r="F513" i="34"/>
  <c r="P640" i="30"/>
  <c r="P433" i="30"/>
  <c r="P639" i="30"/>
  <c r="O433" i="30"/>
  <c r="O639" i="30"/>
  <c r="O640" i="30"/>
  <c r="O709" i="30"/>
  <c r="P708" i="30"/>
  <c r="P709" i="30" s="1"/>
  <c r="P718" i="30"/>
  <c r="P719" i="30"/>
  <c r="O713" i="30"/>
  <c r="O715" i="30" s="1"/>
  <c r="P712" i="30"/>
  <c r="P713" i="30" s="1"/>
  <c r="O430" i="30"/>
  <c r="P430" i="30"/>
  <c r="P551" i="30"/>
  <c r="P512" i="30"/>
  <c r="P513" i="30"/>
  <c r="I689" i="30"/>
  <c r="I691" i="30" s="1"/>
  <c r="J688" i="30"/>
  <c r="M663" i="30"/>
  <c r="O429" i="30"/>
  <c r="P429" i="30"/>
  <c r="P645" i="30"/>
  <c r="D663" i="30"/>
  <c r="O431" i="30"/>
  <c r="P431" i="30"/>
  <c r="J668" i="30"/>
  <c r="N645" i="30"/>
  <c r="O645" i="30"/>
  <c r="E663" i="30"/>
  <c r="C645" i="30"/>
  <c r="L640" i="30"/>
  <c r="L639" i="30"/>
  <c r="L433" i="30"/>
  <c r="M433" i="30"/>
  <c r="M640" i="30"/>
  <c r="M639" i="30"/>
  <c r="D645" i="30"/>
  <c r="B512" i="30"/>
  <c r="B551" i="30"/>
  <c r="C553" i="30" s="1"/>
  <c r="L551" i="30"/>
  <c r="L513" i="30"/>
  <c r="L512" i="30"/>
  <c r="H645" i="30"/>
  <c r="G551" i="30"/>
  <c r="G512" i="30"/>
  <c r="G513" i="30"/>
  <c r="N663" i="30"/>
  <c r="F673" i="30"/>
  <c r="F675" i="30" s="1"/>
  <c r="G672" i="30"/>
  <c r="I650" i="30"/>
  <c r="I656" i="30"/>
  <c r="I653" i="30"/>
  <c r="E551" i="30"/>
  <c r="E513" i="30"/>
  <c r="E512" i="30"/>
  <c r="H663" i="30"/>
  <c r="N701" i="30"/>
  <c r="N703" i="30" s="1"/>
  <c r="O700" i="30"/>
  <c r="J650" i="30"/>
  <c r="J656" i="30"/>
  <c r="J653" i="30"/>
  <c r="C663" i="30"/>
  <c r="F551" i="30"/>
  <c r="F513" i="30"/>
  <c r="F512" i="30"/>
  <c r="I552" i="30"/>
  <c r="I574" i="30"/>
  <c r="I559" i="30"/>
  <c r="K663" i="30"/>
  <c r="C513" i="30"/>
  <c r="N697" i="30"/>
  <c r="N699" i="30" s="1"/>
  <c r="O696" i="30"/>
  <c r="J551" i="30"/>
  <c r="J512" i="30"/>
  <c r="J513" i="30"/>
  <c r="H551" i="30"/>
  <c r="I553" i="30" s="1"/>
  <c r="H512" i="30"/>
  <c r="H513" i="30"/>
  <c r="N693" i="30"/>
  <c r="N695" i="30" s="1"/>
  <c r="O692" i="30"/>
  <c r="M645" i="30"/>
  <c r="L663" i="30"/>
  <c r="N559" i="30"/>
  <c r="N552" i="30"/>
  <c r="N574" i="30"/>
  <c r="O513" i="30"/>
  <c r="O512" i="30"/>
  <c r="O551" i="30"/>
  <c r="G677" i="30"/>
  <c r="G679" i="30" s="1"/>
  <c r="H676" i="30"/>
  <c r="C559" i="30"/>
  <c r="C552" i="30"/>
  <c r="C574" i="30"/>
  <c r="K513" i="30"/>
  <c r="K512" i="30"/>
  <c r="K551" i="30"/>
  <c r="G653" i="30"/>
  <c r="G650" i="30"/>
  <c r="G656" i="30"/>
  <c r="I684" i="30"/>
  <c r="H685" i="30"/>
  <c r="H687" i="30" s="1"/>
  <c r="F653" i="30"/>
  <c r="F656" i="30"/>
  <c r="F650" i="30"/>
  <c r="O710" i="30"/>
  <c r="O711" i="30"/>
  <c r="M551" i="30"/>
  <c r="M513" i="30"/>
  <c r="M512" i="30"/>
  <c r="N513" i="30"/>
  <c r="D512" i="30"/>
  <c r="D551" i="30"/>
  <c r="D513" i="30"/>
  <c r="M705" i="30"/>
  <c r="M707" i="30" s="1"/>
  <c r="N704" i="30"/>
  <c r="H680" i="30"/>
  <c r="G681" i="30"/>
  <c r="G683" i="30" s="1"/>
  <c r="Q656" i="25"/>
  <c r="O719" i="25"/>
  <c r="O430" i="25"/>
  <c r="P430" i="25"/>
  <c r="L645" i="25"/>
  <c r="O432" i="25"/>
  <c r="P432" i="25"/>
  <c r="O713" i="25"/>
  <c r="O714" i="25" s="1"/>
  <c r="P712" i="25"/>
  <c r="P713" i="25" s="1"/>
  <c r="P551" i="25"/>
  <c r="P512" i="25"/>
  <c r="P513" i="25"/>
  <c r="P650" i="25"/>
  <c r="P663" i="25" s="1"/>
  <c r="K645" i="25"/>
  <c r="O431" i="25"/>
  <c r="P431" i="25"/>
  <c r="P718" i="25"/>
  <c r="P719" i="25"/>
  <c r="K433" i="25"/>
  <c r="K639" i="25"/>
  <c r="G513" i="25"/>
  <c r="O709" i="25"/>
  <c r="O711" i="25" s="1"/>
  <c r="P708" i="25"/>
  <c r="P709" i="25" s="1"/>
  <c r="D653" i="25"/>
  <c r="O650" i="25"/>
  <c r="O663" i="25" s="1"/>
  <c r="D650" i="25"/>
  <c r="O653" i="25"/>
  <c r="F663" i="25"/>
  <c r="N650" i="25"/>
  <c r="N663" i="25" s="1"/>
  <c r="I680" i="25"/>
  <c r="H681" i="25"/>
  <c r="H683" i="25" s="1"/>
  <c r="D663" i="25"/>
  <c r="M656" i="25"/>
  <c r="E656" i="25"/>
  <c r="E663" i="25" s="1"/>
  <c r="M650" i="25"/>
  <c r="M640" i="25"/>
  <c r="M433" i="25"/>
  <c r="M639" i="25"/>
  <c r="H645" i="25"/>
  <c r="C433" i="25"/>
  <c r="C640" i="25"/>
  <c r="C639" i="25"/>
  <c r="G639" i="25"/>
  <c r="G433" i="25"/>
  <c r="G640" i="25"/>
  <c r="D433" i="25"/>
  <c r="D640" i="25"/>
  <c r="D639" i="25"/>
  <c r="F639" i="25"/>
  <c r="F640" i="25"/>
  <c r="F433" i="25"/>
  <c r="J433" i="25"/>
  <c r="J640" i="25"/>
  <c r="J639" i="25"/>
  <c r="O433" i="25"/>
  <c r="O640" i="25"/>
  <c r="O639" i="25"/>
  <c r="L433" i="25"/>
  <c r="L640" i="25"/>
  <c r="L639" i="25"/>
  <c r="E513" i="25"/>
  <c r="E551" i="25"/>
  <c r="E512" i="25"/>
  <c r="J653" i="25"/>
  <c r="J656" i="25"/>
  <c r="J650" i="25"/>
  <c r="G663" i="25"/>
  <c r="H685" i="25"/>
  <c r="H687" i="25" s="1"/>
  <c r="I684" i="25"/>
  <c r="I689" i="25"/>
  <c r="I691" i="25" s="1"/>
  <c r="J688" i="25"/>
  <c r="H513" i="25"/>
  <c r="H551" i="25"/>
  <c r="H512" i="25"/>
  <c r="K650" i="25"/>
  <c r="K663" i="25" s="1"/>
  <c r="J665" i="25"/>
  <c r="E665" i="25"/>
  <c r="M665" i="25"/>
  <c r="K665" i="25"/>
  <c r="I665" i="25"/>
  <c r="H665" i="25"/>
  <c r="G665" i="25"/>
  <c r="O665" i="25"/>
  <c r="N665" i="25"/>
  <c r="B665" i="25"/>
  <c r="L665" i="25"/>
  <c r="C665" i="25"/>
  <c r="F665" i="25"/>
  <c r="D665" i="25"/>
  <c r="G559" i="25"/>
  <c r="G574" i="25"/>
  <c r="G552" i="25"/>
  <c r="F551" i="25"/>
  <c r="G553" i="25" s="1"/>
  <c r="F512" i="25"/>
  <c r="F513" i="25"/>
  <c r="B656" i="25"/>
  <c r="B653" i="25"/>
  <c r="L697" i="25"/>
  <c r="L699" i="25" s="1"/>
  <c r="M696" i="25"/>
  <c r="J693" i="25"/>
  <c r="J695" i="25" s="1"/>
  <c r="K692" i="25"/>
  <c r="C650" i="25"/>
  <c r="C656" i="25"/>
  <c r="C653" i="25"/>
  <c r="F677" i="25"/>
  <c r="F679" i="25" s="1"/>
  <c r="G676" i="25"/>
  <c r="J645" i="25"/>
  <c r="J551" i="25"/>
  <c r="J513" i="25"/>
  <c r="J512" i="25"/>
  <c r="B512" i="25"/>
  <c r="B551" i="25"/>
  <c r="K512" i="25"/>
  <c r="K551" i="25"/>
  <c r="K513" i="25"/>
  <c r="L513" i="25"/>
  <c r="L663" i="25"/>
  <c r="G645" i="25"/>
  <c r="D551" i="25"/>
  <c r="D513" i="25"/>
  <c r="D512" i="25"/>
  <c r="I663" i="25"/>
  <c r="C551" i="25"/>
  <c r="C513" i="25"/>
  <c r="C512" i="25"/>
  <c r="O551" i="25"/>
  <c r="O513" i="25"/>
  <c r="O512" i="25"/>
  <c r="M701" i="25"/>
  <c r="M703" i="25" s="1"/>
  <c r="N700" i="25"/>
  <c r="I513" i="25"/>
  <c r="I551" i="25"/>
  <c r="I512" i="25"/>
  <c r="M705" i="25"/>
  <c r="M707" i="25" s="1"/>
  <c r="N704" i="25"/>
  <c r="M512" i="25"/>
  <c r="M551" i="25"/>
  <c r="M513" i="25"/>
  <c r="L574" i="25"/>
  <c r="L559" i="25"/>
  <c r="L553" i="25"/>
  <c r="L552" i="25"/>
  <c r="H663" i="25"/>
  <c r="N512" i="25"/>
  <c r="N551" i="25"/>
  <c r="N513" i="25"/>
  <c r="G672" i="25"/>
  <c r="F673" i="25"/>
  <c r="F675" i="25" s="1"/>
  <c r="O606" i="18"/>
  <c r="B379" i="19"/>
  <c r="B397" i="19"/>
  <c r="N397" i="19"/>
  <c r="O716" i="19"/>
  <c r="P716" i="19" s="1"/>
  <c r="P717" i="19" s="1"/>
  <c r="P718" i="19" s="1"/>
  <c r="H688" i="18"/>
  <c r="I688" i="18" s="1"/>
  <c r="F606" i="18"/>
  <c r="D607" i="18"/>
  <c r="P426" i="19"/>
  <c r="P427" i="19" s="1"/>
  <c r="BL125" i="19"/>
  <c r="I605" i="19"/>
  <c r="G606" i="19"/>
  <c r="E607" i="19"/>
  <c r="C608" i="19"/>
  <c r="O608" i="19"/>
  <c r="C606" i="18"/>
  <c r="D409" i="19"/>
  <c r="P423" i="18"/>
  <c r="P540" i="18"/>
  <c r="P547" i="18" s="1"/>
  <c r="D361" i="18"/>
  <c r="L373" i="18"/>
  <c r="D379" i="18"/>
  <c r="L373" i="19"/>
  <c r="D379" i="19"/>
  <c r="L391" i="19"/>
  <c r="BH125" i="19"/>
  <c r="P426" i="18"/>
  <c r="P427" i="18" s="1"/>
  <c r="E361" i="18"/>
  <c r="M373" i="18"/>
  <c r="D508" i="18"/>
  <c r="B509" i="18"/>
  <c r="N509" i="18"/>
  <c r="L510" i="18"/>
  <c r="P540" i="19"/>
  <c r="P547" i="19" s="1"/>
  <c r="E379" i="19"/>
  <c r="G507" i="19"/>
  <c r="E508" i="19"/>
  <c r="C509" i="19"/>
  <c r="O509" i="19"/>
  <c r="M510" i="19"/>
  <c r="E608" i="19"/>
  <c r="E354" i="20"/>
  <c r="F378" i="20"/>
  <c r="L496" i="19"/>
  <c r="L379" i="18"/>
  <c r="E605" i="18"/>
  <c r="M608" i="18"/>
  <c r="J542" i="18"/>
  <c r="F361" i="18"/>
  <c r="F379" i="18"/>
  <c r="I452" i="18"/>
  <c r="P423" i="19"/>
  <c r="B373" i="19"/>
  <c r="N373" i="19"/>
  <c r="B391" i="19"/>
  <c r="L605" i="19"/>
  <c r="J606" i="19"/>
  <c r="H607" i="19"/>
  <c r="F390" i="20"/>
  <c r="BJ125" i="18"/>
  <c r="L361" i="18"/>
  <c r="M607" i="18"/>
  <c r="M361" i="18"/>
  <c r="M379" i="18"/>
  <c r="L355" i="18"/>
  <c r="G361" i="18"/>
  <c r="G379" i="18"/>
  <c r="I697" i="18"/>
  <c r="O373" i="19"/>
  <c r="G608" i="19"/>
  <c r="K372" i="20"/>
  <c r="C366" i="20"/>
  <c r="O569" i="20"/>
  <c r="K571" i="20"/>
  <c r="P603" i="19"/>
  <c r="L571" i="20"/>
  <c r="P632" i="18"/>
  <c r="L568" i="20"/>
  <c r="P649" i="18"/>
  <c r="C627" i="20"/>
  <c r="P634" i="18"/>
  <c r="L496" i="15"/>
  <c r="P589" i="18"/>
  <c r="P654" i="19"/>
  <c r="P658" i="19" s="1"/>
  <c r="P655" i="19"/>
  <c r="P721" i="19"/>
  <c r="P723" i="19" s="1"/>
  <c r="P652" i="19"/>
  <c r="P721" i="18"/>
  <c r="P723" i="18" s="1"/>
  <c r="P654" i="18"/>
  <c r="P658" i="18" s="1"/>
  <c r="J123" i="19"/>
  <c r="W123" i="19"/>
  <c r="AI123" i="19"/>
  <c r="AU123" i="19"/>
  <c r="N425" i="19"/>
  <c r="P425" i="19"/>
  <c r="K425" i="19"/>
  <c r="H425" i="19"/>
  <c r="E425" i="19"/>
  <c r="H367" i="19"/>
  <c r="M373" i="19"/>
  <c r="P644" i="19"/>
  <c r="P643" i="19"/>
  <c r="P504" i="19"/>
  <c r="P548" i="19"/>
  <c r="P653" i="19"/>
  <c r="L541" i="19"/>
  <c r="I541" i="19"/>
  <c r="C541" i="19"/>
  <c r="P656" i="19"/>
  <c r="F424" i="19"/>
  <c r="BJ125" i="19"/>
  <c r="H391" i="19"/>
  <c r="L424" i="19"/>
  <c r="I424" i="19"/>
  <c r="O426" i="19"/>
  <c r="O543" i="19"/>
  <c r="P543" i="19"/>
  <c r="P550" i="19" s="1"/>
  <c r="E543" i="19"/>
  <c r="M379" i="19"/>
  <c r="E445" i="19"/>
  <c r="O542" i="19"/>
  <c r="O549" i="19" s="1"/>
  <c r="P542" i="19"/>
  <c r="P549" i="19" s="1"/>
  <c r="P511" i="19"/>
  <c r="M607" i="19"/>
  <c r="H605" i="19"/>
  <c r="F606" i="19"/>
  <c r="D607" i="19"/>
  <c r="I606" i="19"/>
  <c r="J605" i="19"/>
  <c r="H606" i="19"/>
  <c r="F607" i="19"/>
  <c r="D608" i="19"/>
  <c r="N520" i="19"/>
  <c r="O484" i="19"/>
  <c r="J490" i="19"/>
  <c r="L588" i="19"/>
  <c r="L649" i="19" s="1"/>
  <c r="M588" i="19"/>
  <c r="M632"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Q655" i="18" s="1"/>
  <c r="P652" i="18"/>
  <c r="P521" i="18"/>
  <c r="P570" i="18"/>
  <c r="P555" i="18"/>
  <c r="N484" i="18"/>
  <c r="N712" i="18"/>
  <c r="N713" i="18" s="1"/>
  <c r="N715" i="18" s="1"/>
  <c r="BK125" i="18"/>
  <c r="F541" i="18"/>
  <c r="C541" i="18"/>
  <c r="N425" i="18"/>
  <c r="P425" i="18"/>
  <c r="O543" i="18"/>
  <c r="O550" i="18" s="1"/>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K567" i="18"/>
  <c r="O496" i="18"/>
  <c r="M496" i="18"/>
  <c r="K541" i="18"/>
  <c r="B484" i="18"/>
  <c r="H541" i="18"/>
  <c r="M543" i="18"/>
  <c r="C465" i="18"/>
  <c r="C658" i="18" s="1"/>
  <c r="G472" i="18"/>
  <c r="C520" i="18"/>
  <c r="O520" i="18"/>
  <c r="P522" i="18" s="1"/>
  <c r="L507" i="18"/>
  <c r="H496" i="18"/>
  <c r="J472" i="18"/>
  <c r="B478" i="18"/>
  <c r="L478" i="18"/>
  <c r="F465" i="18"/>
  <c r="N503" i="18"/>
  <c r="N644" i="18" s="1"/>
  <c r="L496" i="18"/>
  <c r="N361" i="18"/>
  <c r="O424" i="18"/>
  <c r="L397" i="18"/>
  <c r="C397" i="18"/>
  <c r="O397" i="18"/>
  <c r="Y123" i="18"/>
  <c r="J123" i="18"/>
  <c r="W123" i="18"/>
  <c r="W125" i="18" s="1"/>
  <c r="AI123" i="18"/>
  <c r="AU123" i="18"/>
  <c r="N423" i="18"/>
  <c r="H423" i="18"/>
  <c r="C373" i="18"/>
  <c r="O373" i="18"/>
  <c r="L391" i="18"/>
  <c r="H452" i="18"/>
  <c r="L409" i="18"/>
  <c r="L123" i="18"/>
  <c r="AW123" i="18"/>
  <c r="M123" i="18"/>
  <c r="M125" i="18" s="1"/>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F542" i="18"/>
  <c r="C542" i="18"/>
  <c r="F355" i="18"/>
  <c r="K361" i="18"/>
  <c r="N373" i="18"/>
  <c r="C379" i="18"/>
  <c r="O379" i="18"/>
  <c r="I385" i="18"/>
  <c r="F391" i="18"/>
  <c r="J397" i="18"/>
  <c r="M452" i="18"/>
  <c r="I415" i="18"/>
  <c r="H507" i="18"/>
  <c r="F508" i="18"/>
  <c r="F548" i="18" s="1"/>
  <c r="D509" i="18"/>
  <c r="B510" i="18"/>
  <c r="N510" i="18"/>
  <c r="N550" i="18" s="1"/>
  <c r="I528" i="18"/>
  <c r="M536" i="18"/>
  <c r="C567" i="18"/>
  <c r="O567" i="18"/>
  <c r="K588" i="18"/>
  <c r="K649" i="18" s="1"/>
  <c r="G605" i="18"/>
  <c r="E606" i="18"/>
  <c r="O607" i="18"/>
  <c r="L704" i="18"/>
  <c r="M704" i="18" s="1"/>
  <c r="N423" i="19"/>
  <c r="K423" i="19"/>
  <c r="H423" i="19"/>
  <c r="E423" i="19"/>
  <c r="B423" i="19"/>
  <c r="N541" i="19"/>
  <c r="N548" i="19" s="1"/>
  <c r="N571" i="19" s="1"/>
  <c r="K541" i="19"/>
  <c r="H541" i="19"/>
  <c r="E541" i="19"/>
  <c r="E544" i="19" s="1"/>
  <c r="B541" i="19"/>
  <c r="C367" i="19"/>
  <c r="O367" i="19"/>
  <c r="F373" i="19"/>
  <c r="N391" i="19"/>
  <c r="E397" i="19"/>
  <c r="C507" i="19"/>
  <c r="O507" i="19"/>
  <c r="M508" i="19"/>
  <c r="K509" i="19"/>
  <c r="I510" i="19"/>
  <c r="I550" i="19" s="1"/>
  <c r="I573" i="19" s="1"/>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H680" i="18" s="1"/>
  <c r="I692" i="18"/>
  <c r="M425" i="19"/>
  <c r="J425" i="19"/>
  <c r="G425" i="19"/>
  <c r="D425" i="19"/>
  <c r="M543" i="19"/>
  <c r="J543" i="19"/>
  <c r="G543" i="19"/>
  <c r="D543" i="19"/>
  <c r="I355" i="19"/>
  <c r="E367" i="19"/>
  <c r="M385" i="19"/>
  <c r="D391" i="19"/>
  <c r="E484" i="19"/>
  <c r="E520" i="19"/>
  <c r="G581" i="19"/>
  <c r="G684" i="19"/>
  <c r="H684" i="19" s="1"/>
  <c r="H685" i="19" s="1"/>
  <c r="H687" i="19" s="1"/>
  <c r="C496" i="18"/>
  <c r="G496" i="19"/>
  <c r="M490" i="18"/>
  <c r="O503" i="18"/>
  <c r="P505" i="18" s="1"/>
  <c r="L528" i="18"/>
  <c r="M530" i="18" s="1"/>
  <c r="D536" i="18"/>
  <c r="C123" i="19"/>
  <c r="B581" i="19"/>
  <c r="K426" i="18"/>
  <c r="K427" i="18" s="1"/>
  <c r="N426" i="18"/>
  <c r="N427" i="18" s="1"/>
  <c r="N542" i="18"/>
  <c r="K542" i="18"/>
  <c r="K549" i="18" s="1"/>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B544" i="19" s="1"/>
  <c r="G472" i="19"/>
  <c r="E472" i="19"/>
  <c r="F490" i="19"/>
  <c r="I503" i="19"/>
  <c r="I505" i="19" s="1"/>
  <c r="E528" i="19"/>
  <c r="E530" i="19" s="1"/>
  <c r="O528" i="19"/>
  <c r="P530" i="19" s="1"/>
  <c r="I536" i="19"/>
  <c r="I538" i="19" s="1"/>
  <c r="E567" i="19"/>
  <c r="C588" i="19"/>
  <c r="D590" i="19" s="1"/>
  <c r="C496" i="19"/>
  <c r="L520" i="19"/>
  <c r="F528" i="19"/>
  <c r="F530" i="19" s="1"/>
  <c r="J536" i="19"/>
  <c r="J538" i="19" s="1"/>
  <c r="F541" i="19"/>
  <c r="N496" i="19"/>
  <c r="O465" i="19"/>
  <c r="M478" i="19"/>
  <c r="C520" i="19"/>
  <c r="O520" i="19"/>
  <c r="M520" i="19"/>
  <c r="O541" i="19"/>
  <c r="I567" i="19"/>
  <c r="O496" i="19"/>
  <c r="M541" i="19"/>
  <c r="J541" i="19"/>
  <c r="G541" i="19"/>
  <c r="G548" i="19" s="1"/>
  <c r="D541" i="19"/>
  <c r="D520" i="19"/>
  <c r="F496" i="19"/>
  <c r="M540" i="19"/>
  <c r="M544" i="19" s="1"/>
  <c r="G540" i="19"/>
  <c r="G547" i="19" s="1"/>
  <c r="B543" i="19"/>
  <c r="N543" i="19"/>
  <c r="N581" i="19"/>
  <c r="H496" i="19"/>
  <c r="L542" i="19"/>
  <c r="I542" i="19"/>
  <c r="I549" i="19" s="1"/>
  <c r="F542" i="19"/>
  <c r="C542" i="19"/>
  <c r="C549"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H478" i="18"/>
  <c r="M465" i="18"/>
  <c r="L490" i="18"/>
  <c r="H490" i="18"/>
  <c r="B503" i="18"/>
  <c r="F507" i="18"/>
  <c r="F547" i="18" s="1"/>
  <c r="M528" i="18"/>
  <c r="L567" i="18"/>
  <c r="M581" i="18"/>
  <c r="G496" i="18"/>
  <c r="G478" i="18"/>
  <c r="I484" i="18"/>
  <c r="D503" i="18"/>
  <c r="D644" i="18" s="1"/>
  <c r="C528" i="18"/>
  <c r="N543" i="18"/>
  <c r="K540" i="18"/>
  <c r="K547" i="18" s="1"/>
  <c r="B540" i="18"/>
  <c r="H472" i="18"/>
  <c r="J478" i="18"/>
  <c r="L484" i="18"/>
  <c r="K490" i="18"/>
  <c r="N536" i="18"/>
  <c r="N538" i="18" s="1"/>
  <c r="M567" i="18"/>
  <c r="G543" i="18"/>
  <c r="G550" i="18" s="1"/>
  <c r="N540" i="18"/>
  <c r="H540" i="18"/>
  <c r="G465" i="18"/>
  <c r="B490" i="18"/>
  <c r="N490" i="18"/>
  <c r="O528" i="18"/>
  <c r="O536" i="18"/>
  <c r="P538" i="18" s="1"/>
  <c r="N567" i="18"/>
  <c r="C581" i="18"/>
  <c r="I496" i="18"/>
  <c r="L472" i="18"/>
  <c r="M510" i="18"/>
  <c r="D520" i="18"/>
  <c r="N520" i="18"/>
  <c r="F536" i="18"/>
  <c r="E543" i="18"/>
  <c r="M541" i="18"/>
  <c r="J541" i="18"/>
  <c r="G541" i="18"/>
  <c r="D541" i="18"/>
  <c r="D548" i="18" s="1"/>
  <c r="K465" i="18"/>
  <c r="K642" i="18" s="1"/>
  <c r="I465" i="18"/>
  <c r="O484" i="18"/>
  <c r="F490" i="18"/>
  <c r="F503" i="18"/>
  <c r="F644" i="18" s="1"/>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E643" i="18" s="1"/>
  <c r="H567" i="18"/>
  <c r="J543" i="18"/>
  <c r="J550" i="18" s="1"/>
  <c r="F478" i="18"/>
  <c r="H484" i="18"/>
  <c r="I490" i="18"/>
  <c r="G490" i="18"/>
  <c r="K507" i="18"/>
  <c r="I508" i="18"/>
  <c r="G509" i="18"/>
  <c r="E510" i="18"/>
  <c r="J528" i="18"/>
  <c r="J536" i="18"/>
  <c r="B543" i="18"/>
  <c r="J490" i="18"/>
  <c r="K520" i="18"/>
  <c r="K528" i="18"/>
  <c r="J567" i="18"/>
  <c r="E496" i="18"/>
  <c r="I540" i="18"/>
  <c r="I544" i="18" s="1"/>
  <c r="D478" i="18"/>
  <c r="J484" i="18"/>
  <c r="M503" i="18"/>
  <c r="M643" i="18" s="1"/>
  <c r="K503" i="18"/>
  <c r="C507" i="18"/>
  <c r="L520" i="18"/>
  <c r="L536" i="18"/>
  <c r="O541" i="18"/>
  <c r="L581" i="18"/>
  <c r="J581" i="18"/>
  <c r="F496" i="18"/>
  <c r="D496" i="18"/>
  <c r="H123" i="18"/>
  <c r="H125" i="18" s="1"/>
  <c r="AS123" i="18"/>
  <c r="AS125" i="18" s="1"/>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AY125"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U125" i="18" s="1"/>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I455" i="20" s="1"/>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R116" i="20"/>
  <c r="R118" i="20" s="1"/>
  <c r="AD116" i="20"/>
  <c r="AD118" i="20" s="1"/>
  <c r="AP116" i="20"/>
  <c r="AP118" i="20" s="1"/>
  <c r="BB116" i="20"/>
  <c r="BB118" i="20" s="1"/>
  <c r="O121" i="20"/>
  <c r="AM121" i="20"/>
  <c r="K354" i="20"/>
  <c r="E414" i="20"/>
  <c r="K482" i="20"/>
  <c r="H521" i="20"/>
  <c r="L529" i="20"/>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599"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K505" i="20"/>
  <c r="L507" i="20" s="1"/>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K462" i="20"/>
  <c r="G489" i="20"/>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D482" i="20"/>
  <c r="I509" i="20"/>
  <c r="M510" i="20"/>
  <c r="N511" i="20"/>
  <c r="O533" i="20"/>
  <c r="I544"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O606" i="20"/>
  <c r="E633" i="20"/>
  <c r="E635" i="20" s="1"/>
  <c r="N664" i="20"/>
  <c r="O668" i="20"/>
  <c r="O669" i="20" s="1"/>
  <c r="O670" i="20" s="1"/>
  <c r="O608" i="20"/>
  <c r="D624" i="20"/>
  <c r="K659" i="20"/>
  <c r="O609" i="20"/>
  <c r="P609"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D547" i="19"/>
  <c r="D570" i="19" s="1"/>
  <c r="B548" i="19"/>
  <c r="B556" i="19" s="1"/>
  <c r="J550" i="19"/>
  <c r="J558" i="19" s="1"/>
  <c r="G503" i="19"/>
  <c r="G643" i="19" s="1"/>
  <c r="C528" i="19"/>
  <c r="C536" i="19"/>
  <c r="C538" i="19" s="1"/>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E538" i="19" s="1"/>
  <c r="B536" i="19"/>
  <c r="N536" i="19"/>
  <c r="O538" i="19" s="1"/>
  <c r="F581" i="19"/>
  <c r="E125" i="19"/>
  <c r="P430" i="19" s="1"/>
  <c r="R125" i="19"/>
  <c r="AD125" i="19"/>
  <c r="AP125" i="19"/>
  <c r="BB125" i="19"/>
  <c r="B418" i="19"/>
  <c r="H417" i="19"/>
  <c r="E417" i="19"/>
  <c r="B417" i="19"/>
  <c r="Q125" i="19"/>
  <c r="BD125" i="19"/>
  <c r="J409" i="19"/>
  <c r="B409" i="19"/>
  <c r="N409" i="19"/>
  <c r="B415" i="19"/>
  <c r="N415" i="19"/>
  <c r="D420" i="19"/>
  <c r="D421" i="19" s="1"/>
  <c r="K427" i="19"/>
  <c r="U123" i="19"/>
  <c r="K419" i="19" s="1"/>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M439" i="19"/>
  <c r="L123" i="19"/>
  <c r="M123" i="19"/>
  <c r="M418" i="19" s="1"/>
  <c r="Z123" i="19"/>
  <c r="AL123" i="19"/>
  <c r="G418" i="19" s="1"/>
  <c r="AX123" i="19"/>
  <c r="D418" i="19" s="1"/>
  <c r="I415" i="19"/>
  <c r="D417"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F427" i="19"/>
  <c r="D439" i="19"/>
  <c r="G439" i="19"/>
  <c r="G445" i="19"/>
  <c r="J452" i="19"/>
  <c r="J507" i="19"/>
  <c r="J547" i="19" s="1"/>
  <c r="H508" i="19"/>
  <c r="F509" i="19"/>
  <c r="D510" i="19"/>
  <c r="J472" i="19"/>
  <c r="L478" i="19"/>
  <c r="B484" i="19"/>
  <c r="G637" i="19"/>
  <c r="G636" i="19"/>
  <c r="K465" i="19"/>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B571" i="19"/>
  <c r="M636" i="19"/>
  <c r="M637" i="19"/>
  <c r="K379" i="19"/>
  <c r="I397" i="19"/>
  <c r="L445" i="19"/>
  <c r="L452" i="19"/>
  <c r="K439" i="19"/>
  <c r="B445" i="19"/>
  <c r="N445" i="19"/>
  <c r="E452" i="19"/>
  <c r="F503" i="19"/>
  <c r="B636" i="19"/>
  <c r="B637" i="19"/>
  <c r="L379" i="19"/>
  <c r="O385" i="19"/>
  <c r="G391" i="19"/>
  <c r="B427"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E637" i="19"/>
  <c r="E636" i="19"/>
  <c r="C379" i="19"/>
  <c r="O379" i="19"/>
  <c r="I391" i="19"/>
  <c r="D445" i="19"/>
  <c r="D458" i="19"/>
  <c r="D427" i="19"/>
  <c r="H409" i="19"/>
  <c r="I409" i="19"/>
  <c r="C439" i="19"/>
  <c r="O439" i="19"/>
  <c r="F445" i="19"/>
  <c r="I452" i="19"/>
  <c r="I465" i="19"/>
  <c r="B490" i="19"/>
  <c r="J643" i="19"/>
  <c r="L458" i="19"/>
  <c r="B465" i="19"/>
  <c r="B658" i="19" s="1"/>
  <c r="N465" i="19"/>
  <c r="N521" i="19" s="1"/>
  <c r="C472" i="19"/>
  <c r="O472" i="19"/>
  <c r="H507" i="19"/>
  <c r="H547" i="19" s="1"/>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L603" i="19"/>
  <c r="L634" i="19"/>
  <c r="L632" i="19"/>
  <c r="G680" i="19"/>
  <c r="F681" i="19"/>
  <c r="F683" i="19" s="1"/>
  <c r="O712" i="19"/>
  <c r="E458" i="19"/>
  <c r="G465" i="19"/>
  <c r="G658" i="19" s="1"/>
  <c r="M507" i="19"/>
  <c r="M547" i="19" s="1"/>
  <c r="M634"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K707" i="19"/>
  <c r="I697" i="19"/>
  <c r="I699" i="19" s="1"/>
  <c r="B608" i="19"/>
  <c r="N608" i="19"/>
  <c r="E676" i="19"/>
  <c r="E681" i="19"/>
  <c r="E683" i="19" s="1"/>
  <c r="O654" i="19"/>
  <c r="O721" i="19"/>
  <c r="O722" i="19" s="1"/>
  <c r="Y125" i="18"/>
  <c r="AW125" i="18"/>
  <c r="J125" i="18"/>
  <c r="M417" i="18"/>
  <c r="J417" i="18"/>
  <c r="AU125" i="18"/>
  <c r="L125" i="18"/>
  <c r="AK125" i="18"/>
  <c r="L418" i="18"/>
  <c r="Z125" i="18"/>
  <c r="AL125" i="18"/>
  <c r="AX125" i="18"/>
  <c r="AI125" i="18"/>
  <c r="G429" i="18" s="1"/>
  <c r="G417" i="18"/>
  <c r="B125" i="18"/>
  <c r="AA125" i="18"/>
  <c r="C417" i="18"/>
  <c r="X125" i="18"/>
  <c r="C123" i="18"/>
  <c r="AB123" i="18"/>
  <c r="I420" i="18" s="1"/>
  <c r="I421" i="18" s="1"/>
  <c r="BI125" i="18"/>
  <c r="O123" i="18"/>
  <c r="AN125" i="18"/>
  <c r="D123" i="18"/>
  <c r="Q123" i="18"/>
  <c r="L419" i="18" s="1"/>
  <c r="AC123" i="18"/>
  <c r="I419" i="18" s="1"/>
  <c r="AO123" i="18"/>
  <c r="BA123" i="18"/>
  <c r="B420" i="18" s="1"/>
  <c r="B421" i="18" s="1"/>
  <c r="R125" i="18"/>
  <c r="AV125" i="18"/>
  <c r="F123" i="18"/>
  <c r="P417" i="18" s="1"/>
  <c r="S123" i="18"/>
  <c r="AE123" i="18"/>
  <c r="AQ123" i="18"/>
  <c r="F417" i="18" s="1"/>
  <c r="BC123" i="18"/>
  <c r="B418" i="18" s="1"/>
  <c r="E125" i="18"/>
  <c r="P430" i="18" s="1"/>
  <c r="G123" i="18"/>
  <c r="T123" i="18"/>
  <c r="AF123" i="18"/>
  <c r="AR123" i="18"/>
  <c r="AJ125" i="18"/>
  <c r="F432" i="18" s="1"/>
  <c r="F420" i="18"/>
  <c r="F421" i="18" s="1"/>
  <c r="AG125" i="18"/>
  <c r="G419" i="18"/>
  <c r="O423" i="18"/>
  <c r="O426" i="18"/>
  <c r="O427" i="18" s="1"/>
  <c r="I123" i="18"/>
  <c r="M419" i="18" s="1"/>
  <c r="V123" i="18"/>
  <c r="J419" i="18" s="1"/>
  <c r="AH123" i="18"/>
  <c r="AT123" i="18"/>
  <c r="D419" i="18" s="1"/>
  <c r="K125" i="18"/>
  <c r="L420" i="18"/>
  <c r="L421" i="18" s="1"/>
  <c r="H637" i="18"/>
  <c r="H636" i="18"/>
  <c r="H445" i="18"/>
  <c r="F452" i="18"/>
  <c r="N452" i="18"/>
  <c r="D547" i="18"/>
  <c r="B548" i="18"/>
  <c r="N548" i="18"/>
  <c r="C522" i="18"/>
  <c r="H528" i="18"/>
  <c r="I530" i="18" s="1"/>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505" i="18"/>
  <c r="F504" i="18"/>
  <c r="K637" i="18"/>
  <c r="K636" i="18"/>
  <c r="I379" i="18"/>
  <c r="D439" i="18"/>
  <c r="O522" i="18"/>
  <c r="I538" i="18"/>
  <c r="L637" i="18"/>
  <c r="L636" i="18"/>
  <c r="J379" i="18"/>
  <c r="E439" i="18"/>
  <c r="J452" i="18"/>
  <c r="H547" i="18"/>
  <c r="D549" i="18"/>
  <c r="I472" i="18"/>
  <c r="I529" i="18" s="1"/>
  <c r="K478" i="18"/>
  <c r="M484" i="18"/>
  <c r="J644" i="18"/>
  <c r="J643" i="18"/>
  <c r="E644" i="18"/>
  <c r="E505" i="18"/>
  <c r="M548" i="18"/>
  <c r="J538" i="18"/>
  <c r="M636" i="18"/>
  <c r="M637" i="18"/>
  <c r="K379" i="18"/>
  <c r="M445" i="18"/>
  <c r="K452" i="18"/>
  <c r="G642" i="18"/>
  <c r="G466" i="18"/>
  <c r="C490" i="18"/>
  <c r="I548" i="18"/>
  <c r="G549" i="18"/>
  <c r="N530" i="18"/>
  <c r="B636" i="18"/>
  <c r="B637" i="18"/>
  <c r="N636" i="18"/>
  <c r="N637" i="18"/>
  <c r="B415" i="18"/>
  <c r="B445" i="18"/>
  <c r="N445" i="18"/>
  <c r="L452" i="18"/>
  <c r="J465" i="18"/>
  <c r="H548" i="18"/>
  <c r="F642" i="18"/>
  <c r="F511" i="18"/>
  <c r="K472" i="18"/>
  <c r="M478" i="18"/>
  <c r="C484" i="18"/>
  <c r="H549" i="18"/>
  <c r="C637" i="18"/>
  <c r="C636" i="18"/>
  <c r="K644" i="18"/>
  <c r="K643" i="18"/>
  <c r="K505"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4" i="18"/>
  <c r="F634" i="18"/>
  <c r="F637" i="18"/>
  <c r="F636" i="18"/>
  <c r="G445" i="18"/>
  <c r="D452" i="18"/>
  <c r="B465" i="18"/>
  <c r="B507" i="18"/>
  <c r="B547" i="18" s="1"/>
  <c r="N507" i="18"/>
  <c r="L465" i="18"/>
  <c r="L658" i="18" s="1"/>
  <c r="L508" i="18"/>
  <c r="L548" i="18" s="1"/>
  <c r="J509" i="18"/>
  <c r="J549" i="18" s="1"/>
  <c r="H510" i="18"/>
  <c r="C472" i="18"/>
  <c r="O472" i="18"/>
  <c r="M472" i="18"/>
  <c r="M537" i="18" s="1"/>
  <c r="N643" i="18"/>
  <c r="I550" i="18"/>
  <c r="F528" i="18"/>
  <c r="G530" i="18" s="1"/>
  <c r="G637" i="18"/>
  <c r="G636" i="18"/>
  <c r="E379" i="18"/>
  <c r="L439" i="18"/>
  <c r="M439" i="18"/>
  <c r="K445" i="18"/>
  <c r="F648" i="18"/>
  <c r="F655" i="18" s="1"/>
  <c r="F458" i="18"/>
  <c r="C642" i="18"/>
  <c r="I520" i="18"/>
  <c r="J522" i="18" s="1"/>
  <c r="G529" i="18"/>
  <c r="E536" i="18"/>
  <c r="G597" i="18"/>
  <c r="M458" i="18"/>
  <c r="O465" i="18"/>
  <c r="P466" i="18" s="1"/>
  <c r="D472" i="18"/>
  <c r="G508" i="18"/>
  <c r="E581" i="18"/>
  <c r="E588" i="18"/>
  <c r="H603" i="18"/>
  <c r="G681" i="18"/>
  <c r="G683" i="18" s="1"/>
  <c r="M709" i="18"/>
  <c r="M711" i="18" s="1"/>
  <c r="N708" i="18"/>
  <c r="B458" i="18"/>
  <c r="N458" i="18"/>
  <c r="D465" i="18"/>
  <c r="D504" i="18" s="1"/>
  <c r="E472" i="18"/>
  <c r="C503" i="18"/>
  <c r="O644" i="18"/>
  <c r="O643" i="18"/>
  <c r="J507" i="18"/>
  <c r="J547" i="18" s="1"/>
  <c r="E465" i="18"/>
  <c r="F472" i="18"/>
  <c r="F537" i="18" s="1"/>
  <c r="G581" i="18"/>
  <c r="G588" i="18"/>
  <c r="E458" i="18"/>
  <c r="O505" i="18"/>
  <c r="E567" i="18"/>
  <c r="I581" i="18"/>
  <c r="I588" i="18"/>
  <c r="F605" i="18"/>
  <c r="D606" i="18"/>
  <c r="B607" i="18"/>
  <c r="K608" i="18"/>
  <c r="O655" i="18"/>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C508" i="18"/>
  <c r="C548" i="18" s="1"/>
  <c r="O508" i="18"/>
  <c r="M509" i="18"/>
  <c r="M549" i="18" s="1"/>
  <c r="K510" i="18"/>
  <c r="K550" i="18" s="1"/>
  <c r="I567" i="18"/>
  <c r="M588" i="18"/>
  <c r="J688" i="18"/>
  <c r="I689" i="18"/>
  <c r="I691" i="18" s="1"/>
  <c r="B581" i="18"/>
  <c r="B588" i="18"/>
  <c r="B603" i="18" s="1"/>
  <c r="B472" i="18"/>
  <c r="B529" i="18" s="1"/>
  <c r="N472" i="18"/>
  <c r="F608" i="18"/>
  <c r="N704" i="18"/>
  <c r="M705" i="18"/>
  <c r="M707" i="18" s="1"/>
  <c r="L458" i="18"/>
  <c r="N465" i="18"/>
  <c r="N504" i="18" s="1"/>
  <c r="N581" i="18"/>
  <c r="D588" i="18"/>
  <c r="N588" i="18"/>
  <c r="N603" i="18" s="1"/>
  <c r="G658" i="18"/>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D668" i="34" l="1"/>
  <c r="V657" i="30"/>
  <c r="V658" i="30" s="1"/>
  <c r="V659" i="30" s="1"/>
  <c r="C668" i="34"/>
  <c r="O668" i="34"/>
  <c r="U663" i="30"/>
  <c r="U665" i="30" s="1"/>
  <c r="U660" i="30"/>
  <c r="U661" i="30"/>
  <c r="E668" i="34"/>
  <c r="B668" i="34"/>
  <c r="G668" i="34"/>
  <c r="F668" i="34"/>
  <c r="I668" i="34"/>
  <c r="J668" i="34"/>
  <c r="H668" i="34"/>
  <c r="K668" i="34"/>
  <c r="L668" i="34"/>
  <c r="M668" i="34"/>
  <c r="N668" i="34"/>
  <c r="O715" i="34"/>
  <c r="P715" i="34"/>
  <c r="P714" i="34"/>
  <c r="F663" i="34"/>
  <c r="O705" i="34"/>
  <c r="O707" i="34" s="1"/>
  <c r="P704" i="34"/>
  <c r="P705" i="34" s="1"/>
  <c r="P552" i="34"/>
  <c r="P553" i="34"/>
  <c r="P559" i="34"/>
  <c r="P574" i="34"/>
  <c r="K560" i="34"/>
  <c r="K657" i="34"/>
  <c r="M552" i="34"/>
  <c r="M553" i="34"/>
  <c r="M559" i="34"/>
  <c r="M574" i="34"/>
  <c r="H681" i="34"/>
  <c r="H683" i="34" s="1"/>
  <c r="I680" i="34"/>
  <c r="L575" i="34"/>
  <c r="L582" i="34"/>
  <c r="L633" i="34" s="1"/>
  <c r="G559" i="34"/>
  <c r="G553" i="34"/>
  <c r="G574" i="34"/>
  <c r="G552" i="34"/>
  <c r="C560" i="34"/>
  <c r="C657" i="34"/>
  <c r="L561" i="34"/>
  <c r="L560" i="34"/>
  <c r="L657" i="34"/>
  <c r="O559" i="34"/>
  <c r="O552" i="34"/>
  <c r="O574" i="34"/>
  <c r="O553" i="34"/>
  <c r="D560" i="34"/>
  <c r="D561" i="34"/>
  <c r="D657" i="34"/>
  <c r="K575" i="34"/>
  <c r="K582" i="34"/>
  <c r="K633" i="34" s="1"/>
  <c r="H574" i="34"/>
  <c r="H552" i="34"/>
  <c r="H559" i="34"/>
  <c r="H553" i="34"/>
  <c r="I553" i="34"/>
  <c r="I574" i="34"/>
  <c r="I552" i="34"/>
  <c r="I559" i="34"/>
  <c r="J553" i="34"/>
  <c r="J574" i="34"/>
  <c r="J552" i="34"/>
  <c r="J559" i="34"/>
  <c r="K693" i="34"/>
  <c r="K695" i="34" s="1"/>
  <c r="L692" i="34"/>
  <c r="N553" i="34"/>
  <c r="N552" i="34"/>
  <c r="N559" i="34"/>
  <c r="N574" i="34"/>
  <c r="K663" i="34"/>
  <c r="P666" i="34"/>
  <c r="M697" i="34"/>
  <c r="M699" i="34" s="1"/>
  <c r="N696" i="34"/>
  <c r="F553" i="34"/>
  <c r="F559" i="34"/>
  <c r="F552" i="34"/>
  <c r="F574" i="34"/>
  <c r="B559" i="34"/>
  <c r="C561" i="34" s="1"/>
  <c r="B552" i="34"/>
  <c r="B574" i="34"/>
  <c r="L688" i="34"/>
  <c r="K689" i="34"/>
  <c r="K691" i="34" s="1"/>
  <c r="N701" i="34"/>
  <c r="N703" i="34" s="1"/>
  <c r="O700" i="34"/>
  <c r="C553" i="34"/>
  <c r="J684" i="34"/>
  <c r="I685" i="34"/>
  <c r="I687" i="34" s="1"/>
  <c r="D575" i="34"/>
  <c r="D582" i="34"/>
  <c r="D633" i="34" s="1"/>
  <c r="L663" i="34"/>
  <c r="H672" i="34"/>
  <c r="G673" i="34"/>
  <c r="G675" i="34" s="1"/>
  <c r="E553" i="34"/>
  <c r="E552" i="34"/>
  <c r="E559" i="34"/>
  <c r="E574" i="34"/>
  <c r="K553" i="34"/>
  <c r="C575" i="34"/>
  <c r="C582" i="34"/>
  <c r="C633" i="34" s="1"/>
  <c r="J676" i="34"/>
  <c r="I677" i="34"/>
  <c r="I679" i="34" s="1"/>
  <c r="P666" i="25"/>
  <c r="E668" i="30"/>
  <c r="F668" i="30"/>
  <c r="O714" i="30"/>
  <c r="P714" i="30"/>
  <c r="P715" i="30"/>
  <c r="I663" i="30"/>
  <c r="O697" i="30"/>
  <c r="P696" i="30"/>
  <c r="P697" i="30" s="1"/>
  <c r="P710" i="30"/>
  <c r="P711" i="30"/>
  <c r="J689" i="30"/>
  <c r="J691" i="30" s="1"/>
  <c r="K688" i="30"/>
  <c r="O701" i="30"/>
  <c r="O702" i="30" s="1"/>
  <c r="P700" i="30"/>
  <c r="P701" i="30" s="1"/>
  <c r="O693" i="30"/>
  <c r="P692" i="30"/>
  <c r="P693" i="30" s="1"/>
  <c r="D668" i="30"/>
  <c r="P668" i="30"/>
  <c r="P552" i="30"/>
  <c r="P574" i="30"/>
  <c r="P559" i="30"/>
  <c r="P553" i="30"/>
  <c r="B668" i="30"/>
  <c r="K668" i="30"/>
  <c r="C668" i="30"/>
  <c r="L668" i="30"/>
  <c r="G668" i="30"/>
  <c r="H668" i="30"/>
  <c r="I668" i="30"/>
  <c r="M668" i="30"/>
  <c r="N668" i="30"/>
  <c r="O668" i="30"/>
  <c r="J663" i="30"/>
  <c r="M553" i="30"/>
  <c r="M574" i="30"/>
  <c r="M559" i="30"/>
  <c r="M552" i="30"/>
  <c r="D574" i="30"/>
  <c r="D559" i="30"/>
  <c r="D553" i="30"/>
  <c r="D552" i="30"/>
  <c r="J684" i="30"/>
  <c r="I685" i="30"/>
  <c r="I687" i="30" s="1"/>
  <c r="C560" i="30"/>
  <c r="C657" i="30"/>
  <c r="N560" i="30"/>
  <c r="N561" i="30"/>
  <c r="N657" i="30"/>
  <c r="O698" i="30"/>
  <c r="O699" i="30"/>
  <c r="L559" i="30"/>
  <c r="L553" i="30"/>
  <c r="L552" i="30"/>
  <c r="L574" i="30"/>
  <c r="O574" i="30"/>
  <c r="O552" i="30"/>
  <c r="O553" i="30"/>
  <c r="O559" i="30"/>
  <c r="N575" i="30"/>
  <c r="N582" i="30"/>
  <c r="N633" i="30" s="1"/>
  <c r="N553" i="30"/>
  <c r="F559" i="30"/>
  <c r="F552" i="30"/>
  <c r="F553" i="30"/>
  <c r="F574" i="30"/>
  <c r="B574" i="30"/>
  <c r="B559" i="30"/>
  <c r="B552" i="30"/>
  <c r="K574" i="30"/>
  <c r="K552" i="30"/>
  <c r="K553" i="30"/>
  <c r="K559" i="30"/>
  <c r="G559" i="30"/>
  <c r="G552" i="30"/>
  <c r="G574" i="30"/>
  <c r="G553" i="30"/>
  <c r="J553" i="30"/>
  <c r="J574" i="30"/>
  <c r="J552" i="30"/>
  <c r="J559" i="30"/>
  <c r="H677" i="30"/>
  <c r="H679" i="30" s="1"/>
  <c r="I676" i="30"/>
  <c r="O694" i="30"/>
  <c r="O695" i="30"/>
  <c r="I560" i="30"/>
  <c r="I657" i="30"/>
  <c r="I575" i="30"/>
  <c r="I582" i="30"/>
  <c r="I633" i="30" s="1"/>
  <c r="H681" i="30"/>
  <c r="H683" i="30" s="1"/>
  <c r="I680" i="30"/>
  <c r="H552" i="30"/>
  <c r="H574" i="30"/>
  <c r="H559" i="30"/>
  <c r="I561" i="30" s="1"/>
  <c r="H553" i="30"/>
  <c r="O704" i="30"/>
  <c r="N705" i="30"/>
  <c r="N707" i="30" s="1"/>
  <c r="F663" i="30"/>
  <c r="C575" i="30"/>
  <c r="C582" i="30"/>
  <c r="C633" i="30" s="1"/>
  <c r="E559" i="30"/>
  <c r="E552" i="30"/>
  <c r="E553" i="30"/>
  <c r="E574" i="30"/>
  <c r="G663" i="30"/>
  <c r="P666" i="30"/>
  <c r="H672" i="30"/>
  <c r="G673" i="30"/>
  <c r="G675" i="30" s="1"/>
  <c r="P710" i="25"/>
  <c r="P711" i="25"/>
  <c r="P715" i="25"/>
  <c r="P714" i="25"/>
  <c r="O715" i="25"/>
  <c r="P552" i="25"/>
  <c r="P559" i="25"/>
  <c r="P553" i="25"/>
  <c r="P574" i="25"/>
  <c r="O710" i="25"/>
  <c r="B668" i="25"/>
  <c r="P668" i="25"/>
  <c r="P640" i="25"/>
  <c r="P639" i="25"/>
  <c r="P433" i="25"/>
  <c r="I668" i="25"/>
  <c r="C668" i="25"/>
  <c r="K668" i="25"/>
  <c r="L668" i="25"/>
  <c r="D668" i="25"/>
  <c r="H668" i="25"/>
  <c r="G668" i="25"/>
  <c r="J668" i="25"/>
  <c r="E668" i="25"/>
  <c r="M668" i="25"/>
  <c r="N668" i="25"/>
  <c r="O668" i="25"/>
  <c r="J680" i="25"/>
  <c r="I681" i="25"/>
  <c r="I683" i="25" s="1"/>
  <c r="F668" i="25"/>
  <c r="M663" i="25"/>
  <c r="L560" i="25"/>
  <c r="L657" i="25"/>
  <c r="L575" i="25"/>
  <c r="L582" i="25"/>
  <c r="L633" i="25" s="1"/>
  <c r="F559" i="25"/>
  <c r="G561" i="25" s="1"/>
  <c r="F574" i="25"/>
  <c r="F553" i="25"/>
  <c r="F552" i="25"/>
  <c r="E574" i="25"/>
  <c r="E553" i="25"/>
  <c r="E552" i="25"/>
  <c r="E559" i="25"/>
  <c r="O704" i="25"/>
  <c r="N705" i="25"/>
  <c r="N707" i="25" s="1"/>
  <c r="M697" i="25"/>
  <c r="M699" i="25" s="1"/>
  <c r="N696" i="25"/>
  <c r="D559" i="25"/>
  <c r="D553" i="25"/>
  <c r="D552" i="25"/>
  <c r="D574" i="25"/>
  <c r="H676" i="25"/>
  <c r="G677" i="25"/>
  <c r="G679" i="25" s="1"/>
  <c r="H672" i="25"/>
  <c r="G673" i="25"/>
  <c r="G675" i="25" s="1"/>
  <c r="O574" i="25"/>
  <c r="O552" i="25"/>
  <c r="O559" i="25"/>
  <c r="O553" i="25"/>
  <c r="B552" i="25"/>
  <c r="B559" i="25"/>
  <c r="B574" i="25"/>
  <c r="I685" i="25"/>
  <c r="I687" i="25" s="1"/>
  <c r="J684" i="25"/>
  <c r="H559" i="25"/>
  <c r="H553" i="25"/>
  <c r="H574" i="25"/>
  <c r="H552" i="25"/>
  <c r="M553" i="25"/>
  <c r="M574" i="25"/>
  <c r="M552" i="25"/>
  <c r="M559" i="25"/>
  <c r="K574" i="25"/>
  <c r="K559" i="25"/>
  <c r="K553" i="25"/>
  <c r="K552" i="25"/>
  <c r="C663" i="25"/>
  <c r="G575" i="25"/>
  <c r="G582" i="25"/>
  <c r="G633" i="25" s="1"/>
  <c r="J689" i="25"/>
  <c r="J691" i="25" s="1"/>
  <c r="K688" i="25"/>
  <c r="L692" i="25"/>
  <c r="K693" i="25"/>
  <c r="K695" i="25" s="1"/>
  <c r="C559" i="25"/>
  <c r="C553" i="25"/>
  <c r="C552" i="25"/>
  <c r="C574" i="25"/>
  <c r="H666" i="25"/>
  <c r="O666" i="25"/>
  <c r="C666" i="25"/>
  <c r="K666" i="25"/>
  <c r="M666" i="25"/>
  <c r="L666" i="25"/>
  <c r="J666" i="25"/>
  <c r="I666" i="25"/>
  <c r="D666" i="25"/>
  <c r="B666" i="25"/>
  <c r="N666" i="25"/>
  <c r="G666" i="25"/>
  <c r="F666" i="25"/>
  <c r="E666" i="25"/>
  <c r="I559" i="25"/>
  <c r="I553" i="25"/>
  <c r="I574" i="25"/>
  <c r="I552" i="25"/>
  <c r="N701" i="25"/>
  <c r="N703" i="25" s="1"/>
  <c r="O700" i="25"/>
  <c r="J559" i="25"/>
  <c r="J574" i="25"/>
  <c r="J553" i="25"/>
  <c r="J552" i="25"/>
  <c r="J663" i="25"/>
  <c r="N552" i="25"/>
  <c r="N574" i="25"/>
  <c r="N553" i="25"/>
  <c r="N559" i="25"/>
  <c r="G560" i="25"/>
  <c r="G657" i="25"/>
  <c r="P719" i="19"/>
  <c r="O557" i="18"/>
  <c r="O572" i="18"/>
  <c r="O572" i="19"/>
  <c r="O557" i="19"/>
  <c r="O573" i="18"/>
  <c r="O558" i="18"/>
  <c r="F597" i="18"/>
  <c r="C511" i="18"/>
  <c r="H550" i="18"/>
  <c r="H558" i="18" s="1"/>
  <c r="K658" i="18"/>
  <c r="I684" i="19"/>
  <c r="J684" i="19" s="1"/>
  <c r="K603" i="20"/>
  <c r="K610" i="20" s="1"/>
  <c r="N374" i="20"/>
  <c r="G535" i="17"/>
  <c r="D537" i="18"/>
  <c r="H632" i="18"/>
  <c r="N418" i="18"/>
  <c r="L701" i="19"/>
  <c r="L703" i="19" s="1"/>
  <c r="D555" i="19"/>
  <c r="K595" i="20"/>
  <c r="D530" i="20"/>
  <c r="G491" i="20"/>
  <c r="E455" i="20"/>
  <c r="H560" i="20"/>
  <c r="G530" i="20"/>
  <c r="L531" i="20"/>
  <c r="G553" i="20"/>
  <c r="E429" i="19"/>
  <c r="O491" i="20"/>
  <c r="L530" i="18"/>
  <c r="H429" i="19"/>
  <c r="C547" i="19"/>
  <c r="I549" i="15"/>
  <c r="I572" i="15" s="1"/>
  <c r="K544" i="18"/>
  <c r="G685" i="19"/>
  <c r="G687" i="19" s="1"/>
  <c r="K504" i="19"/>
  <c r="H418" i="19"/>
  <c r="F521" i="18"/>
  <c r="K632" i="18"/>
  <c r="C658" i="19"/>
  <c r="G573" i="19"/>
  <c r="H455" i="20"/>
  <c r="K513" i="20"/>
  <c r="K514" i="20" s="1"/>
  <c r="N523" i="20"/>
  <c r="K490" i="20"/>
  <c r="N416" i="20"/>
  <c r="K522" i="18"/>
  <c r="D417" i="18"/>
  <c r="K596" i="20"/>
  <c r="N447" i="20"/>
  <c r="J497" i="20"/>
  <c r="N375" i="20"/>
  <c r="J560" i="20"/>
  <c r="B550" i="18"/>
  <c r="J521" i="18"/>
  <c r="K603" i="18"/>
  <c r="K634" i="18"/>
  <c r="O544" i="19"/>
  <c r="O545" i="19" s="1"/>
  <c r="K547" i="15"/>
  <c r="K570" i="15" s="1"/>
  <c r="F538" i="18"/>
  <c r="H418" i="18"/>
  <c r="M603" i="19"/>
  <c r="M590" i="19"/>
  <c r="K644" i="19"/>
  <c r="C466" i="18"/>
  <c r="M595" i="20"/>
  <c r="H684" i="18"/>
  <c r="L705" i="18"/>
  <c r="L707" i="18" s="1"/>
  <c r="E547" i="18"/>
  <c r="E555" i="18" s="1"/>
  <c r="D658" i="18"/>
  <c r="E504" i="18"/>
  <c r="K504" i="18"/>
  <c r="AD125" i="18"/>
  <c r="K701" i="19"/>
  <c r="K703" i="19" s="1"/>
  <c r="D589" i="19"/>
  <c r="E550" i="18"/>
  <c r="C547" i="18"/>
  <c r="C570" i="18" s="1"/>
  <c r="H548" i="19"/>
  <c r="J420" i="19"/>
  <c r="J421" i="19" s="1"/>
  <c r="H544" i="19"/>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58" i="19" s="1"/>
  <c r="L547" i="19"/>
  <c r="L570" i="19" s="1"/>
  <c r="D644" i="19"/>
  <c r="K549" i="19"/>
  <c r="K572" i="19" s="1"/>
  <c r="B568" i="19"/>
  <c r="C522" i="19"/>
  <c r="J505" i="19"/>
  <c r="H504" i="19"/>
  <c r="I632" i="19"/>
  <c r="L544" i="19"/>
  <c r="L545" i="19" s="1"/>
  <c r="N549" i="19"/>
  <c r="N557" i="19" s="1"/>
  <c r="D568" i="19"/>
  <c r="B549" i="19"/>
  <c r="B572" i="19" s="1"/>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P665" i="18"/>
  <c r="K418" i="18"/>
  <c r="J529" i="18"/>
  <c r="P512" i="18"/>
  <c r="L505" i="18"/>
  <c r="C589" i="18"/>
  <c r="C418" i="18"/>
  <c r="P572" i="18"/>
  <c r="P557" i="18"/>
  <c r="P573" i="18"/>
  <c r="P558" i="18"/>
  <c r="O417" i="18"/>
  <c r="P420" i="18"/>
  <c r="P421" i="18" s="1"/>
  <c r="O634" i="18"/>
  <c r="P590" i="18"/>
  <c r="I511" i="18"/>
  <c r="I568" i="18"/>
  <c r="J530" i="18"/>
  <c r="AP125" i="18"/>
  <c r="K511" i="18"/>
  <c r="K551" i="18" s="1"/>
  <c r="F549" i="18"/>
  <c r="F572" i="18" s="1"/>
  <c r="D550" i="18"/>
  <c r="D573" i="18" s="1"/>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M512" i="18" s="1"/>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C640" i="18" s="1"/>
  <c r="D568" i="18"/>
  <c r="I430" i="18"/>
  <c r="M511" i="19"/>
  <c r="H597" i="19"/>
  <c r="M566" i="20"/>
  <c r="F595" i="20"/>
  <c r="G599" i="20"/>
  <c r="O506" i="20"/>
  <c r="J568" i="18"/>
  <c r="J544" i="18"/>
  <c r="J545" i="18" s="1"/>
  <c r="K571" i="19"/>
  <c r="F596" i="20"/>
  <c r="M531" i="20"/>
  <c r="F566" i="20"/>
  <c r="I603" i="20"/>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B545" i="18" s="1"/>
  <c r="N544" i="18"/>
  <c r="N545" i="18" s="1"/>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F545" i="19"/>
  <c r="K589" i="19"/>
  <c r="D557" i="19"/>
  <c r="C511" i="19"/>
  <c r="M556" i="19"/>
  <c r="L643" i="19"/>
  <c r="L645" i="19" s="1"/>
  <c r="F558" i="19"/>
  <c r="M530" i="19"/>
  <c r="M597"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B653" i="19"/>
  <c r="B656" i="19"/>
  <c r="M512" i="19"/>
  <c r="M551" i="19"/>
  <c r="O568" i="19"/>
  <c r="E521" i="19"/>
  <c r="I590" i="19"/>
  <c r="H556" i="19"/>
  <c r="H571" i="19"/>
  <c r="F597" i="19"/>
  <c r="I529" i="19"/>
  <c r="C521" i="19"/>
  <c r="M645" i="19"/>
  <c r="K642" i="19"/>
  <c r="K511" i="19"/>
  <c r="K597" i="19"/>
  <c r="K466" i="19"/>
  <c r="J555" i="19"/>
  <c r="J570" i="19"/>
  <c r="C653" i="19"/>
  <c r="C650" i="19"/>
  <c r="C656" i="19"/>
  <c r="I597" i="19"/>
  <c r="I511" i="19"/>
  <c r="I466" i="19"/>
  <c r="I642" i="19"/>
  <c r="F568" i="19"/>
  <c r="F521" i="19"/>
  <c r="E632" i="19"/>
  <c r="E590" i="19"/>
  <c r="E589" i="19"/>
  <c r="E649" i="19"/>
  <c r="E634" i="19"/>
  <c r="N656" i="19"/>
  <c r="D556" i="19"/>
  <c r="D571" i="19"/>
  <c r="J466" i="19"/>
  <c r="O597" i="19"/>
  <c r="L656" i="19"/>
  <c r="L653" i="19"/>
  <c r="C589" i="19"/>
  <c r="N709" i="19"/>
  <c r="N711" i="19" s="1"/>
  <c r="O708" i="19"/>
  <c r="N642" i="19"/>
  <c r="N645" i="19" s="1"/>
  <c r="N511" i="19"/>
  <c r="N597" i="19"/>
  <c r="N466" i="19"/>
  <c r="B504"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51" i="18"/>
  <c r="C512" i="18"/>
  <c r="N555" i="18"/>
  <c r="N570" i="18"/>
  <c r="N521" i="18"/>
  <c r="E677" i="18"/>
  <c r="E679" i="18" s="1"/>
  <c r="F676" i="18"/>
  <c r="N642" i="18"/>
  <c r="N645" i="18" s="1"/>
  <c r="N597" i="18"/>
  <c r="N511" i="18"/>
  <c r="N466" i="18"/>
  <c r="E570" i="18"/>
  <c r="G644" i="18"/>
  <c r="G643" i="18"/>
  <c r="G505" i="18"/>
  <c r="G504" i="18"/>
  <c r="I649" i="18"/>
  <c r="I634" i="18"/>
  <c r="I632" i="18"/>
  <c r="I603" i="18"/>
  <c r="I590" i="18"/>
  <c r="I589" i="18"/>
  <c r="L597" i="18"/>
  <c r="H681" i="18"/>
  <c r="H683" i="18" s="1"/>
  <c r="I680" i="18"/>
  <c r="N568" i="18"/>
  <c r="G522" i="18"/>
  <c r="G521" i="18"/>
  <c r="K645" i="18"/>
  <c r="K568" i="18"/>
  <c r="K555" i="18"/>
  <c r="K570" i="18"/>
  <c r="L589" i="18"/>
  <c r="M466" i="18"/>
  <c r="E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89" i="18"/>
  <c r="I572" i="18"/>
  <c r="I557" i="18"/>
  <c r="C656" i="18"/>
  <c r="B504" i="18"/>
  <c r="L568" i="18"/>
  <c r="M645" i="18"/>
  <c r="C573" i="18"/>
  <c r="C558" i="18"/>
  <c r="J537" i="18"/>
  <c r="J504" i="18"/>
  <c r="F571" i="18"/>
  <c r="F556" i="18"/>
  <c r="I645"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I545" i="18"/>
  <c r="D634" i="18"/>
  <c r="D632" i="18"/>
  <c r="D590" i="18"/>
  <c r="D649" i="18"/>
  <c r="D589" i="18"/>
  <c r="D603" i="18"/>
  <c r="K688" i="18"/>
  <c r="J689" i="18"/>
  <c r="J691" i="18" s="1"/>
  <c r="O571" i="18"/>
  <c r="O556" i="18"/>
  <c r="J590" i="18"/>
  <c r="J649" i="18"/>
  <c r="J634" i="18"/>
  <c r="J632" i="18"/>
  <c r="J589" i="18"/>
  <c r="J555" i="18"/>
  <c r="J570"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D555" i="18"/>
  <c r="D570"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57" i="15"/>
  <c r="L570" i="15"/>
  <c r="L555" i="15"/>
  <c r="G557" i="15"/>
  <c r="G572" i="15"/>
  <c r="V660" i="30" l="1"/>
  <c r="V663" i="30"/>
  <c r="V665" i="30" s="1"/>
  <c r="V661" i="30"/>
  <c r="P575" i="34"/>
  <c r="P582" i="34"/>
  <c r="P633" i="34" s="1"/>
  <c r="P706" i="34"/>
  <c r="P707" i="34"/>
  <c r="P561" i="34"/>
  <c r="P560" i="34"/>
  <c r="P657" i="34"/>
  <c r="O701" i="34"/>
  <c r="O702" i="34" s="1"/>
  <c r="P700" i="34"/>
  <c r="P701" i="34" s="1"/>
  <c r="O706" i="34"/>
  <c r="J666" i="34"/>
  <c r="I666" i="34"/>
  <c r="H666" i="34"/>
  <c r="M666" i="34"/>
  <c r="L666" i="34"/>
  <c r="K666" i="34"/>
  <c r="G666" i="34"/>
  <c r="N666" i="34"/>
  <c r="F666" i="34"/>
  <c r="E666" i="34"/>
  <c r="C666" i="34"/>
  <c r="B666" i="34"/>
  <c r="D666" i="34"/>
  <c r="O666" i="34"/>
  <c r="N575" i="34"/>
  <c r="N582" i="34"/>
  <c r="N633" i="34" s="1"/>
  <c r="B560" i="34"/>
  <c r="B657" i="34"/>
  <c r="J685" i="34"/>
  <c r="J687" i="34" s="1"/>
  <c r="K684" i="34"/>
  <c r="F561" i="34"/>
  <c r="F560" i="34"/>
  <c r="F657" i="34"/>
  <c r="L693" i="34"/>
  <c r="L695" i="34" s="1"/>
  <c r="M692" i="34"/>
  <c r="G575" i="34"/>
  <c r="G582" i="34"/>
  <c r="G633" i="34" s="1"/>
  <c r="H575" i="34"/>
  <c r="H582" i="34"/>
  <c r="H633" i="34" s="1"/>
  <c r="J575" i="34"/>
  <c r="J582" i="34"/>
  <c r="J633" i="34" s="1"/>
  <c r="I561" i="34"/>
  <c r="I560" i="34"/>
  <c r="I657" i="34"/>
  <c r="M575" i="34"/>
  <c r="M582" i="34"/>
  <c r="M633" i="34" s="1"/>
  <c r="O575" i="34"/>
  <c r="O582" i="34"/>
  <c r="O633" i="34" s="1"/>
  <c r="E575" i="34"/>
  <c r="E582" i="34"/>
  <c r="E633" i="34" s="1"/>
  <c r="H561" i="34"/>
  <c r="H560" i="34"/>
  <c r="H657" i="34"/>
  <c r="O560" i="34"/>
  <c r="O561" i="34"/>
  <c r="O657" i="34"/>
  <c r="Q657" i="34" s="1"/>
  <c r="N561" i="34"/>
  <c r="N560" i="34"/>
  <c r="N657" i="34"/>
  <c r="F575" i="34"/>
  <c r="F582" i="34"/>
  <c r="F633" i="34" s="1"/>
  <c r="M561" i="34"/>
  <c r="M560" i="34"/>
  <c r="M657" i="34"/>
  <c r="E561" i="34"/>
  <c r="E560" i="34"/>
  <c r="E657" i="34"/>
  <c r="O703" i="34"/>
  <c r="J560" i="34"/>
  <c r="J561" i="34"/>
  <c r="J657" i="34"/>
  <c r="G561" i="34"/>
  <c r="G560" i="34"/>
  <c r="G657" i="34"/>
  <c r="M688" i="34"/>
  <c r="L689" i="34"/>
  <c r="L691" i="34" s="1"/>
  <c r="I681" i="34"/>
  <c r="I683" i="34" s="1"/>
  <c r="J680" i="34"/>
  <c r="I672" i="34"/>
  <c r="H673" i="34"/>
  <c r="H675" i="34" s="1"/>
  <c r="B575" i="34"/>
  <c r="B582" i="34"/>
  <c r="B633" i="34" s="1"/>
  <c r="K676" i="34"/>
  <c r="J677" i="34"/>
  <c r="J679" i="34" s="1"/>
  <c r="I575" i="34"/>
  <c r="I582" i="34"/>
  <c r="I633" i="34" s="1"/>
  <c r="N697" i="34"/>
  <c r="N699" i="34" s="1"/>
  <c r="O696" i="34"/>
  <c r="K561" i="34"/>
  <c r="O703" i="30"/>
  <c r="P702" i="30"/>
  <c r="P703" i="30"/>
  <c r="K689" i="30"/>
  <c r="K691" i="30" s="1"/>
  <c r="L688" i="30"/>
  <c r="O705" i="30"/>
  <c r="O707" i="30" s="1"/>
  <c r="P704" i="30"/>
  <c r="P705" i="30" s="1"/>
  <c r="P561" i="30"/>
  <c r="P560" i="30"/>
  <c r="P657" i="30"/>
  <c r="Q657" i="30" s="1"/>
  <c r="P575" i="30"/>
  <c r="P582" i="30"/>
  <c r="P633" i="30" s="1"/>
  <c r="P698" i="30"/>
  <c r="P699" i="30"/>
  <c r="P694" i="30"/>
  <c r="P695" i="30"/>
  <c r="E560" i="30"/>
  <c r="E561" i="30"/>
  <c r="E657" i="30"/>
  <c r="J575" i="30"/>
  <c r="J582" i="30"/>
  <c r="J633" i="30" s="1"/>
  <c r="D575" i="30"/>
  <c r="D582" i="30"/>
  <c r="D633" i="30" s="1"/>
  <c r="B575" i="30"/>
  <c r="B582" i="30"/>
  <c r="B633" i="30" s="1"/>
  <c r="O575" i="30"/>
  <c r="O582" i="30"/>
  <c r="O633" i="30" s="1"/>
  <c r="I672" i="30"/>
  <c r="H673" i="30"/>
  <c r="H675" i="30" s="1"/>
  <c r="G575" i="30"/>
  <c r="G582" i="30"/>
  <c r="G633" i="30" s="1"/>
  <c r="K575" i="30"/>
  <c r="K582" i="30"/>
  <c r="K633" i="30" s="1"/>
  <c r="B560" i="30"/>
  <c r="B657" i="30"/>
  <c r="H560" i="30"/>
  <c r="H561" i="30"/>
  <c r="H657" i="30"/>
  <c r="E575" i="30"/>
  <c r="E582" i="30"/>
  <c r="E633" i="30" s="1"/>
  <c r="H575" i="30"/>
  <c r="H582" i="30"/>
  <c r="H633" i="30" s="1"/>
  <c r="J676" i="30"/>
  <c r="I677" i="30"/>
  <c r="I679" i="30" s="1"/>
  <c r="C561" i="30"/>
  <c r="M561" i="30"/>
  <c r="M560" i="30"/>
  <c r="M657" i="30"/>
  <c r="L560" i="30"/>
  <c r="L561" i="30"/>
  <c r="L657" i="30"/>
  <c r="O560" i="30"/>
  <c r="O561" i="30"/>
  <c r="O657" i="30"/>
  <c r="J666" i="30"/>
  <c r="I666" i="30"/>
  <c r="H666" i="30"/>
  <c r="M666" i="30"/>
  <c r="L666" i="30"/>
  <c r="K666" i="30"/>
  <c r="O666" i="30"/>
  <c r="N666" i="30"/>
  <c r="G666" i="30"/>
  <c r="B666" i="30"/>
  <c r="D666" i="30"/>
  <c r="C666" i="30"/>
  <c r="F666" i="30"/>
  <c r="E666" i="30"/>
  <c r="F575" i="30"/>
  <c r="F582" i="30"/>
  <c r="F633" i="30" s="1"/>
  <c r="K561" i="30"/>
  <c r="K560" i="30"/>
  <c r="K657" i="30"/>
  <c r="F561" i="30"/>
  <c r="F560" i="30"/>
  <c r="F657" i="30"/>
  <c r="L575" i="30"/>
  <c r="L582" i="30"/>
  <c r="L633" i="30" s="1"/>
  <c r="M575" i="30"/>
  <c r="M582" i="30"/>
  <c r="M633" i="30" s="1"/>
  <c r="I681" i="30"/>
  <c r="I683" i="30" s="1"/>
  <c r="J680" i="30"/>
  <c r="D561" i="30"/>
  <c r="D560" i="30"/>
  <c r="D657" i="30"/>
  <c r="G560" i="30"/>
  <c r="G561" i="30"/>
  <c r="G657" i="30"/>
  <c r="J560" i="30"/>
  <c r="J561" i="30"/>
  <c r="J657" i="30"/>
  <c r="J685" i="30"/>
  <c r="J687" i="30" s="1"/>
  <c r="K684" i="30"/>
  <c r="P561" i="25"/>
  <c r="P560" i="25"/>
  <c r="P657" i="25"/>
  <c r="P575" i="25"/>
  <c r="P582" i="25"/>
  <c r="P633" i="25" s="1"/>
  <c r="O701" i="25"/>
  <c r="P700" i="25"/>
  <c r="P701" i="25" s="1"/>
  <c r="O705" i="25"/>
  <c r="O707" i="25" s="1"/>
  <c r="P704" i="25"/>
  <c r="P705" i="25" s="1"/>
  <c r="K680" i="25"/>
  <c r="J681" i="25"/>
  <c r="J683" i="25" s="1"/>
  <c r="I560" i="25"/>
  <c r="I561" i="25"/>
  <c r="I657" i="25"/>
  <c r="O561" i="25"/>
  <c r="O560" i="25"/>
  <c r="O657" i="25"/>
  <c r="O702" i="25"/>
  <c r="O703" i="25"/>
  <c r="N560" i="25"/>
  <c r="N561" i="25"/>
  <c r="N657" i="25"/>
  <c r="K575" i="25"/>
  <c r="K582" i="25"/>
  <c r="K633" i="25" s="1"/>
  <c r="H575" i="25"/>
  <c r="H582" i="25"/>
  <c r="H633" i="25" s="1"/>
  <c r="J575" i="25"/>
  <c r="J582" i="25"/>
  <c r="J633" i="25" s="1"/>
  <c r="C575" i="25"/>
  <c r="C582" i="25"/>
  <c r="C633" i="25" s="1"/>
  <c r="F575" i="25"/>
  <c r="F582" i="25"/>
  <c r="F633" i="25" s="1"/>
  <c r="J560" i="25"/>
  <c r="J561" i="25"/>
  <c r="J657" i="25"/>
  <c r="O706" i="25"/>
  <c r="K560" i="25"/>
  <c r="K561" i="25"/>
  <c r="K657" i="25"/>
  <c r="E560" i="25"/>
  <c r="E561" i="25"/>
  <c r="E657" i="25"/>
  <c r="M560" i="25"/>
  <c r="M561" i="25"/>
  <c r="M657" i="25"/>
  <c r="I676" i="25"/>
  <c r="H677" i="25"/>
  <c r="H679" i="25" s="1"/>
  <c r="D560" i="25"/>
  <c r="D561" i="25"/>
  <c r="D657" i="25"/>
  <c r="O696" i="25"/>
  <c r="N697" i="25"/>
  <c r="N699" i="25" s="1"/>
  <c r="H560" i="25"/>
  <c r="H561" i="25"/>
  <c r="H657" i="25"/>
  <c r="C561" i="25"/>
  <c r="C560" i="25"/>
  <c r="C657" i="25"/>
  <c r="K684" i="25"/>
  <c r="J685" i="25"/>
  <c r="J687" i="25" s="1"/>
  <c r="I575" i="25"/>
  <c r="I582" i="25"/>
  <c r="I633" i="25" s="1"/>
  <c r="L693" i="25"/>
  <c r="L695" i="25" s="1"/>
  <c r="M692" i="25"/>
  <c r="B575" i="25"/>
  <c r="B582" i="25"/>
  <c r="B633" i="25" s="1"/>
  <c r="D575" i="25"/>
  <c r="D582" i="25"/>
  <c r="D633" i="25" s="1"/>
  <c r="L561" i="25"/>
  <c r="M575" i="25"/>
  <c r="M582" i="25"/>
  <c r="M633" i="25" s="1"/>
  <c r="O575" i="25"/>
  <c r="O582" i="25"/>
  <c r="O633" i="25" s="1"/>
  <c r="F561" i="25"/>
  <c r="F560" i="25"/>
  <c r="F657" i="25"/>
  <c r="I672" i="25"/>
  <c r="H673" i="25"/>
  <c r="H675" i="25" s="1"/>
  <c r="N575" i="25"/>
  <c r="N582" i="25"/>
  <c r="N633" i="25" s="1"/>
  <c r="L688" i="25"/>
  <c r="K689" i="25"/>
  <c r="K691" i="25" s="1"/>
  <c r="B560" i="25"/>
  <c r="B657" i="25"/>
  <c r="E575" i="25"/>
  <c r="E582" i="25"/>
  <c r="E633" i="25" s="1"/>
  <c r="K555" i="15"/>
  <c r="M551" i="18"/>
  <c r="Q658" i="18"/>
  <c r="N650" i="19"/>
  <c r="O432" i="18"/>
  <c r="O433" i="18" s="1"/>
  <c r="D645" i="18"/>
  <c r="D558" i="18"/>
  <c r="L650" i="18"/>
  <c r="N572" i="19"/>
  <c r="K515" i="20"/>
  <c r="H572" i="19"/>
  <c r="C555" i="18"/>
  <c r="B557" i="19"/>
  <c r="I685" i="19"/>
  <c r="I687" i="19" s="1"/>
  <c r="L573" i="19"/>
  <c r="K607" i="20"/>
  <c r="F571" i="19"/>
  <c r="L656" i="18"/>
  <c r="Q658" i="19"/>
  <c r="C433" i="18"/>
  <c r="G551" i="18"/>
  <c r="G559" i="18" s="1"/>
  <c r="G657" i="18" s="1"/>
  <c r="H573" i="18"/>
  <c r="I684" i="18"/>
  <c r="H685" i="18"/>
  <c r="H687" i="18" s="1"/>
  <c r="C639" i="18"/>
  <c r="K512" i="18"/>
  <c r="M665" i="18"/>
  <c r="F665" i="19"/>
  <c r="D665" i="19"/>
  <c r="E665" i="19"/>
  <c r="C665" i="19"/>
  <c r="G665" i="19"/>
  <c r="H665" i="19"/>
  <c r="I665" i="19"/>
  <c r="J665" i="19"/>
  <c r="N665" i="19"/>
  <c r="K665" i="19"/>
  <c r="B665" i="19"/>
  <c r="L665" i="19"/>
  <c r="M665" i="19"/>
  <c r="O665" i="19"/>
  <c r="P551" i="19"/>
  <c r="O709" i="19"/>
  <c r="O710" i="19" s="1"/>
  <c r="P708" i="19"/>
  <c r="P709" i="19" s="1"/>
  <c r="O650" i="19"/>
  <c r="O656" i="19"/>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K574" i="15" s="1"/>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G645" i="18"/>
  <c r="O551" i="18"/>
  <c r="O513" i="18"/>
  <c r="O512" i="18"/>
  <c r="H551" i="18"/>
  <c r="H513" i="18"/>
  <c r="H512" i="18"/>
  <c r="J650" i="18"/>
  <c r="J656" i="18"/>
  <c r="J653" i="18"/>
  <c r="G574" i="18"/>
  <c r="G553"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E673" i="18"/>
  <c r="E675" i="18" s="1"/>
  <c r="F672" i="18"/>
  <c r="B653" i="18"/>
  <c r="B656" i="18"/>
  <c r="C645" i="18"/>
  <c r="J639" i="18"/>
  <c r="J640" i="18"/>
  <c r="J433" i="18"/>
  <c r="D640" i="18"/>
  <c r="D639" i="18"/>
  <c r="D433" i="18"/>
  <c r="F677" i="18"/>
  <c r="F679" i="18" s="1"/>
  <c r="G676" i="18"/>
  <c r="C553" i="18"/>
  <c r="C552" i="18"/>
  <c r="C574" i="18"/>
  <c r="C559" i="18"/>
  <c r="D653" i="18"/>
  <c r="D650" i="18"/>
  <c r="D656" i="18"/>
  <c r="I650" i="18"/>
  <c r="I656" i="18"/>
  <c r="I653" i="18"/>
  <c r="L688" i="18"/>
  <c r="K689" i="18"/>
  <c r="K691" i="18" s="1"/>
  <c r="F650" i="18"/>
  <c r="F663" i="18" s="1"/>
  <c r="G653" i="18"/>
  <c r="G650" i="18"/>
  <c r="G656" i="18"/>
  <c r="M640" i="18"/>
  <c r="M639" i="18"/>
  <c r="M433" i="18"/>
  <c r="M657"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59"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P703" i="34" l="1"/>
  <c r="P702" i="34"/>
  <c r="O697" i="34"/>
  <c r="P696" i="34"/>
  <c r="P697" i="34" s="1"/>
  <c r="P667" i="34"/>
  <c r="I673" i="34"/>
  <c r="I675" i="34" s="1"/>
  <c r="J672" i="34"/>
  <c r="O698" i="34"/>
  <c r="O699" i="34"/>
  <c r="N688" i="34"/>
  <c r="M689" i="34"/>
  <c r="M691" i="34" s="1"/>
  <c r="J681" i="34"/>
  <c r="J683" i="34" s="1"/>
  <c r="K680" i="34"/>
  <c r="K685" i="34"/>
  <c r="K687" i="34" s="1"/>
  <c r="L684" i="34"/>
  <c r="K677" i="34"/>
  <c r="K679" i="34" s="1"/>
  <c r="L676" i="34"/>
  <c r="M693" i="34"/>
  <c r="M695" i="34" s="1"/>
  <c r="N692" i="34"/>
  <c r="O706" i="30"/>
  <c r="P706" i="30"/>
  <c r="P707" i="30"/>
  <c r="M688" i="30"/>
  <c r="L689" i="30"/>
  <c r="L691" i="30" s="1"/>
  <c r="J681" i="30"/>
  <c r="J683" i="30" s="1"/>
  <c r="K680" i="30"/>
  <c r="K685" i="30"/>
  <c r="K687" i="30" s="1"/>
  <c r="L684" i="30"/>
  <c r="K676" i="30"/>
  <c r="J677" i="30"/>
  <c r="J679" i="30" s="1"/>
  <c r="I673" i="30"/>
  <c r="I675" i="30" s="1"/>
  <c r="J672" i="30"/>
  <c r="P667" i="30"/>
  <c r="P670" i="30" s="1"/>
  <c r="Q657" i="25"/>
  <c r="M667" i="25" s="1"/>
  <c r="M670" i="25" s="1"/>
  <c r="P706" i="25"/>
  <c r="P707" i="25"/>
  <c r="P703" i="25"/>
  <c r="P702" i="25"/>
  <c r="O697" i="25"/>
  <c r="O698" i="25" s="1"/>
  <c r="P696" i="25"/>
  <c r="P697" i="25" s="1"/>
  <c r="K681" i="25"/>
  <c r="K683" i="25" s="1"/>
  <c r="L680" i="25"/>
  <c r="L684" i="25"/>
  <c r="K685" i="25"/>
  <c r="K687" i="25" s="1"/>
  <c r="I677" i="25"/>
  <c r="I679" i="25" s="1"/>
  <c r="J676" i="25"/>
  <c r="M693" i="25"/>
  <c r="M695" i="25" s="1"/>
  <c r="N692" i="25"/>
  <c r="M688" i="25"/>
  <c r="L689" i="25"/>
  <c r="L691" i="25" s="1"/>
  <c r="I673" i="25"/>
  <c r="I675" i="25" s="1"/>
  <c r="J672" i="25"/>
  <c r="G552" i="18"/>
  <c r="K552" i="15"/>
  <c r="N663" i="18"/>
  <c r="K639" i="18"/>
  <c r="K640" i="18"/>
  <c r="C552" i="19"/>
  <c r="Q656" i="18"/>
  <c r="P666" i="18" s="1"/>
  <c r="Q656" i="19"/>
  <c r="P666" i="19" s="1"/>
  <c r="J684" i="18"/>
  <c r="I685" i="18"/>
  <c r="I687"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P698" i="34" l="1"/>
  <c r="P699" i="34"/>
  <c r="M684" i="34"/>
  <c r="L685" i="34"/>
  <c r="L687" i="34" s="1"/>
  <c r="K681" i="34"/>
  <c r="K683" i="34" s="1"/>
  <c r="L680" i="34"/>
  <c r="N693" i="34"/>
  <c r="N695" i="34" s="1"/>
  <c r="O692" i="34"/>
  <c r="J673" i="34"/>
  <c r="J675" i="34" s="1"/>
  <c r="K672" i="34"/>
  <c r="O688" i="34"/>
  <c r="N689" i="34"/>
  <c r="N691" i="34" s="1"/>
  <c r="L677" i="34"/>
  <c r="L679" i="34" s="1"/>
  <c r="M676" i="34"/>
  <c r="H667" i="34"/>
  <c r="G667" i="34"/>
  <c r="F667" i="34"/>
  <c r="N667" i="34"/>
  <c r="M667" i="34"/>
  <c r="L667" i="34"/>
  <c r="K667" i="34"/>
  <c r="I667" i="34"/>
  <c r="E667" i="34"/>
  <c r="D667" i="34"/>
  <c r="C667" i="34"/>
  <c r="O667" i="34"/>
  <c r="B667" i="34"/>
  <c r="J667" i="34"/>
  <c r="N688" i="30"/>
  <c r="M689" i="30"/>
  <c r="M691" i="30" s="1"/>
  <c r="P667" i="25"/>
  <c r="P670" i="25" s="1"/>
  <c r="H667" i="30"/>
  <c r="G667" i="30"/>
  <c r="F667" i="30"/>
  <c r="N667" i="30"/>
  <c r="N670" i="30" s="1"/>
  <c r="M667" i="30"/>
  <c r="M670" i="30" s="1"/>
  <c r="L667" i="30"/>
  <c r="B667" i="30"/>
  <c r="I667" i="30"/>
  <c r="E667" i="30"/>
  <c r="D667" i="30"/>
  <c r="C667" i="30"/>
  <c r="O667" i="30"/>
  <c r="O670" i="30" s="1"/>
  <c r="K667" i="30"/>
  <c r="J667" i="30"/>
  <c r="J673" i="30"/>
  <c r="J675" i="30" s="1"/>
  <c r="K672" i="30"/>
  <c r="K677" i="30"/>
  <c r="K679" i="30" s="1"/>
  <c r="L676" i="30"/>
  <c r="M684" i="30"/>
  <c r="L685" i="30"/>
  <c r="L687" i="30" s="1"/>
  <c r="K681" i="30"/>
  <c r="K683" i="30" s="1"/>
  <c r="L680" i="30"/>
  <c r="I667" i="25"/>
  <c r="I670" i="25" s="1"/>
  <c r="F667" i="25"/>
  <c r="F670" i="25" s="1"/>
  <c r="B667" i="25"/>
  <c r="B670" i="25" s="1"/>
  <c r="D667" i="25"/>
  <c r="D670" i="25" s="1"/>
  <c r="C667" i="25"/>
  <c r="C670" i="25" s="1"/>
  <c r="E667" i="25"/>
  <c r="E670" i="25" s="1"/>
  <c r="G667" i="25"/>
  <c r="G670" i="25" s="1"/>
  <c r="H667" i="25"/>
  <c r="H670" i="25" s="1"/>
  <c r="J667" i="25"/>
  <c r="J670" i="25" s="1"/>
  <c r="N667" i="25"/>
  <c r="N670" i="25" s="1"/>
  <c r="P698" i="25"/>
  <c r="P699" i="25"/>
  <c r="O699" i="25"/>
  <c r="K667" i="25"/>
  <c r="K670" i="25" s="1"/>
  <c r="L667" i="25"/>
  <c r="L670" i="25" s="1"/>
  <c r="O667" i="25"/>
  <c r="O670" i="25" s="1"/>
  <c r="M680" i="25"/>
  <c r="L681" i="25"/>
  <c r="L683" i="25" s="1"/>
  <c r="L685" i="25"/>
  <c r="L687" i="25" s="1"/>
  <c r="M684" i="25"/>
  <c r="M689" i="25"/>
  <c r="M691" i="25" s="1"/>
  <c r="N688" i="25"/>
  <c r="N693" i="25"/>
  <c r="N695" i="25" s="1"/>
  <c r="O692" i="25"/>
  <c r="K676" i="25"/>
  <c r="J677" i="25"/>
  <c r="J679" i="25" s="1"/>
  <c r="K672" i="25"/>
  <c r="J673" i="25"/>
  <c r="J675" i="25" s="1"/>
  <c r="K684" i="18"/>
  <c r="J685" i="18"/>
  <c r="J687" i="18"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3" i="34" l="1"/>
  <c r="P692" i="34"/>
  <c r="P693" i="34" s="1"/>
  <c r="O689" i="34"/>
  <c r="P688" i="34"/>
  <c r="P689" i="34" s="1"/>
  <c r="M677" i="34"/>
  <c r="M679" i="34" s="1"/>
  <c r="N676" i="34"/>
  <c r="O690" i="34"/>
  <c r="O691" i="34"/>
  <c r="K673" i="34"/>
  <c r="K675" i="34" s="1"/>
  <c r="L672" i="34"/>
  <c r="O694" i="34"/>
  <c r="O695" i="34"/>
  <c r="L681" i="34"/>
  <c r="L683" i="34" s="1"/>
  <c r="M680" i="34"/>
  <c r="N684" i="34"/>
  <c r="M685" i="34"/>
  <c r="M687" i="34" s="1"/>
  <c r="O688" i="30"/>
  <c r="N689" i="30"/>
  <c r="N691" i="30" s="1"/>
  <c r="M685" i="30"/>
  <c r="M687" i="30" s="1"/>
  <c r="N684" i="30"/>
  <c r="L677" i="30"/>
  <c r="L679" i="30" s="1"/>
  <c r="M676" i="30"/>
  <c r="K673" i="30"/>
  <c r="K675" i="30" s="1"/>
  <c r="L672" i="30"/>
  <c r="L681" i="30"/>
  <c r="L683" i="30" s="1"/>
  <c r="M680" i="30"/>
  <c r="O693" i="25"/>
  <c r="P692" i="25"/>
  <c r="P693" i="25" s="1"/>
  <c r="M681" i="25"/>
  <c r="M683" i="25" s="1"/>
  <c r="N680" i="25"/>
  <c r="L672" i="25"/>
  <c r="K673" i="25"/>
  <c r="K675" i="25" s="1"/>
  <c r="K677" i="25"/>
  <c r="K679" i="25" s="1"/>
  <c r="L676" i="25"/>
  <c r="O695" i="25"/>
  <c r="O694" i="25"/>
  <c r="N689" i="25"/>
  <c r="N691" i="25" s="1"/>
  <c r="O688" i="25"/>
  <c r="N684" i="25"/>
  <c r="M685" i="25"/>
  <c r="M687" i="25" s="1"/>
  <c r="Q657" i="19"/>
  <c r="K685" i="18"/>
  <c r="K687" i="18" s="1"/>
  <c r="L684" i="18"/>
  <c r="Q657" i="18"/>
  <c r="O697" i="19"/>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P690" i="34" l="1"/>
  <c r="P691" i="34"/>
  <c r="P694" i="34"/>
  <c r="P695" i="34"/>
  <c r="O684" i="34"/>
  <c r="N685" i="34"/>
  <c r="N687" i="34" s="1"/>
  <c r="M681" i="34"/>
  <c r="M683" i="34" s="1"/>
  <c r="N680" i="34"/>
  <c r="M672" i="34"/>
  <c r="L673" i="34"/>
  <c r="L675" i="34" s="1"/>
  <c r="O676" i="34"/>
  <c r="N677" i="34"/>
  <c r="N679" i="34" s="1"/>
  <c r="O689" i="30"/>
  <c r="P688" i="30"/>
  <c r="P689" i="30" s="1"/>
  <c r="M681" i="30"/>
  <c r="M683" i="30" s="1"/>
  <c r="N680" i="30"/>
  <c r="M672" i="30"/>
  <c r="L673" i="30"/>
  <c r="L675" i="30" s="1"/>
  <c r="M677" i="30"/>
  <c r="M679" i="30" s="1"/>
  <c r="N676" i="30"/>
  <c r="N685" i="30"/>
  <c r="N687" i="30" s="1"/>
  <c r="O684" i="30"/>
  <c r="O689" i="25"/>
  <c r="P688" i="25"/>
  <c r="P689" i="25" s="1"/>
  <c r="P695" i="25"/>
  <c r="P694" i="25"/>
  <c r="N681" i="25"/>
  <c r="N683" i="25" s="1"/>
  <c r="O680" i="25"/>
  <c r="O684" i="25"/>
  <c r="N685" i="25"/>
  <c r="N687" i="25" s="1"/>
  <c r="O691" i="25"/>
  <c r="O690" i="25"/>
  <c r="L677" i="25"/>
  <c r="L679" i="25" s="1"/>
  <c r="M676" i="25"/>
  <c r="L673" i="25"/>
  <c r="L675" i="25" s="1"/>
  <c r="M672" i="25"/>
  <c r="M684" i="18"/>
  <c r="L685" i="18"/>
  <c r="L687" i="18" s="1"/>
  <c r="O693" i="19"/>
  <c r="O694" i="19" s="1"/>
  <c r="P692" i="19"/>
  <c r="P693" i="19" s="1"/>
  <c r="K667" i="19"/>
  <c r="K670" i="19" s="1"/>
  <c r="P667" i="19"/>
  <c r="P670" i="19" s="1"/>
  <c r="P698" i="19"/>
  <c r="P699" i="19"/>
  <c r="O689" i="18"/>
  <c r="O691" i="18" s="1"/>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85" i="34" l="1"/>
  <c r="O687" i="34" s="1"/>
  <c r="P684" i="34"/>
  <c r="P685" i="34" s="1"/>
  <c r="O677" i="34"/>
  <c r="O678" i="34" s="1"/>
  <c r="P676" i="34"/>
  <c r="P677" i="34" s="1"/>
  <c r="M673" i="34"/>
  <c r="M675" i="34" s="1"/>
  <c r="N672" i="34"/>
  <c r="N681" i="34"/>
  <c r="N683" i="34" s="1"/>
  <c r="O680" i="34"/>
  <c r="O685" i="30"/>
  <c r="P684" i="30"/>
  <c r="P685" i="30" s="1"/>
  <c r="P690" i="30"/>
  <c r="P691" i="30"/>
  <c r="O691" i="30"/>
  <c r="O690" i="30"/>
  <c r="O676" i="30"/>
  <c r="N677" i="30"/>
  <c r="N679" i="30" s="1"/>
  <c r="O686" i="30"/>
  <c r="O687" i="30"/>
  <c r="N672" i="30"/>
  <c r="M673" i="30"/>
  <c r="M675" i="30" s="1"/>
  <c r="N681" i="30"/>
  <c r="N683" i="30" s="1"/>
  <c r="O680" i="30"/>
  <c r="O685" i="25"/>
  <c r="P684" i="25"/>
  <c r="P685" i="25" s="1"/>
  <c r="O681" i="25"/>
  <c r="O682" i="25" s="1"/>
  <c r="P680" i="25"/>
  <c r="P681" i="25" s="1"/>
  <c r="P691" i="25"/>
  <c r="P690" i="25"/>
  <c r="N672" i="25"/>
  <c r="M673" i="25"/>
  <c r="M675" i="25" s="1"/>
  <c r="M677" i="25"/>
  <c r="M679" i="25" s="1"/>
  <c r="N676" i="25"/>
  <c r="O686" i="25"/>
  <c r="O687" i="25"/>
  <c r="N684" i="18"/>
  <c r="M685" i="18"/>
  <c r="M687" i="18" s="1"/>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6" i="34" l="1"/>
  <c r="O679" i="34"/>
  <c r="P678" i="34"/>
  <c r="P679" i="34"/>
  <c r="P686" i="34"/>
  <c r="P687" i="34"/>
  <c r="O681" i="34"/>
  <c r="O683" i="34" s="1"/>
  <c r="P680" i="34"/>
  <c r="P681" i="34" s="1"/>
  <c r="O672" i="34"/>
  <c r="N673" i="34"/>
  <c r="N675" i="34" s="1"/>
  <c r="O681" i="30"/>
  <c r="P680" i="30"/>
  <c r="P681" i="30" s="1"/>
  <c r="O677" i="30"/>
  <c r="O679" i="30" s="1"/>
  <c r="P676" i="30"/>
  <c r="P677" i="30" s="1"/>
  <c r="P686" i="30"/>
  <c r="P687" i="30"/>
  <c r="O682" i="30"/>
  <c r="O683" i="30"/>
  <c r="O672" i="30"/>
  <c r="N673" i="30"/>
  <c r="N675" i="30" s="1"/>
  <c r="O678" i="30"/>
  <c r="O683" i="25"/>
  <c r="P683" i="25"/>
  <c r="P682" i="25"/>
  <c r="P686" i="25"/>
  <c r="P687" i="25"/>
  <c r="N677" i="25"/>
  <c r="N679" i="25" s="1"/>
  <c r="O676" i="25"/>
  <c r="O672" i="25"/>
  <c r="N673" i="25"/>
  <c r="N675" i="25" s="1"/>
  <c r="N685" i="18"/>
  <c r="N687" i="18" s="1"/>
  <c r="O684" i="18"/>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82" i="34" l="1"/>
  <c r="O673" i="34"/>
  <c r="O674" i="34" s="1"/>
  <c r="P672" i="34"/>
  <c r="P673" i="34" s="1"/>
  <c r="P683" i="34"/>
  <c r="P682" i="34"/>
  <c r="O675" i="34"/>
  <c r="P678" i="30"/>
  <c r="P679" i="30"/>
  <c r="P682" i="30"/>
  <c r="P683" i="30"/>
  <c r="O673" i="30"/>
  <c r="O674" i="30" s="1"/>
  <c r="P672" i="30"/>
  <c r="P673" i="30" s="1"/>
  <c r="O673" i="25"/>
  <c r="P672" i="25"/>
  <c r="P673" i="25" s="1"/>
  <c r="O677" i="25"/>
  <c r="P676" i="25"/>
  <c r="P677" i="25" s="1"/>
  <c r="O674" i="25"/>
  <c r="O675" i="25"/>
  <c r="O678" i="25"/>
  <c r="O679" i="25"/>
  <c r="O685" i="18"/>
  <c r="P684" i="18"/>
  <c r="P685" i="18" s="1"/>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74" i="34" l="1"/>
  <c r="P675" i="34"/>
  <c r="P674" i="30"/>
  <c r="P675" i="30"/>
  <c r="O675" i="30"/>
  <c r="P674" i="25"/>
  <c r="P675" i="25"/>
  <c r="P678" i="25"/>
  <c r="P679" i="25"/>
  <c r="P686" i="18"/>
  <c r="P687" i="18"/>
  <c r="O686" i="18"/>
  <c r="O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O674" i="18" s="1"/>
  <c r="P672" i="18"/>
  <c r="P673" i="18" s="1"/>
  <c r="P678" i="18"/>
  <c r="P679" i="18"/>
  <c r="O627" i="20"/>
  <c r="O626" i="20"/>
  <c r="N626" i="20"/>
  <c r="N627" i="20"/>
  <c r="O675" i="19"/>
  <c r="N626" i="17"/>
  <c r="N627" i="17"/>
  <c r="O626" i="17"/>
  <c r="O627" i="17"/>
  <c r="N675" i="15"/>
  <c r="O674" i="15"/>
  <c r="O675" i="15"/>
  <c r="O675" i="18" l="1"/>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2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0"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1"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2"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33"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6"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7"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5"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6"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7"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5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58"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9"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6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6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2"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3"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6"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7"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8"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69"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7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2"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3"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<sst xmlns="http://schemas.openxmlformats.org/spreadsheetml/2006/main" count="10887" uniqueCount="2463">
  <si>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</si>
  <si>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</si>
  <si>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</si>
  <si>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</si>
  <si>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</si>
  <si>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</si>
  <si>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</si>
  <si>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</si>
  <si>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</si>
  <si>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</si>
  <si>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</si>
  <si>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</si>
  <si>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</si>
  <si>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</si>
  <si>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</si>
  <si>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</si>
  <si>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</si>
  <si>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</si>
  <si>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</si>
  <si>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</si>
  <si>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</si>
  <si>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</si>
  <si>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</si>
  <si>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</si>
  <si>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</si>
  <si>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</si>
  <si>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</si>
  <si>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</si>
  <si>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</si>
  <si>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</si>
  <si>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</si>
  <si>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</si>
  <si>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</si>
  <si>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</si>
  <si>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</si>
  <si>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</si>
  <si>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</si>
  <si>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</si>
  <si>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</si>
  <si>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</si>
  <si>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</si>
  <si>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</si>
  <si>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</si>
  <si>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</si>
  <si>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</si>
  <si>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</si>
  <si>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</si>
  <si>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</si>
  <si>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</si>
  <si>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</si>
  <si>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</si>
  <si>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</si>
  <si>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</si>
  <si>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</si>
  <si>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</si>
  <si>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</si>
  <si>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</si>
  <si>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</si>
  <si>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</si>
  <si>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</si>
  <si>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</si>
  <si>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</si>
  <si>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</si>
  <si>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</si>
  <si>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</si>
  <si>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</si>
  <si>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</si>
  <si>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</si>
  <si>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</si>
  <si>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</si>
  <si>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</si>
  <si>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</si>
  <si>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</si>
  <si>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</si>
  <si>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</si>
  <si>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</si>
  <si>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</si>
  <si>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</si>
  <si>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</si>
  <si>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XO</t>
  </si>
  <si>
    <t>WORK</t>
  </si>
  <si>
    <t>WICE</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</si>
  <si>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</si>
  <si>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</si>
  <si>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</si>
  <si>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</si>
  <si>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</si>
  <si>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</si>
  <si>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</si>
  <si>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</si>
  <si>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</si>
  <si>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</si>
  <si>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</si>
  <si>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</si>
  <si>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</si>
  <si>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</si>
  <si>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</si>
  <si>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</si>
  <si>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</si>
  <si>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</si>
  <si>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</si>
  <si>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</si>
  <si>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</si>
  <si>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</si>
  <si>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</si>
  <si>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</si>
  <si>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</si>
  <si>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TMT</t>
  </si>
  <si>
    <t>TM</t>
  </si>
  <si>
    <t>TKS</t>
  </si>
  <si>
    <t>TISCO</t>
  </si>
  <si>
    <t>THREL</t>
  </si>
  <si>
    <t>THIP</t>
  </si>
  <si>
    <t>THG</t>
  </si>
  <si>
    <t>THCOM</t>
  </si>
  <si>
    <t>THANI</t>
  </si>
  <si>
    <t>TH</t>
  </si>
  <si>
    <t>TFMAMA</t>
  </si>
  <si>
    <t>TFG</t>
  </si>
  <si>
    <t>TEAMG</t>
  </si>
  <si>
    <t>TCAP</t>
  </si>
  <si>
    <t>TACC</t>
  </si>
  <si>
    <t>SYNTEC</t>
  </si>
  <si>
    <t>SYNEX</t>
  </si>
  <si>
    <t>SVI</t>
  </si>
  <si>
    <t>SUSCO</t>
  </si>
  <si>
    <t>SUPER</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</si>
  <si>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</si>
  <si>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</si>
  <si>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</si>
  <si>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</si>
  <si>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</si>
  <si>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</si>
  <si>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</si>
  <si>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</si>
  <si>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</si>
  <si>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</si>
  <si>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</si>
  <si>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</si>
  <si>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</si>
  <si>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</si>
  <si>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</si>
  <si>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</si>
  <si>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</si>
  <si>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</si>
  <si>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</si>
  <si>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</si>
  <si>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</si>
  <si>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</si>
  <si>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</si>
  <si>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</si>
  <si>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</si>
  <si>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</si>
  <si>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</si>
  <si>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</si>
  <si>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</si>
  <si>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</si>
  <si>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</si>
  <si>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</si>
  <si>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</si>
  <si>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</si>
  <si>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</si>
  <si>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</si>
  <si>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t>
  </si>
  <si>
    <t>RS</t>
  </si>
  <si>
    <t>RPH</t>
  </si>
  <si>
    <t>ROJNA</t>
  </si>
  <si>
    <t>RJH</t>
  </si>
  <si>
    <t>RBF</t>
  </si>
  <si>
    <t>RATCH</t>
  </si>
  <si>
    <t>QH</t>
  </si>
  <si>
    <t>PYLON</t>
  </si>
  <si>
    <t>PTTGC</t>
  </si>
  <si>
    <t>PTTEP</t>
  </si>
  <si>
    <t>PTT</t>
  </si>
  <si>
    <t>PT</t>
  </si>
  <si>
    <t>PSH</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</si>
  <si>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</si>
  <si>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</si>
  <si>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</si>
  <si>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</si>
  <si>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</si>
  <si>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</si>
  <si>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</si>
  <si>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</si>
  <si>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</si>
  <si>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</si>
  <si>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</si>
  <si>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</si>
  <si>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</si>
  <si>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</si>
  <si>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</si>
  <si>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</si>
  <si>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</si>
  <si>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</si>
  <si>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</si>
  <si>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</si>
  <si>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</si>
  <si>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</si>
  <si>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</si>
  <si>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</si>
  <si>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LH</t>
  </si>
  <si>
    <t>LALIN</t>
  </si>
  <si>
    <t>KTC</t>
  </si>
  <si>
    <t>KTB</t>
  </si>
  <si>
    <t>KSL</t>
  </si>
  <si>
    <t>KKP</t>
  </si>
  <si>
    <t>KCE</t>
  </si>
  <si>
    <t>KBANK</t>
  </si>
  <si>
    <t>JWD</t>
  </si>
  <si>
    <t>JMT</t>
  </si>
  <si>
    <t>JMART</t>
  </si>
  <si>
    <t>JKN</t>
  </si>
  <si>
    <t>JAS</t>
  </si>
  <si>
    <t>ITEL</t>
  </si>
  <si>
    <t>ITD</t>
  </si>
  <si>
    <t>IRPC</t>
  </si>
  <si>
    <t>IRC</t>
  </si>
  <si>
    <t>INTUCH</t>
  </si>
  <si>
    <t>INSET</t>
  </si>
  <si>
    <t>ILM</t>
  </si>
  <si>
    <t>III</t>
  </si>
  <si>
    <t>ICHI</t>
  </si>
  <si>
    <t>HUMAN</t>
  </si>
  <si>
    <t>HTC</t>
  </si>
  <si>
    <t>HMPRO</t>
  </si>
  <si>
    <t>GULF</t>
  </si>
  <si>
    <t>GPSC</t>
  </si>
  <si>
    <t>GLOBAL</t>
  </si>
  <si>
    <t>GGC</t>
  </si>
  <si>
    <t>GFPT</t>
  </si>
  <si>
    <t>FORTH</t>
  </si>
  <si>
    <t>ESSO</t>
  </si>
  <si>
    <t>ERW</t>
  </si>
  <si>
    <t>EKH</t>
  </si>
  <si>
    <t>EGCO</t>
  </si>
  <si>
    <t>ECL</t>
  </si>
  <si>
    <t>EASTW</t>
  </si>
  <si>
    <t>EA</t>
  </si>
  <si>
    <t>DTAC</t>
  </si>
  <si>
    <t>DRT</t>
  </si>
  <si>
    <t>DOHOME</t>
  </si>
  <si>
    <t>DELTA</t>
  </si>
  <si>
    <t>CRC</t>
  </si>
  <si>
    <t>CPW</t>
  </si>
  <si>
    <t>CPN</t>
  </si>
  <si>
    <t>CPF</t>
  </si>
  <si>
    <t>CPALL</t>
  </si>
  <si>
    <t>COM7</t>
  </si>
  <si>
    <t>CKP</t>
  </si>
  <si>
    <t>CK</t>
  </si>
  <si>
    <t>CHG</t>
  </si>
  <si>
    <t>CHAYO</t>
  </si>
  <si>
    <t>CENTEL</t>
  </si>
  <si>
    <t>CBG</t>
  </si>
  <si>
    <t>BTS</t>
  </si>
  <si>
    <t>BPP</t>
  </si>
  <si>
    <t>BLA</t>
  </si>
  <si>
    <t>BJCHI</t>
  </si>
  <si>
    <t>BJC</t>
  </si>
  <si>
    <t>BH</t>
  </si>
  <si>
    <t>BGRIM</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</si>
  <si>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</si>
  <si>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</si>
  <si>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</si>
  <si>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</si>
  <si>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</si>
  <si>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</si>
  <si>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</si>
  <si>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</si>
  <si>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</si>
  <si>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</si>
  <si>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</si>
  <si>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</si>
  <si>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</si>
  <si>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</si>
  <si>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</si>
  <si>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</si>
  <si>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</si>
  <si>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</si>
  <si>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</si>
  <si>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</si>
  <si>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</si>
  <si>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</si>
  <si>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</si>
  <si>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</si>
  <si>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</si>
  <si>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</si>
  <si>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</si>
  <si>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</si>
  <si>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</si>
  <si>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</si>
  <si>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</si>
  <si>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</si>
  <si>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</si>
  <si>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</si>
  <si>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</si>
  <si>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</si>
  <si>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</si>
  <si>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</si>
  <si>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</si>
  <si>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</si>
  <si>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</si>
  <si>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</si>
  <si>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</si>
  <si>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</si>
  <si>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</si>
  <si>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</si>
  <si>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</si>
  <si>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</si>
  <si>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</si>
  <si>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</si>
  <si>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</si>
  <si>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</si>
  <si>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</si>
  <si>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</si>
  <si>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</si>
  <si>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</si>
  <si>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</si>
  <si>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</si>
  <si>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</si>
  <si>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</si>
  <si>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</si>
  <si>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</si>
  <si>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</si>
  <si>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</si>
  <si>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</si>
  <si>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</si>
  <si>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</si>
  <si>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</si>
  <si>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</si>
  <si>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</si>
  <si>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</si>
  <si>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</si>
  <si>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</si>
  <si>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</si>
  <si>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</si>
  <si>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</si>
  <si>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</si>
  <si>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</si>
  <si>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</si>
  <si>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</si>
  <si>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</si>
  <si>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</si>
  <si>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</si>
  <si>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</si>
  <si>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</si>
  <si>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</si>
  <si>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</si>
  <si>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</si>
  <si>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t>
  </si>
  <si>
    <t>TRUE</t>
  </si>
  <si>
    <t>DIF</t>
  </si>
  <si>
    <t>CPNREIT</t>
  </si>
  <si>
    <t>FTREIT</t>
  </si>
  <si>
    <t>TFFIF</t>
  </si>
  <si>
    <t>Years Active</t>
  </si>
  <si>
    <t>Latest Year</t>
  </si>
  <si>
    <t>SNNP</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</si>
  <si>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</si>
  <si>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</si>
  <si>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</si>
  <si>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</si>
  <si>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</si>
  <si>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</si>
  <si>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</si>
  <si>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</si>
  <si>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</si>
  <si>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</si>
  <si>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</si>
  <si>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</si>
  <si>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</si>
  <si>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</si>
  <si>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</si>
  <si>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</si>
  <si>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</si>
  <si>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</si>
  <si>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</si>
  <si>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</si>
  <si>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</si>
  <si>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</si>
  <si>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</si>
  <si>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</si>
  <si>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</si>
  <si>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</si>
  <si>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</si>
  <si>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</si>
  <si>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</si>
  <si>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</si>
  <si>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</si>
  <si>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</si>
  <si>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</si>
  <si>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</si>
  <si>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</si>
  <si>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</si>
  <si>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</si>
  <si>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</si>
  <si>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</si>
  <si>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</si>
  <si>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</si>
  <si>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</si>
  <si>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</si>
  <si>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</si>
  <si>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</si>
  <si>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</si>
  <si>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</si>
  <si>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</si>
  <si>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</si>
  <si>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</si>
  <si>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</si>
  <si>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</si>
  <si>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</si>
  <si>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</si>
  <si>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</si>
  <si>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</si>
  <si>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</si>
  <si>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</si>
  <si>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</si>
  <si>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</si>
  <si>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</si>
  <si>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</si>
  <si>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</si>
  <si>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</si>
  <si>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</si>
  <si>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</si>
  <si>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</si>
  <si>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</si>
  <si>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</si>
  <si>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</si>
  <si>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</si>
  <si>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</si>
  <si>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</si>
  <si>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</si>
  <si>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</si>
  <si>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</si>
  <si>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</si>
  <si>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</si>
  <si>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</si>
  <si>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</si>
  <si>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</si>
  <si>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</si>
  <si>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</si>
  <si>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</si>
  <si>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</si>
  <si>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</si>
  <si>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</si>
  <si>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</si>
  <si>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</si>
  <si>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</si>
  <si>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</si>
  <si>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</si>
  <si>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</si>
  <si>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</si>
  <si>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</si>
  <si>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</si>
  <si>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</si>
  <si>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</si>
  <si>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</si>
  <si>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</si>
  <si>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</si>
  <si>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</si>
  <si>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</si>
  <si>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</si>
  <si>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</si>
  <si>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</si>
  <si>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</si>
  <si>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</si>
  <si>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</si>
  <si>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</si>
  <si>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</si>
  <si>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</si>
  <si>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</si>
  <si>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</si>
  <si>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</si>
  <si>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</si>
  <si>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</si>
  <si>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</si>
  <si>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</si>
  <si>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</si>
  <si>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</si>
  <si>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</si>
  <si>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</si>
  <si>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</si>
  <si>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</si>
  <si>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</si>
  <si>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</si>
  <si>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</si>
  <si>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</si>
  <si>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</si>
  <si>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</si>
  <si>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</si>
  <si>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</si>
  <si>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</si>
  <si>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</si>
  <si>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</si>
  <si>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</si>
  <si>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</si>
  <si>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</si>
  <si>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</si>
  <si>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</si>
  <si>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</si>
  <si>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</si>
  <si>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</si>
  <si>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</si>
  <si>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</si>
  <si>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</si>
  <si>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</si>
  <si>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</si>
  <si>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</si>
  <si>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</si>
  <si>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</si>
  <si>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</si>
  <si>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</si>
  <si>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</si>
  <si>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</si>
  <si>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</si>
  <si>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</si>
  <si>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</si>
  <si>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</si>
  <si>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</si>
  <si>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</si>
  <si>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</si>
  <si>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</si>
  <si>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</si>
  <si>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</si>
  <si>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</si>
  <si>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</si>
  <si>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</si>
  <si>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</si>
  <si>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</si>
  <si>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</si>
  <si>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</si>
  <si>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</si>
  <si>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</si>
  <si>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</si>
  <si>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</si>
  <si>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</si>
  <si>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</si>
  <si>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</si>
  <si>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</si>
  <si>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</si>
  <si>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</si>
  <si>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</si>
  <si>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</si>
  <si>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</si>
  <si>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</si>
  <si>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</si>
  <si>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</si>
  <si>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</si>
  <si>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</si>
  <si>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</si>
  <si>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</si>
  <si>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</si>
  <si>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</si>
  <si>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</si>
  <si>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</si>
  <si>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</si>
  <si>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</si>
  <si>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</si>
  <si>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</si>
  <si>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</si>
  <si>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</si>
  <si>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</si>
  <si>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</si>
  <si>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</si>
  <si>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</si>
  <si>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</si>
  <si>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</si>
  <si>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</si>
  <si>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</si>
  <si>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</si>
  <si>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</si>
  <si>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</si>
  <si>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</si>
  <si>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</si>
  <si>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</si>
  <si>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</si>
  <si>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</si>
  <si>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</si>
  <si>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</si>
  <si>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</si>
  <si>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</si>
  <si>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</si>
  <si>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</si>
  <si>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</si>
  <si>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</si>
  <si>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</si>
  <si>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</si>
  <si>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</si>
  <si>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</si>
  <si>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</si>
  <si>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</si>
  <si>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</si>
  <si>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</si>
  <si>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</si>
  <si>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</si>
  <si>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</si>
  <si>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</si>
  <si>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</si>
  <si>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</si>
  <si>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</si>
  <si>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</si>
  <si>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</si>
  <si>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</si>
  <si>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</si>
  <si>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</si>
  <si>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</si>
  <si>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</si>
  <si>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</si>
  <si>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</si>
  <si>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</si>
  <si>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</si>
  <si>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</si>
  <si>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</si>
  <si>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</si>
  <si>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</si>
  <si>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</si>
  <si>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</si>
  <si>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</si>
  <si>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</si>
  <si>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</si>
  <si>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</si>
  <si>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</si>
  <si>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</si>
  <si>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</si>
  <si>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</si>
  <si>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</si>
  <si>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</si>
  <si>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</si>
  <si>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</si>
  <si>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</si>
  <si>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</si>
  <si>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</si>
  <si>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</si>
  <si>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</si>
  <si>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</si>
  <si>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</si>
  <si>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</si>
  <si>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</si>
  <si>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</si>
  <si>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</si>
  <si>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</si>
  <si>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</si>
  <si>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</si>
  <si>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</si>
  <si>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</si>
  <si>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</si>
  <si>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</si>
  <si>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</si>
  <si>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</si>
  <si>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</si>
  <si>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</si>
  <si>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</si>
  <si>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</si>
  <si>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</si>
  <si>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</si>
  <si>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</si>
  <si>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</si>
  <si>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</si>
  <si>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</si>
  <si>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</si>
  <si>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</si>
  <si>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</si>
  <si>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</si>
  <si>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</si>
  <si>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</si>
  <si>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</si>
  <si>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</si>
  <si>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</si>
  <si>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</si>
  <si>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</si>
  <si>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</si>
  <si>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</si>
  <si>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</si>
  <si>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</si>
  <si>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</si>
  <si>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</si>
  <si>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</si>
  <si>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</si>
  <si>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</si>
  <si>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</si>
  <si>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</si>
  <si>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</si>
  <si>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</si>
  <si>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</si>
  <si>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</si>
  <si>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</si>
  <si>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</si>
  <si>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</si>
  <si>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</si>
  <si>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</si>
  <si>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</si>
  <si>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</si>
  <si>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</si>
  <si>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</si>
  <si>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</si>
  <si>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</si>
  <si>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</si>
  <si>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</si>
  <si>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</si>
  <si>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</si>
  <si>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</si>
  <si>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</si>
  <si>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</si>
  <si>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</si>
  <si>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</si>
  <si>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</si>
  <si>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</si>
  <si>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</si>
  <si>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</si>
  <si>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</si>
  <si>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</si>
  <si>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</si>
  <si>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</si>
  <si>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</si>
  <si>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17.50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</si>
  <si>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</si>
  <si>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</si>
  <si>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</si>
  <si>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</si>
  <si>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</si>
  <si>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</si>
  <si>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</si>
  <si>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</si>
  <si>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</si>
  <si>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</si>
  <si>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</si>
  <si>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</si>
  <si>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</si>
  <si>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</si>
  <si>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</si>
  <si>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</si>
  <si>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</si>
  <si>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</si>
  <si>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</si>
  <si>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</si>
  <si>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</si>
  <si>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</si>
  <si>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</si>
  <si>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</si>
  <si>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</si>
  <si>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</si>
  <si>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</si>
  <si>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</si>
  <si>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</si>
  <si>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</si>
  <si>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</si>
  <si>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</si>
  <si>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</si>
  <si>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</si>
  <si>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</si>
  <si>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14.40</t>
  </si>
  <si>
    <t>ล่าสุด</t>
  </si>
  <si>
    <t>สูงสุด</t>
  </si>
  <si>
    <t>ต่ำสุด</t>
  </si>
  <si>
    <t>หลักทรัพย์</t>
  </si>
  <si>
    <t>เปิด</t>
  </si>
  <si>
    <t>1.50</t>
  </si>
  <si>
    <t>42.00</t>
  </si>
  <si>
    <t>8.40</t>
  </si>
  <si>
    <t>17.00</t>
  </si>
  <si>
    <t>4.80</t>
  </si>
  <si>
    <t>6.10</t>
  </si>
  <si>
    <t>KISS</t>
  </si>
  <si>
    <t>9.10</t>
  </si>
  <si>
    <t>12.20</t>
  </si>
  <si>
    <t>14.00</t>
  </si>
  <si>
    <t>5.70</t>
  </si>
  <si>
    <t>4.08</t>
  </si>
  <si>
    <t>7.60</t>
  </si>
  <si>
    <t>22.90</t>
  </si>
  <si>
    <t>14.50</t>
  </si>
  <si>
    <t>34.75</t>
  </si>
  <si>
    <t>7.25</t>
  </si>
  <si>
    <t>12.10</t>
  </si>
  <si>
    <t>29.75</t>
  </si>
  <si>
    <t>11.10</t>
  </si>
  <si>
    <t>12.70</t>
  </si>
  <si>
    <t>13.00</t>
  </si>
  <si>
    <t>4.40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</si>
  <si>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</si>
  <si>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</si>
  <si>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</si>
  <si>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</si>
  <si>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</si>
  <si>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</si>
  <si>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</si>
  <si>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</si>
  <si>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</si>
  <si>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</si>
  <si>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</si>
  <si>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</si>
  <si>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</si>
  <si>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</si>
  <si>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</si>
  <si>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</si>
  <si>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</si>
  <si>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</si>
  <si>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</si>
  <si>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</si>
  <si>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</si>
  <si>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15.00</t>
  </si>
  <si>
    <t>32.00</t>
  </si>
  <si>
    <t>18.10</t>
  </si>
  <si>
    <t>6.50</t>
  </si>
  <si>
    <t>10.30</t>
  </si>
  <si>
    <t>28.75</t>
  </si>
  <si>
    <t>12.50</t>
  </si>
  <si>
    <t>8.50</t>
  </si>
  <si>
    <t>29.25</t>
  </si>
  <si>
    <t>41.00</t>
  </si>
  <si>
    <t>33.00</t>
  </si>
  <si>
    <t>6.00</t>
  </si>
  <si>
    <t>4.02</t>
  </si>
  <si>
    <t>8.20</t>
  </si>
  <si>
    <t>15.50</t>
  </si>
  <si>
    <t>14.20</t>
  </si>
  <si>
    <t>MFEC</t>
  </si>
  <si>
    <t>5.55</t>
  </si>
  <si>
    <t>9.50</t>
  </si>
  <si>
    <t>25.25</t>
  </si>
  <si>
    <t>17.90</t>
  </si>
  <si>
    <t>6.05</t>
  </si>
  <si>
    <t>13.80</t>
  </si>
  <si>
    <t>13.40</t>
  </si>
  <si>
    <t>9.90</t>
  </si>
  <si>
    <t>14.80</t>
  </si>
  <si>
    <t>เปลี่ยน แปลง</t>
  </si>
  <si>
    <t>%เปลี่ยน แปลง</t>
  </si>
  <si>
    <t>EE</t>
  </si>
  <si>
    <t>0.80</t>
  </si>
  <si>
    <t>-0.01</t>
  </si>
  <si>
    <t>-1.25</t>
  </si>
  <si>
    <t>17.60</t>
  </si>
  <si>
    <t>17.70</t>
  </si>
  <si>
    <t>-0.40</t>
  </si>
  <si>
    <t>LEE</t>
  </si>
  <si>
    <t>2.52</t>
  </si>
  <si>
    <t>+0.04</t>
  </si>
  <si>
    <t>MAX &lt;SP, NP, NC&gt;</t>
  </si>
  <si>
    <t>6.25</t>
  </si>
  <si>
    <t>6.20</t>
  </si>
  <si>
    <t>+0.05</t>
  </si>
  <si>
    <t>+0.81</t>
  </si>
  <si>
    <t>PPPM &lt;C, NP&gt;</t>
  </si>
  <si>
    <t>0.13</t>
  </si>
  <si>
    <t>0.12</t>
  </si>
  <si>
    <t>0.00</t>
  </si>
  <si>
    <t>11.20</t>
  </si>
  <si>
    <t>10.40</t>
  </si>
  <si>
    <t>10.90</t>
  </si>
  <si>
    <t>+0.40</t>
  </si>
  <si>
    <t>TRUBB</t>
  </si>
  <si>
    <t>2.48</t>
  </si>
  <si>
    <t>2.56</t>
  </si>
  <si>
    <t>2.46</t>
  </si>
  <si>
    <t>+0.02</t>
  </si>
  <si>
    <t>6.75</t>
  </si>
  <si>
    <t>7.05</t>
  </si>
  <si>
    <t>6.90</t>
  </si>
  <si>
    <t>UPOIC</t>
  </si>
  <si>
    <t>8.00</t>
  </si>
  <si>
    <t>7.45</t>
  </si>
  <si>
    <t>-0.60</t>
  </si>
  <si>
    <t>UVAN</t>
  </si>
  <si>
    <t>8.60</t>
  </si>
  <si>
    <t>8.75</t>
  </si>
  <si>
    <t>8.30</t>
  </si>
  <si>
    <t>VPO</t>
  </si>
  <si>
    <t>1.59</t>
  </si>
  <si>
    <t>1.53</t>
  </si>
  <si>
    <t>1.55</t>
  </si>
  <si>
    <t>-0.03</t>
  </si>
  <si>
    <t>5.50</t>
  </si>
  <si>
    <t>5.60</t>
  </si>
  <si>
    <t>5.45</t>
  </si>
  <si>
    <t>-0.05</t>
  </si>
  <si>
    <t>-0.90</t>
  </si>
  <si>
    <t>17.20</t>
  </si>
  <si>
    <t>17.10</t>
  </si>
  <si>
    <t>-0.10</t>
  </si>
  <si>
    <t>-0.58</t>
  </si>
  <si>
    <t>BR</t>
  </si>
  <si>
    <t>3.54</t>
  </si>
  <si>
    <t>3.58</t>
  </si>
  <si>
    <t>3.46</t>
  </si>
  <si>
    <t>BRR</t>
  </si>
  <si>
    <t>5.65</t>
  </si>
  <si>
    <t>+0.50</t>
  </si>
  <si>
    <t>+0.49</t>
  </si>
  <si>
    <t>CFRESH</t>
  </si>
  <si>
    <t>4.04</t>
  </si>
  <si>
    <t>3.98</t>
  </si>
  <si>
    <t>CHOTI</t>
  </si>
  <si>
    <t>CM</t>
  </si>
  <si>
    <t>3.64</t>
  </si>
  <si>
    <t>3.44</t>
  </si>
  <si>
    <t>3.62</t>
  </si>
  <si>
    <t>26.50</t>
  </si>
  <si>
    <t>-0.25</t>
  </si>
  <si>
    <t>CPI</t>
  </si>
  <si>
    <t>5.40</t>
  </si>
  <si>
    <t>5.15</t>
  </si>
  <si>
    <t>+0.15</t>
  </si>
  <si>
    <t>F&amp;D</t>
  </si>
  <si>
    <t>GLOCON</t>
  </si>
  <si>
    <t>0.94</t>
  </si>
  <si>
    <t>29.50</t>
  </si>
  <si>
    <t>29.00</t>
  </si>
  <si>
    <t>8.05</t>
  </si>
  <si>
    <t>JDF</t>
  </si>
  <si>
    <t>3.36</t>
  </si>
  <si>
    <t>+0.10</t>
  </si>
  <si>
    <t>KBS</t>
  </si>
  <si>
    <t>4.26</t>
  </si>
  <si>
    <t>4.44</t>
  </si>
  <si>
    <t>4.38</t>
  </si>
  <si>
    <t>+0.06</t>
  </si>
  <si>
    <t>3.78</t>
  </si>
  <si>
    <t>3.82</t>
  </si>
  <si>
    <t>-0.02</t>
  </si>
  <si>
    <t>KTIS</t>
  </si>
  <si>
    <t>4.90</t>
  </si>
  <si>
    <t>4.86</t>
  </si>
  <si>
    <t>-0.04</t>
  </si>
  <si>
    <t>LST</t>
  </si>
  <si>
    <t>5.35</t>
  </si>
  <si>
    <t>+0.75</t>
  </si>
  <si>
    <t>+1.52</t>
  </si>
  <si>
    <t>MALEE</t>
  </si>
  <si>
    <t>7.15</t>
  </si>
  <si>
    <t>7.30</t>
  </si>
  <si>
    <t>7.10</t>
  </si>
  <si>
    <t>+0.71</t>
  </si>
  <si>
    <t>34.00</t>
  </si>
  <si>
    <t>-0.15</t>
  </si>
  <si>
    <t>47.75</t>
  </si>
  <si>
    <t>-0.75</t>
  </si>
  <si>
    <t>33.75</t>
  </si>
  <si>
    <t>33.25</t>
  </si>
  <si>
    <t>PB</t>
  </si>
  <si>
    <t>PLUS</t>
  </si>
  <si>
    <t>7.00</t>
  </si>
  <si>
    <t>6.60</t>
  </si>
  <si>
    <t>PM</t>
  </si>
  <si>
    <t>8.95</t>
  </si>
  <si>
    <t>+0.56</t>
  </si>
  <si>
    <t>PRG</t>
  </si>
  <si>
    <t>10.60</t>
  </si>
  <si>
    <t>+0.30</t>
  </si>
  <si>
    <t>14.70</t>
  </si>
  <si>
    <t>15.20</t>
  </si>
  <si>
    <t>34.25</t>
  </si>
  <si>
    <t>33.50</t>
  </si>
  <si>
    <t>SAUCE</t>
  </si>
  <si>
    <t>27.75</t>
  </si>
  <si>
    <t>-0.50</t>
  </si>
  <si>
    <t>SFP</t>
  </si>
  <si>
    <t>+0.66</t>
  </si>
  <si>
    <t>SNP</t>
  </si>
  <si>
    <t>15.10</t>
  </si>
  <si>
    <t>SORKON</t>
  </si>
  <si>
    <t>5.30</t>
  </si>
  <si>
    <t>5.25</t>
  </si>
  <si>
    <t>SSC</t>
  </si>
  <si>
    <t>30.00</t>
  </si>
  <si>
    <t>+0.25</t>
  </si>
  <si>
    <t>+0.84</t>
  </si>
  <si>
    <t>SSF</t>
  </si>
  <si>
    <t>10.10</t>
  </si>
  <si>
    <t>9.65</t>
  </si>
  <si>
    <t>-0.20</t>
  </si>
  <si>
    <t>5.20</t>
  </si>
  <si>
    <t>5.05</t>
  </si>
  <si>
    <t>5.10</t>
  </si>
  <si>
    <t>TC</t>
  </si>
  <si>
    <t>7.20</t>
  </si>
  <si>
    <t>6.45</t>
  </si>
  <si>
    <t>6.35</t>
  </si>
  <si>
    <t>-2.00</t>
  </si>
  <si>
    <t>-0.99</t>
  </si>
  <si>
    <t>8.85</t>
  </si>
  <si>
    <t>+0.69</t>
  </si>
  <si>
    <t>17.30</t>
  </si>
  <si>
    <t>31.50</t>
  </si>
  <si>
    <t>31.75</t>
  </si>
  <si>
    <t>+0.79</t>
  </si>
  <si>
    <t>3.14</t>
  </si>
  <si>
    <t>3.08</t>
  </si>
  <si>
    <t>11.80</t>
  </si>
  <si>
    <t>11.70</t>
  </si>
  <si>
    <t>+1.00</t>
  </si>
  <si>
    <t>AIT</t>
  </si>
  <si>
    <t>ALT</t>
  </si>
  <si>
    <t>2.42</t>
  </si>
  <si>
    <t>AMR</t>
  </si>
  <si>
    <t>BLISS &lt;SP, NP, NC&gt;</t>
  </si>
  <si>
    <t>13.50</t>
  </si>
  <si>
    <t>13.30</t>
  </si>
  <si>
    <t>-0.74</t>
  </si>
  <si>
    <t>45.25</t>
  </si>
  <si>
    <t>42.25</t>
  </si>
  <si>
    <t>13.20</t>
  </si>
  <si>
    <t>12.80</t>
  </si>
  <si>
    <t>12.90</t>
  </si>
  <si>
    <t>ILINK</t>
  </si>
  <si>
    <t>INET</t>
  </si>
  <si>
    <t>-0.88</t>
  </si>
  <si>
    <t>4.60</t>
  </si>
  <si>
    <t>4.62</t>
  </si>
  <si>
    <t>4.36</t>
  </si>
  <si>
    <t>4.22</t>
  </si>
  <si>
    <t>4.34</t>
  </si>
  <si>
    <t>3.88</t>
  </si>
  <si>
    <t>3.66</t>
  </si>
  <si>
    <t>55.25</t>
  </si>
  <si>
    <t>55.50</t>
  </si>
  <si>
    <t>JTS</t>
  </si>
  <si>
    <t>8.55</t>
  </si>
  <si>
    <t>8.65</t>
  </si>
  <si>
    <t>+0.58</t>
  </si>
  <si>
    <t>MSC</t>
  </si>
  <si>
    <t>+0.83</t>
  </si>
  <si>
    <t>SAMART</t>
  </si>
  <si>
    <t>SAMTEL</t>
  </si>
  <si>
    <t>SDC</t>
  </si>
  <si>
    <t>0.34</t>
  </si>
  <si>
    <t>0.31</t>
  </si>
  <si>
    <t>0.33</t>
  </si>
  <si>
    <t>27.00</t>
  </si>
  <si>
    <t>10.70</t>
  </si>
  <si>
    <t>+0.20</t>
  </si>
  <si>
    <t>SVOA</t>
  </si>
  <si>
    <t>2.92</t>
  </si>
  <si>
    <t>2.96</t>
  </si>
  <si>
    <t>2.90</t>
  </si>
  <si>
    <t>2.94</t>
  </si>
  <si>
    <t>SYMC</t>
  </si>
  <si>
    <t>6.40</t>
  </si>
  <si>
    <t>18.40</t>
  </si>
  <si>
    <t>9.25</t>
  </si>
  <si>
    <t>TKC</t>
  </si>
  <si>
    <t>24.20</t>
  </si>
  <si>
    <t>4.64</t>
  </si>
  <si>
    <t>4.68</t>
  </si>
  <si>
    <t>TWZ</t>
  </si>
  <si>
    <t>0.07</t>
  </si>
  <si>
    <t>CCET</t>
  </si>
  <si>
    <t>2.38</t>
  </si>
  <si>
    <t>2.40</t>
  </si>
  <si>
    <t>2.36</t>
  </si>
  <si>
    <t>41.25</t>
  </si>
  <si>
    <t>+0.60</t>
  </si>
  <si>
    <t>62.50</t>
  </si>
  <si>
    <t>METCO</t>
  </si>
  <si>
    <t>-1.00</t>
  </si>
  <si>
    <t>NEX</t>
  </si>
  <si>
    <t>4.42</t>
  </si>
  <si>
    <t>6.95</t>
  </si>
  <si>
    <t>TEAM</t>
  </si>
  <si>
    <t>3.28</t>
  </si>
  <si>
    <t>3.32</t>
  </si>
  <si>
    <t>THL &lt;SP, NC&gt;</t>
  </si>
  <si>
    <t>7UP</t>
  </si>
  <si>
    <t>1.02</t>
  </si>
  <si>
    <t>1.03</t>
  </si>
  <si>
    <t>1.00</t>
  </si>
  <si>
    <t>ABPIF</t>
  </si>
  <si>
    <t>ACC</t>
  </si>
  <si>
    <t>1.37</t>
  </si>
  <si>
    <t>1.32</t>
  </si>
  <si>
    <t>1.36</t>
  </si>
  <si>
    <t>2.66</t>
  </si>
  <si>
    <t>2.70</t>
  </si>
  <si>
    <t>AGE</t>
  </si>
  <si>
    <t>3.76</t>
  </si>
  <si>
    <t>3.74</t>
  </si>
  <si>
    <t>+0.54</t>
  </si>
  <si>
    <t>AI</t>
  </si>
  <si>
    <t>6.30</t>
  </si>
  <si>
    <t>AIE</t>
  </si>
  <si>
    <t>3.72</t>
  </si>
  <si>
    <t>3.68</t>
  </si>
  <si>
    <t>AKR</t>
  </si>
  <si>
    <t>1.01</t>
  </si>
  <si>
    <t>+0.01</t>
  </si>
  <si>
    <t>BAFS</t>
  </si>
  <si>
    <t>28.25</t>
  </si>
  <si>
    <t>12.60</t>
  </si>
  <si>
    <t>12.30</t>
  </si>
  <si>
    <t>-0.79</t>
  </si>
  <si>
    <t>BBGI</t>
  </si>
  <si>
    <t>7.95</t>
  </si>
  <si>
    <t>7.90</t>
  </si>
  <si>
    <t>-0.63</t>
  </si>
  <si>
    <t>11.30</t>
  </si>
  <si>
    <t>11.00</t>
  </si>
  <si>
    <t>34.50</t>
  </si>
  <si>
    <t>36.25</t>
  </si>
  <si>
    <t>CV</t>
  </si>
  <si>
    <t>2.28</t>
  </si>
  <si>
    <t>2.22</t>
  </si>
  <si>
    <t>2.24</t>
  </si>
  <si>
    <t>DEMCO</t>
  </si>
  <si>
    <t>3.04</t>
  </si>
  <si>
    <t>3.00</t>
  </si>
  <si>
    <t>+0.80</t>
  </si>
  <si>
    <t>8.10</t>
  </si>
  <si>
    <t>8.15</t>
  </si>
  <si>
    <t>-0.61</t>
  </si>
  <si>
    <t>EP</t>
  </si>
  <si>
    <t>4.82</t>
  </si>
  <si>
    <t>4.78</t>
  </si>
  <si>
    <t>-0.83</t>
  </si>
  <si>
    <t>ETC</t>
  </si>
  <si>
    <t>GREEN</t>
  </si>
  <si>
    <t>47.00</t>
  </si>
  <si>
    <t>IFEC &lt;SP, NP, NC&gt;</t>
  </si>
  <si>
    <t>3.10</t>
  </si>
  <si>
    <t>+0.65</t>
  </si>
  <si>
    <t>6.85</t>
  </si>
  <si>
    <t>11.60</t>
  </si>
  <si>
    <t>LANNA</t>
  </si>
  <si>
    <t>19.80</t>
  </si>
  <si>
    <t>MDX</t>
  </si>
  <si>
    <t>NOVA</t>
  </si>
  <si>
    <t>13.60</t>
  </si>
  <si>
    <t>-0.30</t>
  </si>
  <si>
    <t>1.56</t>
  </si>
  <si>
    <t>QTC</t>
  </si>
  <si>
    <t>4.88</t>
  </si>
  <si>
    <t>4.98</t>
  </si>
  <si>
    <t>4.94</t>
  </si>
  <si>
    <t>+0.41</t>
  </si>
  <si>
    <t>37.50</t>
  </si>
  <si>
    <t>37.75</t>
  </si>
  <si>
    <t>RPC</t>
  </si>
  <si>
    <t>SCG</t>
  </si>
  <si>
    <t>SCI</t>
  </si>
  <si>
    <t>1.78</t>
  </si>
  <si>
    <t>-0.56</t>
  </si>
  <si>
    <t>2.34</t>
  </si>
  <si>
    <t>SGP</t>
  </si>
  <si>
    <t>SKE</t>
  </si>
  <si>
    <t>0.85</t>
  </si>
  <si>
    <t>0.78</t>
  </si>
  <si>
    <t>0.82</t>
  </si>
  <si>
    <t>+0.03</t>
  </si>
  <si>
    <t>SOLAR</t>
  </si>
  <si>
    <t>-0.62</t>
  </si>
  <si>
    <t>9.55</t>
  </si>
  <si>
    <t>9.70</t>
  </si>
  <si>
    <t>0.76</t>
  </si>
  <si>
    <t>0.77</t>
  </si>
  <si>
    <t>0.73</t>
  </si>
  <si>
    <t>0.74</t>
  </si>
  <si>
    <t>-0.85</t>
  </si>
  <si>
    <t>3.50</t>
  </si>
  <si>
    <t>TAE</t>
  </si>
  <si>
    <t>1.97</t>
  </si>
  <si>
    <t>-0.51</t>
  </si>
  <si>
    <t>TCC</t>
  </si>
  <si>
    <t>0.92</t>
  </si>
  <si>
    <t>2.10</t>
  </si>
  <si>
    <t>2.12</t>
  </si>
  <si>
    <t>2.08</t>
  </si>
  <si>
    <t>1.94</t>
  </si>
  <si>
    <t>3.84</t>
  </si>
  <si>
    <t>WP</t>
  </si>
  <si>
    <t>4.72</t>
  </si>
  <si>
    <t>4.76</t>
  </si>
  <si>
    <t>4.74</t>
  </si>
  <si>
    <t>4.52</t>
  </si>
  <si>
    <t>ASAP</t>
  </si>
  <si>
    <t>17.40</t>
  </si>
  <si>
    <t>BYD</t>
  </si>
  <si>
    <t>12.40</t>
  </si>
  <si>
    <t>12.00</t>
  </si>
  <si>
    <t>-0.81</t>
  </si>
  <si>
    <t>CGH</t>
  </si>
  <si>
    <t>0.95</t>
  </si>
  <si>
    <t>11.50</t>
  </si>
  <si>
    <t>2.58</t>
  </si>
  <si>
    <t>2.44</t>
  </si>
  <si>
    <t>FNS</t>
  </si>
  <si>
    <t>3.52</t>
  </si>
  <si>
    <t>3.48</t>
  </si>
  <si>
    <t>FSS</t>
  </si>
  <si>
    <t>4.16</t>
  </si>
  <si>
    <t>GBX</t>
  </si>
  <si>
    <t>1.11</t>
  </si>
  <si>
    <t>+0.90</t>
  </si>
  <si>
    <t>GL &lt;SP, NP, NC&gt;</t>
  </si>
  <si>
    <t>HENG</t>
  </si>
  <si>
    <t>3.22</t>
  </si>
  <si>
    <t>3.20</t>
  </si>
  <si>
    <t>IFS</t>
  </si>
  <si>
    <t>KCAR</t>
  </si>
  <si>
    <t>8.70</t>
  </si>
  <si>
    <t>KGI</t>
  </si>
  <si>
    <t>MFC</t>
  </si>
  <si>
    <t>-0.45</t>
  </si>
  <si>
    <t>5.85</t>
  </si>
  <si>
    <t>5.80</t>
  </si>
  <si>
    <t>ML</t>
  </si>
  <si>
    <t>1.17</t>
  </si>
  <si>
    <t>MST</t>
  </si>
  <si>
    <t>11.90</t>
  </si>
  <si>
    <t>42.75</t>
  </si>
  <si>
    <t>5.75</t>
  </si>
  <si>
    <t>0.02</t>
  </si>
  <si>
    <t>PL</t>
  </si>
  <si>
    <t>2.68</t>
  </si>
  <si>
    <t>4.12</t>
  </si>
  <si>
    <t>4.06</t>
  </si>
  <si>
    <t>TK</t>
  </si>
  <si>
    <t>TNITY</t>
  </si>
  <si>
    <t>UOBKH</t>
  </si>
  <si>
    <t>XPG</t>
  </si>
  <si>
    <t>1.72</t>
  </si>
  <si>
    <t>1.70</t>
  </si>
  <si>
    <t>32.25</t>
  </si>
  <si>
    <t>CIMBT</t>
  </si>
  <si>
    <t>0.83</t>
  </si>
  <si>
    <t>0.81</t>
  </si>
  <si>
    <t>15.60</t>
  </si>
  <si>
    <t>LHFG</t>
  </si>
  <si>
    <t>1.25</t>
  </si>
  <si>
    <t>1.26</t>
  </si>
  <si>
    <t>1.23</t>
  </si>
  <si>
    <t>AYUD</t>
  </si>
  <si>
    <t>BUI</t>
  </si>
  <si>
    <t>CHARAN</t>
  </si>
  <si>
    <t>INSURE</t>
  </si>
  <si>
    <t>KWI</t>
  </si>
  <si>
    <t>-1.57</t>
  </si>
  <si>
    <t>MTI</t>
  </si>
  <si>
    <t>NKI</t>
  </si>
  <si>
    <t>41.50</t>
  </si>
  <si>
    <t>NSI</t>
  </si>
  <si>
    <t>SMK &lt;C, NP&gt;</t>
  </si>
  <si>
    <t>4.66</t>
  </si>
  <si>
    <t>TGH</t>
  </si>
  <si>
    <t>20.60</t>
  </si>
  <si>
    <t>THRE</t>
  </si>
  <si>
    <t>TIPH</t>
  </si>
  <si>
    <t>TSI &lt;C&gt;</t>
  </si>
  <si>
    <t>0.38</t>
  </si>
  <si>
    <t>TVI</t>
  </si>
  <si>
    <t>AHC</t>
  </si>
  <si>
    <t>+0.08</t>
  </si>
  <si>
    <t>CMR</t>
  </si>
  <si>
    <t>7.50</t>
  </si>
  <si>
    <t>7.35</t>
  </si>
  <si>
    <t>7.40</t>
  </si>
  <si>
    <t>-0.67</t>
  </si>
  <si>
    <t>KDH</t>
  </si>
  <si>
    <t>M-CHAI</t>
  </si>
  <si>
    <t>NEW</t>
  </si>
  <si>
    <t>74.00</t>
  </si>
  <si>
    <t>-3.23</t>
  </si>
  <si>
    <t>NTV</t>
  </si>
  <si>
    <t>14.60</t>
  </si>
  <si>
    <t>PRINC</t>
  </si>
  <si>
    <t>RAM</t>
  </si>
  <si>
    <t>51.25</t>
  </si>
  <si>
    <t>SKR</t>
  </si>
  <si>
    <t>2.32</t>
  </si>
  <si>
    <t>VIH</t>
  </si>
  <si>
    <t>9.95</t>
  </si>
  <si>
    <t>10.20</t>
  </si>
  <si>
    <t>9.85</t>
  </si>
  <si>
    <t>WPH</t>
  </si>
  <si>
    <t>3.06</t>
  </si>
  <si>
    <t>ASIA</t>
  </si>
  <si>
    <t>+1.38</t>
  </si>
  <si>
    <t>BEYOND</t>
  </si>
  <si>
    <t>-0.84</t>
  </si>
  <si>
    <t>+2.00</t>
  </si>
  <si>
    <t>CSR</t>
  </si>
  <si>
    <t>DUSIT</t>
  </si>
  <si>
    <t>4.00</t>
  </si>
  <si>
    <t>GRAND</t>
  </si>
  <si>
    <t>0.21</t>
  </si>
  <si>
    <t>0.22</t>
  </si>
  <si>
    <t>LRH</t>
  </si>
  <si>
    <t>MANRIN</t>
  </si>
  <si>
    <t>+0.45</t>
  </si>
  <si>
    <t>OHTL</t>
  </si>
  <si>
    <t>ROH</t>
  </si>
  <si>
    <t>4.58</t>
  </si>
  <si>
    <t>SHANG</t>
  </si>
  <si>
    <t>4.28</t>
  </si>
  <si>
    <t>2.72</t>
  </si>
  <si>
    <t>2.86</t>
  </si>
  <si>
    <t>ASIMAR</t>
  </si>
  <si>
    <t>2.00</t>
  </si>
  <si>
    <t>2.04</t>
  </si>
  <si>
    <t>2.02</t>
  </si>
  <si>
    <t>-0.98</t>
  </si>
  <si>
    <t>B</t>
  </si>
  <si>
    <t>0.50</t>
  </si>
  <si>
    <t>10.80</t>
  </si>
  <si>
    <t>8.80</t>
  </si>
  <si>
    <t>BIOTEC</t>
  </si>
  <si>
    <t>4.18</t>
  </si>
  <si>
    <t>4.20</t>
  </si>
  <si>
    <t>-0.93</t>
  </si>
  <si>
    <t>13.70</t>
  </si>
  <si>
    <t>13.90</t>
  </si>
  <si>
    <t>-0.71</t>
  </si>
  <si>
    <t>24.40</t>
  </si>
  <si>
    <t>KIAT</t>
  </si>
  <si>
    <t>0.43</t>
  </si>
  <si>
    <t>KWC</t>
  </si>
  <si>
    <t>MENA</t>
  </si>
  <si>
    <t>NOK &lt;SP, NP, NC&gt;</t>
  </si>
  <si>
    <t>4.14</t>
  </si>
  <si>
    <t>2.16</t>
  </si>
  <si>
    <t>19.10</t>
  </si>
  <si>
    <t>18.80</t>
  </si>
  <si>
    <t>18.90</t>
  </si>
  <si>
    <t>THAI &lt;SP, NP, NC&gt;</t>
  </si>
  <si>
    <t>TSTE</t>
  </si>
  <si>
    <t>9.35</t>
  </si>
  <si>
    <t>BWG</t>
  </si>
  <si>
    <t>GENCO</t>
  </si>
  <si>
    <t>0.68</t>
  </si>
  <si>
    <t>0.69</t>
  </si>
  <si>
    <t>0.67</t>
  </si>
  <si>
    <t>PRO &lt;SP, NC&gt;</t>
  </si>
  <si>
    <t>B52</t>
  </si>
  <si>
    <t>1.33</t>
  </si>
  <si>
    <t>BIG</t>
  </si>
  <si>
    <t>0.70</t>
  </si>
  <si>
    <t>30.75</t>
  </si>
  <si>
    <t>-0.06</t>
  </si>
  <si>
    <t>CSS</t>
  </si>
  <si>
    <t>16.30</t>
  </si>
  <si>
    <t>FN</t>
  </si>
  <si>
    <t>-0.12</t>
  </si>
  <si>
    <t>18.60</t>
  </si>
  <si>
    <t>13.10</t>
  </si>
  <si>
    <t>ICC</t>
  </si>
  <si>
    <t>30.25</t>
  </si>
  <si>
    <t>16.50</t>
  </si>
  <si>
    <t>IT</t>
  </si>
  <si>
    <t>4.96</t>
  </si>
  <si>
    <t>LOXLEY</t>
  </si>
  <si>
    <t>-1.43</t>
  </si>
  <si>
    <t>9.40</t>
  </si>
  <si>
    <t>48.75</t>
  </si>
  <si>
    <t>MIDA</t>
  </si>
  <si>
    <t>0.45</t>
  </si>
  <si>
    <t>0.46</t>
  </si>
  <si>
    <t>RSP</t>
  </si>
  <si>
    <t>2.64</t>
  </si>
  <si>
    <t>2.78</t>
  </si>
  <si>
    <t>2.74</t>
  </si>
  <si>
    <t>SCM</t>
  </si>
  <si>
    <t>SVT</t>
  </si>
  <si>
    <t>-0.53</t>
  </si>
  <si>
    <t>AMARIN</t>
  </si>
  <si>
    <t>AQUA</t>
  </si>
  <si>
    <t>AS</t>
  </si>
  <si>
    <t>14.10</t>
  </si>
  <si>
    <t>FE</t>
  </si>
  <si>
    <t>GPI</t>
  </si>
  <si>
    <t>1.81</t>
  </si>
  <si>
    <t>GRAMMY</t>
  </si>
  <si>
    <t>4.70</t>
  </si>
  <si>
    <t>MACO</t>
  </si>
  <si>
    <t>0.64</t>
  </si>
  <si>
    <t>0.65</t>
  </si>
  <si>
    <t>MATCH</t>
  </si>
  <si>
    <t>2.20</t>
  </si>
  <si>
    <t>2.14</t>
  </si>
  <si>
    <t>MATI</t>
  </si>
  <si>
    <t>9.60</t>
  </si>
  <si>
    <t>MCOT</t>
  </si>
  <si>
    <t>MPIC</t>
  </si>
  <si>
    <t>1.89</t>
  </si>
  <si>
    <t>NATION &lt;C&gt;</t>
  </si>
  <si>
    <t>0.25</t>
  </si>
  <si>
    <t>POST &lt;SP, NC&gt;</t>
  </si>
  <si>
    <t>PRAKIT</t>
  </si>
  <si>
    <t>10.00</t>
  </si>
  <si>
    <t>PTECH</t>
  </si>
  <si>
    <t>SE-ED</t>
  </si>
  <si>
    <t>2.76</t>
  </si>
  <si>
    <t>2.84</t>
  </si>
  <si>
    <t>9.80</t>
  </si>
  <si>
    <t>5.00</t>
  </si>
  <si>
    <t>WAVE &lt;C&gt;</t>
  </si>
  <si>
    <t>0.60</t>
  </si>
  <si>
    <t>2S</t>
  </si>
  <si>
    <t>AMC</t>
  </si>
  <si>
    <t>BSBM</t>
  </si>
  <si>
    <t>CEN</t>
  </si>
  <si>
    <t>2.82</t>
  </si>
  <si>
    <t>CITY</t>
  </si>
  <si>
    <t>CSP</t>
  </si>
  <si>
    <t>-0.97</t>
  </si>
  <si>
    <t>GJS</t>
  </si>
  <si>
    <t>0.41</t>
  </si>
  <si>
    <t>0.40</t>
  </si>
  <si>
    <t>GSTEEL &lt;SP, NC&gt;</t>
  </si>
  <si>
    <t>INOX</t>
  </si>
  <si>
    <t>-0.87</t>
  </si>
  <si>
    <t>MILL</t>
  </si>
  <si>
    <t>0.93</t>
  </si>
  <si>
    <t>PAP</t>
  </si>
  <si>
    <t>3.94</t>
  </si>
  <si>
    <t>PERM</t>
  </si>
  <si>
    <t>SAM</t>
  </si>
  <si>
    <t>SMIT</t>
  </si>
  <si>
    <t>4.84</t>
  </si>
  <si>
    <t>SSSC</t>
  </si>
  <si>
    <t>TGPRO</t>
  </si>
  <si>
    <t>0.32</t>
  </si>
  <si>
    <t>0.30</t>
  </si>
  <si>
    <t>THE</t>
  </si>
  <si>
    <t>TSTH</t>
  </si>
  <si>
    <t>TWP</t>
  </si>
  <si>
    <t>TYCN</t>
  </si>
  <si>
    <t>+0.62</t>
  </si>
  <si>
    <t>ALUCON</t>
  </si>
  <si>
    <t>CSC</t>
  </si>
  <si>
    <t>NEP &lt;C&gt;</t>
  </si>
  <si>
    <t>0.39</t>
  </si>
  <si>
    <t>23.00</t>
  </si>
  <si>
    <t>23.10</t>
  </si>
  <si>
    <t>22.80</t>
  </si>
  <si>
    <t>3.92</t>
  </si>
  <si>
    <t>SITHAI</t>
  </si>
  <si>
    <t>1.24</t>
  </si>
  <si>
    <t>SLP</t>
  </si>
  <si>
    <t>0.86</t>
  </si>
  <si>
    <t>14.30</t>
  </si>
  <si>
    <t>SPACK</t>
  </si>
  <si>
    <t>TCOAT</t>
  </si>
  <si>
    <t>TFI</t>
  </si>
  <si>
    <t>0.17</t>
  </si>
  <si>
    <t>0.18</t>
  </si>
  <si>
    <t>TMD</t>
  </si>
  <si>
    <t>TOPP</t>
  </si>
  <si>
    <t>TPBI</t>
  </si>
  <si>
    <t>4.30</t>
  </si>
  <si>
    <t>-0.92</t>
  </si>
  <si>
    <t>TPP</t>
  </si>
  <si>
    <t>BCT</t>
  </si>
  <si>
    <t>CMAN</t>
  </si>
  <si>
    <t>GC</t>
  </si>
  <si>
    <t>GIFT</t>
  </si>
  <si>
    <t>NFC</t>
  </si>
  <si>
    <t>PATO</t>
  </si>
  <si>
    <t>PMTA</t>
  </si>
  <si>
    <t>SUTHA</t>
  </si>
  <si>
    <t>TCCC</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</si>
  <si>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</si>
  <si>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</si>
  <si>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</si>
  <si>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</si>
  <si>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</si>
  <si>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</si>
  <si>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</si>
  <si>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</si>
  <si>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</si>
  <si>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</si>
  <si>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</si>
  <si>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</si>
  <si>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</si>
  <si>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</si>
  <si>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</si>
  <si>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</si>
  <si>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</si>
  <si>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</si>
  <si>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</si>
  <si>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</si>
  <si>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</si>
  <si>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</si>
  <si>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</si>
  <si>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</si>
  <si>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</si>
  <si>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</si>
  <si>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</si>
  <si>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</si>
  <si>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HTECH</t>
  </si>
  <si>
    <t>PK</t>
  </si>
  <si>
    <t>TCJ</t>
  </si>
  <si>
    <t>TPCS</t>
  </si>
  <si>
    <t>VARO</t>
  </si>
  <si>
    <t>AFC</t>
  </si>
  <si>
    <t>BTNC</t>
  </si>
  <si>
    <t>CPH</t>
  </si>
  <si>
    <t>CPL</t>
  </si>
  <si>
    <t>NC</t>
  </si>
  <si>
    <t>PAF</t>
  </si>
  <si>
    <t>PDJ</t>
  </si>
  <si>
    <t>PG</t>
  </si>
  <si>
    <t>SAWANG</t>
  </si>
  <si>
    <t>SUC</t>
  </si>
  <si>
    <t>TNL</t>
  </si>
  <si>
    <t>TR</t>
  </si>
  <si>
    <t>TTI</t>
  </si>
  <si>
    <t>TTT</t>
  </si>
  <si>
    <t>UPF</t>
  </si>
  <si>
    <t>WACOAL</t>
  </si>
  <si>
    <t>-1.32</t>
  </si>
  <si>
    <t>AJA</t>
  </si>
  <si>
    <t>DTCI</t>
  </si>
  <si>
    <t>FANCY</t>
  </si>
  <si>
    <t>FTI</t>
  </si>
  <si>
    <t>KYE</t>
  </si>
  <si>
    <t>L&amp;E</t>
  </si>
  <si>
    <t>MODERN</t>
  </si>
  <si>
    <t>-1.64</t>
  </si>
  <si>
    <t>OGC</t>
  </si>
  <si>
    <t>ROCK</t>
  </si>
  <si>
    <t>SIAM</t>
  </si>
  <si>
    <t>TCMC</t>
  </si>
  <si>
    <t>2.06</t>
  </si>
  <si>
    <t>APCO</t>
  </si>
  <si>
    <t>DDD</t>
  </si>
  <si>
    <t>-0.68</t>
  </si>
  <si>
    <t>JCT</t>
  </si>
  <si>
    <t>NV</t>
  </si>
  <si>
    <t>OCC</t>
  </si>
  <si>
    <t>STHAI &lt;SP, NP, NC&gt;</t>
  </si>
  <si>
    <t>CPNCG</t>
  </si>
  <si>
    <t>CTARAF</t>
  </si>
  <si>
    <t>DREIT</t>
  </si>
  <si>
    <t>ERWPF</t>
  </si>
  <si>
    <t>GAHREIT</t>
  </si>
  <si>
    <t>GROREIT</t>
  </si>
  <si>
    <t>9.75</t>
  </si>
  <si>
    <t>GVREIT</t>
  </si>
  <si>
    <t>HPF</t>
  </si>
  <si>
    <t>4.56</t>
  </si>
  <si>
    <t>14.90</t>
  </si>
  <si>
    <t>INETREIT</t>
  </si>
  <si>
    <t>KPNPF</t>
  </si>
  <si>
    <t>9.45</t>
  </si>
  <si>
    <t>LHHOTEL</t>
  </si>
  <si>
    <t>9.15</t>
  </si>
  <si>
    <t>LHPF</t>
  </si>
  <si>
    <t>LHSC</t>
  </si>
  <si>
    <t>LUXF</t>
  </si>
  <si>
    <t>M-II</t>
  </si>
  <si>
    <t>M-PAT</t>
  </si>
  <si>
    <t>M-STOR</t>
  </si>
  <si>
    <t>MIPF</t>
  </si>
  <si>
    <t>MIT</t>
  </si>
  <si>
    <t>3.18</t>
  </si>
  <si>
    <t>MJLF</t>
  </si>
  <si>
    <t>MNIT</t>
  </si>
  <si>
    <t>MNIT2</t>
  </si>
  <si>
    <t>MNRF</t>
  </si>
  <si>
    <t>POPF</t>
  </si>
  <si>
    <t>PPF</t>
  </si>
  <si>
    <t>QHHR</t>
  </si>
  <si>
    <t>QHOP</t>
  </si>
  <si>
    <t>QHPF</t>
  </si>
  <si>
    <t>2.62</t>
  </si>
  <si>
    <t>SIRIP</t>
  </si>
  <si>
    <t>SPRIME</t>
  </si>
  <si>
    <t>SRIPANWA</t>
  </si>
  <si>
    <t>SSPF</t>
  </si>
  <si>
    <t>SSTRT</t>
  </si>
  <si>
    <t>8.90</t>
  </si>
  <si>
    <t>TLHPF</t>
  </si>
  <si>
    <t>TNPF</t>
  </si>
  <si>
    <t>TPRIME</t>
  </si>
  <si>
    <t>TU-PF</t>
  </si>
  <si>
    <t>URBNPF</t>
  </si>
  <si>
    <t>WHAIR</t>
  </si>
  <si>
    <t>BKD</t>
  </si>
  <si>
    <t>CIVIL</t>
  </si>
  <si>
    <t>CNT</t>
  </si>
  <si>
    <t>EMC &lt;C&gt;</t>
  </si>
  <si>
    <t>0.20</t>
  </si>
  <si>
    <t>0.19</t>
  </si>
  <si>
    <t>1.88</t>
  </si>
  <si>
    <t>1.86</t>
  </si>
  <si>
    <t>0.71</t>
  </si>
  <si>
    <t>PLE</t>
  </si>
  <si>
    <t>0.75</t>
  </si>
  <si>
    <t>PREB</t>
  </si>
  <si>
    <t>1.61</t>
  </si>
  <si>
    <t>SRICHA</t>
  </si>
  <si>
    <t>STPI</t>
  </si>
  <si>
    <t>6.65</t>
  </si>
  <si>
    <t>TEKA</t>
  </si>
  <si>
    <t>TPOLY</t>
  </si>
  <si>
    <t>TRC &lt;C&gt;</t>
  </si>
  <si>
    <t>0.29</t>
  </si>
  <si>
    <t>TRITN</t>
  </si>
  <si>
    <t>WGE</t>
  </si>
  <si>
    <t>A</t>
  </si>
  <si>
    <t>AMATAV</t>
  </si>
  <si>
    <t>APEX &lt;SP, NP, NC&gt;</t>
  </si>
  <si>
    <t>AQ &lt;C&gt;</t>
  </si>
  <si>
    <t>0.03</t>
  </si>
  <si>
    <t>ASW</t>
  </si>
  <si>
    <t>BLAND</t>
  </si>
  <si>
    <t>BROCK</t>
  </si>
  <si>
    <t>CGD</t>
  </si>
  <si>
    <t>CI</t>
  </si>
  <si>
    <t>CMC</t>
  </si>
  <si>
    <t>1.60</t>
  </si>
  <si>
    <t>58.75</t>
  </si>
  <si>
    <t>ESTAR</t>
  </si>
  <si>
    <t>0.35</t>
  </si>
  <si>
    <t>EVER</t>
  </si>
  <si>
    <t>0.26</t>
  </si>
  <si>
    <t>GLAND</t>
  </si>
  <si>
    <t>J</t>
  </si>
  <si>
    <t>JCK</t>
  </si>
  <si>
    <t>0.56</t>
  </si>
  <si>
    <t>0.54</t>
  </si>
  <si>
    <t>KC &lt;C&gt;</t>
  </si>
  <si>
    <t>MBK</t>
  </si>
  <si>
    <t>MJD</t>
  </si>
  <si>
    <t>MK</t>
  </si>
  <si>
    <t>NCH</t>
  </si>
  <si>
    <t>1.49</t>
  </si>
  <si>
    <t>1.51</t>
  </si>
  <si>
    <t>NNCL</t>
  </si>
  <si>
    <t>NUSA</t>
  </si>
  <si>
    <t>NVD</t>
  </si>
  <si>
    <t>PACE &lt;SP, NP, NC&gt;</t>
  </si>
  <si>
    <t>PEACE</t>
  </si>
  <si>
    <t>PF</t>
  </si>
  <si>
    <t>PIN</t>
  </si>
  <si>
    <t>PLAT</t>
  </si>
  <si>
    <t>POLAR &lt;SP, NP, NC&gt;</t>
  </si>
  <si>
    <t>PRECHA</t>
  </si>
  <si>
    <t>PRIN</t>
  </si>
  <si>
    <t>2.88</t>
  </si>
  <si>
    <t>+0.70</t>
  </si>
  <si>
    <t>RICHY</t>
  </si>
  <si>
    <t>RML</t>
  </si>
  <si>
    <t>1.92</t>
  </si>
  <si>
    <t>SAMCO</t>
  </si>
  <si>
    <t>1.52</t>
  </si>
  <si>
    <t>U</t>
  </si>
  <si>
    <t>UV</t>
  </si>
  <si>
    <t>3.02</t>
  </si>
  <si>
    <t>WIN</t>
  </si>
  <si>
    <t>CCP</t>
  </si>
  <si>
    <t>COTTO</t>
  </si>
  <si>
    <t>DCON</t>
  </si>
  <si>
    <t>GEL</t>
  </si>
  <si>
    <t>PPP</t>
  </si>
  <si>
    <t>Q-CON</t>
  </si>
  <si>
    <t>STECH</t>
  </si>
  <si>
    <t>UMI</t>
  </si>
  <si>
    <t>VNG</t>
  </si>
  <si>
    <t>WIIK</t>
  </si>
  <si>
    <t>APP</t>
  </si>
  <si>
    <t>BBIK</t>
  </si>
  <si>
    <t>BE8</t>
  </si>
  <si>
    <t>COMAN</t>
  </si>
  <si>
    <t>DITTO</t>
  </si>
  <si>
    <t>IIG</t>
  </si>
  <si>
    <t>IRCP</t>
  </si>
  <si>
    <t>PLANET</t>
  </si>
  <si>
    <t>PROEN</t>
  </si>
  <si>
    <t>SECURE</t>
  </si>
  <si>
    <t>SICT</t>
  </si>
  <si>
    <t>SIMAT</t>
  </si>
  <si>
    <t>TPS</t>
  </si>
  <si>
    <t>ABICO</t>
  </si>
  <si>
    <t>AU</t>
  </si>
  <si>
    <t>JCKH &lt;C&gt;</t>
  </si>
  <si>
    <t>0.16</t>
  </si>
  <si>
    <t>KASET</t>
  </si>
  <si>
    <t>MUD</t>
  </si>
  <si>
    <t>TMILL</t>
  </si>
  <si>
    <t>ALPHAX</t>
  </si>
  <si>
    <t>BGT</t>
  </si>
  <si>
    <t>3.34</t>
  </si>
  <si>
    <t>BIZ</t>
  </si>
  <si>
    <t>DOD</t>
  </si>
  <si>
    <t>ECF</t>
  </si>
  <si>
    <t>EFORL &lt;C&gt;</t>
  </si>
  <si>
    <t>HPT</t>
  </si>
  <si>
    <t>0.84</t>
  </si>
  <si>
    <t>IP</t>
  </si>
  <si>
    <t>JUBILE</t>
  </si>
  <si>
    <t>MOONG</t>
  </si>
  <si>
    <t>NPK</t>
  </si>
  <si>
    <t>15.80</t>
  </si>
  <si>
    <t>SMD</t>
  </si>
  <si>
    <t>2.80</t>
  </si>
  <si>
    <t>WINMED</t>
  </si>
  <si>
    <t>ACAP &lt;C, NP&gt;</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</si>
  <si>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</si>
  <si>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</si>
  <si>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</si>
  <si>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</si>
  <si>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</si>
  <si>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</si>
  <si>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</si>
  <si>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</si>
  <si>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</si>
  <si>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</si>
  <si>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</si>
  <si>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</si>
  <si>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</si>
  <si>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</si>
  <si>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</si>
  <si>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</si>
  <si>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</si>
  <si>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</si>
  <si>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</si>
  <si>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</si>
  <si>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</si>
  <si>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</si>
  <si>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</si>
  <si>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</si>
  <si>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</si>
  <si>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</si>
  <si>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</si>
  <si>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</si>
  <si>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</si>
  <si>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</si>
  <si>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</si>
  <si>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</si>
  <si>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</si>
  <si>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</si>
  <si>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</si>
  <si>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</si>
  <si>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</si>
  <si>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</si>
  <si>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</si>
  <si>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</si>
  <si>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</si>
  <si>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</si>
  <si>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</si>
  <si>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</si>
  <si>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</si>
  <si>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</si>
  <si>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</si>
  <si>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</si>
  <si>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ARIN</t>
  </si>
  <si>
    <t>ARROW</t>
  </si>
  <si>
    <t>BC</t>
  </si>
  <si>
    <t>BSM</t>
  </si>
  <si>
    <t>BTW</t>
  </si>
  <si>
    <t>0.87</t>
  </si>
  <si>
    <t>CAZ</t>
  </si>
  <si>
    <t>CPANEL</t>
  </si>
  <si>
    <t>CRD</t>
  </si>
  <si>
    <t>DHOUSE</t>
  </si>
  <si>
    <t>DIMET</t>
  </si>
  <si>
    <t>DPAINT</t>
  </si>
  <si>
    <t>FLOYD</t>
  </si>
  <si>
    <t>1.45</t>
  </si>
  <si>
    <t>HYDRO &lt;C&gt;</t>
  </si>
  <si>
    <t>IND</t>
  </si>
  <si>
    <t>JAK</t>
  </si>
  <si>
    <t>1.62</t>
  </si>
  <si>
    <t>K</t>
  </si>
  <si>
    <t>KUN</t>
  </si>
  <si>
    <t>META</t>
  </si>
  <si>
    <t>0.47</t>
  </si>
  <si>
    <t>PPS</t>
  </si>
  <si>
    <t>0.66</t>
  </si>
  <si>
    <t>PROS</t>
  </si>
  <si>
    <t>PROUD</t>
  </si>
  <si>
    <t>SENAJ</t>
  </si>
  <si>
    <t>SK</t>
  </si>
  <si>
    <t>1.04</t>
  </si>
  <si>
    <t>SMART</t>
  </si>
  <si>
    <t>SSS &lt;SP, NP, NC&gt;</t>
  </si>
  <si>
    <t>STC</t>
  </si>
  <si>
    <t>TAPAC</t>
  </si>
  <si>
    <t>THANA</t>
  </si>
  <si>
    <t>TIGER</t>
  </si>
  <si>
    <t>TITLE</t>
  </si>
  <si>
    <t>ABM</t>
  </si>
  <si>
    <t>PSTC</t>
  </si>
  <si>
    <t>PTC</t>
  </si>
  <si>
    <t>SEAOIL</t>
  </si>
  <si>
    <t>SR</t>
  </si>
  <si>
    <t>STOWER &lt;C&gt;</t>
  </si>
  <si>
    <t>TAKUNI</t>
  </si>
  <si>
    <t>TRT</t>
  </si>
  <si>
    <t>UMS &lt;C&gt;</t>
  </si>
  <si>
    <t>UPA</t>
  </si>
  <si>
    <t>AKP</t>
  </si>
  <si>
    <t>AMA</t>
  </si>
  <si>
    <t>ARIP</t>
  </si>
  <si>
    <t>ATP30</t>
  </si>
  <si>
    <t>1.87</t>
  </si>
  <si>
    <t>AUCT</t>
  </si>
  <si>
    <t>7.85</t>
  </si>
  <si>
    <t>BIS</t>
  </si>
  <si>
    <t>BOL</t>
  </si>
  <si>
    <t>CEYE</t>
  </si>
  <si>
    <t>CMO</t>
  </si>
  <si>
    <t>DV8 &lt;C&gt;</t>
  </si>
  <si>
    <t>ETE</t>
  </si>
  <si>
    <t>1.38</t>
  </si>
  <si>
    <t>1.40</t>
  </si>
  <si>
    <t>1.35</t>
  </si>
  <si>
    <t>FSMART</t>
  </si>
  <si>
    <t>18.50</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</si>
  <si>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</si>
  <si>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</si>
  <si>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</si>
  <si>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</si>
  <si>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</si>
  <si>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</si>
  <si>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</si>
  <si>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</si>
  <si>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</si>
  <si>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</si>
  <si>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</si>
  <si>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</si>
  <si>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</si>
  <si>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</si>
  <si>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</si>
  <si>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</si>
  <si>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</si>
  <si>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</si>
  <si>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</si>
  <si>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</si>
  <si>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</si>
  <si>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</si>
  <si>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</si>
  <si>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</si>
  <si>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</si>
  <si>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</si>
  <si>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</si>
  <si>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0.96</t>
  </si>
  <si>
    <t>TSF &lt;SP, NP, NC&gt;</t>
  </si>
  <si>
    <t>TVT</t>
  </si>
  <si>
    <t>WINNER</t>
  </si>
  <si>
    <t>-0.70</t>
  </si>
  <si>
    <t>6.15</t>
  </si>
  <si>
    <t>-0.43</t>
  </si>
  <si>
    <t>9.20</t>
  </si>
  <si>
    <t>+0.72</t>
  </si>
  <si>
    <t>1.79</t>
  </si>
  <si>
    <t>4.54</t>
  </si>
  <si>
    <t>-0.95</t>
  </si>
  <si>
    <t>+1.06</t>
  </si>
  <si>
    <t>50.50</t>
  </si>
  <si>
    <t>1.80</t>
  </si>
  <si>
    <t>+0.94</t>
  </si>
  <si>
    <t>1.34</t>
  </si>
  <si>
    <t>3.30</t>
  </si>
  <si>
    <t>+0.74</t>
  </si>
  <si>
    <t>36.00</t>
  </si>
  <si>
    <t>0.14</t>
  </si>
  <si>
    <t>TEGH</t>
  </si>
  <si>
    <t>+0.88</t>
  </si>
  <si>
    <t>1.93</t>
  </si>
  <si>
    <t>+0.78</t>
  </si>
  <si>
    <t>AAI</t>
  </si>
  <si>
    <t>15.70</t>
  </si>
  <si>
    <t>2.98</t>
  </si>
  <si>
    <t>BTG &lt;ST&gt;</t>
  </si>
  <si>
    <t>-0.14</t>
  </si>
  <si>
    <t>CH</t>
  </si>
  <si>
    <t>24.30</t>
  </si>
  <si>
    <t>0.72</t>
  </si>
  <si>
    <t>30.50</t>
  </si>
  <si>
    <t>39.25</t>
  </si>
  <si>
    <t>28.00</t>
  </si>
  <si>
    <t>W &lt;C&gt;</t>
  </si>
  <si>
    <t>39.75</t>
  </si>
  <si>
    <t>39.00</t>
  </si>
  <si>
    <t>3.38</t>
  </si>
  <si>
    <t>3.40</t>
  </si>
  <si>
    <t>40.00</t>
  </si>
  <si>
    <t>6.80</t>
  </si>
  <si>
    <t>-0.46</t>
  </si>
  <si>
    <t>0.06</t>
  </si>
  <si>
    <t>36.50</t>
  </si>
  <si>
    <t>PCC</t>
  </si>
  <si>
    <t>-0.80</t>
  </si>
  <si>
    <t>40.75</t>
  </si>
  <si>
    <t>1.42</t>
  </si>
  <si>
    <t>1.43</t>
  </si>
  <si>
    <t>-0.69</t>
  </si>
  <si>
    <t>-1.37</t>
  </si>
  <si>
    <t>TGE</t>
  </si>
  <si>
    <t>160.50</t>
  </si>
  <si>
    <t>1.99</t>
  </si>
  <si>
    <t>+0.51</t>
  </si>
  <si>
    <t>36.75</t>
  </si>
  <si>
    <t>35.75</t>
  </si>
  <si>
    <t>SCAP</t>
  </si>
  <si>
    <t>1.41</t>
  </si>
  <si>
    <t>+1.05</t>
  </si>
  <si>
    <t>143.50</t>
  </si>
  <si>
    <t>70.25</t>
  </si>
  <si>
    <t>69.75</t>
  </si>
  <si>
    <t>1.05</t>
  </si>
  <si>
    <t>TLI</t>
  </si>
  <si>
    <t>19.60</t>
  </si>
  <si>
    <t>17.80</t>
  </si>
  <si>
    <t>55.75</t>
  </si>
  <si>
    <t>0.23</t>
  </si>
  <si>
    <t>20.90</t>
  </si>
  <si>
    <t>0.48</t>
  </si>
  <si>
    <t>-1.12</t>
  </si>
  <si>
    <t>20.30</t>
  </si>
  <si>
    <t>20.10</t>
  </si>
  <si>
    <t>+1.41</t>
  </si>
  <si>
    <t>1.46</t>
  </si>
  <si>
    <t>19.90</t>
  </si>
  <si>
    <t>8.35</t>
  </si>
  <si>
    <t>+1.98</t>
  </si>
  <si>
    <t>1.39</t>
  </si>
  <si>
    <t>+4.00</t>
  </si>
  <si>
    <t>KKC &lt;C, NP&gt;</t>
  </si>
  <si>
    <t>1.77</t>
  </si>
  <si>
    <t>-0.72</t>
  </si>
  <si>
    <t>28.50</t>
  </si>
  <si>
    <t>S&amp;J</t>
  </si>
  <si>
    <t>BAREIT</t>
  </si>
  <si>
    <t>+0.87</t>
  </si>
  <si>
    <t>SHREIT &lt;NP&gt;</t>
  </si>
  <si>
    <t>0.15</t>
  </si>
  <si>
    <t>69.00</t>
  </si>
  <si>
    <t>1.07</t>
  </si>
  <si>
    <t>JSP</t>
  </si>
  <si>
    <t>CIG &lt;C&gt;</t>
  </si>
  <si>
    <t>KJL</t>
  </si>
  <si>
    <t>24CS</t>
  </si>
  <si>
    <t>BLESS</t>
  </si>
  <si>
    <t>+3.03</t>
  </si>
  <si>
    <t>PSG</t>
  </si>
  <si>
    <t>YONG</t>
  </si>
  <si>
    <t>AMARC</t>
  </si>
  <si>
    <t>CHIC</t>
  </si>
  <si>
    <t>KLINIQ</t>
  </si>
  <si>
    <t>0.55</t>
  </si>
  <si>
    <t>0.53</t>
  </si>
  <si>
    <t>TVDH</t>
  </si>
  <si>
    <t>Q3/2022</t>
  </si>
  <si>
    <t>Q2/2022</t>
  </si>
  <si>
    <t xml:space="preserve">    Derivative Assets - Non-Current</t>
  </si>
  <si>
    <t>30/09/22</t>
  </si>
  <si>
    <t>30/06/22</t>
  </si>
  <si>
    <t xml:space="preserve">        Proceeds From Short-Term Borrowings - Other Parties</t>
  </si>
  <si>
    <t>cpall</t>
  </si>
  <si>
    <t xml:space="preserve">    Current Portion Of Long-Term Loan Receivables</t>
  </si>
  <si>
    <t xml:space="preserve">      Advance Payment For Purchases Of Assets</t>
  </si>
  <si>
    <t xml:space="preserve">      Other Non-Current Financial Assets - Others</t>
  </si>
  <si>
    <t xml:space="preserve">    Other Current Financial Liabilities</t>
  </si>
  <si>
    <t xml:space="preserve">      Other Current Financial Liabilities - Others</t>
  </si>
  <si>
    <t xml:space="preserve">    Loan Receivables Made</t>
  </si>
  <si>
    <t xml:space="preserve">      Loan Receivables Made (Amended Account)</t>
  </si>
  <si>
    <t xml:space="preserve">    Loan Receivables Repayment Received</t>
  </si>
  <si>
    <t xml:space="preserve">      Loan Receivables Repayment Received (Amended Account)</t>
  </si>
  <si>
    <t>+2.22</t>
  </si>
  <si>
    <t>+0.52</t>
  </si>
  <si>
    <t>1.18</t>
  </si>
  <si>
    <t>94.75</t>
  </si>
  <si>
    <t>23.50</t>
  </si>
  <si>
    <t>23.60</t>
  </si>
  <si>
    <t>3.70</t>
  </si>
  <si>
    <t>56.00</t>
  </si>
  <si>
    <t>+0.89</t>
  </si>
  <si>
    <t>9.05</t>
  </si>
  <si>
    <t>+2.27</t>
  </si>
  <si>
    <t>1.98</t>
  </si>
  <si>
    <t>189.00</t>
  </si>
  <si>
    <t>+0.61</t>
  </si>
  <si>
    <t>JASIF</t>
  </si>
  <si>
    <t>42.50</t>
  </si>
  <si>
    <t>18.70</t>
  </si>
  <si>
    <t>7.65</t>
  </si>
  <si>
    <t>+0.35</t>
  </si>
  <si>
    <t>BRRGIF</t>
  </si>
  <si>
    <t>4.32</t>
  </si>
  <si>
    <t>69.50</t>
  </si>
  <si>
    <t>52.00</t>
  </si>
  <si>
    <t>+1.36</t>
  </si>
  <si>
    <t>+1.42</t>
  </si>
  <si>
    <t>+1.44</t>
  </si>
  <si>
    <t>+1.69</t>
  </si>
  <si>
    <t>1.58</t>
  </si>
  <si>
    <t>0.63</t>
  </si>
  <si>
    <t>7.55</t>
  </si>
  <si>
    <t>65.75</t>
  </si>
  <si>
    <t>+0.93</t>
  </si>
  <si>
    <t>-1.83</t>
  </si>
  <si>
    <t>41.75</t>
  </si>
  <si>
    <t>275.00</t>
  </si>
  <si>
    <t>240.00</t>
  </si>
  <si>
    <t>38.75</t>
  </si>
  <si>
    <t>20.40</t>
  </si>
  <si>
    <t>+0.76</t>
  </si>
  <si>
    <t>+0.55</t>
  </si>
  <si>
    <t>54.75</t>
  </si>
  <si>
    <t>+1.25</t>
  </si>
  <si>
    <t>428.00</t>
  </si>
  <si>
    <t>55.00</t>
  </si>
  <si>
    <t>+1.32</t>
  </si>
  <si>
    <t>46.25</t>
  </si>
  <si>
    <t>46.00</t>
  </si>
  <si>
    <t>3.60</t>
  </si>
  <si>
    <t>1.22</t>
  </si>
  <si>
    <t>BGC</t>
  </si>
  <si>
    <t>48.50</t>
  </si>
  <si>
    <t>+0.85</t>
  </si>
  <si>
    <t>-0.82</t>
  </si>
  <si>
    <t>+1.57</t>
  </si>
  <si>
    <t>+2.50</t>
  </si>
  <si>
    <t>-0.47</t>
  </si>
  <si>
    <t>-0.64</t>
  </si>
  <si>
    <t>-0.49</t>
  </si>
  <si>
    <t>KTBSTMR</t>
  </si>
  <si>
    <t>+3.45</t>
  </si>
  <si>
    <t>-1.86</t>
  </si>
  <si>
    <t>+0.64</t>
  </si>
  <si>
    <t>0.28</t>
  </si>
  <si>
    <t>FPT</t>
  </si>
  <si>
    <t>DCC</t>
  </si>
  <si>
    <t>TASCO</t>
  </si>
  <si>
    <t>ITNS</t>
  </si>
  <si>
    <t>1.21</t>
  </si>
  <si>
    <t>0.37</t>
  </si>
  <si>
    <t>+1.72</t>
  </si>
  <si>
    <t>ADD</t>
  </si>
  <si>
    <t>VL</t>
  </si>
  <si>
    <t xml:space="preserve">      Share-Based Payment Transactions</t>
  </si>
  <si>
    <t xml:space="preserve">      Share Subscription Received In Advance</t>
  </si>
  <si>
    <t xml:space="preserve">    Share-Based Payments</t>
  </si>
  <si>
    <t xml:space="preserve">    Proceeds From Share Subscription Received In Advance</t>
  </si>
  <si>
    <t>สัดส่วนProduct Mix</t>
  </si>
  <si>
    <t>+0.68</t>
  </si>
  <si>
    <t>1.20</t>
  </si>
  <si>
    <t>94.00</t>
  </si>
  <si>
    <t>+1.47</t>
  </si>
  <si>
    <t>+1.54</t>
  </si>
  <si>
    <t>+0.67</t>
  </si>
  <si>
    <t>+1.09</t>
  </si>
  <si>
    <t>+1.01</t>
  </si>
  <si>
    <t>20.70</t>
  </si>
  <si>
    <t>21.20</t>
  </si>
  <si>
    <t>20.80</t>
  </si>
  <si>
    <t>49.00</t>
  </si>
  <si>
    <t>-0.78</t>
  </si>
  <si>
    <t>+0.96</t>
  </si>
  <si>
    <t>SST</t>
  </si>
  <si>
    <t>SUN</t>
  </si>
  <si>
    <t>16.20</t>
  </si>
  <si>
    <t>TIPCO</t>
  </si>
  <si>
    <t>TKN</t>
  </si>
  <si>
    <t>16.90</t>
  </si>
  <si>
    <t>+1.18</t>
  </si>
  <si>
    <t>6.55</t>
  </si>
  <si>
    <t>-1.80</t>
  </si>
  <si>
    <t>3.42</t>
  </si>
  <si>
    <t>+3.60</t>
  </si>
  <si>
    <t>26.00</t>
  </si>
  <si>
    <t>+2.14</t>
  </si>
  <si>
    <t>273.00</t>
  </si>
  <si>
    <t>269.00</t>
  </si>
  <si>
    <t>+1.56</t>
  </si>
  <si>
    <t>+3.77</t>
  </si>
  <si>
    <t>+2.74</t>
  </si>
  <si>
    <t>95.50</t>
  </si>
  <si>
    <t>+2.86</t>
  </si>
  <si>
    <t>+0.59</t>
  </si>
  <si>
    <t>51.75</t>
  </si>
  <si>
    <t>GUNKUL</t>
  </si>
  <si>
    <t>PTG &lt;XD&gt;</t>
  </si>
  <si>
    <t>185.00</t>
  </si>
  <si>
    <t>0.91</t>
  </si>
  <si>
    <t>SUPEREIF</t>
  </si>
  <si>
    <t>WHAUP</t>
  </si>
  <si>
    <t>+1.20</t>
  </si>
  <si>
    <t>66.00</t>
  </si>
  <si>
    <t>S11</t>
  </si>
  <si>
    <t>+0.82</t>
  </si>
  <si>
    <t>70.00</t>
  </si>
  <si>
    <t>1.06</t>
  </si>
  <si>
    <t>104.50</t>
  </si>
  <si>
    <t>96.50</t>
  </si>
  <si>
    <t>BKI</t>
  </si>
  <si>
    <t>274.00</t>
  </si>
  <si>
    <t>-0.36</t>
  </si>
  <si>
    <t>+0.44</t>
  </si>
  <si>
    <t>125.50</t>
  </si>
  <si>
    <t>199.00</t>
  </si>
  <si>
    <t>+0.46</t>
  </si>
  <si>
    <t>50.00</t>
  </si>
  <si>
    <t>38.50</t>
  </si>
  <si>
    <t>+1.30</t>
  </si>
  <si>
    <t>3.56</t>
  </si>
  <si>
    <t>LPH</t>
  </si>
  <si>
    <t>+1.27</t>
  </si>
  <si>
    <t>430.00</t>
  </si>
  <si>
    <t>1.90</t>
  </si>
  <si>
    <t>+2.70</t>
  </si>
  <si>
    <t>BTSGIF</t>
  </si>
  <si>
    <t>-3.00</t>
  </si>
  <si>
    <t>+1.11</t>
  </si>
  <si>
    <t>PRM</t>
  </si>
  <si>
    <t>PSL</t>
  </si>
  <si>
    <t>RCL</t>
  </si>
  <si>
    <t>19.20</t>
  </si>
  <si>
    <t>-1.55</t>
  </si>
  <si>
    <t>62.75</t>
  </si>
  <si>
    <t>62.25</t>
  </si>
  <si>
    <t>19.50</t>
  </si>
  <si>
    <t>19.30</t>
  </si>
  <si>
    <t>KAMART &lt;XD&gt;</t>
  </si>
  <si>
    <t>+7.69</t>
  </si>
  <si>
    <t>SPC</t>
  </si>
  <si>
    <t>64.25</t>
  </si>
  <si>
    <t>-1.87</t>
  </si>
  <si>
    <t>1.71</t>
  </si>
  <si>
    <t>0.51</t>
  </si>
  <si>
    <t>0.49</t>
  </si>
  <si>
    <t>+2.15</t>
  </si>
  <si>
    <t>+1.28</t>
  </si>
  <si>
    <t>16.60</t>
  </si>
  <si>
    <t>+1.02</t>
  </si>
  <si>
    <t>PTL &lt;XD&gt;</t>
  </si>
  <si>
    <t>24.60</t>
  </si>
  <si>
    <t>59.75</t>
  </si>
  <si>
    <t>+0.98</t>
  </si>
  <si>
    <t>+1.92</t>
  </si>
  <si>
    <t>3.26</t>
  </si>
  <si>
    <t>8.45</t>
  </si>
  <si>
    <t>35.00</t>
  </si>
  <si>
    <t>60.00</t>
  </si>
  <si>
    <t>-1.63</t>
  </si>
  <si>
    <t>ALLY</t>
  </si>
  <si>
    <t>AMATAR</t>
  </si>
  <si>
    <t>B-WORK</t>
  </si>
  <si>
    <t>7.80</t>
  </si>
  <si>
    <t>FUTUREPF &lt;XD&gt;</t>
  </si>
  <si>
    <t>+0.42</t>
  </si>
  <si>
    <t>IMPACT</t>
  </si>
  <si>
    <t>PROSPECT</t>
  </si>
  <si>
    <t>+2.08</t>
  </si>
  <si>
    <t>+0.57</t>
  </si>
  <si>
    <t>WHABT</t>
  </si>
  <si>
    <t>WHART</t>
  </si>
  <si>
    <t>+1.75</t>
  </si>
  <si>
    <t>68.50</t>
  </si>
  <si>
    <t>+3.33</t>
  </si>
  <si>
    <t>+1.33</t>
  </si>
  <si>
    <t>1.67</t>
  </si>
  <si>
    <t>1.68</t>
  </si>
  <si>
    <t>+1.63</t>
  </si>
  <si>
    <t>22.40</t>
  </si>
  <si>
    <t>ICN</t>
  </si>
  <si>
    <t>+2.13</t>
  </si>
  <si>
    <t>+1.85</t>
  </si>
  <si>
    <t>1.84</t>
  </si>
  <si>
    <t>+1.07</t>
  </si>
  <si>
    <t>D</t>
  </si>
  <si>
    <t>TNH &lt;XD&gt;</t>
  </si>
  <si>
    <t>1.66</t>
  </si>
  <si>
    <t>+1.50</t>
  </si>
  <si>
    <t>+1.77</t>
  </si>
  <si>
    <t>19.00</t>
  </si>
  <si>
    <t>+0.43</t>
  </si>
  <si>
    <t>+1.04</t>
  </si>
  <si>
    <t>+2.33</t>
  </si>
  <si>
    <t>+1.45</t>
  </si>
  <si>
    <t>94.25</t>
  </si>
  <si>
    <t>95.25</t>
  </si>
  <si>
    <t>161.00</t>
  </si>
  <si>
    <t>+1.58</t>
  </si>
  <si>
    <t>23.80</t>
  </si>
  <si>
    <t>+2.59</t>
  </si>
  <si>
    <t>-2.53</t>
  </si>
  <si>
    <t>-0.86</t>
  </si>
  <si>
    <t>+1.68</t>
  </si>
  <si>
    <t>21.10</t>
  </si>
  <si>
    <t>-1.26</t>
  </si>
  <si>
    <t>20.50</t>
  </si>
  <si>
    <t>20.00</t>
  </si>
  <si>
    <t>+1.49</t>
  </si>
  <si>
    <t>+0.95</t>
  </si>
  <si>
    <t>+3.42</t>
  </si>
  <si>
    <t>-0.55</t>
  </si>
  <si>
    <t>+1.79</t>
  </si>
  <si>
    <t>-2.91</t>
  </si>
  <si>
    <t>190.50</t>
  </si>
  <si>
    <t>190.00</t>
  </si>
  <si>
    <t>40.50</t>
  </si>
  <si>
    <t>+0.91</t>
  </si>
  <si>
    <t>+0.97</t>
  </si>
  <si>
    <t>+1.17</t>
  </si>
  <si>
    <t>72.50</t>
  </si>
  <si>
    <t>73.50</t>
  </si>
  <si>
    <t>3.80</t>
  </si>
  <si>
    <t>38.25</t>
  </si>
  <si>
    <t>+6.25</t>
  </si>
  <si>
    <t>+1.96</t>
  </si>
  <si>
    <t>+1.51</t>
  </si>
  <si>
    <t>+16.67</t>
  </si>
  <si>
    <t>668.00</t>
  </si>
  <si>
    <t>644.00</t>
  </si>
  <si>
    <t>654.00</t>
  </si>
  <si>
    <t>-12.00</t>
  </si>
  <si>
    <t>HANA &lt;XD&gt;</t>
  </si>
  <si>
    <t>49.75</t>
  </si>
  <si>
    <t>271.00</t>
  </si>
  <si>
    <t>268.00</t>
  </si>
  <si>
    <t>-0.37</t>
  </si>
  <si>
    <t>1,625.44</t>
  </si>
  <si>
    <t>1,613.87</t>
  </si>
  <si>
    <t>1,623.83</t>
  </si>
  <si>
    <t>987.28</t>
  </si>
  <si>
    <t>978.47</t>
  </si>
  <si>
    <t>985.46</t>
  </si>
  <si>
    <t>2,218.72</t>
  </si>
  <si>
    <t>2,199.50</t>
  </si>
  <si>
    <t>2,215.30</t>
  </si>
  <si>
    <t>1,054.26</t>
  </si>
  <si>
    <t>1,047.77</t>
  </si>
  <si>
    <t>1,053.23</t>
  </si>
  <si>
    <t>995.66</t>
  </si>
  <si>
    <t>987.10</t>
  </si>
  <si>
    <t>994.50</t>
  </si>
  <si>
    <t>1,186.17</t>
  </si>
  <si>
    <t>1,175.47</t>
  </si>
  <si>
    <t>1,184.59</t>
  </si>
  <si>
    <t>1,041.53</t>
  </si>
  <si>
    <t>1,032.74</t>
  </si>
  <si>
    <t>1,039.89</t>
  </si>
  <si>
    <t>1,002.28</t>
  </si>
  <si>
    <t>993.23</t>
  </si>
  <si>
    <t>1,001.02</t>
  </si>
  <si>
    <t>579.82</t>
  </si>
  <si>
    <t>573.34</t>
  </si>
  <si>
    <t>579.55</t>
  </si>
  <si>
    <t>+3.08</t>
  </si>
  <si>
    <t>+1.48</t>
  </si>
  <si>
    <t>+1.16</t>
  </si>
  <si>
    <t>+2.36</t>
  </si>
  <si>
    <t>+1.59</t>
  </si>
  <si>
    <t>37.25</t>
  </si>
  <si>
    <t>-0.26</t>
  </si>
  <si>
    <t>EGATIF &lt;XA&gt;</t>
  </si>
  <si>
    <t>-2.26</t>
  </si>
  <si>
    <t>172.00</t>
  </si>
  <si>
    <t>170.00</t>
  </si>
  <si>
    <t>+1.67</t>
  </si>
  <si>
    <t>+0.36</t>
  </si>
  <si>
    <t>52.25</t>
  </si>
  <si>
    <t>51.50</t>
  </si>
  <si>
    <t>-0.48</t>
  </si>
  <si>
    <t>3.12</t>
  </si>
  <si>
    <t>KBSPIF &lt;XD&gt;</t>
  </si>
  <si>
    <t>+1.81</t>
  </si>
  <si>
    <t>24.50</t>
  </si>
  <si>
    <t>186.00</t>
  </si>
  <si>
    <t>187.50</t>
  </si>
  <si>
    <t>186.50</t>
  </si>
  <si>
    <t>+1.08</t>
  </si>
  <si>
    <t>+2.04</t>
  </si>
  <si>
    <t>+0.12</t>
  </si>
  <si>
    <t>+1.15</t>
  </si>
  <si>
    <t>+1.34</t>
  </si>
  <si>
    <t>160.00</t>
  </si>
  <si>
    <t>-0.31</t>
  </si>
  <si>
    <t>+0.53</t>
  </si>
  <si>
    <t>-0.73</t>
  </si>
  <si>
    <t>+3.28</t>
  </si>
  <si>
    <t>+1.19</t>
  </si>
  <si>
    <t>67.00</t>
  </si>
  <si>
    <t>66.75</t>
  </si>
  <si>
    <t>58.00</t>
  </si>
  <si>
    <t>58.50</t>
  </si>
  <si>
    <t>1.10</t>
  </si>
  <si>
    <t>44.50</t>
  </si>
  <si>
    <t>44.25</t>
  </si>
  <si>
    <t>+1.12</t>
  </si>
  <si>
    <t>26.25</t>
  </si>
  <si>
    <t>31.25</t>
  </si>
  <si>
    <t>146.00</t>
  </si>
  <si>
    <t>143.00</t>
  </si>
  <si>
    <t>145.50</t>
  </si>
  <si>
    <t>+1.23</t>
  </si>
  <si>
    <t>+1.74</t>
  </si>
  <si>
    <t>71.25</t>
  </si>
  <si>
    <t>71.00</t>
  </si>
  <si>
    <t>106.50</t>
  </si>
  <si>
    <t>106.00</t>
  </si>
  <si>
    <t>96.75</t>
  </si>
  <si>
    <t>97.50</t>
  </si>
  <si>
    <t>97.25</t>
  </si>
  <si>
    <t>+1.46</t>
  </si>
  <si>
    <t>+10.00</t>
  </si>
  <si>
    <t>+4.35</t>
  </si>
  <si>
    <t>+3.73</t>
  </si>
  <si>
    <t>125.00</t>
  </si>
  <si>
    <t>218.00</t>
  </si>
  <si>
    <t>222.00</t>
  </si>
  <si>
    <t>221.00</t>
  </si>
  <si>
    <t>+1.84</t>
  </si>
  <si>
    <t>319.00</t>
  </si>
  <si>
    <t>317.00</t>
  </si>
  <si>
    <t>-0.94</t>
  </si>
  <si>
    <t>+0.63</t>
  </si>
  <si>
    <t>56.25</t>
  </si>
  <si>
    <t>56.75</t>
  </si>
  <si>
    <t>SVH &lt;NP&gt;</t>
  </si>
  <si>
    <t>+0.99</t>
  </si>
  <si>
    <t>-0.91</t>
  </si>
  <si>
    <t>486.00</t>
  </si>
  <si>
    <t>+6.00</t>
  </si>
  <si>
    <t>54.50</t>
  </si>
  <si>
    <t>-2.24</t>
  </si>
  <si>
    <t>74.50</t>
  </si>
  <si>
    <t>-1.05</t>
  </si>
  <si>
    <t>9.30</t>
  </si>
  <si>
    <t>DMT</t>
  </si>
  <si>
    <t>+2.17</t>
  </si>
  <si>
    <t>+3.65</t>
  </si>
  <si>
    <t>+1.61</t>
  </si>
  <si>
    <t>61.75</t>
  </si>
  <si>
    <t>-0.59</t>
  </si>
  <si>
    <t>-2.19</t>
  </si>
  <si>
    <t>FTE</t>
  </si>
  <si>
    <t>+1.40</t>
  </si>
  <si>
    <t>-1.95</t>
  </si>
  <si>
    <t>45.50</t>
  </si>
  <si>
    <t>0.42</t>
  </si>
  <si>
    <t>-2.27</t>
  </si>
  <si>
    <t>16.80</t>
  </si>
  <si>
    <t>+3.31</t>
  </si>
  <si>
    <t>64.00</t>
  </si>
  <si>
    <t>SPI &lt;XD&gt;</t>
  </si>
  <si>
    <t>16.10</t>
  </si>
  <si>
    <t>+2.93</t>
  </si>
  <si>
    <t>19.70</t>
  </si>
  <si>
    <t>+3.05</t>
  </si>
  <si>
    <t>+8.33</t>
  </si>
  <si>
    <t>18.20</t>
  </si>
  <si>
    <t>+1.10</t>
  </si>
  <si>
    <t>LHK</t>
  </si>
  <si>
    <t>0.79</t>
  </si>
  <si>
    <t>+1.99</t>
  </si>
  <si>
    <t>16.70</t>
  </si>
  <si>
    <t>24.90</t>
  </si>
  <si>
    <t>+1.22</t>
  </si>
  <si>
    <t>1.63</t>
  </si>
  <si>
    <t>+3.09</t>
  </si>
  <si>
    <t>+2.37</t>
  </si>
  <si>
    <t>+2.01</t>
  </si>
  <si>
    <t>+2.83</t>
  </si>
  <si>
    <t>IVL &lt;XD&gt;</t>
  </si>
  <si>
    <t>+1.60</t>
  </si>
  <si>
    <t>POLY &lt;XD&gt;</t>
  </si>
  <si>
    <t>+3.23</t>
  </si>
  <si>
    <t>3.24</t>
  </si>
  <si>
    <t>+13.61</t>
  </si>
  <si>
    <t>+3.59</t>
  </si>
  <si>
    <t>AURA</t>
  </si>
  <si>
    <t>+33.03</t>
  </si>
  <si>
    <t>+3.12</t>
  </si>
  <si>
    <t>2.50</t>
  </si>
  <si>
    <t>+2.46</t>
  </si>
  <si>
    <t>1.54</t>
  </si>
  <si>
    <t>+1.39</t>
  </si>
  <si>
    <t>-0.44</t>
  </si>
  <si>
    <t>+7.52</t>
  </si>
  <si>
    <t>57.75</t>
  </si>
  <si>
    <t>-3.35</t>
  </si>
  <si>
    <t>+4.76</t>
  </si>
  <si>
    <t>+2.48</t>
  </si>
  <si>
    <t>+4.90</t>
  </si>
  <si>
    <t>+2.54</t>
  </si>
  <si>
    <t>-1.04</t>
  </si>
  <si>
    <t>AIMCG &lt;XD&gt;</t>
  </si>
  <si>
    <t>AIMIRT &lt;XD&gt;</t>
  </si>
  <si>
    <t>-2.46</t>
  </si>
  <si>
    <t>BKKCP &lt;XD&gt;</t>
  </si>
  <si>
    <t>BOFFICE</t>
  </si>
  <si>
    <t>CPTGF &lt;XD&gt;</t>
  </si>
  <si>
    <t>-1.36</t>
  </si>
  <si>
    <t>+3.07</t>
  </si>
  <si>
    <t>+0.92</t>
  </si>
  <si>
    <t>-1.30</t>
  </si>
  <si>
    <t>+1.66</t>
  </si>
  <si>
    <t>+4.38</t>
  </si>
  <si>
    <t>TIF1 &lt;XD&gt;</t>
  </si>
  <si>
    <t>-1.99</t>
  </si>
  <si>
    <t>TTLPF &lt;XD&gt;</t>
  </si>
  <si>
    <t>22.70</t>
  </si>
  <si>
    <t>+7.14</t>
  </si>
  <si>
    <t>+4.51</t>
  </si>
  <si>
    <t>1.30</t>
  </si>
  <si>
    <t>1.28</t>
  </si>
  <si>
    <t>-1.52</t>
  </si>
  <si>
    <t>+50.00</t>
  </si>
  <si>
    <t>-2.17</t>
  </si>
  <si>
    <t>1.75</t>
  </si>
  <si>
    <t>1.69</t>
  </si>
  <si>
    <t>+2.42</t>
  </si>
  <si>
    <t>1.73</t>
  </si>
  <si>
    <t>3.16</t>
  </si>
  <si>
    <t>+0.18</t>
  </si>
  <si>
    <t>+6.62</t>
  </si>
  <si>
    <t>+4.08</t>
  </si>
  <si>
    <t>WHA</t>
  </si>
  <si>
    <t>+2.69</t>
  </si>
  <si>
    <t>EPG</t>
  </si>
  <si>
    <t>5.90</t>
  </si>
  <si>
    <t>-1.76</t>
  </si>
  <si>
    <t>0.97</t>
  </si>
  <si>
    <t>-2.66</t>
  </si>
  <si>
    <t>+2.11</t>
  </si>
  <si>
    <t>+1.31</t>
  </si>
  <si>
    <t>CHEWA</t>
  </si>
  <si>
    <t>+1.80</t>
  </si>
  <si>
    <t>0.57</t>
  </si>
  <si>
    <t>+1.82</t>
  </si>
  <si>
    <t>-1.53</t>
  </si>
  <si>
    <t>-1.06</t>
  </si>
  <si>
    <t>+0.28</t>
  </si>
  <si>
    <t>+10.94</t>
  </si>
  <si>
    <t>SAAM</t>
  </si>
  <si>
    <t>1.91</t>
  </si>
  <si>
    <t>-1.14</t>
  </si>
  <si>
    <t>+3.57</t>
  </si>
  <si>
    <t>+0.47</t>
  </si>
  <si>
    <t>-4.07</t>
  </si>
  <si>
    <t>24.00</t>
  </si>
  <si>
    <t>-5.56</t>
  </si>
  <si>
    <t>+33.33</t>
  </si>
  <si>
    <t>-5.26</t>
  </si>
  <si>
    <t>-1.75</t>
  </si>
  <si>
    <t>+1.89</t>
  </si>
  <si>
    <t>YGG</t>
  </si>
  <si>
    <t>Forcast</t>
  </si>
  <si>
    <t>Rev. Growth</t>
  </si>
  <si>
    <t>Revenue</t>
  </si>
  <si>
    <t>Selling Expense%</t>
  </si>
  <si>
    <t>GPM%</t>
  </si>
  <si>
    <t>Selling Expense</t>
  </si>
  <si>
    <t>Admind Expense%</t>
  </si>
  <si>
    <t>Admind Expense</t>
  </si>
  <si>
    <t>Financial cost</t>
  </si>
  <si>
    <t>Net Profit</t>
  </si>
  <si>
    <t>NPM%</t>
  </si>
  <si>
    <t>NP Growth%</t>
  </si>
  <si>
    <t>Price/Market cap</t>
  </si>
  <si>
    <t>Fair P/E</t>
  </si>
  <si>
    <t>Tax 20%</t>
  </si>
  <si>
    <t>FWD P/E(Mktcap/Net profit)</t>
  </si>
  <si>
    <t>MOS(Fair PE-FWD PE)/Fair P/E)*100%</t>
  </si>
  <si>
    <t>3Y Expected Return</t>
  </si>
  <si>
    <t>Fair Price(Net Profit*Fair PE)/Commom Share</t>
  </si>
  <si>
    <t>Expected Growth(Net Profit)</t>
  </si>
  <si>
    <t>Common Shares=2907 Q3/65</t>
  </si>
  <si>
    <t>สูตร rri(3,(1-Mos),(1+Growth)^3)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</si>
</sst>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0,;\-#,##0,"/>
    <numFmt numFmtId="166" formatCode="0.0%"/>
    <numFmt numFmtId="167" formatCode="_(* #,##0_);_(* \(#,##0\);_(* &quot;-&quot;??_);_(@_)"/>
    <numFmt numFmtId="168" formatCode="0.000"/>
  </numFmts>
  <fonts count="26">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
      <sz val="11"/>
      <name val="Century Gothic"/>
      <family val="2"/>
    </font>
    <font>
      <b/>
      <sz val="11"/>
      <color rgb="FFFF0000"/>
      <name val="Century Gothic"/>
      <family val="2"/>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0000"/>
        <bgColor indexed="64"/>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164" fontId="21" fillId="0" borderId="0" applyFont="0" applyFill="0" applyBorder="0" applyAlignment="0" applyProtection="0"/>
  </cellStyleXfs>
  <cellXfs count="294">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2" fontId="21" fillId="0" borderId="0" xfId="11" applyNumberFormat="1"/>
    <xf numFmtId="2" fontId="0" fillId="0" borderId="0" xfId="10" applyNumberFormat="1" applyFont="1" applyAlignment="1">
      <alignment horizontal="right"/>
    </xf>
    <xf numFmtId="0" fontId="1" fillId="14" borderId="4" xfId="1" applyFill="1" applyBorder="1"/>
    <xf numFmtId="0" fontId="1" fillId="15" borderId="4" xfId="1" applyFill="1" applyBorder="1"/>
    <xf numFmtId="0" fontId="1" fillId="23" borderId="4" xfId="1" applyFill="1" applyBorder="1"/>
    <xf numFmtId="0" fontId="9" fillId="15" borderId="4" xfId="1" applyFont="1" applyFill="1" applyBorder="1"/>
    <xf numFmtId="0" fontId="4" fillId="15" borderId="4" xfId="1" applyFont="1" applyFill="1" applyBorder="1"/>
    <xf numFmtId="0" fontId="1" fillId="3" borderId="4" xfId="1" applyFill="1" applyBorder="1"/>
    <xf numFmtId="9" fontId="1" fillId="14" borderId="4" xfId="1" applyNumberFormat="1" applyFill="1" applyBorder="1"/>
    <xf numFmtId="2" fontId="1" fillId="14" borderId="4" xfId="1" applyNumberFormat="1" applyFill="1" applyBorder="1"/>
    <xf numFmtId="9" fontId="1" fillId="15" borderId="4" xfId="1" applyNumberFormat="1" applyFill="1" applyBorder="1"/>
    <xf numFmtId="9" fontId="1" fillId="15" borderId="4" xfId="9" applyFont="1" applyFill="1" applyBorder="1"/>
    <xf numFmtId="2" fontId="1" fillId="15" borderId="4" xfId="1" applyNumberFormat="1" applyFill="1" applyBorder="1"/>
    <xf numFmtId="10" fontId="1" fillId="23" borderId="4" xfId="1" applyNumberFormat="1" applyFill="1" applyBorder="1"/>
    <xf numFmtId="2" fontId="1" fillId="23" borderId="4" xfId="1" applyNumberFormat="1" applyFill="1" applyBorder="1"/>
    <xf numFmtId="2" fontId="19" fillId="15" borderId="4" xfId="1" applyNumberFormat="1" applyFont="1" applyFill="1" applyBorder="1"/>
    <xf numFmtId="0" fontId="24" fillId="3" borderId="4" xfId="1" applyFont="1" applyFill="1" applyBorder="1"/>
    <xf numFmtId="9" fontId="19" fillId="15" borderId="4" xfId="9" applyFont="1" applyFill="1" applyBorder="1"/>
    <xf numFmtId="9" fontId="25" fillId="15" borderId="4" xfId="9" applyFont="1" applyFill="1" applyBorder="1"/>
    <xf numFmtId="168" fontId="24" fillId="3" borderId="4" xfId="1" applyNumberFormat="1" applyFont="1" applyFill="1" applyBorder="1"/>
    <xf numFmtId="9" fontId="24" fillId="3" borderId="4" xfId="9" applyFont="1" applyFill="1" applyBorder="1"/>
    <xf numFmtId="9" fontId="15" fillId="3" borderId="4" xfId="9" applyFont="1" applyFill="1" applyBorder="1"/>
    <xf numFmtId="9" fontId="24" fillId="3" borderId="4" xfId="1" applyNumberFormat="1" applyFont="1" applyFill="1" applyBorder="1"/>
    <xf numFmtId="9" fontId="1" fillId="0" borderId="0" xfId="9" applyFont="1"/>
    <xf numFmtId="166" fontId="1" fillId="23" borderId="4" xfId="1" applyNumberFormat="1" applyFill="1" applyBorder="1"/>
    <xf numFmtId="9" fontId="1" fillId="23" borderId="4" xfId="9" applyFont="1" applyFill="1" applyBorder="1"/>
    <xf numFmtId="166" fontId="1" fillId="15" borderId="4" xfId="1" applyNumberFormat="1" applyFill="1" applyBorder="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0169">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85" tableType="queryTable" totalsRowShown="0">
  <autoFilter ref="B1:H885" xr:uid="{0B734D71-6185-454E-B735-67F7869AE7BB}"/>
  <tableColumns count="7">
    <tableColumn id="1" xr3:uid="{8A315358-9D23-403B-A015-381D9C363267}" uniqueName="1" name="หลักทรัพย์" queryTableFieldId="1" dataDxfId="10168"/>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10167"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85"/>
  <sheetViews>
    <sheetView workbookViewId="0">
      <selection activeCell="O355" sqref="O355"/>
    </sheetView>
  </sheetViews>
  <sheetFormatPr defaultColWidth="9" defaultRowHeight="13.8"/>
  <cols>
    <col min="1" max="1" width="9" style="207"/>
    <col min="2" max="2" width="19.296875" style="207" bestFit="1" customWidth="1"/>
    <col min="3" max="3" width="6.3984375" style="207" bestFit="1" customWidth="1"/>
    <col min="4" max="5" width="7.8984375" style="207" bestFit="1" customWidth="1"/>
    <col min="6" max="6" width="7.8984375" style="215" bestFit="1" customWidth="1"/>
    <col min="7" max="7" width="12.5" style="207" bestFit="1" customWidth="1"/>
    <col min="8" max="8" width="14.09765625" style="207" bestFit="1" customWidth="1"/>
    <col min="9" max="9" width="10.5" style="207" bestFit="1" customWidth="1"/>
    <col min="10" max="10" width="11.19921875" style="207" bestFit="1" customWidth="1"/>
    <col min="11" max="11" width="13.59765625" style="207" bestFit="1" customWidth="1"/>
    <col min="12" max="12" width="17.09765625" style="207" bestFit="1" customWidth="1"/>
    <col min="13" max="13" width="15.59765625" style="207" customWidth="1"/>
    <col min="14" max="14" width="14.09765625" style="207" bestFit="1" customWidth="1"/>
    <col min="15" max="15" width="15.8984375" style="207" bestFit="1" customWidth="1"/>
    <col min="16" max="16" width="18.19921875" style="207" bestFit="1" customWidth="1"/>
    <col min="17" max="17" width="17.09765625" style="207" bestFit="1" customWidth="1"/>
    <col min="18" max="18" width="9.19921875" style="207" bestFit="1" customWidth="1"/>
    <col min="19" max="19" width="6.59765625" style="207" bestFit="1" customWidth="1"/>
    <col min="20" max="20" width="6.5" style="207" bestFit="1" customWidth="1"/>
    <col min="21" max="21" width="27.19921875" style="207" bestFit="1" customWidth="1"/>
    <col min="22" max="22" width="8.8984375" style="207" bestFit="1" customWidth="1"/>
    <col min="23" max="23" width="6.3984375" style="207" bestFit="1" customWidth="1"/>
    <col min="24" max="16384" width="9" style="207"/>
  </cols>
  <sheetData>
    <row r="1" spans="1:8">
      <c r="B1" s="207" t="s">
        <v>755</v>
      </c>
      <c r="C1" s="207" t="s">
        <v>756</v>
      </c>
      <c r="D1" s="207" t="s">
        <v>753</v>
      </c>
      <c r="E1" s="207" t="s">
        <v>754</v>
      </c>
      <c r="F1" s="215" t="s">
        <v>752</v>
      </c>
      <c r="G1" s="207" t="s">
        <v>827</v>
      </c>
      <c r="H1" s="207" t="s">
        <v>828</v>
      </c>
    </row>
    <row r="2" spans="1:8">
      <c r="A2" s="207" t="str">
        <f t="shared" ref="A2:A65" si="0">IFERROR(LEFT(B2,FIND("&lt;",B2)-2),TRIM(B2))</f>
        <v>EE</v>
      </c>
      <c r="B2" s="207" t="s">
        <v>829</v>
      </c>
      <c r="C2" s="207" t="s">
        <v>1372</v>
      </c>
      <c r="D2" s="207" t="s">
        <v>1373</v>
      </c>
      <c r="E2" s="207" t="s">
        <v>1372</v>
      </c>
      <c r="F2" s="216" t="s">
        <v>1373</v>
      </c>
      <c r="G2" s="207" t="s">
        <v>1085</v>
      </c>
      <c r="H2" s="207" t="s">
        <v>2066</v>
      </c>
    </row>
    <row r="3" spans="1:8">
      <c r="A3" s="207" t="str">
        <f t="shared" si="0"/>
        <v>GFPT</v>
      </c>
      <c r="B3" s="207" t="s">
        <v>230</v>
      </c>
      <c r="C3" s="207" t="s">
        <v>1002</v>
      </c>
      <c r="D3" s="207" t="s">
        <v>997</v>
      </c>
      <c r="E3" s="207" t="s">
        <v>1002</v>
      </c>
      <c r="F3" s="216" t="s">
        <v>997</v>
      </c>
      <c r="G3" s="207" t="s">
        <v>1031</v>
      </c>
      <c r="H3" s="207" t="s">
        <v>2165</v>
      </c>
    </row>
    <row r="4" spans="1:8">
      <c r="A4" s="207" t="str">
        <f t="shared" si="0"/>
        <v>LEE</v>
      </c>
      <c r="B4" s="207" t="s">
        <v>836</v>
      </c>
      <c r="C4" s="207" t="s">
        <v>1183</v>
      </c>
      <c r="D4" s="207" t="s">
        <v>1183</v>
      </c>
      <c r="E4" s="207" t="s">
        <v>1183</v>
      </c>
      <c r="F4" s="216" t="s">
        <v>1183</v>
      </c>
      <c r="G4" s="207" t="s">
        <v>856</v>
      </c>
      <c r="H4" s="207" t="s">
        <v>1022</v>
      </c>
    </row>
    <row r="5" spans="1:8">
      <c r="A5" s="207" t="str">
        <f t="shared" si="0"/>
        <v>MAX</v>
      </c>
      <c r="B5" s="207" t="s">
        <v>839</v>
      </c>
      <c r="C5" s="207" t="s">
        <v>350</v>
      </c>
      <c r="D5" s="207" t="s">
        <v>350</v>
      </c>
      <c r="E5" s="207" t="s">
        <v>350</v>
      </c>
      <c r="F5" s="216" t="s">
        <v>350</v>
      </c>
      <c r="G5" s="207" t="s">
        <v>350</v>
      </c>
      <c r="H5" s="207" t="s">
        <v>350</v>
      </c>
    </row>
    <row r="6" spans="1:8">
      <c r="A6" s="207" t="str">
        <f t="shared" si="0"/>
        <v>NER</v>
      </c>
      <c r="B6" s="207" t="s">
        <v>189</v>
      </c>
      <c r="C6" s="207" t="s">
        <v>887</v>
      </c>
      <c r="D6" s="207" t="s">
        <v>1203</v>
      </c>
      <c r="E6" s="207" t="s">
        <v>887</v>
      </c>
      <c r="F6" s="216" t="s">
        <v>1209</v>
      </c>
      <c r="G6" s="207" t="s">
        <v>912</v>
      </c>
      <c r="H6" s="207" t="s">
        <v>2166</v>
      </c>
    </row>
    <row r="7" spans="1:8">
      <c r="A7" s="207" t="str">
        <f t="shared" si="0"/>
        <v>PPPM</v>
      </c>
      <c r="B7" s="207" t="s">
        <v>844</v>
      </c>
      <c r="C7" s="207" t="s">
        <v>845</v>
      </c>
      <c r="D7" s="207" t="s">
        <v>1856</v>
      </c>
      <c r="E7" s="207" t="s">
        <v>845</v>
      </c>
      <c r="F7" s="216" t="s">
        <v>1856</v>
      </c>
      <c r="G7" s="207" t="s">
        <v>1085</v>
      </c>
      <c r="H7" s="207" t="s">
        <v>2116</v>
      </c>
    </row>
    <row r="8" spans="1:8">
      <c r="A8" s="207" t="str">
        <f t="shared" si="0"/>
        <v>STA</v>
      </c>
      <c r="B8" s="207" t="s">
        <v>132</v>
      </c>
      <c r="C8" s="207" t="s">
        <v>2167</v>
      </c>
      <c r="D8" s="207" t="s">
        <v>2114</v>
      </c>
      <c r="E8" s="207" t="s">
        <v>1321</v>
      </c>
      <c r="F8" s="216" t="s">
        <v>2109</v>
      </c>
      <c r="G8" s="207" t="s">
        <v>851</v>
      </c>
      <c r="H8" s="207" t="s">
        <v>2158</v>
      </c>
    </row>
    <row r="9" spans="1:8">
      <c r="A9" s="207" t="str">
        <f t="shared" si="0"/>
        <v>TEGH</v>
      </c>
      <c r="B9" s="207" t="s">
        <v>1857</v>
      </c>
      <c r="C9" s="207" t="s">
        <v>1241</v>
      </c>
      <c r="D9" s="207" t="s">
        <v>1112</v>
      </c>
      <c r="E9" s="207" t="s">
        <v>1241</v>
      </c>
      <c r="F9" s="216" t="s">
        <v>1044</v>
      </c>
      <c r="G9" s="207" t="s">
        <v>856</v>
      </c>
      <c r="H9" s="207" t="s">
        <v>2168</v>
      </c>
    </row>
    <row r="10" spans="1:8">
      <c r="A10" s="207" t="str">
        <f t="shared" si="0"/>
        <v>TFM</v>
      </c>
      <c r="B10" s="207" t="s">
        <v>712</v>
      </c>
      <c r="C10" s="207" t="s">
        <v>1569</v>
      </c>
      <c r="D10" s="207" t="s">
        <v>945</v>
      </c>
      <c r="E10" s="207" t="s">
        <v>1569</v>
      </c>
      <c r="F10" s="216" t="s">
        <v>945</v>
      </c>
      <c r="G10" s="207" t="s">
        <v>847</v>
      </c>
      <c r="H10" s="207" t="s">
        <v>847</v>
      </c>
    </row>
    <row r="11" spans="1:8">
      <c r="A11" s="207" t="str">
        <f t="shared" si="0"/>
        <v>TRUBB</v>
      </c>
      <c r="B11" s="207" t="s">
        <v>852</v>
      </c>
      <c r="C11" s="207" t="s">
        <v>1859</v>
      </c>
      <c r="D11" s="207" t="s">
        <v>1166</v>
      </c>
      <c r="E11" s="207" t="s">
        <v>1642</v>
      </c>
      <c r="F11" s="216" t="s">
        <v>1166</v>
      </c>
      <c r="G11" s="207" t="s">
        <v>856</v>
      </c>
      <c r="H11" s="207" t="s">
        <v>2169</v>
      </c>
    </row>
    <row r="12" spans="1:8">
      <c r="A12" s="207" t="str">
        <f t="shared" si="0"/>
        <v>TWPC</v>
      </c>
      <c r="B12" s="207" t="s">
        <v>89</v>
      </c>
      <c r="C12" s="207" t="s">
        <v>902</v>
      </c>
      <c r="D12" s="207" t="s">
        <v>902</v>
      </c>
      <c r="E12" s="207" t="s">
        <v>902</v>
      </c>
      <c r="F12" s="216" t="s">
        <v>902</v>
      </c>
      <c r="G12" s="207" t="s">
        <v>847</v>
      </c>
      <c r="H12" s="207" t="s">
        <v>847</v>
      </c>
    </row>
    <row r="13" spans="1:8">
      <c r="A13" s="207" t="str">
        <f t="shared" si="0"/>
        <v>UPOIC</v>
      </c>
      <c r="B13" s="207" t="s">
        <v>860</v>
      </c>
      <c r="C13" s="207" t="s">
        <v>804</v>
      </c>
      <c r="D13" s="207" t="s">
        <v>943</v>
      </c>
      <c r="E13" s="207" t="s">
        <v>804</v>
      </c>
      <c r="F13" s="216" t="s">
        <v>943</v>
      </c>
      <c r="G13" s="207" t="s">
        <v>903</v>
      </c>
      <c r="H13" s="207" t="s">
        <v>2170</v>
      </c>
    </row>
    <row r="14" spans="1:8">
      <c r="A14" s="207" t="str">
        <f t="shared" si="0"/>
        <v>UVAN</v>
      </c>
      <c r="B14" s="207" t="s">
        <v>864</v>
      </c>
      <c r="C14" s="207" t="s">
        <v>1252</v>
      </c>
      <c r="D14" s="207" t="s">
        <v>1252</v>
      </c>
      <c r="E14" s="207" t="s">
        <v>1254</v>
      </c>
      <c r="F14" s="216" t="s">
        <v>862</v>
      </c>
      <c r="G14" s="207" t="s">
        <v>847</v>
      </c>
      <c r="H14" s="207" t="s">
        <v>847</v>
      </c>
    </row>
    <row r="15" spans="1:8">
      <c r="A15" s="207" t="str">
        <f t="shared" si="0"/>
        <v>VPO</v>
      </c>
      <c r="B15" s="207" t="s">
        <v>868</v>
      </c>
      <c r="C15" s="207" t="s">
        <v>1227</v>
      </c>
      <c r="D15" s="207" t="s">
        <v>1227</v>
      </c>
      <c r="E15" s="207" t="s">
        <v>2027</v>
      </c>
      <c r="F15" s="216" t="s">
        <v>1229</v>
      </c>
      <c r="G15" s="207" t="s">
        <v>1085</v>
      </c>
      <c r="H15" s="207" t="s">
        <v>2082</v>
      </c>
    </row>
    <row r="16" spans="1:8">
      <c r="A16" s="207" t="str">
        <f t="shared" si="0"/>
        <v>AAI</v>
      </c>
      <c r="B16" s="207" t="s">
        <v>1861</v>
      </c>
      <c r="C16" s="207" t="s">
        <v>1108</v>
      </c>
      <c r="D16" s="207" t="s">
        <v>814</v>
      </c>
      <c r="E16" s="207" t="s">
        <v>909</v>
      </c>
      <c r="F16" s="216" t="s">
        <v>814</v>
      </c>
      <c r="G16" s="207" t="s">
        <v>842</v>
      </c>
      <c r="H16" s="207" t="s">
        <v>1973</v>
      </c>
    </row>
    <row r="17" spans="1:8">
      <c r="A17" s="207" t="str">
        <f t="shared" si="0"/>
        <v>APURE</v>
      </c>
      <c r="B17" s="207" t="s">
        <v>278</v>
      </c>
      <c r="C17" s="207" t="s">
        <v>1392</v>
      </c>
      <c r="D17" s="207" t="s">
        <v>973</v>
      </c>
      <c r="E17" s="207" t="s">
        <v>1392</v>
      </c>
      <c r="F17" s="216" t="s">
        <v>1392</v>
      </c>
      <c r="G17" s="207" t="s">
        <v>876</v>
      </c>
      <c r="H17" s="207" t="s">
        <v>980</v>
      </c>
    </row>
    <row r="18" spans="1:8">
      <c r="A18" s="207" t="str">
        <f t="shared" si="0"/>
        <v>ASIAN</v>
      </c>
      <c r="B18" s="207" t="s">
        <v>277</v>
      </c>
      <c r="C18" s="207" t="s">
        <v>951</v>
      </c>
      <c r="D18" s="207" t="s">
        <v>951</v>
      </c>
      <c r="E18" s="207" t="s">
        <v>960</v>
      </c>
      <c r="F18" s="216" t="s">
        <v>960</v>
      </c>
      <c r="G18" s="207" t="s">
        <v>847</v>
      </c>
      <c r="H18" s="207" t="s">
        <v>847</v>
      </c>
    </row>
    <row r="19" spans="1:8">
      <c r="A19" s="207" t="str">
        <f t="shared" si="0"/>
        <v>BR</v>
      </c>
      <c r="B19" s="207" t="s">
        <v>882</v>
      </c>
      <c r="C19" s="207" t="s">
        <v>1105</v>
      </c>
      <c r="D19" s="207" t="s">
        <v>1104</v>
      </c>
      <c r="E19" s="207" t="s">
        <v>1105</v>
      </c>
      <c r="F19" s="216" t="s">
        <v>1104</v>
      </c>
      <c r="G19" s="207" t="s">
        <v>838</v>
      </c>
      <c r="H19" s="207" t="s">
        <v>2152</v>
      </c>
    </row>
    <row r="20" spans="1:8">
      <c r="A20" s="207" t="str">
        <f t="shared" si="0"/>
        <v>BRR</v>
      </c>
      <c r="B20" s="207" t="s">
        <v>886</v>
      </c>
      <c r="C20" s="207" t="s">
        <v>1058</v>
      </c>
      <c r="D20" s="207" t="s">
        <v>858</v>
      </c>
      <c r="E20" s="207" t="s">
        <v>1058</v>
      </c>
      <c r="F20" s="216" t="s">
        <v>942</v>
      </c>
      <c r="G20" s="207" t="s">
        <v>912</v>
      </c>
      <c r="H20" s="207" t="s">
        <v>2171</v>
      </c>
    </row>
    <row r="21" spans="1:8">
      <c r="A21" s="207" t="str">
        <f t="shared" si="0"/>
        <v>BTG</v>
      </c>
      <c r="B21" s="207" t="s">
        <v>1864</v>
      </c>
      <c r="C21" s="207" t="s">
        <v>772</v>
      </c>
      <c r="D21" s="207" t="s">
        <v>772</v>
      </c>
      <c r="E21" s="207" t="s">
        <v>952</v>
      </c>
      <c r="F21" s="216" t="s">
        <v>1097</v>
      </c>
      <c r="G21" s="207" t="s">
        <v>847</v>
      </c>
      <c r="H21" s="207" t="s">
        <v>847</v>
      </c>
    </row>
    <row r="22" spans="1:8">
      <c r="A22" s="207" t="str">
        <f t="shared" si="0"/>
        <v>CBG</v>
      </c>
      <c r="B22" s="207" t="s">
        <v>254</v>
      </c>
      <c r="C22" s="207" t="s">
        <v>2172</v>
      </c>
      <c r="D22" s="207" t="s">
        <v>2173</v>
      </c>
      <c r="E22" s="207" t="s">
        <v>2039</v>
      </c>
      <c r="F22" s="216" t="s">
        <v>1963</v>
      </c>
      <c r="G22" s="207" t="s">
        <v>991</v>
      </c>
      <c r="H22" s="207" t="s">
        <v>2161</v>
      </c>
    </row>
    <row r="23" spans="1:8">
      <c r="A23" s="207" t="str">
        <f t="shared" si="0"/>
        <v>CFRESH</v>
      </c>
      <c r="B23" s="207" t="s">
        <v>890</v>
      </c>
      <c r="C23" s="207" t="s">
        <v>1389</v>
      </c>
      <c r="D23" s="207" t="s">
        <v>1389</v>
      </c>
      <c r="E23" s="207" t="s">
        <v>1293</v>
      </c>
      <c r="F23" s="216" t="s">
        <v>1358</v>
      </c>
      <c r="G23" s="207" t="s">
        <v>920</v>
      </c>
      <c r="H23" s="207" t="s">
        <v>1921</v>
      </c>
    </row>
    <row r="24" spans="1:8">
      <c r="A24" s="207" t="str">
        <f t="shared" si="0"/>
        <v>CH</v>
      </c>
      <c r="B24" s="207" t="s">
        <v>1866</v>
      </c>
      <c r="C24" s="207" t="s">
        <v>1057</v>
      </c>
      <c r="D24" s="207" t="s">
        <v>915</v>
      </c>
      <c r="E24" s="207" t="s">
        <v>1012</v>
      </c>
      <c r="F24" s="216" t="s">
        <v>779</v>
      </c>
      <c r="G24" s="207" t="s">
        <v>924</v>
      </c>
      <c r="H24" s="207" t="s">
        <v>877</v>
      </c>
    </row>
    <row r="25" spans="1:8">
      <c r="A25" s="207" t="str">
        <f t="shared" si="0"/>
        <v>CHOTI</v>
      </c>
      <c r="B25" s="207" t="s">
        <v>893</v>
      </c>
      <c r="C25" s="207" t="s">
        <v>1890</v>
      </c>
      <c r="D25" s="207" t="s">
        <v>2174</v>
      </c>
      <c r="E25" s="207" t="s">
        <v>1890</v>
      </c>
      <c r="F25" s="216" t="s">
        <v>1890</v>
      </c>
      <c r="G25" s="207" t="s">
        <v>2014</v>
      </c>
      <c r="H25" s="207" t="s">
        <v>2175</v>
      </c>
    </row>
    <row r="26" spans="1:8">
      <c r="A26" s="207" t="str">
        <f t="shared" si="0"/>
        <v>CM</v>
      </c>
      <c r="B26" s="207" t="s">
        <v>894</v>
      </c>
      <c r="C26" s="207" t="s">
        <v>1212</v>
      </c>
      <c r="D26" s="207" t="s">
        <v>1212</v>
      </c>
      <c r="E26" s="207" t="s">
        <v>1072</v>
      </c>
      <c r="F26" s="216" t="s">
        <v>1072</v>
      </c>
      <c r="G26" s="207" t="s">
        <v>856</v>
      </c>
      <c r="H26" s="207" t="s">
        <v>1998</v>
      </c>
    </row>
    <row r="27" spans="1:8">
      <c r="A27" s="207" t="str">
        <f t="shared" si="0"/>
        <v>CPF</v>
      </c>
      <c r="B27" s="207" t="s">
        <v>246</v>
      </c>
      <c r="C27" s="207" t="s">
        <v>1965</v>
      </c>
      <c r="D27" s="207" t="s">
        <v>2176</v>
      </c>
      <c r="E27" s="207" t="s">
        <v>1964</v>
      </c>
      <c r="F27" s="216" t="s">
        <v>2176</v>
      </c>
      <c r="G27" s="207" t="s">
        <v>949</v>
      </c>
      <c r="H27" s="207" t="s">
        <v>2124</v>
      </c>
    </row>
    <row r="28" spans="1:8">
      <c r="A28" s="207" t="str">
        <f t="shared" si="0"/>
        <v>CPI</v>
      </c>
      <c r="B28" s="207" t="s">
        <v>900</v>
      </c>
      <c r="C28" s="207" t="s">
        <v>1105</v>
      </c>
      <c r="D28" s="207" t="s">
        <v>1647</v>
      </c>
      <c r="E28" s="207" t="s">
        <v>1105</v>
      </c>
      <c r="F28" s="216" t="s">
        <v>1647</v>
      </c>
      <c r="G28" s="207" t="s">
        <v>847</v>
      </c>
      <c r="H28" s="207" t="s">
        <v>847</v>
      </c>
    </row>
    <row r="29" spans="1:8">
      <c r="A29" s="207" t="str">
        <f t="shared" si="0"/>
        <v>F&amp;D</v>
      </c>
      <c r="B29" s="207" t="s">
        <v>904</v>
      </c>
      <c r="C29" s="207" t="s">
        <v>1221</v>
      </c>
      <c r="D29" s="207" t="s">
        <v>1221</v>
      </c>
      <c r="E29" s="207" t="s">
        <v>985</v>
      </c>
      <c r="F29" s="216" t="s">
        <v>985</v>
      </c>
      <c r="G29" s="207" t="s">
        <v>956</v>
      </c>
      <c r="H29" s="207" t="s">
        <v>2110</v>
      </c>
    </row>
    <row r="30" spans="1:8">
      <c r="A30" s="207" t="str">
        <f t="shared" si="0"/>
        <v>GLOCON</v>
      </c>
      <c r="B30" s="207" t="s">
        <v>905</v>
      </c>
      <c r="C30" s="207" t="s">
        <v>1868</v>
      </c>
      <c r="D30" s="207" t="s">
        <v>1868</v>
      </c>
      <c r="E30" s="207" t="s">
        <v>1584</v>
      </c>
      <c r="F30" s="216" t="s">
        <v>1868</v>
      </c>
      <c r="G30" s="207" t="s">
        <v>847</v>
      </c>
      <c r="H30" s="207" t="s">
        <v>847</v>
      </c>
    </row>
    <row r="31" spans="1:8">
      <c r="A31" s="207" t="str">
        <f t="shared" si="0"/>
        <v>HTC</v>
      </c>
      <c r="B31" s="207" t="s">
        <v>224</v>
      </c>
      <c r="C31" s="207" t="s">
        <v>908</v>
      </c>
      <c r="D31" s="207" t="s">
        <v>809</v>
      </c>
      <c r="E31" s="207" t="s">
        <v>806</v>
      </c>
      <c r="F31" s="216" t="s">
        <v>908</v>
      </c>
      <c r="G31" s="207" t="s">
        <v>966</v>
      </c>
      <c r="H31" s="207" t="s">
        <v>1925</v>
      </c>
    </row>
    <row r="32" spans="1:8">
      <c r="A32" s="207" t="str">
        <f t="shared" si="0"/>
        <v>ICHI</v>
      </c>
      <c r="B32" s="207" t="s">
        <v>222</v>
      </c>
      <c r="C32" s="207" t="s">
        <v>990</v>
      </c>
      <c r="D32" s="207" t="s">
        <v>1207</v>
      </c>
      <c r="E32" s="207" t="s">
        <v>1121</v>
      </c>
      <c r="F32" s="216" t="s">
        <v>1207</v>
      </c>
      <c r="G32" s="207" t="s">
        <v>949</v>
      </c>
      <c r="H32" s="207" t="s">
        <v>2177</v>
      </c>
    </row>
    <row r="33" spans="1:8">
      <c r="A33" s="207" t="str">
        <f t="shared" si="0"/>
        <v>JDF</v>
      </c>
      <c r="B33" s="207" t="s">
        <v>910</v>
      </c>
      <c r="C33" s="207" t="s">
        <v>1390</v>
      </c>
      <c r="D33" s="207" t="s">
        <v>1035</v>
      </c>
      <c r="E33" s="207" t="s">
        <v>1390</v>
      </c>
      <c r="F33" s="216" t="s">
        <v>1638</v>
      </c>
      <c r="G33" s="207" t="s">
        <v>838</v>
      </c>
      <c r="H33" s="207" t="s">
        <v>1912</v>
      </c>
    </row>
    <row r="34" spans="1:8">
      <c r="A34" s="207" t="str">
        <f t="shared" si="0"/>
        <v>KBS</v>
      </c>
      <c r="B34" s="207" t="s">
        <v>913</v>
      </c>
      <c r="C34" s="207" t="s">
        <v>1169</v>
      </c>
      <c r="D34" s="207" t="s">
        <v>1169</v>
      </c>
      <c r="E34" s="207" t="s">
        <v>1009</v>
      </c>
      <c r="F34" s="216" t="s">
        <v>1009</v>
      </c>
      <c r="G34" s="207" t="s">
        <v>1340</v>
      </c>
      <c r="H34" s="207" t="s">
        <v>2178</v>
      </c>
    </row>
    <row r="35" spans="1:8">
      <c r="A35" s="207" t="str">
        <f t="shared" si="0"/>
        <v>KSL</v>
      </c>
      <c r="B35" s="207" t="s">
        <v>205</v>
      </c>
      <c r="C35" s="207" t="s">
        <v>1966</v>
      </c>
      <c r="D35" s="207" t="s">
        <v>1081</v>
      </c>
      <c r="E35" s="207" t="s">
        <v>1082</v>
      </c>
      <c r="F35" s="216" t="s">
        <v>1966</v>
      </c>
      <c r="G35" s="207" t="s">
        <v>847</v>
      </c>
      <c r="H35" s="207" t="s">
        <v>847</v>
      </c>
    </row>
    <row r="36" spans="1:8">
      <c r="A36" s="207" t="str">
        <f t="shared" si="0"/>
        <v>KTIS</v>
      </c>
      <c r="B36" s="207" t="s">
        <v>921</v>
      </c>
      <c r="C36" s="207" t="s">
        <v>813</v>
      </c>
      <c r="D36" s="207" t="s">
        <v>813</v>
      </c>
      <c r="E36" s="207" t="s">
        <v>1281</v>
      </c>
      <c r="F36" s="216" t="s">
        <v>813</v>
      </c>
      <c r="G36" s="207" t="s">
        <v>847</v>
      </c>
      <c r="H36" s="207" t="s">
        <v>847</v>
      </c>
    </row>
    <row r="37" spans="1:8">
      <c r="A37" s="207" t="str">
        <f t="shared" si="0"/>
        <v>LST</v>
      </c>
      <c r="B37" s="207" t="s">
        <v>925</v>
      </c>
      <c r="C37" s="207" t="s">
        <v>1131</v>
      </c>
      <c r="D37" s="207" t="s">
        <v>1131</v>
      </c>
      <c r="E37" s="207" t="s">
        <v>1347</v>
      </c>
      <c r="F37" s="216" t="s">
        <v>1347</v>
      </c>
      <c r="G37" s="207" t="s">
        <v>847</v>
      </c>
      <c r="H37" s="207" t="s">
        <v>847</v>
      </c>
    </row>
    <row r="38" spans="1:8">
      <c r="A38" s="207" t="str">
        <f t="shared" si="0"/>
        <v>M</v>
      </c>
      <c r="B38" s="207" t="s">
        <v>199</v>
      </c>
      <c r="C38" s="207" t="s">
        <v>1016</v>
      </c>
      <c r="D38" s="207" t="s">
        <v>1967</v>
      </c>
      <c r="E38" s="207" t="s">
        <v>1016</v>
      </c>
      <c r="F38" s="216" t="s">
        <v>1967</v>
      </c>
      <c r="G38" s="207" t="s">
        <v>888</v>
      </c>
      <c r="H38" s="207" t="s">
        <v>1191</v>
      </c>
    </row>
    <row r="39" spans="1:8">
      <c r="A39" s="207" t="str">
        <f t="shared" si="0"/>
        <v>MALEE</v>
      </c>
      <c r="B39" s="207" t="s">
        <v>929</v>
      </c>
      <c r="C39" s="207" t="s">
        <v>1203</v>
      </c>
      <c r="D39" s="207" t="s">
        <v>1202</v>
      </c>
      <c r="E39" s="207" t="s">
        <v>767</v>
      </c>
      <c r="F39" s="216" t="s">
        <v>1209</v>
      </c>
      <c r="G39" s="207" t="s">
        <v>876</v>
      </c>
      <c r="H39" s="207" t="s">
        <v>2179</v>
      </c>
    </row>
    <row r="40" spans="1:8">
      <c r="A40" s="207" t="str">
        <f t="shared" si="0"/>
        <v>MINT</v>
      </c>
      <c r="B40" s="207" t="s">
        <v>192</v>
      </c>
      <c r="C40" s="207" t="s">
        <v>775</v>
      </c>
      <c r="D40" s="207" t="s">
        <v>1335</v>
      </c>
      <c r="E40" s="207" t="s">
        <v>775</v>
      </c>
      <c r="F40" s="216" t="s">
        <v>1344</v>
      </c>
      <c r="G40" s="207" t="s">
        <v>888</v>
      </c>
      <c r="H40" s="207" t="s">
        <v>2180</v>
      </c>
    </row>
    <row r="41" spans="1:8">
      <c r="A41" s="207" t="str">
        <f t="shared" si="0"/>
        <v>NRF</v>
      </c>
      <c r="B41" s="207" t="s">
        <v>315</v>
      </c>
      <c r="C41" s="207" t="s">
        <v>857</v>
      </c>
      <c r="D41" s="207" t="s">
        <v>1058</v>
      </c>
      <c r="E41" s="207" t="s">
        <v>857</v>
      </c>
      <c r="F41" s="216" t="s">
        <v>859</v>
      </c>
      <c r="G41" s="207" t="s">
        <v>903</v>
      </c>
      <c r="H41" s="207" t="s">
        <v>1960</v>
      </c>
    </row>
    <row r="42" spans="1:8">
      <c r="A42" s="207" t="str">
        <f t="shared" si="0"/>
        <v>NSL</v>
      </c>
      <c r="B42" s="207" t="s">
        <v>316</v>
      </c>
      <c r="C42" s="207" t="s">
        <v>1907</v>
      </c>
      <c r="D42" s="207" t="s">
        <v>2181</v>
      </c>
      <c r="E42" s="207" t="s">
        <v>2047</v>
      </c>
      <c r="F42" s="216" t="s">
        <v>2181</v>
      </c>
      <c r="G42" s="207" t="s">
        <v>949</v>
      </c>
      <c r="H42" s="207" t="s">
        <v>1985</v>
      </c>
    </row>
    <row r="43" spans="1:8">
      <c r="A43" s="207" t="str">
        <f t="shared" si="0"/>
        <v>OISHI</v>
      </c>
      <c r="B43" s="207" t="s">
        <v>184</v>
      </c>
      <c r="C43" s="207" t="s">
        <v>2048</v>
      </c>
      <c r="D43" s="207" t="s">
        <v>2048</v>
      </c>
      <c r="E43" s="207" t="s">
        <v>1351</v>
      </c>
      <c r="F43" s="216" t="s">
        <v>2048</v>
      </c>
      <c r="G43" s="207" t="s">
        <v>899</v>
      </c>
      <c r="H43" s="207" t="s">
        <v>1160</v>
      </c>
    </row>
    <row r="44" spans="1:8">
      <c r="A44" s="207" t="str">
        <f t="shared" si="0"/>
        <v>OSP</v>
      </c>
      <c r="B44" s="207" t="s">
        <v>182</v>
      </c>
      <c r="C44" s="207" t="s">
        <v>1871</v>
      </c>
      <c r="D44" s="207" t="s">
        <v>1922</v>
      </c>
      <c r="E44" s="207" t="s">
        <v>955</v>
      </c>
      <c r="F44" s="216" t="s">
        <v>1087</v>
      </c>
      <c r="G44" s="207" t="s">
        <v>966</v>
      </c>
      <c r="H44" s="207" t="s">
        <v>1968</v>
      </c>
    </row>
    <row r="45" spans="1:8">
      <c r="A45" s="207" t="str">
        <f t="shared" si="0"/>
        <v>PB</v>
      </c>
      <c r="B45" s="207" t="s">
        <v>940</v>
      </c>
      <c r="C45" s="207" t="s">
        <v>1928</v>
      </c>
      <c r="D45" s="207" t="s">
        <v>1928</v>
      </c>
      <c r="E45" s="207" t="s">
        <v>1928</v>
      </c>
      <c r="F45" s="216" t="s">
        <v>1928</v>
      </c>
      <c r="G45" s="207" t="s">
        <v>899</v>
      </c>
      <c r="H45" s="207" t="s">
        <v>2089</v>
      </c>
    </row>
    <row r="46" spans="1:8">
      <c r="A46" s="207" t="str">
        <f t="shared" si="0"/>
        <v>PLUS</v>
      </c>
      <c r="B46" s="207" t="s">
        <v>941</v>
      </c>
      <c r="C46" s="207" t="s">
        <v>945</v>
      </c>
      <c r="D46" s="207" t="s">
        <v>1969</v>
      </c>
      <c r="E46" s="207" t="s">
        <v>1569</v>
      </c>
      <c r="F46" s="216" t="s">
        <v>945</v>
      </c>
      <c r="G46" s="207" t="s">
        <v>842</v>
      </c>
      <c r="H46" s="207" t="s">
        <v>946</v>
      </c>
    </row>
    <row r="47" spans="1:8">
      <c r="A47" s="207" t="str">
        <f t="shared" si="0"/>
        <v>PM</v>
      </c>
      <c r="B47" s="207" t="s">
        <v>944</v>
      </c>
      <c r="C47" s="207" t="s">
        <v>1378</v>
      </c>
      <c r="D47" s="207" t="s">
        <v>970</v>
      </c>
      <c r="E47" s="207" t="s">
        <v>819</v>
      </c>
      <c r="F47" s="216" t="s">
        <v>970</v>
      </c>
      <c r="G47" s="207" t="s">
        <v>842</v>
      </c>
      <c r="H47" s="207" t="s">
        <v>1961</v>
      </c>
    </row>
    <row r="48" spans="1:8">
      <c r="A48" s="207" t="str">
        <f t="shared" si="0"/>
        <v>PRG</v>
      </c>
      <c r="B48" s="207" t="s">
        <v>947</v>
      </c>
      <c r="C48" s="207" t="s">
        <v>799</v>
      </c>
      <c r="D48" s="207" t="s">
        <v>799</v>
      </c>
      <c r="E48" s="207" t="s">
        <v>799</v>
      </c>
      <c r="F48" s="216" t="s">
        <v>799</v>
      </c>
      <c r="G48" s="207" t="s">
        <v>847</v>
      </c>
      <c r="H48" s="207" t="s">
        <v>847</v>
      </c>
    </row>
    <row r="49" spans="1:8">
      <c r="A49" s="207" t="str">
        <f t="shared" si="0"/>
        <v>RBF</v>
      </c>
      <c r="B49" s="207" t="s">
        <v>168</v>
      </c>
      <c r="C49" s="207" t="s">
        <v>777</v>
      </c>
      <c r="D49" s="207" t="s">
        <v>777</v>
      </c>
      <c r="E49" s="207" t="s">
        <v>807</v>
      </c>
      <c r="F49" s="216" t="s">
        <v>777</v>
      </c>
      <c r="G49" s="207" t="s">
        <v>847</v>
      </c>
      <c r="H49" s="207" t="s">
        <v>847</v>
      </c>
    </row>
    <row r="50" spans="1:8">
      <c r="A50" s="207" t="str">
        <f t="shared" si="0"/>
        <v>SAPPE</v>
      </c>
      <c r="B50" s="207" t="s">
        <v>58</v>
      </c>
      <c r="C50" s="207" t="s">
        <v>1873</v>
      </c>
      <c r="D50" s="207" t="s">
        <v>1873</v>
      </c>
      <c r="E50" s="207" t="s">
        <v>1874</v>
      </c>
      <c r="F50" s="216" t="s">
        <v>1870</v>
      </c>
      <c r="G50" s="207" t="s">
        <v>956</v>
      </c>
      <c r="H50" s="207" t="s">
        <v>2182</v>
      </c>
    </row>
    <row r="51" spans="1:8">
      <c r="A51" s="207" t="str">
        <f t="shared" si="0"/>
        <v>SAUCE</v>
      </c>
      <c r="B51" s="207" t="s">
        <v>954</v>
      </c>
      <c r="C51" s="207" t="s">
        <v>908</v>
      </c>
      <c r="D51" s="207" t="s">
        <v>908</v>
      </c>
      <c r="E51" s="207" t="s">
        <v>908</v>
      </c>
      <c r="F51" s="216" t="s">
        <v>908</v>
      </c>
      <c r="G51" s="207" t="s">
        <v>847</v>
      </c>
      <c r="H51" s="207" t="s">
        <v>847</v>
      </c>
    </row>
    <row r="52" spans="1:8">
      <c r="A52" s="207" t="str">
        <f t="shared" si="0"/>
        <v>SFP</v>
      </c>
      <c r="B52" s="207" t="s">
        <v>957</v>
      </c>
      <c r="C52" s="207" t="s">
        <v>350</v>
      </c>
      <c r="D52" s="207" t="s">
        <v>350</v>
      </c>
      <c r="E52" s="207" t="s">
        <v>350</v>
      </c>
      <c r="F52" s="216" t="s">
        <v>350</v>
      </c>
      <c r="G52" s="207" t="s">
        <v>350</v>
      </c>
      <c r="H52" s="207" t="s">
        <v>350</v>
      </c>
    </row>
    <row r="53" spans="1:8">
      <c r="A53" s="207" t="str">
        <f t="shared" si="0"/>
        <v>SNNP</v>
      </c>
      <c r="B53" s="207" t="s">
        <v>358</v>
      </c>
      <c r="C53" s="207" t="s">
        <v>1911</v>
      </c>
      <c r="D53" s="207" t="s">
        <v>2183</v>
      </c>
      <c r="E53" s="207" t="s">
        <v>2184</v>
      </c>
      <c r="F53" s="216" t="s">
        <v>1997</v>
      </c>
      <c r="G53" s="207" t="s">
        <v>949</v>
      </c>
      <c r="H53" s="207" t="s">
        <v>2185</v>
      </c>
    </row>
    <row r="54" spans="1:8">
      <c r="A54" s="207" t="str">
        <f t="shared" si="0"/>
        <v>SNP</v>
      </c>
      <c r="B54" s="207" t="s">
        <v>959</v>
      </c>
      <c r="C54" s="207" t="s">
        <v>1321</v>
      </c>
      <c r="D54" s="207" t="s">
        <v>1321</v>
      </c>
      <c r="E54" s="207" t="s">
        <v>1341</v>
      </c>
      <c r="F54" s="216" t="s">
        <v>1341</v>
      </c>
      <c r="G54" s="207" t="s">
        <v>912</v>
      </c>
      <c r="H54" s="207" t="s">
        <v>1077</v>
      </c>
    </row>
    <row r="55" spans="1:8">
      <c r="A55" s="207" t="str">
        <f t="shared" si="0"/>
        <v>SORKON</v>
      </c>
      <c r="B55" s="207" t="s">
        <v>961</v>
      </c>
      <c r="C55" s="207" t="s">
        <v>963</v>
      </c>
      <c r="D55" s="207" t="s">
        <v>926</v>
      </c>
      <c r="E55" s="207" t="s">
        <v>963</v>
      </c>
      <c r="F55" s="216" t="s">
        <v>962</v>
      </c>
      <c r="G55" s="207" t="s">
        <v>842</v>
      </c>
      <c r="H55" s="207" t="s">
        <v>2186</v>
      </c>
    </row>
    <row r="56" spans="1:8">
      <c r="A56" s="207" t="str">
        <f t="shared" si="0"/>
        <v>SSC</v>
      </c>
      <c r="B56" s="207" t="s">
        <v>964</v>
      </c>
      <c r="C56" s="207" t="s">
        <v>1344</v>
      </c>
      <c r="D56" s="207" t="s">
        <v>1344</v>
      </c>
      <c r="E56" s="207" t="s">
        <v>1344</v>
      </c>
      <c r="F56" s="216" t="s">
        <v>1344</v>
      </c>
      <c r="G56" s="207" t="s">
        <v>991</v>
      </c>
      <c r="H56" s="207" t="s">
        <v>2187</v>
      </c>
    </row>
    <row r="57" spans="1:8">
      <c r="A57" s="207" t="str">
        <f t="shared" si="0"/>
        <v>SSF</v>
      </c>
      <c r="B57" s="207" t="s">
        <v>968</v>
      </c>
      <c r="C57" s="207" t="s">
        <v>865</v>
      </c>
      <c r="D57" s="207" t="s">
        <v>1569</v>
      </c>
      <c r="E57" s="207" t="s">
        <v>865</v>
      </c>
      <c r="F57" s="216" t="s">
        <v>1569</v>
      </c>
      <c r="G57" s="207" t="s">
        <v>847</v>
      </c>
      <c r="H57" s="207" t="s">
        <v>847</v>
      </c>
    </row>
    <row r="58" spans="1:8">
      <c r="A58" s="207" t="str">
        <f t="shared" si="0"/>
        <v>SST</v>
      </c>
      <c r="B58" s="207" t="s">
        <v>2051</v>
      </c>
      <c r="C58" s="207" t="s">
        <v>977</v>
      </c>
      <c r="D58" s="207" t="s">
        <v>977</v>
      </c>
      <c r="E58" s="207" t="s">
        <v>977</v>
      </c>
      <c r="F58" s="216" t="s">
        <v>977</v>
      </c>
      <c r="G58" s="207" t="s">
        <v>842</v>
      </c>
      <c r="H58" s="207" t="s">
        <v>1860</v>
      </c>
    </row>
    <row r="59" spans="1:8">
      <c r="A59" s="207" t="str">
        <f t="shared" si="0"/>
        <v>SUN</v>
      </c>
      <c r="B59" s="207" t="s">
        <v>2052</v>
      </c>
      <c r="C59" s="207" t="s">
        <v>1172</v>
      </c>
      <c r="D59" s="207" t="s">
        <v>1172</v>
      </c>
      <c r="E59" s="207" t="s">
        <v>699</v>
      </c>
      <c r="F59" s="216" t="s">
        <v>1172</v>
      </c>
      <c r="G59" s="207" t="s">
        <v>856</v>
      </c>
      <c r="H59" s="207" t="s">
        <v>2090</v>
      </c>
    </row>
    <row r="60" spans="1:8">
      <c r="A60" s="207" t="str">
        <f t="shared" si="0"/>
        <v>TC</v>
      </c>
      <c r="B60" s="207" t="s">
        <v>975</v>
      </c>
      <c r="C60" s="207" t="s">
        <v>751</v>
      </c>
      <c r="D60" s="207" t="s">
        <v>950</v>
      </c>
      <c r="E60" s="207" t="s">
        <v>1438</v>
      </c>
      <c r="F60" s="216" t="s">
        <v>751</v>
      </c>
      <c r="G60" s="207" t="s">
        <v>880</v>
      </c>
      <c r="H60" s="207" t="s">
        <v>1887</v>
      </c>
    </row>
    <row r="61" spans="1:8">
      <c r="A61" s="207" t="str">
        <f t="shared" si="0"/>
        <v>TFG</v>
      </c>
      <c r="B61" s="207" t="s">
        <v>118</v>
      </c>
      <c r="C61" s="207" t="s">
        <v>874</v>
      </c>
      <c r="D61" s="207" t="s">
        <v>874</v>
      </c>
      <c r="E61" s="207" t="s">
        <v>875</v>
      </c>
      <c r="F61" s="216" t="s">
        <v>818</v>
      </c>
      <c r="G61" s="207" t="s">
        <v>847</v>
      </c>
      <c r="H61" s="207" t="s">
        <v>847</v>
      </c>
    </row>
    <row r="62" spans="1:8">
      <c r="A62" s="207" t="str">
        <f t="shared" si="0"/>
        <v>TFMAMA</v>
      </c>
      <c r="B62" s="207" t="s">
        <v>117</v>
      </c>
      <c r="C62" s="207" t="s">
        <v>350</v>
      </c>
      <c r="D62" s="207" t="s">
        <v>350</v>
      </c>
      <c r="E62" s="207" t="s">
        <v>350</v>
      </c>
      <c r="F62" s="216" t="s">
        <v>350</v>
      </c>
      <c r="G62" s="207" t="s">
        <v>350</v>
      </c>
      <c r="H62" s="207" t="s">
        <v>350</v>
      </c>
    </row>
    <row r="63" spans="1:8">
      <c r="A63" s="207" t="str">
        <f t="shared" si="0"/>
        <v>TIPCO</v>
      </c>
      <c r="B63" s="207" t="s">
        <v>2054</v>
      </c>
      <c r="C63" s="207" t="s">
        <v>1544</v>
      </c>
      <c r="D63" s="207" t="s">
        <v>1544</v>
      </c>
      <c r="E63" s="207" t="s">
        <v>764</v>
      </c>
      <c r="F63" s="216" t="s">
        <v>764</v>
      </c>
      <c r="G63" s="207" t="s">
        <v>876</v>
      </c>
      <c r="H63" s="207" t="s">
        <v>2188</v>
      </c>
    </row>
    <row r="64" spans="1:8">
      <c r="A64" s="207" t="str">
        <f t="shared" si="0"/>
        <v>TKN</v>
      </c>
      <c r="B64" s="207" t="s">
        <v>2055</v>
      </c>
      <c r="C64" s="207" t="s">
        <v>848</v>
      </c>
      <c r="D64" s="207" t="s">
        <v>799</v>
      </c>
      <c r="E64" s="207" t="s">
        <v>776</v>
      </c>
      <c r="F64" s="216" t="s">
        <v>799</v>
      </c>
      <c r="G64" s="207" t="s">
        <v>1031</v>
      </c>
      <c r="H64" s="207" t="s">
        <v>2189</v>
      </c>
    </row>
    <row r="65" spans="1:8">
      <c r="A65" s="207" t="str">
        <f t="shared" si="0"/>
        <v>TU</v>
      </c>
      <c r="B65" s="207" t="s">
        <v>91</v>
      </c>
      <c r="C65" s="207" t="s">
        <v>878</v>
      </c>
      <c r="D65" s="207" t="s">
        <v>1174</v>
      </c>
      <c r="E65" s="207" t="s">
        <v>879</v>
      </c>
      <c r="F65" s="216" t="s">
        <v>983</v>
      </c>
      <c r="G65" s="207" t="s">
        <v>912</v>
      </c>
      <c r="H65" s="207" t="s">
        <v>1020</v>
      </c>
    </row>
    <row r="66" spans="1:8">
      <c r="A66" s="207" t="str">
        <f t="shared" ref="A66:A129" si="1">IFERROR(LEFT(B66,FIND("&lt;",B66)-2),TRIM(B66))</f>
        <v>TVO</v>
      </c>
      <c r="B66" s="207" t="s">
        <v>90</v>
      </c>
      <c r="C66" s="207" t="s">
        <v>1087</v>
      </c>
      <c r="D66" s="207" t="s">
        <v>806</v>
      </c>
      <c r="E66" s="207" t="s">
        <v>1087</v>
      </c>
      <c r="F66" s="216" t="s">
        <v>1087</v>
      </c>
      <c r="G66" s="207" t="s">
        <v>847</v>
      </c>
      <c r="H66" s="207" t="s">
        <v>847</v>
      </c>
    </row>
    <row r="67" spans="1:8">
      <c r="A67" s="207" t="str">
        <f t="shared" si="1"/>
        <v>W</v>
      </c>
      <c r="B67" s="207" t="s">
        <v>1872</v>
      </c>
      <c r="C67" s="207" t="s">
        <v>1296</v>
      </c>
      <c r="D67" s="207" t="s">
        <v>1298</v>
      </c>
      <c r="E67" s="207" t="s">
        <v>1296</v>
      </c>
      <c r="F67" s="216" t="s">
        <v>1296</v>
      </c>
      <c r="G67" s="207" t="s">
        <v>1336</v>
      </c>
      <c r="H67" s="207" t="s">
        <v>2190</v>
      </c>
    </row>
    <row r="68" spans="1:8">
      <c r="A68" s="207" t="str">
        <f t="shared" si="1"/>
        <v>ZEN</v>
      </c>
      <c r="B68" s="207" t="s">
        <v>78</v>
      </c>
      <c r="C68" s="207" t="s">
        <v>821</v>
      </c>
      <c r="D68" s="207" t="s">
        <v>821</v>
      </c>
      <c r="E68" s="207" t="s">
        <v>833</v>
      </c>
      <c r="F68" s="216" t="s">
        <v>833</v>
      </c>
      <c r="G68" s="207" t="s">
        <v>880</v>
      </c>
      <c r="H68" s="207" t="s">
        <v>1140</v>
      </c>
    </row>
    <row r="69" spans="1:8">
      <c r="A69" s="207" t="str">
        <f t="shared" si="1"/>
        <v>ADVANC</v>
      </c>
      <c r="B69" s="207" t="s">
        <v>288</v>
      </c>
      <c r="C69" s="207" t="s">
        <v>1972</v>
      </c>
      <c r="D69" s="207" t="s">
        <v>2191</v>
      </c>
      <c r="E69" s="207" t="s">
        <v>1972</v>
      </c>
      <c r="F69" s="216" t="s">
        <v>2192</v>
      </c>
      <c r="G69" s="207" t="s">
        <v>2165</v>
      </c>
      <c r="H69" s="207" t="s">
        <v>1106</v>
      </c>
    </row>
    <row r="70" spans="1:8">
      <c r="A70" s="207" t="str">
        <f t="shared" si="1"/>
        <v>AIT</v>
      </c>
      <c r="B70" s="207" t="s">
        <v>992</v>
      </c>
      <c r="C70" s="207" t="s">
        <v>2058</v>
      </c>
      <c r="D70" s="207" t="s">
        <v>943</v>
      </c>
      <c r="E70" s="207" t="s">
        <v>804</v>
      </c>
      <c r="F70" s="216" t="s">
        <v>2058</v>
      </c>
      <c r="G70" s="207" t="s">
        <v>847</v>
      </c>
      <c r="H70" s="207" t="s">
        <v>847</v>
      </c>
    </row>
    <row r="71" spans="1:8">
      <c r="A71" s="207" t="str">
        <f t="shared" si="1"/>
        <v>ALT</v>
      </c>
      <c r="B71" s="207" t="s">
        <v>993</v>
      </c>
      <c r="C71" s="207" t="s">
        <v>994</v>
      </c>
      <c r="D71" s="207" t="s">
        <v>994</v>
      </c>
      <c r="E71" s="207" t="s">
        <v>994</v>
      </c>
      <c r="F71" s="216" t="s">
        <v>994</v>
      </c>
      <c r="G71" s="207" t="s">
        <v>920</v>
      </c>
      <c r="H71" s="207" t="s">
        <v>2012</v>
      </c>
    </row>
    <row r="72" spans="1:8">
      <c r="A72" s="207" t="str">
        <f t="shared" si="1"/>
        <v>AMR</v>
      </c>
      <c r="B72" s="207" t="s">
        <v>995</v>
      </c>
      <c r="C72" s="207" t="s">
        <v>1281</v>
      </c>
      <c r="D72" s="207" t="s">
        <v>1281</v>
      </c>
      <c r="E72" s="207" t="s">
        <v>1479</v>
      </c>
      <c r="F72" s="216" t="s">
        <v>892</v>
      </c>
      <c r="G72" s="207" t="s">
        <v>847</v>
      </c>
      <c r="H72" s="207" t="s">
        <v>847</v>
      </c>
    </row>
    <row r="73" spans="1:8">
      <c r="A73" s="207" t="str">
        <f t="shared" si="1"/>
        <v>BLISS</v>
      </c>
      <c r="B73" s="207" t="s">
        <v>996</v>
      </c>
      <c r="C73" s="207" t="s">
        <v>350</v>
      </c>
      <c r="D73" s="207" t="s">
        <v>350</v>
      </c>
      <c r="E73" s="207" t="s">
        <v>350</v>
      </c>
      <c r="F73" s="216" t="s">
        <v>350</v>
      </c>
      <c r="G73" s="207" t="s">
        <v>350</v>
      </c>
      <c r="H73" s="207" t="s">
        <v>350</v>
      </c>
    </row>
    <row r="74" spans="1:8">
      <c r="A74" s="207" t="str">
        <f t="shared" si="1"/>
        <v>DIF</v>
      </c>
      <c r="B74" s="207" t="s">
        <v>352</v>
      </c>
      <c r="C74" s="207" t="s">
        <v>1002</v>
      </c>
      <c r="D74" s="207" t="s">
        <v>1002</v>
      </c>
      <c r="E74" s="207" t="s">
        <v>1342</v>
      </c>
      <c r="F74" s="216" t="s">
        <v>1002</v>
      </c>
      <c r="G74" s="207" t="s">
        <v>847</v>
      </c>
      <c r="H74" s="207" t="s">
        <v>847</v>
      </c>
    </row>
    <row r="75" spans="1:8">
      <c r="A75" s="207" t="str">
        <f t="shared" si="1"/>
        <v>DTAC</v>
      </c>
      <c r="B75" s="207" t="s">
        <v>239</v>
      </c>
      <c r="C75" s="207" t="s">
        <v>1051</v>
      </c>
      <c r="D75" s="207" t="s">
        <v>1051</v>
      </c>
      <c r="E75" s="207" t="s">
        <v>2193</v>
      </c>
      <c r="F75" s="216" t="s">
        <v>1051</v>
      </c>
      <c r="G75" s="207" t="s">
        <v>966</v>
      </c>
      <c r="H75" s="207" t="s">
        <v>1973</v>
      </c>
    </row>
    <row r="76" spans="1:8">
      <c r="A76" s="207" t="str">
        <f t="shared" si="1"/>
        <v>FORTH</v>
      </c>
      <c r="B76" s="207" t="s">
        <v>231</v>
      </c>
      <c r="C76" s="207" t="s">
        <v>1855</v>
      </c>
      <c r="D76" s="207" t="s">
        <v>1855</v>
      </c>
      <c r="E76" s="207" t="s">
        <v>772</v>
      </c>
      <c r="F76" s="216" t="s">
        <v>1855</v>
      </c>
      <c r="G76" s="207" t="s">
        <v>966</v>
      </c>
      <c r="H76" s="207" t="s">
        <v>1639</v>
      </c>
    </row>
    <row r="77" spans="1:8">
      <c r="A77" s="207" t="str">
        <f t="shared" si="1"/>
        <v>HUMAN</v>
      </c>
      <c r="B77" s="207" t="s">
        <v>223</v>
      </c>
      <c r="C77" s="207" t="s">
        <v>1096</v>
      </c>
      <c r="D77" s="207" t="s">
        <v>776</v>
      </c>
      <c r="E77" s="207" t="s">
        <v>850</v>
      </c>
      <c r="F77" s="216" t="s">
        <v>776</v>
      </c>
      <c r="G77" s="207" t="s">
        <v>912</v>
      </c>
      <c r="H77" s="207" t="s">
        <v>2194</v>
      </c>
    </row>
    <row r="78" spans="1:8">
      <c r="A78" s="207" t="str">
        <f t="shared" si="1"/>
        <v>ILINK</v>
      </c>
      <c r="B78" s="207" t="s">
        <v>1005</v>
      </c>
      <c r="C78" s="207" t="s">
        <v>931</v>
      </c>
      <c r="D78" s="207" t="s">
        <v>1253</v>
      </c>
      <c r="E78" s="207" t="s">
        <v>773</v>
      </c>
      <c r="F78" s="216" t="s">
        <v>931</v>
      </c>
      <c r="G78" s="207" t="s">
        <v>847</v>
      </c>
      <c r="H78" s="207" t="s">
        <v>847</v>
      </c>
    </row>
    <row r="79" spans="1:8">
      <c r="A79" s="207" t="str">
        <f t="shared" si="1"/>
        <v>INET</v>
      </c>
      <c r="B79" s="207" t="s">
        <v>1006</v>
      </c>
      <c r="C79" s="207" t="s">
        <v>902</v>
      </c>
      <c r="D79" s="207" t="s">
        <v>972</v>
      </c>
      <c r="E79" s="207" t="s">
        <v>902</v>
      </c>
      <c r="F79" s="216" t="s">
        <v>972</v>
      </c>
      <c r="G79" s="207" t="s">
        <v>842</v>
      </c>
      <c r="H79" s="207" t="s">
        <v>2195</v>
      </c>
    </row>
    <row r="80" spans="1:8">
      <c r="A80" s="207" t="str">
        <f t="shared" si="1"/>
        <v>INSET</v>
      </c>
      <c r="B80" s="207" t="s">
        <v>219</v>
      </c>
      <c r="C80" s="207" t="s">
        <v>2060</v>
      </c>
      <c r="D80" s="207" t="s">
        <v>885</v>
      </c>
      <c r="E80" s="207" t="s">
        <v>1876</v>
      </c>
      <c r="F80" s="216" t="s">
        <v>885</v>
      </c>
      <c r="G80" s="207" t="s">
        <v>838</v>
      </c>
      <c r="H80" s="207" t="s">
        <v>2196</v>
      </c>
    </row>
    <row r="81" spans="1:8">
      <c r="A81" s="207" t="str">
        <f t="shared" si="1"/>
        <v>INTUCH</v>
      </c>
      <c r="B81" s="207" t="s">
        <v>218</v>
      </c>
      <c r="C81" s="207" t="s">
        <v>2197</v>
      </c>
      <c r="D81" s="207" t="s">
        <v>2198</v>
      </c>
      <c r="E81" s="207" t="s">
        <v>2197</v>
      </c>
      <c r="F81" s="216" t="s">
        <v>2198</v>
      </c>
      <c r="G81" s="207" t="s">
        <v>888</v>
      </c>
      <c r="H81" s="207" t="s">
        <v>2037</v>
      </c>
    </row>
    <row r="82" spans="1:8">
      <c r="A82" s="207" t="str">
        <f t="shared" si="1"/>
        <v>ITEL</v>
      </c>
      <c r="B82" s="207" t="s">
        <v>214</v>
      </c>
      <c r="C82" s="207" t="s">
        <v>1081</v>
      </c>
      <c r="D82" s="207" t="s">
        <v>919</v>
      </c>
      <c r="E82" s="207" t="s">
        <v>1081</v>
      </c>
      <c r="F82" s="216" t="s">
        <v>2199</v>
      </c>
      <c r="G82" s="207" t="s">
        <v>1250</v>
      </c>
      <c r="H82" s="207" t="s">
        <v>2123</v>
      </c>
    </row>
    <row r="83" spans="1:8">
      <c r="A83" s="207" t="str">
        <f t="shared" si="1"/>
        <v>JAS</v>
      </c>
      <c r="B83" s="207" t="s">
        <v>213</v>
      </c>
      <c r="C83" s="207" t="s">
        <v>1048</v>
      </c>
      <c r="D83" s="207" t="s">
        <v>1048</v>
      </c>
      <c r="E83" s="207" t="s">
        <v>1141</v>
      </c>
      <c r="F83" s="216" t="s">
        <v>1050</v>
      </c>
      <c r="G83" s="207" t="s">
        <v>856</v>
      </c>
      <c r="H83" s="207" t="s">
        <v>2011</v>
      </c>
    </row>
    <row r="84" spans="1:8">
      <c r="A84" s="207" t="str">
        <f t="shared" si="1"/>
        <v>JASIF</v>
      </c>
      <c r="B84" s="207" t="s">
        <v>1974</v>
      </c>
      <c r="C84" s="207" t="s">
        <v>1107</v>
      </c>
      <c r="D84" s="207" t="s">
        <v>1108</v>
      </c>
      <c r="E84" s="207" t="s">
        <v>909</v>
      </c>
      <c r="F84" s="216" t="s">
        <v>1107</v>
      </c>
      <c r="G84" s="207" t="s">
        <v>847</v>
      </c>
      <c r="H84" s="207" t="s">
        <v>847</v>
      </c>
    </row>
    <row r="85" spans="1:8">
      <c r="A85" s="207" t="str">
        <f t="shared" si="1"/>
        <v>JMART</v>
      </c>
      <c r="B85" s="207" t="s">
        <v>211</v>
      </c>
      <c r="C85" s="207" t="s">
        <v>1208</v>
      </c>
      <c r="D85" s="207" t="s">
        <v>1208</v>
      </c>
      <c r="E85" s="207" t="s">
        <v>1993</v>
      </c>
      <c r="F85" s="216" t="s">
        <v>1975</v>
      </c>
      <c r="G85" s="207" t="s">
        <v>899</v>
      </c>
      <c r="H85" s="207" t="s">
        <v>881</v>
      </c>
    </row>
    <row r="86" spans="1:8">
      <c r="A86" s="207" t="str">
        <f t="shared" si="1"/>
        <v>JTS</v>
      </c>
      <c r="B86" s="207" t="s">
        <v>1017</v>
      </c>
      <c r="C86" s="207" t="s">
        <v>2200</v>
      </c>
      <c r="D86" s="207" t="s">
        <v>1996</v>
      </c>
      <c r="E86" s="207" t="s">
        <v>1894</v>
      </c>
      <c r="F86" s="216" t="s">
        <v>1996</v>
      </c>
      <c r="G86" s="207" t="s">
        <v>2001</v>
      </c>
      <c r="H86" s="207" t="s">
        <v>2151</v>
      </c>
    </row>
    <row r="87" spans="1:8">
      <c r="A87" s="207" t="str">
        <f t="shared" si="1"/>
        <v>MFEC</v>
      </c>
      <c r="B87" s="207" t="s">
        <v>817</v>
      </c>
      <c r="C87" s="207" t="s">
        <v>1108</v>
      </c>
      <c r="D87" s="207" t="s">
        <v>1108</v>
      </c>
      <c r="E87" s="207" t="s">
        <v>1107</v>
      </c>
      <c r="F87" s="216" t="s">
        <v>1107</v>
      </c>
      <c r="G87" s="207" t="s">
        <v>876</v>
      </c>
      <c r="H87" s="207" t="s">
        <v>1109</v>
      </c>
    </row>
    <row r="88" spans="1:8">
      <c r="A88" s="207" t="str">
        <f t="shared" si="1"/>
        <v>MSC</v>
      </c>
      <c r="B88" s="207" t="s">
        <v>1021</v>
      </c>
      <c r="C88" s="207" t="s">
        <v>1386</v>
      </c>
      <c r="D88" s="207" t="s">
        <v>1386</v>
      </c>
      <c r="E88" s="207" t="s">
        <v>1269</v>
      </c>
      <c r="F88" s="216" t="s">
        <v>1269</v>
      </c>
      <c r="G88" s="207" t="s">
        <v>876</v>
      </c>
      <c r="H88" s="207" t="s">
        <v>956</v>
      </c>
    </row>
    <row r="89" spans="1:8">
      <c r="A89" s="207" t="str">
        <f t="shared" si="1"/>
        <v>PT</v>
      </c>
      <c r="B89" s="207" t="s">
        <v>175</v>
      </c>
      <c r="C89" s="207" t="s">
        <v>840</v>
      </c>
      <c r="D89" s="207" t="s">
        <v>1079</v>
      </c>
      <c r="E89" s="207" t="s">
        <v>840</v>
      </c>
      <c r="F89" s="216" t="s">
        <v>1079</v>
      </c>
      <c r="G89" s="207" t="s">
        <v>842</v>
      </c>
      <c r="H89" s="207" t="s">
        <v>1106</v>
      </c>
    </row>
    <row r="90" spans="1:8">
      <c r="A90" s="207" t="str">
        <f t="shared" si="1"/>
        <v>SAMART</v>
      </c>
      <c r="B90" s="207" t="s">
        <v>1023</v>
      </c>
      <c r="C90" s="207" t="s">
        <v>767</v>
      </c>
      <c r="D90" s="207" t="s">
        <v>1209</v>
      </c>
      <c r="E90" s="207" t="s">
        <v>767</v>
      </c>
      <c r="F90" s="216" t="s">
        <v>767</v>
      </c>
      <c r="G90" s="207" t="s">
        <v>876</v>
      </c>
      <c r="H90" s="207" t="s">
        <v>1408</v>
      </c>
    </row>
    <row r="91" spans="1:8">
      <c r="A91" s="207" t="str">
        <f t="shared" si="1"/>
        <v>SAMTEL</v>
      </c>
      <c r="B91" s="207" t="s">
        <v>1024</v>
      </c>
      <c r="C91" s="207" t="s">
        <v>858</v>
      </c>
      <c r="D91" s="207" t="s">
        <v>858</v>
      </c>
      <c r="E91" s="207" t="s">
        <v>858</v>
      </c>
      <c r="F91" s="216" t="s">
        <v>858</v>
      </c>
      <c r="G91" s="207" t="s">
        <v>842</v>
      </c>
      <c r="H91" s="207" t="s">
        <v>933</v>
      </c>
    </row>
    <row r="92" spans="1:8">
      <c r="A92" s="207" t="str">
        <f t="shared" si="1"/>
        <v>SDC</v>
      </c>
      <c r="B92" s="207" t="s">
        <v>1025</v>
      </c>
      <c r="C92" s="207" t="s">
        <v>1675</v>
      </c>
      <c r="D92" s="207" t="s">
        <v>1442</v>
      </c>
      <c r="E92" s="207" t="s">
        <v>1927</v>
      </c>
      <c r="F92" s="216" t="s">
        <v>1442</v>
      </c>
      <c r="G92" s="207" t="s">
        <v>1085</v>
      </c>
      <c r="H92" s="207" t="s">
        <v>2201</v>
      </c>
    </row>
    <row r="93" spans="1:8">
      <c r="A93" s="207" t="str">
        <f t="shared" si="1"/>
        <v>SIS</v>
      </c>
      <c r="B93" s="207" t="s">
        <v>147</v>
      </c>
      <c r="C93" s="207" t="s">
        <v>820</v>
      </c>
      <c r="D93" s="207" t="s">
        <v>2062</v>
      </c>
      <c r="E93" s="207" t="s">
        <v>820</v>
      </c>
      <c r="F93" s="216" t="s">
        <v>2062</v>
      </c>
      <c r="G93" s="207" t="s">
        <v>888</v>
      </c>
      <c r="H93" s="207" t="s">
        <v>2202</v>
      </c>
    </row>
    <row r="94" spans="1:8">
      <c r="A94" s="207" t="str">
        <f t="shared" si="1"/>
        <v>SKY</v>
      </c>
      <c r="B94" s="207" t="s">
        <v>144</v>
      </c>
      <c r="C94" s="207" t="s">
        <v>1386</v>
      </c>
      <c r="D94" s="207" t="s">
        <v>969</v>
      </c>
      <c r="E94" s="207" t="s">
        <v>1269</v>
      </c>
      <c r="F94" s="216" t="s">
        <v>969</v>
      </c>
      <c r="G94" s="207" t="s">
        <v>903</v>
      </c>
      <c r="H94" s="207" t="s">
        <v>2203</v>
      </c>
    </row>
    <row r="95" spans="1:8">
      <c r="A95" s="207" t="str">
        <f t="shared" si="1"/>
        <v>SVOA</v>
      </c>
      <c r="B95" s="207" t="s">
        <v>1032</v>
      </c>
      <c r="C95" s="207" t="s">
        <v>1563</v>
      </c>
      <c r="D95" s="207" t="s">
        <v>1356</v>
      </c>
      <c r="E95" s="207" t="s">
        <v>1563</v>
      </c>
      <c r="F95" s="216" t="s">
        <v>1356</v>
      </c>
      <c r="G95" s="207" t="s">
        <v>856</v>
      </c>
      <c r="H95" s="207" t="s">
        <v>1998</v>
      </c>
    </row>
    <row r="96" spans="1:8">
      <c r="A96" s="207" t="str">
        <f t="shared" si="1"/>
        <v>SYMC</v>
      </c>
      <c r="B96" s="207" t="s">
        <v>1037</v>
      </c>
      <c r="C96" s="207" t="s">
        <v>350</v>
      </c>
      <c r="D96" s="207" t="s">
        <v>350</v>
      </c>
      <c r="E96" s="207" t="s">
        <v>350</v>
      </c>
      <c r="F96" s="216" t="s">
        <v>350</v>
      </c>
      <c r="G96" s="207" t="s">
        <v>350</v>
      </c>
      <c r="H96" s="207" t="s">
        <v>350</v>
      </c>
    </row>
    <row r="97" spans="1:8">
      <c r="A97" s="207" t="str">
        <f t="shared" si="1"/>
        <v>SYNEX</v>
      </c>
      <c r="B97" s="207" t="s">
        <v>123</v>
      </c>
      <c r="C97" s="207" t="s">
        <v>878</v>
      </c>
      <c r="D97" s="207" t="s">
        <v>715</v>
      </c>
      <c r="E97" s="207" t="s">
        <v>879</v>
      </c>
      <c r="F97" s="216" t="s">
        <v>1174</v>
      </c>
      <c r="G97" s="207" t="s">
        <v>949</v>
      </c>
      <c r="H97" s="207" t="s">
        <v>2149</v>
      </c>
    </row>
    <row r="98" spans="1:8">
      <c r="A98" s="207" t="str">
        <f t="shared" si="1"/>
        <v>THCOM</v>
      </c>
      <c r="B98" s="207" t="s">
        <v>114</v>
      </c>
      <c r="C98" s="207" t="s">
        <v>799</v>
      </c>
      <c r="D98" s="207" t="s">
        <v>1181</v>
      </c>
      <c r="E98" s="207" t="s">
        <v>1095</v>
      </c>
      <c r="F98" s="216" t="s">
        <v>799</v>
      </c>
      <c r="G98" s="207" t="s">
        <v>880</v>
      </c>
      <c r="H98" s="207" t="s">
        <v>1408</v>
      </c>
    </row>
    <row r="99" spans="1:8">
      <c r="A99" s="207" t="str">
        <f t="shared" si="1"/>
        <v>TKC</v>
      </c>
      <c r="B99" s="207" t="s">
        <v>1041</v>
      </c>
      <c r="C99" s="207" t="s">
        <v>1907</v>
      </c>
      <c r="D99" s="207" t="s">
        <v>1907</v>
      </c>
      <c r="E99" s="207" t="s">
        <v>2047</v>
      </c>
      <c r="F99" s="216" t="s">
        <v>1907</v>
      </c>
      <c r="G99" s="207" t="s">
        <v>847</v>
      </c>
      <c r="H99" s="207" t="s">
        <v>847</v>
      </c>
    </row>
    <row r="100" spans="1:8">
      <c r="A100" s="207" t="str">
        <f t="shared" si="1"/>
        <v>TRUE</v>
      </c>
      <c r="B100" s="207" t="s">
        <v>351</v>
      </c>
      <c r="C100" s="207" t="s">
        <v>1538</v>
      </c>
      <c r="D100" s="207" t="s">
        <v>1008</v>
      </c>
      <c r="E100" s="207" t="s">
        <v>1172</v>
      </c>
      <c r="F100" s="216" t="s">
        <v>1290</v>
      </c>
      <c r="G100" s="207" t="s">
        <v>856</v>
      </c>
      <c r="H100" s="207" t="s">
        <v>2090</v>
      </c>
    </row>
    <row r="101" spans="1:8">
      <c r="A101" s="207" t="str">
        <f t="shared" si="1"/>
        <v>TWZ</v>
      </c>
      <c r="B101" s="207" t="s">
        <v>1045</v>
      </c>
      <c r="C101" s="207" t="s">
        <v>1880</v>
      </c>
      <c r="D101" s="207" t="s">
        <v>1046</v>
      </c>
      <c r="E101" s="207" t="s">
        <v>1880</v>
      </c>
      <c r="F101" s="216" t="s">
        <v>1046</v>
      </c>
      <c r="G101" s="207" t="s">
        <v>1085</v>
      </c>
      <c r="H101" s="207" t="s">
        <v>2204</v>
      </c>
    </row>
    <row r="102" spans="1:8">
      <c r="A102" s="207" t="str">
        <f t="shared" si="1"/>
        <v>CCET</v>
      </c>
      <c r="B102" s="207" t="s">
        <v>1047</v>
      </c>
      <c r="C102" s="207" t="s">
        <v>1048</v>
      </c>
      <c r="D102" s="207" t="s">
        <v>1048</v>
      </c>
      <c r="E102" s="207" t="s">
        <v>1050</v>
      </c>
      <c r="F102" s="216" t="s">
        <v>1048</v>
      </c>
      <c r="G102" s="207" t="s">
        <v>856</v>
      </c>
      <c r="H102" s="207" t="s">
        <v>2011</v>
      </c>
    </row>
    <row r="103" spans="1:8">
      <c r="A103" s="207" t="str">
        <f t="shared" si="1"/>
        <v>DELTA</v>
      </c>
      <c r="B103" s="207" t="s">
        <v>242</v>
      </c>
      <c r="C103" s="207" t="s">
        <v>2205</v>
      </c>
      <c r="D103" s="207" t="s">
        <v>2205</v>
      </c>
      <c r="E103" s="207" t="s">
        <v>2206</v>
      </c>
      <c r="F103" s="216" t="s">
        <v>2207</v>
      </c>
      <c r="G103" s="207" t="s">
        <v>2208</v>
      </c>
      <c r="H103" s="207" t="s">
        <v>2059</v>
      </c>
    </row>
    <row r="104" spans="1:8">
      <c r="A104" s="207" t="str">
        <f t="shared" si="1"/>
        <v>HANA</v>
      </c>
      <c r="B104" s="207" t="s">
        <v>2209</v>
      </c>
      <c r="C104" s="207" t="s">
        <v>2094</v>
      </c>
      <c r="D104" s="207" t="s">
        <v>2094</v>
      </c>
      <c r="E104" s="207" t="s">
        <v>1351</v>
      </c>
      <c r="F104" s="216" t="s">
        <v>2210</v>
      </c>
      <c r="G104" s="207" t="s">
        <v>956</v>
      </c>
      <c r="H104" s="207" t="s">
        <v>1055</v>
      </c>
    </row>
    <row r="105" spans="1:8">
      <c r="A105" s="207" t="str">
        <f t="shared" si="1"/>
        <v>KCE</v>
      </c>
      <c r="B105" s="207" t="s">
        <v>207</v>
      </c>
      <c r="C105" s="207" t="s">
        <v>798</v>
      </c>
      <c r="D105" s="207" t="s">
        <v>798</v>
      </c>
      <c r="E105" s="207" t="s">
        <v>2005</v>
      </c>
      <c r="F105" s="216" t="s">
        <v>1116</v>
      </c>
      <c r="G105" s="207" t="s">
        <v>937</v>
      </c>
      <c r="H105" s="207" t="s">
        <v>1235</v>
      </c>
    </row>
    <row r="106" spans="1:8">
      <c r="A106" s="207" t="str">
        <f t="shared" si="1"/>
        <v>METCO</v>
      </c>
      <c r="B106" s="207" t="s">
        <v>1054</v>
      </c>
      <c r="C106" s="207" t="s">
        <v>2211</v>
      </c>
      <c r="D106" s="207" t="s">
        <v>2211</v>
      </c>
      <c r="E106" s="207" t="s">
        <v>2212</v>
      </c>
      <c r="F106" s="216" t="s">
        <v>2065</v>
      </c>
      <c r="G106" s="207" t="s">
        <v>1055</v>
      </c>
      <c r="H106" s="207" t="s">
        <v>2213</v>
      </c>
    </row>
    <row r="107" spans="1:8">
      <c r="A107" s="207" t="str">
        <f t="shared" si="1"/>
        <v>NEX</v>
      </c>
      <c r="B107" s="207" t="s">
        <v>1056</v>
      </c>
      <c r="C107" s="207" t="s">
        <v>1808</v>
      </c>
      <c r="D107" s="207" t="s">
        <v>1320</v>
      </c>
      <c r="E107" s="207" t="s">
        <v>1808</v>
      </c>
      <c r="F107" s="216" t="s">
        <v>1976</v>
      </c>
      <c r="G107" s="207" t="s">
        <v>912</v>
      </c>
      <c r="H107" s="207" t="s">
        <v>1077</v>
      </c>
    </row>
    <row r="108" spans="1:8">
      <c r="A108" s="207" t="str">
        <f t="shared" si="1"/>
        <v>SMT</v>
      </c>
      <c r="B108" s="207" t="s">
        <v>142</v>
      </c>
      <c r="C108" s="207" t="s">
        <v>887</v>
      </c>
      <c r="D108" s="207" t="s">
        <v>1209</v>
      </c>
      <c r="E108" s="207" t="s">
        <v>874</v>
      </c>
      <c r="F108" s="216" t="s">
        <v>887</v>
      </c>
      <c r="G108" s="207" t="s">
        <v>876</v>
      </c>
      <c r="H108" s="207" t="s">
        <v>1007</v>
      </c>
    </row>
    <row r="109" spans="1:8">
      <c r="A109" s="207" t="str">
        <f t="shared" si="1"/>
        <v>SVI</v>
      </c>
      <c r="B109" s="207" t="s">
        <v>124</v>
      </c>
      <c r="C109" s="207" t="s">
        <v>1150</v>
      </c>
      <c r="D109" s="207" t="s">
        <v>970</v>
      </c>
      <c r="E109" s="207" t="s">
        <v>1324</v>
      </c>
      <c r="F109" s="216" t="s">
        <v>1542</v>
      </c>
      <c r="G109" s="207" t="s">
        <v>876</v>
      </c>
      <c r="H109" s="207" t="s">
        <v>1361</v>
      </c>
    </row>
    <row r="110" spans="1:8">
      <c r="A110" s="207" t="str">
        <f t="shared" si="1"/>
        <v>TEAM</v>
      </c>
      <c r="B110" s="207" t="s">
        <v>1059</v>
      </c>
      <c r="C110" s="207" t="s">
        <v>909</v>
      </c>
      <c r="D110" s="207" t="s">
        <v>1108</v>
      </c>
      <c r="E110" s="207" t="s">
        <v>2140</v>
      </c>
      <c r="F110" s="216" t="s">
        <v>1093</v>
      </c>
      <c r="G110" s="207" t="s">
        <v>935</v>
      </c>
      <c r="H110" s="207" t="s">
        <v>2020</v>
      </c>
    </row>
    <row r="111" spans="1:8">
      <c r="A111" s="207" t="str">
        <f t="shared" si="1"/>
        <v/>
      </c>
      <c r="D111" s="207" t="s">
        <v>2214</v>
      </c>
      <c r="E111" s="207" t="s">
        <v>2215</v>
      </c>
      <c r="F111" s="216" t="s">
        <v>2216</v>
      </c>
    </row>
    <row r="112" spans="1:8">
      <c r="A112" s="207" t="str">
        <f t="shared" si="1"/>
        <v/>
      </c>
      <c r="D112" s="207" t="s">
        <v>2217</v>
      </c>
      <c r="E112" s="207" t="s">
        <v>2218</v>
      </c>
      <c r="F112" s="216" t="s">
        <v>2219</v>
      </c>
    </row>
    <row r="113" spans="1:8">
      <c r="A113" s="207" t="str">
        <f t="shared" si="1"/>
        <v/>
      </c>
      <c r="D113" s="207" t="s">
        <v>2220</v>
      </c>
      <c r="E113" s="207" t="s">
        <v>2221</v>
      </c>
      <c r="F113" s="216" t="s">
        <v>2222</v>
      </c>
    </row>
    <row r="114" spans="1:8">
      <c r="A114" s="207" t="str">
        <f t="shared" si="1"/>
        <v/>
      </c>
      <c r="D114" s="207" t="s">
        <v>2223</v>
      </c>
      <c r="E114" s="207" t="s">
        <v>2224</v>
      </c>
      <c r="F114" s="216" t="s">
        <v>2225</v>
      </c>
    </row>
    <row r="115" spans="1:8">
      <c r="A115" s="207" t="str">
        <f t="shared" si="1"/>
        <v/>
      </c>
      <c r="D115" s="207" t="s">
        <v>2226</v>
      </c>
      <c r="E115" s="207" t="s">
        <v>2227</v>
      </c>
      <c r="F115" s="216" t="s">
        <v>2228</v>
      </c>
    </row>
    <row r="116" spans="1:8">
      <c r="A116" s="207" t="str">
        <f t="shared" si="1"/>
        <v/>
      </c>
      <c r="D116" s="207" t="s">
        <v>2229</v>
      </c>
      <c r="E116" s="207" t="s">
        <v>2230</v>
      </c>
      <c r="F116" s="216" t="s">
        <v>2231</v>
      </c>
    </row>
    <row r="117" spans="1:8">
      <c r="A117" s="207" t="str">
        <f t="shared" si="1"/>
        <v/>
      </c>
      <c r="D117" s="207" t="s">
        <v>2232</v>
      </c>
      <c r="E117" s="207" t="s">
        <v>2233</v>
      </c>
      <c r="F117" s="216" t="s">
        <v>2234</v>
      </c>
    </row>
    <row r="118" spans="1:8">
      <c r="A118" s="207" t="str">
        <f t="shared" si="1"/>
        <v/>
      </c>
      <c r="D118" s="207" t="s">
        <v>2235</v>
      </c>
      <c r="E118" s="207" t="s">
        <v>2236</v>
      </c>
      <c r="F118" s="216" t="s">
        <v>2237</v>
      </c>
    </row>
    <row r="119" spans="1:8">
      <c r="A119" s="207" t="str">
        <f t="shared" si="1"/>
        <v/>
      </c>
      <c r="D119" s="207" t="s">
        <v>2238</v>
      </c>
      <c r="E119" s="207" t="s">
        <v>2239</v>
      </c>
      <c r="F119" s="216" t="s">
        <v>2240</v>
      </c>
    </row>
    <row r="120" spans="1:8">
      <c r="A120" s="207" t="str">
        <f t="shared" si="1"/>
        <v>THL</v>
      </c>
      <c r="B120" s="207" t="s">
        <v>1062</v>
      </c>
      <c r="C120" s="207" t="s">
        <v>350</v>
      </c>
      <c r="D120" s="207" t="s">
        <v>350</v>
      </c>
      <c r="E120" s="207" t="s">
        <v>350</v>
      </c>
      <c r="F120" s="216" t="s">
        <v>350</v>
      </c>
      <c r="G120" s="207" t="s">
        <v>350</v>
      </c>
      <c r="H120" s="207" t="s">
        <v>350</v>
      </c>
    </row>
    <row r="121" spans="1:8">
      <c r="A121" s="207" t="str">
        <f t="shared" si="1"/>
        <v>7UP</v>
      </c>
      <c r="B121" s="207" t="s">
        <v>1063</v>
      </c>
      <c r="C121" s="207" t="s">
        <v>1373</v>
      </c>
      <c r="D121" s="207" t="s">
        <v>1329</v>
      </c>
      <c r="E121" s="207" t="s">
        <v>1373</v>
      </c>
      <c r="F121" s="216" t="s">
        <v>1329</v>
      </c>
      <c r="G121" s="207" t="s">
        <v>856</v>
      </c>
      <c r="H121" s="207" t="s">
        <v>2241</v>
      </c>
    </row>
    <row r="122" spans="1:8">
      <c r="A122" s="207" t="str">
        <f t="shared" si="1"/>
        <v>ABPIF</v>
      </c>
      <c r="B122" s="207" t="s">
        <v>1067</v>
      </c>
      <c r="C122" s="207" t="s">
        <v>1941</v>
      </c>
      <c r="D122" s="207" t="s">
        <v>1941</v>
      </c>
      <c r="E122" s="207" t="s">
        <v>1619</v>
      </c>
      <c r="F122" s="216" t="s">
        <v>1941</v>
      </c>
      <c r="G122" s="207" t="s">
        <v>847</v>
      </c>
      <c r="H122" s="207" t="s">
        <v>847</v>
      </c>
    </row>
    <row r="123" spans="1:8">
      <c r="A123" s="207" t="str">
        <f t="shared" si="1"/>
        <v>ACC</v>
      </c>
      <c r="B123" s="207" t="s">
        <v>1068</v>
      </c>
      <c r="C123" s="207" t="s">
        <v>1435</v>
      </c>
      <c r="D123" s="207" t="s">
        <v>1228</v>
      </c>
      <c r="E123" s="207" t="s">
        <v>1229</v>
      </c>
      <c r="F123" s="216" t="s">
        <v>1227</v>
      </c>
      <c r="G123" s="207" t="s">
        <v>831</v>
      </c>
      <c r="H123" s="207" t="s">
        <v>1090</v>
      </c>
    </row>
    <row r="124" spans="1:8">
      <c r="A124" s="207" t="str">
        <f t="shared" si="1"/>
        <v>ACE</v>
      </c>
      <c r="B124" s="207" t="s">
        <v>289</v>
      </c>
      <c r="C124" s="207" t="s">
        <v>1212</v>
      </c>
      <c r="D124" s="207" t="s">
        <v>1073</v>
      </c>
      <c r="E124" s="207" t="s">
        <v>1212</v>
      </c>
      <c r="F124" s="216" t="s">
        <v>1212</v>
      </c>
      <c r="G124" s="207" t="s">
        <v>847</v>
      </c>
      <c r="H124" s="207" t="s">
        <v>847</v>
      </c>
    </row>
    <row r="125" spans="1:8">
      <c r="A125" s="207" t="str">
        <f t="shared" si="1"/>
        <v>AGE</v>
      </c>
      <c r="B125" s="207" t="s">
        <v>1074</v>
      </c>
      <c r="C125" s="207" t="s">
        <v>698</v>
      </c>
      <c r="D125" s="207" t="s">
        <v>1188</v>
      </c>
      <c r="E125" s="207" t="s">
        <v>768</v>
      </c>
      <c r="F125" s="216" t="s">
        <v>1213</v>
      </c>
      <c r="G125" s="207" t="s">
        <v>917</v>
      </c>
      <c r="H125" s="207" t="s">
        <v>2242</v>
      </c>
    </row>
    <row r="126" spans="1:8">
      <c r="A126" s="207" t="str">
        <f t="shared" si="1"/>
        <v>AI</v>
      </c>
      <c r="B126" s="207" t="s">
        <v>1078</v>
      </c>
      <c r="C126" s="207" t="s">
        <v>812</v>
      </c>
      <c r="D126" s="207" t="s">
        <v>812</v>
      </c>
      <c r="E126" s="207" t="s">
        <v>812</v>
      </c>
      <c r="F126" s="216" t="s">
        <v>812</v>
      </c>
      <c r="G126" s="207" t="s">
        <v>847</v>
      </c>
      <c r="H126" s="207" t="s">
        <v>847</v>
      </c>
    </row>
    <row r="127" spans="1:8">
      <c r="A127" s="207" t="str">
        <f t="shared" si="1"/>
        <v>AIE</v>
      </c>
      <c r="B127" s="207" t="s">
        <v>1080</v>
      </c>
      <c r="C127" s="207" t="s">
        <v>1073</v>
      </c>
      <c r="D127" s="207" t="s">
        <v>1073</v>
      </c>
      <c r="E127" s="207" t="s">
        <v>1212</v>
      </c>
      <c r="F127" s="216" t="s">
        <v>1073</v>
      </c>
      <c r="G127" s="207" t="s">
        <v>847</v>
      </c>
      <c r="H127" s="207" t="s">
        <v>847</v>
      </c>
    </row>
    <row r="128" spans="1:8">
      <c r="A128" s="207" t="str">
        <f t="shared" si="1"/>
        <v>AKR</v>
      </c>
      <c r="B128" s="207" t="s">
        <v>1083</v>
      </c>
      <c r="C128" s="207" t="s">
        <v>1437</v>
      </c>
      <c r="D128" s="207" t="s">
        <v>1750</v>
      </c>
      <c r="E128" s="207" t="s">
        <v>1437</v>
      </c>
      <c r="F128" s="216" t="s">
        <v>1750</v>
      </c>
      <c r="G128" s="207" t="s">
        <v>1085</v>
      </c>
      <c r="H128" s="207" t="s">
        <v>2243</v>
      </c>
    </row>
    <row r="129" spans="1:8">
      <c r="A129" s="207" t="str">
        <f t="shared" si="1"/>
        <v>BAFS</v>
      </c>
      <c r="B129" s="207" t="s">
        <v>1086</v>
      </c>
      <c r="C129" s="207" t="s">
        <v>965</v>
      </c>
      <c r="D129" s="207" t="s">
        <v>1335</v>
      </c>
      <c r="E129" s="207" t="s">
        <v>775</v>
      </c>
      <c r="F129" s="216" t="s">
        <v>1344</v>
      </c>
      <c r="G129" s="207" t="s">
        <v>847</v>
      </c>
      <c r="H129" s="207" t="s">
        <v>847</v>
      </c>
    </row>
    <row r="130" spans="1:8">
      <c r="A130" s="207" t="str">
        <f t="shared" ref="A130:A193" si="2">IFERROR(LEFT(B130,FIND("&lt;",B130)-2),TRIM(B130))</f>
        <v>BANPU</v>
      </c>
      <c r="B130" s="207" t="s">
        <v>271</v>
      </c>
      <c r="C130" s="207" t="s">
        <v>1003</v>
      </c>
      <c r="D130" s="207" t="s">
        <v>778</v>
      </c>
      <c r="E130" s="207" t="s">
        <v>1003</v>
      </c>
      <c r="F130" s="216" t="s">
        <v>778</v>
      </c>
      <c r="G130" s="207" t="s">
        <v>949</v>
      </c>
      <c r="H130" s="207" t="s">
        <v>2244</v>
      </c>
    </row>
    <row r="131" spans="1:8">
      <c r="A131" s="207" t="str">
        <f t="shared" si="2"/>
        <v>BBGI</v>
      </c>
      <c r="B131" s="207" t="s">
        <v>1091</v>
      </c>
      <c r="C131" s="207" t="s">
        <v>978</v>
      </c>
      <c r="D131" s="207" t="s">
        <v>1038</v>
      </c>
      <c r="E131" s="207" t="s">
        <v>1079</v>
      </c>
      <c r="F131" s="216" t="s">
        <v>978</v>
      </c>
      <c r="G131" s="207" t="s">
        <v>842</v>
      </c>
      <c r="H131" s="207" t="s">
        <v>986</v>
      </c>
    </row>
    <row r="132" spans="1:8">
      <c r="A132" s="207" t="str">
        <f t="shared" si="2"/>
        <v>BCP</v>
      </c>
      <c r="B132" s="207" t="s">
        <v>267</v>
      </c>
      <c r="C132" s="207" t="s">
        <v>984</v>
      </c>
      <c r="D132" s="207" t="s">
        <v>802</v>
      </c>
      <c r="E132" s="207" t="s">
        <v>984</v>
      </c>
      <c r="F132" s="216" t="s">
        <v>802</v>
      </c>
      <c r="G132" s="207" t="s">
        <v>888</v>
      </c>
      <c r="H132" s="207" t="s">
        <v>2245</v>
      </c>
    </row>
    <row r="133" spans="1:8">
      <c r="A133" s="207" t="str">
        <f t="shared" si="2"/>
        <v>BCPG</v>
      </c>
      <c r="B133" s="207" t="s">
        <v>266</v>
      </c>
      <c r="C133" s="207" t="s">
        <v>969</v>
      </c>
      <c r="D133" s="207" t="s">
        <v>805</v>
      </c>
      <c r="E133" s="207" t="s">
        <v>969</v>
      </c>
      <c r="F133" s="216" t="s">
        <v>1270</v>
      </c>
      <c r="G133" s="207" t="s">
        <v>1031</v>
      </c>
      <c r="H133" s="207" t="s">
        <v>1278</v>
      </c>
    </row>
    <row r="134" spans="1:8">
      <c r="A134" s="207" t="str">
        <f t="shared" si="2"/>
        <v>BGRIM</v>
      </c>
      <c r="B134" s="207" t="s">
        <v>261</v>
      </c>
      <c r="C134" s="207" t="s">
        <v>2246</v>
      </c>
      <c r="D134" s="207" t="s">
        <v>2246</v>
      </c>
      <c r="E134" s="207" t="s">
        <v>1893</v>
      </c>
      <c r="F134" s="216" t="s">
        <v>2246</v>
      </c>
      <c r="G134" s="207" t="s">
        <v>899</v>
      </c>
      <c r="H134" s="207" t="s">
        <v>1255</v>
      </c>
    </row>
    <row r="135" spans="1:8">
      <c r="A135" s="207" t="str">
        <f t="shared" si="2"/>
        <v>BPP</v>
      </c>
      <c r="B135" s="207" t="s">
        <v>256</v>
      </c>
      <c r="C135" s="207" t="s">
        <v>1225</v>
      </c>
      <c r="D135" s="207" t="s">
        <v>1225</v>
      </c>
      <c r="E135" s="207" t="s">
        <v>815</v>
      </c>
      <c r="F135" s="216" t="s">
        <v>1225</v>
      </c>
      <c r="G135" s="207" t="s">
        <v>847</v>
      </c>
      <c r="H135" s="207" t="s">
        <v>847</v>
      </c>
    </row>
    <row r="136" spans="1:8">
      <c r="A136" s="207" t="str">
        <f t="shared" si="2"/>
        <v>BRRGIF</v>
      </c>
      <c r="B136" s="207" t="s">
        <v>1979</v>
      </c>
      <c r="C136" s="207" t="s">
        <v>923</v>
      </c>
      <c r="D136" s="207" t="s">
        <v>923</v>
      </c>
      <c r="E136" s="207" t="s">
        <v>923</v>
      </c>
      <c r="F136" s="216" t="s">
        <v>923</v>
      </c>
      <c r="G136" s="207" t="s">
        <v>847</v>
      </c>
      <c r="H136" s="207" t="s">
        <v>847</v>
      </c>
    </row>
    <row r="137" spans="1:8">
      <c r="A137" s="207" t="str">
        <f t="shared" si="2"/>
        <v>CKP</v>
      </c>
      <c r="B137" s="207" t="s">
        <v>249</v>
      </c>
      <c r="C137" s="207" t="s">
        <v>1416</v>
      </c>
      <c r="D137" s="207" t="s">
        <v>1416</v>
      </c>
      <c r="E137" s="207" t="s">
        <v>761</v>
      </c>
      <c r="F137" s="216" t="s">
        <v>1111</v>
      </c>
      <c r="G137" s="207" t="s">
        <v>847</v>
      </c>
      <c r="H137" s="207" t="s">
        <v>847</v>
      </c>
    </row>
    <row r="138" spans="1:8">
      <c r="A138" s="207" t="str">
        <f t="shared" si="2"/>
        <v>CV</v>
      </c>
      <c r="B138" s="207" t="s">
        <v>1099</v>
      </c>
      <c r="C138" s="207" t="s">
        <v>1219</v>
      </c>
      <c r="D138" s="207" t="s">
        <v>1219</v>
      </c>
      <c r="E138" s="207" t="s">
        <v>1220</v>
      </c>
      <c r="F138" s="216" t="s">
        <v>2120</v>
      </c>
      <c r="G138" s="207" t="s">
        <v>831</v>
      </c>
      <c r="H138" s="207" t="s">
        <v>881</v>
      </c>
    </row>
    <row r="139" spans="1:8">
      <c r="A139" s="207" t="str">
        <f t="shared" si="2"/>
        <v>DEMCO</v>
      </c>
      <c r="B139" s="207" t="s">
        <v>1103</v>
      </c>
      <c r="C139" s="207" t="s">
        <v>963</v>
      </c>
      <c r="D139" s="207" t="s">
        <v>901</v>
      </c>
      <c r="E139" s="207" t="s">
        <v>963</v>
      </c>
      <c r="F139" s="216" t="s">
        <v>963</v>
      </c>
      <c r="G139" s="207" t="s">
        <v>880</v>
      </c>
      <c r="H139" s="207" t="s">
        <v>2119</v>
      </c>
    </row>
    <row r="140" spans="1:8">
      <c r="A140" s="207" t="str">
        <f t="shared" si="2"/>
        <v>EA</v>
      </c>
      <c r="B140" s="207" t="s">
        <v>238</v>
      </c>
      <c r="C140" s="207" t="s">
        <v>2069</v>
      </c>
      <c r="D140" s="207" t="s">
        <v>2069</v>
      </c>
      <c r="E140" s="207" t="s">
        <v>2039</v>
      </c>
      <c r="F140" s="216" t="s">
        <v>1963</v>
      </c>
      <c r="G140" s="207" t="s">
        <v>899</v>
      </c>
      <c r="H140" s="207" t="s">
        <v>2247</v>
      </c>
    </row>
    <row r="141" spans="1:8">
      <c r="A141" s="207" t="str">
        <f t="shared" si="2"/>
        <v>EASTW</v>
      </c>
      <c r="B141" s="207" t="s">
        <v>237</v>
      </c>
      <c r="C141" s="207" t="s">
        <v>875</v>
      </c>
      <c r="D141" s="207" t="s">
        <v>873</v>
      </c>
      <c r="E141" s="207" t="s">
        <v>926</v>
      </c>
      <c r="F141" s="216" t="s">
        <v>873</v>
      </c>
      <c r="G141" s="207" t="s">
        <v>912</v>
      </c>
      <c r="H141" s="207" t="s">
        <v>2159</v>
      </c>
    </row>
    <row r="142" spans="1:8">
      <c r="A142" s="207" t="str">
        <f t="shared" si="2"/>
        <v>EGATIF</v>
      </c>
      <c r="B142" s="207" t="s">
        <v>2248</v>
      </c>
      <c r="C142" s="207" t="s">
        <v>943</v>
      </c>
      <c r="D142" s="207" t="s">
        <v>943</v>
      </c>
      <c r="E142" s="207" t="s">
        <v>804</v>
      </c>
      <c r="F142" s="216" t="s">
        <v>804</v>
      </c>
      <c r="G142" s="207" t="s">
        <v>935</v>
      </c>
      <c r="H142" s="207" t="s">
        <v>2249</v>
      </c>
    </row>
    <row r="143" spans="1:8">
      <c r="A143" s="207" t="str">
        <f t="shared" si="2"/>
        <v>EGCO</v>
      </c>
      <c r="B143" s="207" t="s">
        <v>235</v>
      </c>
      <c r="C143" s="207" t="s">
        <v>2250</v>
      </c>
      <c r="D143" s="207" t="s">
        <v>2250</v>
      </c>
      <c r="E143" s="207" t="s">
        <v>2251</v>
      </c>
      <c r="F143" s="216" t="s">
        <v>2250</v>
      </c>
      <c r="G143" s="207" t="s">
        <v>991</v>
      </c>
      <c r="H143" s="207" t="s">
        <v>1020</v>
      </c>
    </row>
    <row r="144" spans="1:8">
      <c r="A144" s="207" t="str">
        <f t="shared" si="2"/>
        <v>EP</v>
      </c>
      <c r="B144" s="207" t="s">
        <v>1110</v>
      </c>
      <c r="C144" s="207" t="s">
        <v>1447</v>
      </c>
      <c r="D144" s="207" t="s">
        <v>1447</v>
      </c>
      <c r="E144" s="207" t="s">
        <v>914</v>
      </c>
      <c r="F144" s="216" t="s">
        <v>914</v>
      </c>
      <c r="G144" s="207" t="s">
        <v>847</v>
      </c>
      <c r="H144" s="207" t="s">
        <v>847</v>
      </c>
    </row>
    <row r="145" spans="1:8">
      <c r="A145" s="207" t="str">
        <f t="shared" si="2"/>
        <v>ESSO</v>
      </c>
      <c r="B145" s="207" t="s">
        <v>232</v>
      </c>
      <c r="C145" s="207" t="s">
        <v>807</v>
      </c>
      <c r="D145" s="207" t="s">
        <v>1088</v>
      </c>
      <c r="E145" s="207" t="s">
        <v>1176</v>
      </c>
      <c r="F145" s="216" t="s">
        <v>807</v>
      </c>
      <c r="G145" s="207" t="s">
        <v>847</v>
      </c>
      <c r="H145" s="207" t="s">
        <v>847</v>
      </c>
    </row>
    <row r="146" spans="1:8">
      <c r="A146" s="207" t="str">
        <f t="shared" si="2"/>
        <v>ETC</v>
      </c>
      <c r="B146" s="207" t="s">
        <v>1114</v>
      </c>
      <c r="C146" s="207" t="s">
        <v>2007</v>
      </c>
      <c r="D146" s="207" t="s">
        <v>1014</v>
      </c>
      <c r="E146" s="207" t="s">
        <v>883</v>
      </c>
      <c r="F146" s="216" t="s">
        <v>1014</v>
      </c>
      <c r="G146" s="207" t="s">
        <v>917</v>
      </c>
      <c r="H146" s="207" t="s">
        <v>2252</v>
      </c>
    </row>
    <row r="147" spans="1:8">
      <c r="A147" s="207" t="str">
        <f t="shared" si="2"/>
        <v>GPSC</v>
      </c>
      <c r="B147" s="207" t="s">
        <v>227</v>
      </c>
      <c r="C147" s="207" t="s">
        <v>1981</v>
      </c>
      <c r="D147" s="207" t="s">
        <v>1981</v>
      </c>
      <c r="E147" s="207" t="s">
        <v>1928</v>
      </c>
      <c r="F147" s="216" t="s">
        <v>1981</v>
      </c>
      <c r="G147" s="207" t="s">
        <v>966</v>
      </c>
      <c r="H147" s="207" t="s">
        <v>2253</v>
      </c>
    </row>
    <row r="148" spans="1:8">
      <c r="A148" s="207" t="str">
        <f t="shared" si="2"/>
        <v>GREEN</v>
      </c>
      <c r="B148" s="207" t="s">
        <v>1115</v>
      </c>
      <c r="C148" s="207" t="s">
        <v>1483</v>
      </c>
      <c r="D148" s="207" t="s">
        <v>2038</v>
      </c>
      <c r="E148" s="207" t="s">
        <v>1483</v>
      </c>
      <c r="F148" s="216" t="s">
        <v>2038</v>
      </c>
      <c r="G148" s="207" t="s">
        <v>1085</v>
      </c>
      <c r="H148" s="207" t="s">
        <v>967</v>
      </c>
    </row>
    <row r="149" spans="1:8">
      <c r="A149" s="207" t="str">
        <f t="shared" si="2"/>
        <v>GULF</v>
      </c>
      <c r="B149" s="207" t="s">
        <v>226</v>
      </c>
      <c r="C149" s="207" t="s">
        <v>1982</v>
      </c>
      <c r="D149" s="207" t="s">
        <v>2254</v>
      </c>
      <c r="E149" s="207" t="s">
        <v>2255</v>
      </c>
      <c r="F149" s="216" t="s">
        <v>2072</v>
      </c>
      <c r="G149" s="207" t="s">
        <v>899</v>
      </c>
      <c r="H149" s="207" t="s">
        <v>2256</v>
      </c>
    </row>
    <row r="150" spans="1:8">
      <c r="A150" s="207" t="str">
        <f t="shared" si="2"/>
        <v>GUNKUL</v>
      </c>
      <c r="B150" s="207" t="s">
        <v>2073</v>
      </c>
      <c r="C150" s="207" t="s">
        <v>926</v>
      </c>
      <c r="D150" s="207" t="s">
        <v>926</v>
      </c>
      <c r="E150" s="207" t="s">
        <v>963</v>
      </c>
      <c r="F150" s="216" t="s">
        <v>926</v>
      </c>
      <c r="G150" s="207" t="s">
        <v>847</v>
      </c>
      <c r="H150" s="207" t="s">
        <v>847</v>
      </c>
    </row>
    <row r="151" spans="1:8">
      <c r="A151" s="207" t="str">
        <f t="shared" si="2"/>
        <v>IFEC</v>
      </c>
      <c r="B151" s="207" t="s">
        <v>1117</v>
      </c>
      <c r="C151" s="207" t="s">
        <v>350</v>
      </c>
      <c r="D151" s="207" t="s">
        <v>350</v>
      </c>
      <c r="E151" s="207" t="s">
        <v>350</v>
      </c>
      <c r="F151" s="216" t="s">
        <v>350</v>
      </c>
      <c r="G151" s="207" t="s">
        <v>350</v>
      </c>
      <c r="H151" s="207" t="s">
        <v>350</v>
      </c>
    </row>
    <row r="152" spans="1:8">
      <c r="A152" s="207" t="str">
        <f t="shared" si="2"/>
        <v>IRPC</v>
      </c>
      <c r="B152" s="207" t="s">
        <v>216</v>
      </c>
      <c r="C152" s="207" t="s">
        <v>1104</v>
      </c>
      <c r="D152" s="207" t="s">
        <v>2257</v>
      </c>
      <c r="E152" s="207" t="s">
        <v>1104</v>
      </c>
      <c r="F152" s="216" t="s">
        <v>2257</v>
      </c>
      <c r="G152" s="207" t="s">
        <v>917</v>
      </c>
      <c r="H152" s="207" t="s">
        <v>2202</v>
      </c>
    </row>
    <row r="153" spans="1:8">
      <c r="A153" s="207" t="str">
        <f t="shared" si="2"/>
        <v>JR</v>
      </c>
      <c r="B153" s="207" t="s">
        <v>311</v>
      </c>
      <c r="C153" s="207" t="s">
        <v>859</v>
      </c>
      <c r="D153" s="207" t="s">
        <v>1058</v>
      </c>
      <c r="E153" s="207" t="s">
        <v>1878</v>
      </c>
      <c r="F153" s="216" t="s">
        <v>1120</v>
      </c>
      <c r="G153" s="207" t="s">
        <v>876</v>
      </c>
      <c r="H153" s="207" t="s">
        <v>1921</v>
      </c>
    </row>
    <row r="154" spans="1:8">
      <c r="A154" s="207" t="str">
        <f t="shared" si="2"/>
        <v>KBSPIF</v>
      </c>
      <c r="B154" s="207" t="s">
        <v>2258</v>
      </c>
      <c r="C154" s="207" t="s">
        <v>848</v>
      </c>
      <c r="D154" s="207" t="s">
        <v>1095</v>
      </c>
      <c r="E154" s="207" t="s">
        <v>848</v>
      </c>
      <c r="F154" s="216" t="s">
        <v>1095</v>
      </c>
      <c r="G154" s="207" t="s">
        <v>880</v>
      </c>
      <c r="H154" s="207" t="s">
        <v>1007</v>
      </c>
    </row>
    <row r="155" spans="1:8">
      <c r="A155" s="207" t="str">
        <f t="shared" si="2"/>
        <v>LANNA</v>
      </c>
      <c r="B155" s="207" t="s">
        <v>1122</v>
      </c>
      <c r="C155" s="207" t="s">
        <v>833</v>
      </c>
      <c r="D155" s="207" t="s">
        <v>834</v>
      </c>
      <c r="E155" s="207" t="s">
        <v>715</v>
      </c>
      <c r="F155" s="216" t="s">
        <v>834</v>
      </c>
      <c r="G155" s="207" t="s">
        <v>949</v>
      </c>
      <c r="H155" s="207" t="s">
        <v>2029</v>
      </c>
    </row>
    <row r="156" spans="1:8">
      <c r="A156" s="207" t="str">
        <f t="shared" si="2"/>
        <v>MDX</v>
      </c>
      <c r="B156" s="207" t="s">
        <v>1124</v>
      </c>
      <c r="C156" s="207" t="s">
        <v>1057</v>
      </c>
      <c r="D156" s="207" t="s">
        <v>699</v>
      </c>
      <c r="E156" s="207" t="s">
        <v>1057</v>
      </c>
      <c r="F156" s="216" t="s">
        <v>699</v>
      </c>
      <c r="G156" s="207" t="s">
        <v>1250</v>
      </c>
      <c r="H156" s="207" t="s">
        <v>2259</v>
      </c>
    </row>
    <row r="157" spans="1:8">
      <c r="A157" s="207" t="str">
        <f t="shared" si="2"/>
        <v>NOVA</v>
      </c>
      <c r="B157" s="207" t="s">
        <v>1125</v>
      </c>
      <c r="C157" s="207" t="s">
        <v>848</v>
      </c>
      <c r="D157" s="207" t="s">
        <v>848</v>
      </c>
      <c r="E157" s="207" t="s">
        <v>776</v>
      </c>
      <c r="F157" s="216" t="s">
        <v>848</v>
      </c>
      <c r="G157" s="207" t="s">
        <v>912</v>
      </c>
      <c r="H157" s="207" t="s">
        <v>1191</v>
      </c>
    </row>
    <row r="158" spans="1:8">
      <c r="A158" s="207" t="str">
        <f t="shared" si="2"/>
        <v>OR</v>
      </c>
      <c r="B158" s="207" t="s">
        <v>317</v>
      </c>
      <c r="C158" s="207" t="s">
        <v>1867</v>
      </c>
      <c r="D158" s="207" t="s">
        <v>2260</v>
      </c>
      <c r="E158" s="207" t="s">
        <v>1042</v>
      </c>
      <c r="F158" s="216" t="s">
        <v>1311</v>
      </c>
      <c r="G158" s="207" t="s">
        <v>912</v>
      </c>
      <c r="H158" s="207" t="s">
        <v>1133</v>
      </c>
    </row>
    <row r="159" spans="1:8">
      <c r="A159" s="207" t="str">
        <f t="shared" si="2"/>
        <v>PCC</v>
      </c>
      <c r="B159" s="207" t="s">
        <v>1882</v>
      </c>
      <c r="C159" s="207" t="s">
        <v>896</v>
      </c>
      <c r="D159" s="207" t="s">
        <v>1157</v>
      </c>
      <c r="E159" s="207" t="s">
        <v>2060</v>
      </c>
      <c r="F159" s="216" t="s">
        <v>896</v>
      </c>
      <c r="G159" s="207" t="s">
        <v>856</v>
      </c>
      <c r="H159" s="207" t="s">
        <v>1020</v>
      </c>
    </row>
    <row r="160" spans="1:8">
      <c r="A160" s="207" t="str">
        <f t="shared" si="2"/>
        <v>PRIME</v>
      </c>
      <c r="B160" s="207" t="s">
        <v>177</v>
      </c>
      <c r="C160" s="207" t="s">
        <v>1852</v>
      </c>
      <c r="D160" s="207" t="s">
        <v>1852</v>
      </c>
      <c r="E160" s="207" t="s">
        <v>1332</v>
      </c>
      <c r="F160" s="216" t="s">
        <v>1332</v>
      </c>
      <c r="G160" s="207" t="s">
        <v>847</v>
      </c>
      <c r="H160" s="207" t="s">
        <v>847</v>
      </c>
    </row>
    <row r="161" spans="1:8">
      <c r="A161" s="207" t="str">
        <f t="shared" si="2"/>
        <v>PTG</v>
      </c>
      <c r="B161" s="207" t="s">
        <v>2074</v>
      </c>
      <c r="C161" s="207" t="s">
        <v>1262</v>
      </c>
      <c r="D161" s="207" t="s">
        <v>950</v>
      </c>
      <c r="E161" s="207" t="s">
        <v>771</v>
      </c>
      <c r="F161" s="216" t="s">
        <v>950</v>
      </c>
      <c r="G161" s="207" t="s">
        <v>912</v>
      </c>
      <c r="H161" s="207" t="s">
        <v>2037</v>
      </c>
    </row>
    <row r="162" spans="1:8">
      <c r="A162" s="207" t="str">
        <f t="shared" si="2"/>
        <v>PTT</v>
      </c>
      <c r="B162" s="207" t="s">
        <v>174</v>
      </c>
      <c r="C162" s="207" t="s">
        <v>939</v>
      </c>
      <c r="D162" s="207" t="s">
        <v>953</v>
      </c>
      <c r="E162" s="207" t="s">
        <v>811</v>
      </c>
      <c r="F162" s="216" t="s">
        <v>953</v>
      </c>
      <c r="G162" s="207" t="s">
        <v>966</v>
      </c>
      <c r="H162" s="207" t="s">
        <v>927</v>
      </c>
    </row>
    <row r="163" spans="1:8">
      <c r="A163" s="207" t="str">
        <f t="shared" si="2"/>
        <v>PTTEP</v>
      </c>
      <c r="B163" s="207" t="s">
        <v>173</v>
      </c>
      <c r="C163" s="207" t="s">
        <v>2261</v>
      </c>
      <c r="D163" s="207" t="s">
        <v>2262</v>
      </c>
      <c r="E163" s="207" t="s">
        <v>2075</v>
      </c>
      <c r="F163" s="216" t="s">
        <v>2263</v>
      </c>
      <c r="G163" s="207" t="s">
        <v>2014</v>
      </c>
      <c r="H163" s="207" t="s">
        <v>1983</v>
      </c>
    </row>
    <row r="164" spans="1:8">
      <c r="A164" s="207" t="str">
        <f t="shared" si="2"/>
        <v>QTC</v>
      </c>
      <c r="B164" s="207" t="s">
        <v>1129</v>
      </c>
      <c r="C164" s="207" t="s">
        <v>1290</v>
      </c>
      <c r="D164" s="207" t="s">
        <v>1290</v>
      </c>
      <c r="E164" s="207" t="s">
        <v>1538</v>
      </c>
      <c r="F164" s="216" t="s">
        <v>1290</v>
      </c>
      <c r="G164" s="207" t="s">
        <v>847</v>
      </c>
      <c r="H164" s="207" t="s">
        <v>847</v>
      </c>
    </row>
    <row r="165" spans="1:8">
      <c r="A165" s="207" t="str">
        <f t="shared" si="2"/>
        <v>RATCH</v>
      </c>
      <c r="B165" s="207" t="s">
        <v>169</v>
      </c>
      <c r="C165" s="207" t="s">
        <v>810</v>
      </c>
      <c r="D165" s="207" t="s">
        <v>1051</v>
      </c>
      <c r="E165" s="207" t="s">
        <v>1884</v>
      </c>
      <c r="F165" s="216" t="s">
        <v>1051</v>
      </c>
      <c r="G165" s="207" t="s">
        <v>966</v>
      </c>
      <c r="H165" s="207" t="s">
        <v>1973</v>
      </c>
    </row>
    <row r="166" spans="1:8">
      <c r="A166" s="207" t="str">
        <f t="shared" si="2"/>
        <v>RPC</v>
      </c>
      <c r="B166" s="207" t="s">
        <v>1136</v>
      </c>
      <c r="C166" s="207" t="s">
        <v>1162</v>
      </c>
      <c r="D166" s="207" t="s">
        <v>906</v>
      </c>
      <c r="E166" s="207" t="s">
        <v>1162</v>
      </c>
      <c r="F166" s="216" t="s">
        <v>906</v>
      </c>
      <c r="G166" s="207" t="s">
        <v>1085</v>
      </c>
      <c r="H166" s="207" t="s">
        <v>2264</v>
      </c>
    </row>
    <row r="167" spans="1:8">
      <c r="A167" s="207" t="str">
        <f t="shared" si="2"/>
        <v>SCG</v>
      </c>
      <c r="B167" s="207" t="s">
        <v>1137</v>
      </c>
      <c r="C167" s="207" t="s">
        <v>1130</v>
      </c>
      <c r="D167" s="207" t="s">
        <v>1130</v>
      </c>
      <c r="E167" s="207" t="s">
        <v>1112</v>
      </c>
      <c r="F167" s="216" t="s">
        <v>923</v>
      </c>
      <c r="G167" s="207" t="s">
        <v>917</v>
      </c>
      <c r="H167" s="207" t="s">
        <v>2001</v>
      </c>
    </row>
    <row r="168" spans="1:8">
      <c r="A168" s="207" t="str">
        <f t="shared" si="2"/>
        <v>SCI</v>
      </c>
      <c r="B168" s="207" t="s">
        <v>1138</v>
      </c>
      <c r="C168" s="207" t="s">
        <v>1896</v>
      </c>
      <c r="D168" s="207" t="s">
        <v>1886</v>
      </c>
      <c r="E168" s="207" t="s">
        <v>1805</v>
      </c>
      <c r="F168" s="216" t="s">
        <v>1885</v>
      </c>
      <c r="G168" s="207" t="s">
        <v>1085</v>
      </c>
      <c r="H168" s="207" t="s">
        <v>933</v>
      </c>
    </row>
    <row r="169" spans="1:8">
      <c r="A169" s="207" t="str">
        <f t="shared" si="2"/>
        <v>SCN</v>
      </c>
      <c r="B169" s="207" t="s">
        <v>155</v>
      </c>
      <c r="C169" s="207" t="s">
        <v>1101</v>
      </c>
      <c r="D169" s="207" t="s">
        <v>1101</v>
      </c>
      <c r="E169" s="207" t="s">
        <v>1375</v>
      </c>
      <c r="F169" s="216" t="s">
        <v>1101</v>
      </c>
      <c r="G169" s="207" t="s">
        <v>856</v>
      </c>
      <c r="H169" s="207" t="s">
        <v>2194</v>
      </c>
    </row>
    <row r="170" spans="1:8">
      <c r="A170" s="207" t="str">
        <f t="shared" si="2"/>
        <v>SGP</v>
      </c>
      <c r="B170" s="207" t="s">
        <v>1142</v>
      </c>
      <c r="C170" s="207" t="s">
        <v>1269</v>
      </c>
      <c r="D170" s="207" t="s">
        <v>1386</v>
      </c>
      <c r="E170" s="207" t="s">
        <v>825</v>
      </c>
      <c r="F170" s="216" t="s">
        <v>1269</v>
      </c>
      <c r="G170" s="207" t="s">
        <v>847</v>
      </c>
      <c r="H170" s="207" t="s">
        <v>847</v>
      </c>
    </row>
    <row r="171" spans="1:8">
      <c r="A171" s="207" t="str">
        <f t="shared" si="2"/>
        <v>SKE</v>
      </c>
      <c r="B171" s="207" t="s">
        <v>1143</v>
      </c>
      <c r="C171" s="207" t="s">
        <v>1334</v>
      </c>
      <c r="D171" s="207" t="s">
        <v>1868</v>
      </c>
      <c r="E171" s="207" t="s">
        <v>1334</v>
      </c>
      <c r="F171" s="216" t="s">
        <v>1584</v>
      </c>
      <c r="G171" s="207" t="s">
        <v>847</v>
      </c>
      <c r="H171" s="207" t="s">
        <v>847</v>
      </c>
    </row>
    <row r="172" spans="1:8">
      <c r="A172" s="207" t="str">
        <f t="shared" si="2"/>
        <v>SOLAR</v>
      </c>
      <c r="B172" s="207" t="s">
        <v>1148</v>
      </c>
      <c r="C172" s="207" t="s">
        <v>1410</v>
      </c>
      <c r="D172" s="207" t="s">
        <v>906</v>
      </c>
      <c r="E172" s="207" t="s">
        <v>1162</v>
      </c>
      <c r="F172" s="216" t="s">
        <v>1410</v>
      </c>
      <c r="G172" s="207" t="s">
        <v>1085</v>
      </c>
      <c r="H172" s="207" t="s">
        <v>2043</v>
      </c>
    </row>
    <row r="173" spans="1:8">
      <c r="A173" s="207" t="str">
        <f t="shared" si="2"/>
        <v>SPCG</v>
      </c>
      <c r="B173" s="207" t="s">
        <v>137</v>
      </c>
      <c r="C173" s="207" t="s">
        <v>1438</v>
      </c>
      <c r="D173" s="207" t="s">
        <v>751</v>
      </c>
      <c r="E173" s="207" t="s">
        <v>816</v>
      </c>
      <c r="F173" s="216" t="s">
        <v>816</v>
      </c>
      <c r="G173" s="207" t="s">
        <v>847</v>
      </c>
      <c r="H173" s="207" t="s">
        <v>847</v>
      </c>
    </row>
    <row r="174" spans="1:8">
      <c r="A174" s="207" t="str">
        <f t="shared" si="2"/>
        <v>SPRC</v>
      </c>
      <c r="B174" s="207" t="s">
        <v>136</v>
      </c>
      <c r="C174" s="207" t="s">
        <v>989</v>
      </c>
      <c r="D174" s="207" t="s">
        <v>1207</v>
      </c>
      <c r="E174" s="207" t="s">
        <v>1121</v>
      </c>
      <c r="F174" s="216" t="s">
        <v>990</v>
      </c>
      <c r="G174" s="207" t="s">
        <v>880</v>
      </c>
      <c r="H174" s="207" t="s">
        <v>1156</v>
      </c>
    </row>
    <row r="175" spans="1:8">
      <c r="A175" s="207" t="str">
        <f t="shared" si="2"/>
        <v>SSP</v>
      </c>
      <c r="B175" s="207" t="s">
        <v>133</v>
      </c>
      <c r="C175" s="207" t="s">
        <v>1391</v>
      </c>
      <c r="D175" s="207" t="s">
        <v>969</v>
      </c>
      <c r="E175" s="207" t="s">
        <v>1151</v>
      </c>
      <c r="F175" s="216" t="s">
        <v>1386</v>
      </c>
      <c r="G175" s="207" t="s">
        <v>1031</v>
      </c>
      <c r="H175" s="207" t="s">
        <v>2265</v>
      </c>
    </row>
    <row r="176" spans="1:8">
      <c r="A176" s="207" t="str">
        <f t="shared" si="2"/>
        <v>SUPER</v>
      </c>
      <c r="B176" s="207" t="s">
        <v>126</v>
      </c>
      <c r="C176" s="207" t="s">
        <v>1768</v>
      </c>
      <c r="D176" s="207" t="s">
        <v>1768</v>
      </c>
      <c r="E176" s="207" t="s">
        <v>1373</v>
      </c>
      <c r="F176" s="216" t="s">
        <v>1768</v>
      </c>
      <c r="G176" s="207" t="s">
        <v>847</v>
      </c>
      <c r="H176" s="207" t="s">
        <v>847</v>
      </c>
    </row>
    <row r="177" spans="1:8">
      <c r="A177" s="207" t="str">
        <f t="shared" si="2"/>
        <v>SUPEREIF</v>
      </c>
      <c r="B177" s="207" t="s">
        <v>2077</v>
      </c>
      <c r="C177" s="207" t="s">
        <v>825</v>
      </c>
      <c r="D177" s="207" t="s">
        <v>825</v>
      </c>
      <c r="E177" s="207" t="s">
        <v>1271</v>
      </c>
      <c r="F177" s="216" t="s">
        <v>825</v>
      </c>
      <c r="G177" s="207" t="s">
        <v>847</v>
      </c>
      <c r="H177" s="207" t="s">
        <v>847</v>
      </c>
    </row>
    <row r="178" spans="1:8">
      <c r="A178" s="207" t="str">
        <f t="shared" si="2"/>
        <v>SUSCO</v>
      </c>
      <c r="B178" s="207" t="s">
        <v>125</v>
      </c>
      <c r="C178" s="207" t="s">
        <v>1057</v>
      </c>
      <c r="D178" s="207" t="s">
        <v>1846</v>
      </c>
      <c r="E178" s="207" t="s">
        <v>1057</v>
      </c>
      <c r="F178" s="216" t="s">
        <v>699</v>
      </c>
      <c r="G178" s="207" t="s">
        <v>2266</v>
      </c>
      <c r="H178" s="207" t="s">
        <v>2068</v>
      </c>
    </row>
    <row r="179" spans="1:8">
      <c r="A179" s="207" t="str">
        <f t="shared" si="2"/>
        <v>TAE</v>
      </c>
      <c r="B179" s="207" t="s">
        <v>1158</v>
      </c>
      <c r="C179" s="207" t="s">
        <v>1609</v>
      </c>
      <c r="D179" s="207" t="s">
        <v>1588</v>
      </c>
      <c r="E179" s="207" t="s">
        <v>1609</v>
      </c>
      <c r="F179" s="216" t="s">
        <v>1588</v>
      </c>
      <c r="G179" s="207" t="s">
        <v>1085</v>
      </c>
      <c r="H179" s="207" t="s">
        <v>1425</v>
      </c>
    </row>
    <row r="180" spans="1:8">
      <c r="A180" s="207" t="str">
        <f t="shared" si="2"/>
        <v>TCC</v>
      </c>
      <c r="B180" s="207" t="s">
        <v>1161</v>
      </c>
      <c r="C180" s="207" t="s">
        <v>1162</v>
      </c>
      <c r="D180" s="207" t="s">
        <v>906</v>
      </c>
      <c r="E180" s="207" t="s">
        <v>2076</v>
      </c>
      <c r="F180" s="216" t="s">
        <v>1410</v>
      </c>
      <c r="G180" s="207" t="s">
        <v>1085</v>
      </c>
      <c r="H180" s="207" t="s">
        <v>2043</v>
      </c>
    </row>
    <row r="181" spans="1:8">
      <c r="A181" s="207" t="str">
        <f t="shared" si="2"/>
        <v>TGE</v>
      </c>
      <c r="B181" s="207" t="s">
        <v>1889</v>
      </c>
      <c r="C181" s="207" t="s">
        <v>1850</v>
      </c>
      <c r="D181" s="207" t="s">
        <v>1850</v>
      </c>
      <c r="E181" s="207" t="s">
        <v>1139</v>
      </c>
      <c r="F181" s="216" t="s">
        <v>1139</v>
      </c>
      <c r="G181" s="207" t="s">
        <v>831</v>
      </c>
      <c r="H181" s="207" t="s">
        <v>1140</v>
      </c>
    </row>
    <row r="182" spans="1:8">
      <c r="A182" s="207" t="str">
        <f t="shared" si="2"/>
        <v>TOP</v>
      </c>
      <c r="B182" s="207" t="s">
        <v>102</v>
      </c>
      <c r="C182" s="207" t="s">
        <v>2000</v>
      </c>
      <c r="D182" s="207" t="s">
        <v>1016</v>
      </c>
      <c r="E182" s="207" t="s">
        <v>2000</v>
      </c>
      <c r="F182" s="216" t="s">
        <v>1015</v>
      </c>
      <c r="G182" s="207" t="s">
        <v>888</v>
      </c>
      <c r="H182" s="207" t="s">
        <v>2194</v>
      </c>
    </row>
    <row r="183" spans="1:8">
      <c r="A183" s="207" t="str">
        <f t="shared" si="2"/>
        <v>TPIPP</v>
      </c>
      <c r="B183" s="207" t="s">
        <v>98</v>
      </c>
      <c r="C183" s="207" t="s">
        <v>1853</v>
      </c>
      <c r="D183" s="207" t="s">
        <v>1681</v>
      </c>
      <c r="E183" s="207" t="s">
        <v>1853</v>
      </c>
      <c r="F183" s="216" t="s">
        <v>1061</v>
      </c>
      <c r="G183" s="207" t="s">
        <v>856</v>
      </c>
      <c r="H183" s="207" t="s">
        <v>1973</v>
      </c>
    </row>
    <row r="184" spans="1:8">
      <c r="A184" s="207" t="str">
        <f t="shared" si="2"/>
        <v>TSE</v>
      </c>
      <c r="B184" s="207" t="s">
        <v>96</v>
      </c>
      <c r="C184" s="207" t="s">
        <v>1164</v>
      </c>
      <c r="D184" s="207" t="s">
        <v>1164</v>
      </c>
      <c r="E184" s="207" t="s">
        <v>1163</v>
      </c>
      <c r="F184" s="216" t="s">
        <v>1164</v>
      </c>
      <c r="G184" s="207" t="s">
        <v>847</v>
      </c>
      <c r="H184" s="207" t="s">
        <v>847</v>
      </c>
    </row>
    <row r="185" spans="1:8">
      <c r="A185" s="207" t="str">
        <f t="shared" si="2"/>
        <v>TTW</v>
      </c>
      <c r="B185" s="207" t="s">
        <v>92</v>
      </c>
      <c r="C185" s="207" t="s">
        <v>1198</v>
      </c>
      <c r="D185" s="207" t="s">
        <v>1303</v>
      </c>
      <c r="E185" s="207" t="s">
        <v>1019</v>
      </c>
      <c r="F185" s="216" t="s">
        <v>1303</v>
      </c>
      <c r="G185" s="207" t="s">
        <v>912</v>
      </c>
      <c r="H185" s="207" t="s">
        <v>2267</v>
      </c>
    </row>
    <row r="186" spans="1:8">
      <c r="A186" s="207" t="str">
        <f t="shared" si="2"/>
        <v>UBE</v>
      </c>
      <c r="B186" s="207" t="s">
        <v>709</v>
      </c>
      <c r="C186" s="207" t="s">
        <v>757</v>
      </c>
      <c r="D186" s="207" t="s">
        <v>1644</v>
      </c>
      <c r="E186" s="207" t="s">
        <v>1625</v>
      </c>
      <c r="F186" s="216" t="s">
        <v>1626</v>
      </c>
      <c r="G186" s="207" t="s">
        <v>856</v>
      </c>
      <c r="H186" s="207" t="s">
        <v>2268</v>
      </c>
    </row>
    <row r="187" spans="1:8">
      <c r="A187" s="207" t="str">
        <f t="shared" si="2"/>
        <v>WHAUP</v>
      </c>
      <c r="B187" s="207" t="s">
        <v>2078</v>
      </c>
      <c r="C187" s="207" t="s">
        <v>1412</v>
      </c>
      <c r="D187" s="207" t="s">
        <v>1281</v>
      </c>
      <c r="E187" s="207" t="s">
        <v>1412</v>
      </c>
      <c r="F187" s="216" t="s">
        <v>892</v>
      </c>
      <c r="G187" s="207" t="s">
        <v>856</v>
      </c>
      <c r="H187" s="207" t="s">
        <v>1892</v>
      </c>
    </row>
    <row r="188" spans="1:8">
      <c r="A188" s="207" t="str">
        <f t="shared" si="2"/>
        <v>WP</v>
      </c>
      <c r="B188" s="207" t="s">
        <v>1168</v>
      </c>
      <c r="C188" s="207" t="s">
        <v>1043</v>
      </c>
      <c r="D188" s="207" t="s">
        <v>1043</v>
      </c>
      <c r="E188" s="207" t="s">
        <v>1043</v>
      </c>
      <c r="F188" s="216" t="s">
        <v>1043</v>
      </c>
      <c r="G188" s="207" t="s">
        <v>847</v>
      </c>
      <c r="H188" s="207" t="s">
        <v>847</v>
      </c>
    </row>
    <row r="189" spans="1:8">
      <c r="A189" s="207" t="str">
        <f t="shared" si="2"/>
        <v>AEONTS</v>
      </c>
      <c r="B189" s="207" t="s">
        <v>287</v>
      </c>
      <c r="C189" s="207" t="s">
        <v>2174</v>
      </c>
      <c r="D189" s="207" t="s">
        <v>2174</v>
      </c>
      <c r="E189" s="207" t="s">
        <v>2269</v>
      </c>
      <c r="F189" s="216" t="s">
        <v>2269</v>
      </c>
      <c r="G189" s="207" t="s">
        <v>956</v>
      </c>
      <c r="H189" s="207" t="s">
        <v>2270</v>
      </c>
    </row>
    <row r="190" spans="1:8">
      <c r="A190" s="207" t="str">
        <f t="shared" si="2"/>
        <v>AMANAH</v>
      </c>
      <c r="B190" s="207" t="s">
        <v>284</v>
      </c>
      <c r="C190" s="207" t="s">
        <v>2199</v>
      </c>
      <c r="D190" s="207" t="s">
        <v>2199</v>
      </c>
      <c r="E190" s="207" t="s">
        <v>918</v>
      </c>
      <c r="F190" s="216" t="s">
        <v>2199</v>
      </c>
      <c r="G190" s="207" t="s">
        <v>856</v>
      </c>
      <c r="H190" s="207" t="s">
        <v>2271</v>
      </c>
    </row>
    <row r="191" spans="1:8">
      <c r="A191" s="207" t="str">
        <f t="shared" si="2"/>
        <v>ASAP</v>
      </c>
      <c r="B191" s="207" t="s">
        <v>1173</v>
      </c>
      <c r="C191" s="207" t="s">
        <v>1647</v>
      </c>
      <c r="D191" s="207" t="s">
        <v>1273</v>
      </c>
      <c r="E191" s="207" t="s">
        <v>1105</v>
      </c>
      <c r="F191" s="216" t="s">
        <v>1273</v>
      </c>
      <c r="G191" s="207" t="s">
        <v>856</v>
      </c>
      <c r="H191" s="207" t="s">
        <v>958</v>
      </c>
    </row>
    <row r="192" spans="1:8">
      <c r="A192" s="207" t="str">
        <f t="shared" si="2"/>
        <v>ASK</v>
      </c>
      <c r="B192" s="207" t="s">
        <v>276</v>
      </c>
      <c r="C192" s="207" t="s">
        <v>952</v>
      </c>
      <c r="D192" s="207" t="s">
        <v>952</v>
      </c>
      <c r="E192" s="207" t="s">
        <v>934</v>
      </c>
      <c r="F192" s="216" t="s">
        <v>934</v>
      </c>
      <c r="G192" s="207" t="s">
        <v>899</v>
      </c>
      <c r="H192" s="207" t="s">
        <v>2272</v>
      </c>
    </row>
    <row r="193" spans="1:8">
      <c r="A193" s="207" t="str">
        <f t="shared" si="2"/>
        <v>ASP</v>
      </c>
      <c r="B193" s="207" t="s">
        <v>275</v>
      </c>
      <c r="C193" s="207" t="s">
        <v>1105</v>
      </c>
      <c r="D193" s="207" t="s">
        <v>1647</v>
      </c>
      <c r="E193" s="207" t="s">
        <v>1105</v>
      </c>
      <c r="F193" s="216" t="s">
        <v>1647</v>
      </c>
      <c r="G193" s="207" t="s">
        <v>856</v>
      </c>
      <c r="H193" s="207" t="s">
        <v>2042</v>
      </c>
    </row>
    <row r="194" spans="1:8">
      <c r="A194" s="207" t="str">
        <f t="shared" ref="A194:A257" si="3">IFERROR(LEFT(B194,FIND("&lt;",B194)-2),TRIM(B194))</f>
        <v>BAM</v>
      </c>
      <c r="B194" s="207" t="s">
        <v>272</v>
      </c>
      <c r="C194" s="207" t="s">
        <v>1862</v>
      </c>
      <c r="D194" s="207" t="s">
        <v>1692</v>
      </c>
      <c r="E194" s="207" t="s">
        <v>1225</v>
      </c>
      <c r="F194" s="216" t="s">
        <v>1692</v>
      </c>
      <c r="G194" s="207" t="s">
        <v>912</v>
      </c>
      <c r="H194" s="207" t="s">
        <v>2021</v>
      </c>
    </row>
    <row r="195" spans="1:8">
      <c r="A195" s="207" t="str">
        <f t="shared" si="3"/>
        <v>BYD</v>
      </c>
      <c r="B195" s="207" t="s">
        <v>1175</v>
      </c>
      <c r="C195" s="207" t="s">
        <v>1002</v>
      </c>
      <c r="D195" s="207" t="s">
        <v>1126</v>
      </c>
      <c r="E195" s="207" t="s">
        <v>1342</v>
      </c>
      <c r="F195" s="216" t="s">
        <v>997</v>
      </c>
      <c r="G195" s="207" t="s">
        <v>949</v>
      </c>
      <c r="H195" s="207" t="s">
        <v>1970</v>
      </c>
    </row>
    <row r="196" spans="1:8">
      <c r="A196" s="207" t="str">
        <f t="shared" si="3"/>
        <v>CGH</v>
      </c>
      <c r="B196" s="207" t="s">
        <v>1179</v>
      </c>
      <c r="C196" s="207" t="s">
        <v>1988</v>
      </c>
      <c r="D196" s="207" t="s">
        <v>1372</v>
      </c>
      <c r="E196" s="207" t="s">
        <v>1988</v>
      </c>
      <c r="F196" s="216" t="s">
        <v>1988</v>
      </c>
      <c r="G196" s="207" t="s">
        <v>856</v>
      </c>
      <c r="H196" s="207" t="s">
        <v>2273</v>
      </c>
    </row>
    <row r="197" spans="1:8">
      <c r="A197" s="207" t="str">
        <f t="shared" si="3"/>
        <v>CHAYO</v>
      </c>
      <c r="B197" s="207" t="s">
        <v>252</v>
      </c>
      <c r="C197" s="207" t="s">
        <v>1092</v>
      </c>
      <c r="D197" s="207" t="s">
        <v>909</v>
      </c>
      <c r="E197" s="207" t="s">
        <v>1797</v>
      </c>
      <c r="F197" s="216" t="s">
        <v>1797</v>
      </c>
      <c r="G197" s="207" t="s">
        <v>876</v>
      </c>
      <c r="H197" s="207" t="s">
        <v>1094</v>
      </c>
    </row>
    <row r="198" spans="1:8">
      <c r="A198" s="207" t="str">
        <f t="shared" si="3"/>
        <v>ECL</v>
      </c>
      <c r="B198" s="207" t="s">
        <v>236</v>
      </c>
      <c r="C198" s="207" t="s">
        <v>1971</v>
      </c>
      <c r="D198" s="207" t="s">
        <v>1296</v>
      </c>
      <c r="E198" s="207" t="s">
        <v>1971</v>
      </c>
      <c r="F198" s="216" t="s">
        <v>1971</v>
      </c>
      <c r="G198" s="207" t="s">
        <v>847</v>
      </c>
      <c r="H198" s="207" t="s">
        <v>847</v>
      </c>
    </row>
    <row r="199" spans="1:8">
      <c r="A199" s="207" t="str">
        <f t="shared" si="3"/>
        <v>FNS</v>
      </c>
      <c r="B199" s="207" t="s">
        <v>1184</v>
      </c>
      <c r="C199" s="207" t="s">
        <v>885</v>
      </c>
      <c r="D199" s="207" t="s">
        <v>1186</v>
      </c>
      <c r="E199" s="207" t="s">
        <v>885</v>
      </c>
      <c r="F199" s="216" t="s">
        <v>885</v>
      </c>
      <c r="G199" s="207" t="s">
        <v>847</v>
      </c>
      <c r="H199" s="207" t="s">
        <v>847</v>
      </c>
    </row>
    <row r="200" spans="1:8">
      <c r="A200" s="207" t="str">
        <f t="shared" si="3"/>
        <v>FSS</v>
      </c>
      <c r="B200" s="207" t="s">
        <v>1187</v>
      </c>
      <c r="C200" s="207" t="s">
        <v>1876</v>
      </c>
      <c r="D200" s="207" t="s">
        <v>896</v>
      </c>
      <c r="E200" s="207" t="s">
        <v>1876</v>
      </c>
      <c r="F200" s="216" t="s">
        <v>896</v>
      </c>
      <c r="G200" s="207" t="s">
        <v>838</v>
      </c>
      <c r="H200" s="207" t="s">
        <v>2057</v>
      </c>
    </row>
    <row r="201" spans="1:8">
      <c r="A201" s="207" t="str">
        <f t="shared" si="3"/>
        <v>GBX</v>
      </c>
      <c r="B201" s="207" t="s">
        <v>1189</v>
      </c>
      <c r="C201" s="207" t="s">
        <v>1687</v>
      </c>
      <c r="D201" s="207" t="s">
        <v>1144</v>
      </c>
      <c r="E201" s="207" t="s">
        <v>1223</v>
      </c>
      <c r="F201" s="216" t="s">
        <v>1144</v>
      </c>
      <c r="G201" s="207" t="s">
        <v>1085</v>
      </c>
      <c r="H201" s="207" t="s">
        <v>2274</v>
      </c>
    </row>
    <row r="202" spans="1:8">
      <c r="A202" s="207" t="str">
        <f t="shared" si="3"/>
        <v>GL</v>
      </c>
      <c r="B202" s="207" t="s">
        <v>1192</v>
      </c>
      <c r="C202" s="207" t="s">
        <v>350</v>
      </c>
      <c r="D202" s="207" t="s">
        <v>350</v>
      </c>
      <c r="E202" s="207" t="s">
        <v>350</v>
      </c>
      <c r="F202" s="216" t="s">
        <v>350</v>
      </c>
      <c r="G202" s="207" t="s">
        <v>350</v>
      </c>
      <c r="H202" s="207" t="s">
        <v>350</v>
      </c>
    </row>
    <row r="203" spans="1:8">
      <c r="A203" s="207" t="str">
        <f t="shared" si="3"/>
        <v>HENG</v>
      </c>
      <c r="B203" s="207" t="s">
        <v>1193</v>
      </c>
      <c r="C203" s="207" t="s">
        <v>1294</v>
      </c>
      <c r="D203" s="207" t="s">
        <v>1294</v>
      </c>
      <c r="E203" s="207" t="s">
        <v>1399</v>
      </c>
      <c r="F203" s="216" t="s">
        <v>1294</v>
      </c>
      <c r="G203" s="207" t="s">
        <v>856</v>
      </c>
      <c r="H203" s="207" t="s">
        <v>1639</v>
      </c>
    </row>
    <row r="204" spans="1:8">
      <c r="A204" s="207" t="str">
        <f t="shared" si="3"/>
        <v>IFS</v>
      </c>
      <c r="B204" s="207" t="s">
        <v>1196</v>
      </c>
      <c r="C204" s="207" t="s">
        <v>1390</v>
      </c>
      <c r="D204" s="207" t="s">
        <v>1390</v>
      </c>
      <c r="E204" s="207" t="s">
        <v>1390</v>
      </c>
      <c r="F204" s="216" t="s">
        <v>1390</v>
      </c>
      <c r="G204" s="207" t="s">
        <v>920</v>
      </c>
      <c r="H204" s="207" t="s">
        <v>1840</v>
      </c>
    </row>
    <row r="205" spans="1:8">
      <c r="A205" s="207" t="str">
        <f t="shared" si="3"/>
        <v>JMT</v>
      </c>
      <c r="B205" s="207" t="s">
        <v>210</v>
      </c>
      <c r="C205" s="207" t="s">
        <v>2080</v>
      </c>
      <c r="D205" s="207" t="s">
        <v>2275</v>
      </c>
      <c r="E205" s="207" t="s">
        <v>1990</v>
      </c>
      <c r="F205" s="216" t="s">
        <v>2276</v>
      </c>
      <c r="G205" s="207" t="s">
        <v>991</v>
      </c>
      <c r="H205" s="207" t="s">
        <v>928</v>
      </c>
    </row>
    <row r="206" spans="1:8">
      <c r="A206" s="207" t="str">
        <f t="shared" si="3"/>
        <v>KCAR</v>
      </c>
      <c r="B206" s="207" t="s">
        <v>1197</v>
      </c>
      <c r="C206" s="207" t="s">
        <v>867</v>
      </c>
      <c r="D206" s="207" t="s">
        <v>759</v>
      </c>
      <c r="E206" s="207" t="s">
        <v>867</v>
      </c>
      <c r="F206" s="216" t="s">
        <v>759</v>
      </c>
      <c r="G206" s="207" t="s">
        <v>847</v>
      </c>
      <c r="H206" s="207" t="s">
        <v>847</v>
      </c>
    </row>
    <row r="207" spans="1:8">
      <c r="A207" s="207" t="str">
        <f t="shared" si="3"/>
        <v>KGI</v>
      </c>
      <c r="B207" s="207" t="s">
        <v>1199</v>
      </c>
      <c r="C207" s="207" t="s">
        <v>1416</v>
      </c>
      <c r="D207" s="207" t="s">
        <v>923</v>
      </c>
      <c r="E207" s="207" t="s">
        <v>1111</v>
      </c>
      <c r="F207" s="216" t="s">
        <v>1416</v>
      </c>
      <c r="G207" s="207" t="s">
        <v>847</v>
      </c>
      <c r="H207" s="207" t="s">
        <v>847</v>
      </c>
    </row>
    <row r="208" spans="1:8">
      <c r="A208" s="207" t="str">
        <f t="shared" si="3"/>
        <v>KTC</v>
      </c>
      <c r="B208" s="207" t="s">
        <v>203</v>
      </c>
      <c r="C208" s="207" t="s">
        <v>1610</v>
      </c>
      <c r="D208" s="207" t="s">
        <v>1610</v>
      </c>
      <c r="E208" s="207" t="s">
        <v>2277</v>
      </c>
      <c r="F208" s="216" t="s">
        <v>2278</v>
      </c>
      <c r="G208" s="207" t="s">
        <v>899</v>
      </c>
      <c r="H208" s="207" t="s">
        <v>1842</v>
      </c>
    </row>
    <row r="209" spans="1:8">
      <c r="A209" s="207" t="str">
        <f t="shared" si="3"/>
        <v>MFC</v>
      </c>
      <c r="B209" s="207" t="s">
        <v>1200</v>
      </c>
      <c r="C209" s="207" t="s">
        <v>770</v>
      </c>
      <c r="D209" s="207" t="s">
        <v>770</v>
      </c>
      <c r="E209" s="207" t="s">
        <v>770</v>
      </c>
      <c r="F209" s="216" t="s">
        <v>770</v>
      </c>
      <c r="G209" s="207" t="s">
        <v>880</v>
      </c>
      <c r="H209" s="207" t="s">
        <v>1842</v>
      </c>
    </row>
    <row r="210" spans="1:8">
      <c r="A210" s="207" t="str">
        <f t="shared" si="3"/>
        <v>MICRO</v>
      </c>
      <c r="B210" s="207" t="s">
        <v>313</v>
      </c>
      <c r="C210" s="207" t="s">
        <v>1213</v>
      </c>
      <c r="D210" s="207" t="s">
        <v>1213</v>
      </c>
      <c r="E210" s="207" t="s">
        <v>768</v>
      </c>
      <c r="F210" s="216" t="s">
        <v>1213</v>
      </c>
      <c r="G210" s="207" t="s">
        <v>847</v>
      </c>
      <c r="H210" s="207" t="s">
        <v>847</v>
      </c>
    </row>
    <row r="211" spans="1:8">
      <c r="A211" s="207" t="str">
        <f t="shared" si="3"/>
        <v>ML</v>
      </c>
      <c r="B211" s="207" t="s">
        <v>1204</v>
      </c>
      <c r="C211" s="207" t="s">
        <v>1190</v>
      </c>
      <c r="D211" s="207" t="s">
        <v>1190</v>
      </c>
      <c r="E211" s="207" t="s">
        <v>2279</v>
      </c>
      <c r="F211" s="216" t="s">
        <v>1190</v>
      </c>
      <c r="G211" s="207" t="s">
        <v>847</v>
      </c>
      <c r="H211" s="207" t="s">
        <v>847</v>
      </c>
    </row>
    <row r="212" spans="1:8">
      <c r="A212" s="207" t="str">
        <f t="shared" si="3"/>
        <v>MST</v>
      </c>
      <c r="B212" s="207" t="s">
        <v>1206</v>
      </c>
      <c r="C212" s="207" t="s">
        <v>1095</v>
      </c>
      <c r="D212" s="207" t="s">
        <v>1095</v>
      </c>
      <c r="E212" s="207" t="s">
        <v>1095</v>
      </c>
      <c r="F212" s="216" t="s">
        <v>1095</v>
      </c>
      <c r="G212" s="207" t="s">
        <v>847</v>
      </c>
      <c r="H212" s="207" t="s">
        <v>847</v>
      </c>
    </row>
    <row r="213" spans="1:8">
      <c r="A213" s="207" t="str">
        <f t="shared" si="3"/>
        <v>MTC</v>
      </c>
      <c r="B213" s="207" t="s">
        <v>190</v>
      </c>
      <c r="C213" s="207" t="s">
        <v>1893</v>
      </c>
      <c r="D213" s="207" t="s">
        <v>2246</v>
      </c>
      <c r="E213" s="207" t="s">
        <v>1881</v>
      </c>
      <c r="F213" s="216" t="s">
        <v>2246</v>
      </c>
      <c r="G213" s="207" t="s">
        <v>888</v>
      </c>
      <c r="H213" s="207" t="s">
        <v>1983</v>
      </c>
    </row>
    <row r="214" spans="1:8">
      <c r="A214" s="207" t="str">
        <f t="shared" si="3"/>
        <v>NCAP</v>
      </c>
      <c r="B214" s="207" t="s">
        <v>314</v>
      </c>
      <c r="C214" s="207" t="s">
        <v>1389</v>
      </c>
      <c r="D214" s="207" t="s">
        <v>1399</v>
      </c>
      <c r="E214" s="207" t="s">
        <v>1389</v>
      </c>
      <c r="F214" s="216" t="s">
        <v>1694</v>
      </c>
      <c r="G214" s="207" t="s">
        <v>838</v>
      </c>
      <c r="H214" s="207" t="s">
        <v>2171</v>
      </c>
    </row>
    <row r="215" spans="1:8">
      <c r="A215" s="207" t="str">
        <f t="shared" si="3"/>
        <v>PL</v>
      </c>
      <c r="B215" s="207" t="s">
        <v>1211</v>
      </c>
      <c r="C215" s="207" t="s">
        <v>350</v>
      </c>
      <c r="D215" s="207" t="s">
        <v>350</v>
      </c>
      <c r="E215" s="207" t="s">
        <v>350</v>
      </c>
      <c r="F215" s="216" t="s">
        <v>350</v>
      </c>
      <c r="G215" s="207" t="s">
        <v>350</v>
      </c>
      <c r="H215" s="207" t="s">
        <v>350</v>
      </c>
    </row>
    <row r="216" spans="1:8">
      <c r="A216" s="207" t="str">
        <f t="shared" si="3"/>
        <v>S11</v>
      </c>
      <c r="B216" s="207" t="s">
        <v>2081</v>
      </c>
      <c r="C216" s="207" t="s">
        <v>1112</v>
      </c>
      <c r="D216" s="207" t="s">
        <v>1111</v>
      </c>
      <c r="E216" s="207" t="s">
        <v>1112</v>
      </c>
      <c r="F216" s="216" t="s">
        <v>1111</v>
      </c>
      <c r="G216" s="207" t="s">
        <v>856</v>
      </c>
      <c r="H216" s="207" t="s">
        <v>2142</v>
      </c>
    </row>
    <row r="217" spans="1:8">
      <c r="A217" s="207" t="str">
        <f t="shared" si="3"/>
        <v>SAK</v>
      </c>
      <c r="B217" s="207" t="s">
        <v>321</v>
      </c>
      <c r="C217" s="207" t="s">
        <v>1841</v>
      </c>
      <c r="D217" s="207" t="s">
        <v>841</v>
      </c>
      <c r="E217" s="207" t="s">
        <v>762</v>
      </c>
      <c r="F217" s="216" t="s">
        <v>1841</v>
      </c>
      <c r="G217" s="207" t="s">
        <v>847</v>
      </c>
      <c r="H217" s="207" t="s">
        <v>847</v>
      </c>
    </row>
    <row r="218" spans="1:8">
      <c r="A218" s="207" t="str">
        <f t="shared" si="3"/>
        <v>SAWAD</v>
      </c>
      <c r="B218" s="207" t="s">
        <v>160</v>
      </c>
      <c r="C218" s="207" t="s">
        <v>2280</v>
      </c>
      <c r="D218" s="207" t="s">
        <v>1000</v>
      </c>
      <c r="E218" s="207" t="s">
        <v>2281</v>
      </c>
      <c r="F218" s="216" t="s">
        <v>1000</v>
      </c>
      <c r="G218" s="207" t="s">
        <v>888</v>
      </c>
      <c r="H218" s="207" t="s">
        <v>2282</v>
      </c>
    </row>
    <row r="219" spans="1:8">
      <c r="A219" s="207" t="str">
        <f t="shared" si="3"/>
        <v>SCAP</v>
      </c>
      <c r="B219" s="207" t="s">
        <v>1895</v>
      </c>
      <c r="C219" s="207" t="s">
        <v>2283</v>
      </c>
      <c r="D219" s="207" t="s">
        <v>898</v>
      </c>
      <c r="E219" s="207" t="s">
        <v>2283</v>
      </c>
      <c r="F219" s="216" t="s">
        <v>2283</v>
      </c>
      <c r="G219" s="207" t="s">
        <v>966</v>
      </c>
      <c r="H219" s="207" t="s">
        <v>2050</v>
      </c>
    </row>
    <row r="220" spans="1:8">
      <c r="A220" s="207" t="str">
        <f t="shared" si="3"/>
        <v>TH</v>
      </c>
      <c r="B220" s="207" t="s">
        <v>116</v>
      </c>
      <c r="C220" s="207" t="s">
        <v>837</v>
      </c>
      <c r="D220" s="207" t="s">
        <v>1563</v>
      </c>
      <c r="E220" s="207" t="s">
        <v>853</v>
      </c>
      <c r="F220" s="216" t="s">
        <v>1182</v>
      </c>
      <c r="G220" s="207" t="s">
        <v>838</v>
      </c>
      <c r="H220" s="207" t="s">
        <v>2013</v>
      </c>
    </row>
    <row r="221" spans="1:8">
      <c r="A221" s="207" t="str">
        <f t="shared" si="3"/>
        <v>THANI</v>
      </c>
      <c r="B221" s="207" t="s">
        <v>115</v>
      </c>
      <c r="C221" s="207" t="s">
        <v>1213</v>
      </c>
      <c r="D221" s="207" t="s">
        <v>1188</v>
      </c>
      <c r="E221" s="207" t="s">
        <v>698</v>
      </c>
      <c r="F221" s="216" t="s">
        <v>1317</v>
      </c>
      <c r="G221" s="207" t="s">
        <v>856</v>
      </c>
      <c r="H221" s="207" t="s">
        <v>889</v>
      </c>
    </row>
    <row r="222" spans="1:8">
      <c r="A222" s="207" t="str">
        <f t="shared" si="3"/>
        <v>TIDLOR</v>
      </c>
      <c r="B222" s="207" t="s">
        <v>325</v>
      </c>
      <c r="C222" s="207" t="s">
        <v>955</v>
      </c>
      <c r="D222" s="207" t="s">
        <v>955</v>
      </c>
      <c r="E222" s="207" t="s">
        <v>1029</v>
      </c>
      <c r="F222" s="216" t="s">
        <v>955</v>
      </c>
      <c r="G222" s="207" t="s">
        <v>847</v>
      </c>
      <c r="H222" s="207" t="s">
        <v>847</v>
      </c>
    </row>
    <row r="223" spans="1:8">
      <c r="A223" s="207" t="str">
        <f t="shared" si="3"/>
        <v>TK</v>
      </c>
      <c r="B223" s="207" t="s">
        <v>1215</v>
      </c>
      <c r="C223" s="207" t="s">
        <v>867</v>
      </c>
      <c r="D223" s="207" t="s">
        <v>867</v>
      </c>
      <c r="E223" s="207" t="s">
        <v>867</v>
      </c>
      <c r="F223" s="216" t="s">
        <v>867</v>
      </c>
      <c r="G223" s="207" t="s">
        <v>842</v>
      </c>
      <c r="H223" s="207" t="s">
        <v>1973</v>
      </c>
    </row>
    <row r="224" spans="1:8">
      <c r="A224" s="207" t="str">
        <f t="shared" si="3"/>
        <v>TNITY</v>
      </c>
      <c r="B224" s="207" t="s">
        <v>1216</v>
      </c>
      <c r="C224" s="207" t="s">
        <v>1878</v>
      </c>
      <c r="D224" s="207" t="s">
        <v>1120</v>
      </c>
      <c r="E224" s="207" t="s">
        <v>1878</v>
      </c>
      <c r="F224" s="216" t="s">
        <v>1120</v>
      </c>
      <c r="G224" s="207" t="s">
        <v>912</v>
      </c>
      <c r="H224" s="207" t="s">
        <v>2242</v>
      </c>
    </row>
    <row r="225" spans="1:8">
      <c r="A225" s="207" t="str">
        <f t="shared" si="3"/>
        <v>UOBKH</v>
      </c>
      <c r="B225" s="207" t="s">
        <v>1217</v>
      </c>
      <c r="C225" s="207" t="s">
        <v>902</v>
      </c>
      <c r="D225" s="207" t="s">
        <v>902</v>
      </c>
      <c r="E225" s="207" t="s">
        <v>974</v>
      </c>
      <c r="F225" s="216" t="s">
        <v>974</v>
      </c>
      <c r="G225" s="207" t="s">
        <v>847</v>
      </c>
      <c r="H225" s="207" t="s">
        <v>847</v>
      </c>
    </row>
    <row r="226" spans="1:8">
      <c r="A226" s="207" t="str">
        <f t="shared" si="3"/>
        <v>XPG</v>
      </c>
      <c r="B226" s="207" t="s">
        <v>1218</v>
      </c>
      <c r="C226" s="207" t="s">
        <v>1885</v>
      </c>
      <c r="D226" s="207" t="s">
        <v>1886</v>
      </c>
      <c r="E226" s="207" t="s">
        <v>1885</v>
      </c>
      <c r="F226" s="216" t="s">
        <v>1886</v>
      </c>
      <c r="G226" s="207" t="s">
        <v>1085</v>
      </c>
      <c r="H226" s="207" t="s">
        <v>1639</v>
      </c>
    </row>
    <row r="227" spans="1:8">
      <c r="A227" s="207" t="str">
        <f t="shared" si="3"/>
        <v>BAY</v>
      </c>
      <c r="B227" s="207" t="s">
        <v>270</v>
      </c>
      <c r="C227" s="207" t="s">
        <v>1486</v>
      </c>
      <c r="D227" s="207" t="s">
        <v>2284</v>
      </c>
      <c r="E227" s="207" t="s">
        <v>1335</v>
      </c>
      <c r="F227" s="216" t="s">
        <v>2284</v>
      </c>
      <c r="G227" s="207" t="s">
        <v>888</v>
      </c>
      <c r="H227" s="207" t="s">
        <v>2155</v>
      </c>
    </row>
    <row r="228" spans="1:8">
      <c r="A228" s="207" t="str">
        <f t="shared" si="3"/>
        <v>BBL</v>
      </c>
      <c r="B228" s="207" t="s">
        <v>269</v>
      </c>
      <c r="C228" s="207" t="s">
        <v>1898</v>
      </c>
      <c r="D228" s="207" t="s">
        <v>2285</v>
      </c>
      <c r="E228" s="207" t="s">
        <v>2286</v>
      </c>
      <c r="F228" s="216" t="s">
        <v>2287</v>
      </c>
      <c r="G228" s="207" t="s">
        <v>2165</v>
      </c>
      <c r="H228" s="207" t="s">
        <v>2169</v>
      </c>
    </row>
    <row r="229" spans="1:8">
      <c r="A229" s="207" t="str">
        <f t="shared" si="3"/>
        <v>CIMBT</v>
      </c>
      <c r="B229" s="207" t="s">
        <v>1222</v>
      </c>
      <c r="C229" s="207" t="s">
        <v>1224</v>
      </c>
      <c r="D229" s="207" t="s">
        <v>1223</v>
      </c>
      <c r="E229" s="207" t="s">
        <v>1224</v>
      </c>
      <c r="F229" s="216" t="s">
        <v>1146</v>
      </c>
      <c r="G229" s="207" t="s">
        <v>1085</v>
      </c>
      <c r="H229" s="207" t="s">
        <v>2288</v>
      </c>
    </row>
    <row r="230" spans="1:8">
      <c r="A230" s="207" t="str">
        <f t="shared" si="3"/>
        <v>KBANK</v>
      </c>
      <c r="B230" s="207" t="s">
        <v>208</v>
      </c>
      <c r="C230" s="207" t="s">
        <v>1898</v>
      </c>
      <c r="D230" s="207" t="s">
        <v>2285</v>
      </c>
      <c r="E230" s="207" t="s">
        <v>2286</v>
      </c>
      <c r="F230" s="216" t="s">
        <v>2285</v>
      </c>
      <c r="G230" s="207" t="s">
        <v>2014</v>
      </c>
      <c r="H230" s="207" t="s">
        <v>2289</v>
      </c>
    </row>
    <row r="231" spans="1:8">
      <c r="A231" s="207" t="str">
        <f t="shared" si="3"/>
        <v>KKP</v>
      </c>
      <c r="B231" s="207" t="s">
        <v>206</v>
      </c>
      <c r="C231" s="207" t="s">
        <v>1899</v>
      </c>
      <c r="D231" s="207" t="s">
        <v>2290</v>
      </c>
      <c r="E231" s="207" t="s">
        <v>1899</v>
      </c>
      <c r="F231" s="216" t="s">
        <v>2291</v>
      </c>
      <c r="G231" s="207" t="s">
        <v>927</v>
      </c>
      <c r="H231" s="207" t="s">
        <v>2161</v>
      </c>
    </row>
    <row r="232" spans="1:8">
      <c r="A232" s="207" t="str">
        <f t="shared" si="3"/>
        <v>KTB</v>
      </c>
      <c r="B232" s="207" t="s">
        <v>204</v>
      </c>
      <c r="C232" s="207" t="s">
        <v>833</v>
      </c>
      <c r="D232" s="207" t="s">
        <v>834</v>
      </c>
      <c r="E232" s="207" t="s">
        <v>1174</v>
      </c>
      <c r="F232" s="216" t="s">
        <v>833</v>
      </c>
      <c r="G232" s="207" t="s">
        <v>847</v>
      </c>
      <c r="H232" s="207" t="s">
        <v>847</v>
      </c>
    </row>
    <row r="233" spans="1:8">
      <c r="A233" s="207" t="str">
        <f t="shared" si="3"/>
        <v>LHFG</v>
      </c>
      <c r="B233" s="207" t="s">
        <v>1226</v>
      </c>
      <c r="C233" s="207" t="s">
        <v>2084</v>
      </c>
      <c r="D233" s="207" t="s">
        <v>1929</v>
      </c>
      <c r="E233" s="207" t="s">
        <v>1901</v>
      </c>
      <c r="F233" s="216" t="s">
        <v>1929</v>
      </c>
      <c r="G233" s="207" t="s">
        <v>1085</v>
      </c>
      <c r="H233" s="207" t="s">
        <v>1851</v>
      </c>
    </row>
    <row r="234" spans="1:8">
      <c r="A234" s="207" t="str">
        <f t="shared" si="3"/>
        <v>SCB</v>
      </c>
      <c r="B234" s="207" t="s">
        <v>158</v>
      </c>
      <c r="C234" s="207" t="s">
        <v>2085</v>
      </c>
      <c r="D234" s="207" t="s">
        <v>2292</v>
      </c>
      <c r="E234" s="207" t="s">
        <v>2085</v>
      </c>
      <c r="F234" s="216" t="s">
        <v>2293</v>
      </c>
      <c r="G234" s="207" t="s">
        <v>991</v>
      </c>
      <c r="H234" s="207" t="s">
        <v>2186</v>
      </c>
    </row>
    <row r="235" spans="1:8">
      <c r="A235" s="207" t="str">
        <f t="shared" si="3"/>
        <v>TCAP</v>
      </c>
      <c r="B235" s="207" t="s">
        <v>120</v>
      </c>
      <c r="C235" s="207" t="s">
        <v>1993</v>
      </c>
      <c r="D235" s="207" t="s">
        <v>1001</v>
      </c>
      <c r="E235" s="207" t="s">
        <v>1993</v>
      </c>
      <c r="F235" s="216" t="s">
        <v>1001</v>
      </c>
      <c r="G235" s="207" t="s">
        <v>888</v>
      </c>
      <c r="H235" s="207" t="s">
        <v>2079</v>
      </c>
    </row>
    <row r="236" spans="1:8">
      <c r="A236" s="207" t="str">
        <f t="shared" si="3"/>
        <v>TISCO</v>
      </c>
      <c r="B236" s="207" t="s">
        <v>110</v>
      </c>
      <c r="C236" s="207" t="s">
        <v>2294</v>
      </c>
      <c r="D236" s="207" t="s">
        <v>2295</v>
      </c>
      <c r="E236" s="207" t="s">
        <v>2086</v>
      </c>
      <c r="F236" s="216" t="s">
        <v>2296</v>
      </c>
      <c r="G236" s="207" t="s">
        <v>927</v>
      </c>
      <c r="H236" s="207" t="s">
        <v>1860</v>
      </c>
    </row>
    <row r="237" spans="1:8">
      <c r="A237" s="207" t="str">
        <f t="shared" si="3"/>
        <v>TTB</v>
      </c>
      <c r="B237" s="207" t="s">
        <v>326</v>
      </c>
      <c r="C237" s="207" t="s">
        <v>1069</v>
      </c>
      <c r="D237" s="207" t="s">
        <v>1805</v>
      </c>
      <c r="E237" s="207" t="s">
        <v>1069</v>
      </c>
      <c r="F237" s="216" t="s">
        <v>1917</v>
      </c>
      <c r="G237" s="207" t="s">
        <v>856</v>
      </c>
      <c r="H237" s="207" t="s">
        <v>2297</v>
      </c>
    </row>
    <row r="238" spans="1:8">
      <c r="A238" s="207" t="str">
        <f t="shared" si="3"/>
        <v>AYUD</v>
      </c>
      <c r="B238" s="207" t="s">
        <v>1230</v>
      </c>
      <c r="C238" s="207" t="s">
        <v>350</v>
      </c>
      <c r="D238" s="207" t="s">
        <v>350</v>
      </c>
      <c r="E238" s="207" t="s">
        <v>350</v>
      </c>
      <c r="F238" s="216" t="s">
        <v>350</v>
      </c>
      <c r="G238" s="207" t="s">
        <v>350</v>
      </c>
      <c r="H238" s="207" t="s">
        <v>350</v>
      </c>
    </row>
    <row r="239" spans="1:8">
      <c r="A239" s="207" t="str">
        <f t="shared" si="3"/>
        <v>BKI</v>
      </c>
      <c r="B239" s="207" t="s">
        <v>2087</v>
      </c>
      <c r="C239" s="207" t="s">
        <v>2088</v>
      </c>
      <c r="D239" s="207" t="s">
        <v>1994</v>
      </c>
      <c r="E239" s="207" t="s">
        <v>2064</v>
      </c>
      <c r="F239" s="216" t="s">
        <v>2088</v>
      </c>
      <c r="G239" s="207" t="s">
        <v>847</v>
      </c>
      <c r="H239" s="207" t="s">
        <v>847</v>
      </c>
    </row>
    <row r="240" spans="1:8">
      <c r="A240" s="207" t="str">
        <f t="shared" si="3"/>
        <v>BLA</v>
      </c>
      <c r="B240" s="207" t="s">
        <v>257</v>
      </c>
      <c r="C240" s="207" t="s">
        <v>775</v>
      </c>
      <c r="D240" s="207" t="s">
        <v>965</v>
      </c>
      <c r="E240" s="207" t="s">
        <v>907</v>
      </c>
      <c r="F240" s="216" t="s">
        <v>965</v>
      </c>
      <c r="G240" s="207" t="s">
        <v>966</v>
      </c>
      <c r="H240" s="207" t="s">
        <v>967</v>
      </c>
    </row>
    <row r="241" spans="1:8">
      <c r="A241" s="207" t="str">
        <f t="shared" si="3"/>
        <v>BUI</v>
      </c>
      <c r="B241" s="207" t="s">
        <v>1231</v>
      </c>
      <c r="C241" s="207" t="s">
        <v>350</v>
      </c>
      <c r="D241" s="207" t="s">
        <v>350</v>
      </c>
      <c r="E241" s="207" t="s">
        <v>350</v>
      </c>
      <c r="F241" s="216" t="s">
        <v>350</v>
      </c>
      <c r="G241" s="207" t="s">
        <v>350</v>
      </c>
      <c r="H241" s="207" t="s">
        <v>350</v>
      </c>
    </row>
    <row r="242" spans="1:8">
      <c r="A242" s="207" t="str">
        <f t="shared" si="3"/>
        <v>CHARAN</v>
      </c>
      <c r="B242" s="207" t="s">
        <v>1232</v>
      </c>
      <c r="C242" s="207" t="s">
        <v>350</v>
      </c>
      <c r="D242" s="207" t="s">
        <v>350</v>
      </c>
      <c r="E242" s="207" t="s">
        <v>350</v>
      </c>
      <c r="F242" s="216" t="s">
        <v>350</v>
      </c>
      <c r="G242" s="207" t="s">
        <v>350</v>
      </c>
      <c r="H242" s="207" t="s">
        <v>350</v>
      </c>
    </row>
    <row r="243" spans="1:8">
      <c r="A243" s="207" t="str">
        <f t="shared" si="3"/>
        <v>INSURE</v>
      </c>
      <c r="B243" s="207" t="s">
        <v>1233</v>
      </c>
      <c r="C243" s="207" t="s">
        <v>1995</v>
      </c>
      <c r="D243" s="207" t="s">
        <v>1995</v>
      </c>
      <c r="E243" s="207" t="s">
        <v>1995</v>
      </c>
      <c r="F243" s="216" t="s">
        <v>1995</v>
      </c>
      <c r="G243" s="207" t="s">
        <v>2298</v>
      </c>
      <c r="H243" s="207" t="s">
        <v>2299</v>
      </c>
    </row>
    <row r="244" spans="1:8">
      <c r="A244" s="207" t="str">
        <f t="shared" si="3"/>
        <v>KWI</v>
      </c>
      <c r="B244" s="207" t="s">
        <v>1234</v>
      </c>
      <c r="C244" s="207" t="s">
        <v>1212</v>
      </c>
      <c r="D244" s="207" t="s">
        <v>1033</v>
      </c>
      <c r="E244" s="207" t="s">
        <v>1356</v>
      </c>
      <c r="F244" s="216" t="s">
        <v>1357</v>
      </c>
      <c r="G244" s="207" t="s">
        <v>912</v>
      </c>
      <c r="H244" s="207" t="s">
        <v>2300</v>
      </c>
    </row>
    <row r="245" spans="1:8">
      <c r="A245" s="207" t="str">
        <f t="shared" si="3"/>
        <v>MTI</v>
      </c>
      <c r="B245" s="207" t="s">
        <v>1236</v>
      </c>
      <c r="C245" s="207" t="s">
        <v>2091</v>
      </c>
      <c r="D245" s="207" t="s">
        <v>2091</v>
      </c>
      <c r="E245" s="207" t="s">
        <v>2301</v>
      </c>
      <c r="F245" s="216" t="s">
        <v>2091</v>
      </c>
      <c r="G245" s="207" t="s">
        <v>991</v>
      </c>
      <c r="H245" s="207" t="s">
        <v>1106</v>
      </c>
    </row>
    <row r="246" spans="1:8">
      <c r="A246" s="207" t="str">
        <f t="shared" si="3"/>
        <v>NKI</v>
      </c>
      <c r="B246" s="207" t="s">
        <v>1237</v>
      </c>
      <c r="C246" s="207" t="s">
        <v>350</v>
      </c>
      <c r="D246" s="207" t="s">
        <v>350</v>
      </c>
      <c r="E246" s="207" t="s">
        <v>350</v>
      </c>
      <c r="F246" s="216" t="s">
        <v>350</v>
      </c>
      <c r="G246" s="207" t="s">
        <v>350</v>
      </c>
      <c r="H246" s="207" t="s">
        <v>350</v>
      </c>
    </row>
    <row r="247" spans="1:8">
      <c r="A247" s="207" t="str">
        <f t="shared" si="3"/>
        <v>NSI</v>
      </c>
      <c r="B247" s="207" t="s">
        <v>1239</v>
      </c>
      <c r="C247" s="207" t="s">
        <v>2092</v>
      </c>
      <c r="D247" s="207" t="s">
        <v>2092</v>
      </c>
      <c r="E247" s="207" t="s">
        <v>2092</v>
      </c>
      <c r="F247" s="216" t="s">
        <v>2092</v>
      </c>
      <c r="G247" s="207" t="s">
        <v>956</v>
      </c>
      <c r="H247" s="207" t="s">
        <v>899</v>
      </c>
    </row>
    <row r="248" spans="1:8">
      <c r="A248" s="207" t="str">
        <f t="shared" si="3"/>
        <v>SMK</v>
      </c>
      <c r="B248" s="207" t="s">
        <v>1240</v>
      </c>
      <c r="C248" s="207" t="s">
        <v>1171</v>
      </c>
      <c r="D248" s="207" t="s">
        <v>1170</v>
      </c>
      <c r="E248" s="207" t="s">
        <v>1171</v>
      </c>
      <c r="F248" s="216" t="s">
        <v>1170</v>
      </c>
      <c r="G248" s="207" t="s">
        <v>856</v>
      </c>
      <c r="H248" s="207" t="s">
        <v>2142</v>
      </c>
    </row>
    <row r="249" spans="1:8">
      <c r="A249" s="207" t="str">
        <f t="shared" si="3"/>
        <v>TGH</v>
      </c>
      <c r="B249" s="207" t="s">
        <v>1242</v>
      </c>
      <c r="C249" s="207" t="s">
        <v>350</v>
      </c>
      <c r="D249" s="207" t="s">
        <v>350</v>
      </c>
      <c r="E249" s="207" t="s">
        <v>350</v>
      </c>
      <c r="F249" s="216" t="s">
        <v>350</v>
      </c>
      <c r="G249" s="207" t="s">
        <v>350</v>
      </c>
      <c r="H249" s="207" t="s">
        <v>350</v>
      </c>
    </row>
    <row r="250" spans="1:8">
      <c r="A250" s="207" t="str">
        <f t="shared" si="3"/>
        <v>THRE</v>
      </c>
      <c r="B250" s="207" t="s">
        <v>1244</v>
      </c>
      <c r="C250" s="207" t="s">
        <v>1066</v>
      </c>
      <c r="D250" s="207" t="s">
        <v>1084</v>
      </c>
      <c r="E250" s="207" t="s">
        <v>1066</v>
      </c>
      <c r="F250" s="216" t="s">
        <v>1066</v>
      </c>
      <c r="G250" s="207" t="s">
        <v>847</v>
      </c>
      <c r="H250" s="207" t="s">
        <v>847</v>
      </c>
    </row>
    <row r="251" spans="1:8">
      <c r="A251" s="207" t="str">
        <f t="shared" si="3"/>
        <v>THREL</v>
      </c>
      <c r="B251" s="207" t="s">
        <v>111</v>
      </c>
      <c r="C251" s="207" t="s">
        <v>1010</v>
      </c>
      <c r="D251" s="207" t="s">
        <v>779</v>
      </c>
      <c r="E251" s="207" t="s">
        <v>1980</v>
      </c>
      <c r="F251" s="216" t="s">
        <v>779</v>
      </c>
      <c r="G251" s="207" t="s">
        <v>917</v>
      </c>
      <c r="H251" s="207" t="s">
        <v>1275</v>
      </c>
    </row>
    <row r="252" spans="1:8">
      <c r="A252" s="207" t="str">
        <f t="shared" si="3"/>
        <v>TIPH</v>
      </c>
      <c r="B252" s="207" t="s">
        <v>1245</v>
      </c>
      <c r="C252" s="207" t="s">
        <v>1849</v>
      </c>
      <c r="D252" s="207" t="s">
        <v>1265</v>
      </c>
      <c r="E252" s="207" t="s">
        <v>1849</v>
      </c>
      <c r="F252" s="216" t="s">
        <v>1265</v>
      </c>
      <c r="G252" s="207" t="s">
        <v>927</v>
      </c>
      <c r="H252" s="207" t="s">
        <v>2185</v>
      </c>
    </row>
    <row r="253" spans="1:8">
      <c r="A253" s="207" t="str">
        <f t="shared" si="3"/>
        <v>TLI</v>
      </c>
      <c r="B253" s="207" t="s">
        <v>1902</v>
      </c>
      <c r="C253" s="207" t="s">
        <v>801</v>
      </c>
      <c r="D253" s="207" t="s">
        <v>960</v>
      </c>
      <c r="E253" s="207" t="s">
        <v>1539</v>
      </c>
      <c r="F253" s="216" t="s">
        <v>801</v>
      </c>
      <c r="G253" s="207" t="s">
        <v>847</v>
      </c>
      <c r="H253" s="207" t="s">
        <v>847</v>
      </c>
    </row>
    <row r="254" spans="1:8">
      <c r="A254" s="207" t="str">
        <f t="shared" si="3"/>
        <v>TQM</v>
      </c>
      <c r="B254" s="207" t="s">
        <v>97</v>
      </c>
      <c r="C254" s="207" t="s">
        <v>1874</v>
      </c>
      <c r="D254" s="207" t="s">
        <v>1874</v>
      </c>
      <c r="E254" s="207" t="s">
        <v>2200</v>
      </c>
      <c r="F254" s="216" t="s">
        <v>1996</v>
      </c>
      <c r="G254" s="207" t="s">
        <v>899</v>
      </c>
      <c r="H254" s="207" t="s">
        <v>2016</v>
      </c>
    </row>
    <row r="255" spans="1:8">
      <c r="A255" s="207" t="str">
        <f t="shared" si="3"/>
        <v>TSI</v>
      </c>
      <c r="B255" s="207" t="s">
        <v>1246</v>
      </c>
      <c r="C255" s="207" t="s">
        <v>2022</v>
      </c>
      <c r="D255" s="207" t="s">
        <v>1420</v>
      </c>
      <c r="E255" s="207" t="s">
        <v>2022</v>
      </c>
      <c r="F255" s="216" t="s">
        <v>1420</v>
      </c>
      <c r="G255" s="207" t="s">
        <v>847</v>
      </c>
      <c r="H255" s="207" t="s">
        <v>847</v>
      </c>
    </row>
    <row r="256" spans="1:8">
      <c r="A256" s="207" t="str">
        <f t="shared" si="3"/>
        <v>TVI</v>
      </c>
      <c r="B256" s="207" t="s">
        <v>1248</v>
      </c>
      <c r="C256" s="207" t="s">
        <v>765</v>
      </c>
      <c r="D256" s="207" t="s">
        <v>1176</v>
      </c>
      <c r="E256" s="207" t="s">
        <v>1177</v>
      </c>
      <c r="F256" s="216" t="s">
        <v>1089</v>
      </c>
      <c r="G256" s="207" t="s">
        <v>949</v>
      </c>
      <c r="H256" s="207" t="s">
        <v>2014</v>
      </c>
    </row>
    <row r="257" spans="1:8">
      <c r="A257" s="207" t="str">
        <f t="shared" si="3"/>
        <v>AHC</v>
      </c>
      <c r="B257" s="207" t="s">
        <v>1249</v>
      </c>
      <c r="C257" s="207" t="s">
        <v>821</v>
      </c>
      <c r="D257" s="207" t="s">
        <v>821</v>
      </c>
      <c r="E257" s="207" t="s">
        <v>1904</v>
      </c>
      <c r="F257" s="216" t="s">
        <v>821</v>
      </c>
      <c r="G257" s="207" t="s">
        <v>847</v>
      </c>
      <c r="H257" s="207" t="s">
        <v>847</v>
      </c>
    </row>
    <row r="258" spans="1:8">
      <c r="A258" s="207" t="str">
        <f t="shared" ref="A258:A321" si="4">IFERROR(LEFT(B258,FIND("&lt;",B258)-2),TRIM(B258))</f>
        <v>BCH</v>
      </c>
      <c r="B258" s="207" t="s">
        <v>268</v>
      </c>
      <c r="C258" s="207" t="s">
        <v>1997</v>
      </c>
      <c r="D258" s="207" t="s">
        <v>2183</v>
      </c>
      <c r="E258" s="207" t="s">
        <v>1997</v>
      </c>
      <c r="F258" s="216" t="s">
        <v>1997</v>
      </c>
      <c r="G258" s="207" t="s">
        <v>912</v>
      </c>
      <c r="H258" s="207" t="s">
        <v>889</v>
      </c>
    </row>
    <row r="259" spans="1:8">
      <c r="A259" s="207" t="str">
        <f t="shared" si="4"/>
        <v>BDMS</v>
      </c>
      <c r="B259" s="207" t="s">
        <v>265</v>
      </c>
      <c r="C259" s="207" t="s">
        <v>908</v>
      </c>
      <c r="D259" s="207" t="s">
        <v>775</v>
      </c>
      <c r="E259" s="207" t="s">
        <v>908</v>
      </c>
      <c r="F259" s="216" t="s">
        <v>775</v>
      </c>
      <c r="G259" s="207" t="s">
        <v>927</v>
      </c>
      <c r="H259" s="207" t="s">
        <v>2177</v>
      </c>
    </row>
    <row r="260" spans="1:8">
      <c r="A260" s="207" t="str">
        <f t="shared" si="4"/>
        <v>BH</v>
      </c>
      <c r="B260" s="207" t="s">
        <v>260</v>
      </c>
      <c r="C260" s="207" t="s">
        <v>2302</v>
      </c>
      <c r="D260" s="207" t="s">
        <v>2303</v>
      </c>
      <c r="E260" s="207" t="s">
        <v>2302</v>
      </c>
      <c r="F260" s="216" t="s">
        <v>2304</v>
      </c>
      <c r="G260" s="207" t="s">
        <v>1918</v>
      </c>
      <c r="H260" s="207" t="s">
        <v>2305</v>
      </c>
    </row>
    <row r="261" spans="1:8">
      <c r="A261" s="207" t="str">
        <f t="shared" si="4"/>
        <v>CHG</v>
      </c>
      <c r="B261" s="207" t="s">
        <v>251</v>
      </c>
      <c r="C261" s="207" t="s">
        <v>897</v>
      </c>
      <c r="D261" s="207" t="s">
        <v>897</v>
      </c>
      <c r="E261" s="207" t="s">
        <v>884</v>
      </c>
      <c r="F261" s="216" t="s">
        <v>884</v>
      </c>
      <c r="G261" s="207" t="s">
        <v>920</v>
      </c>
      <c r="H261" s="207" t="s">
        <v>1140</v>
      </c>
    </row>
    <row r="262" spans="1:8">
      <c r="A262" s="207" t="str">
        <f t="shared" si="4"/>
        <v>CMR</v>
      </c>
      <c r="B262" s="207" t="s">
        <v>1251</v>
      </c>
      <c r="C262" s="207" t="s">
        <v>1357</v>
      </c>
      <c r="D262" s="207" t="s">
        <v>1399</v>
      </c>
      <c r="E262" s="207" t="s">
        <v>1389</v>
      </c>
      <c r="F262" s="216" t="s">
        <v>1357</v>
      </c>
      <c r="G262" s="207" t="s">
        <v>920</v>
      </c>
      <c r="H262" s="207" t="s">
        <v>1310</v>
      </c>
    </row>
    <row r="263" spans="1:8">
      <c r="A263" s="207" t="str">
        <f t="shared" si="4"/>
        <v>EKH</v>
      </c>
      <c r="B263" s="207" t="s">
        <v>234</v>
      </c>
      <c r="C263" s="207" t="s">
        <v>759</v>
      </c>
      <c r="D263" s="207" t="s">
        <v>808</v>
      </c>
      <c r="E263" s="207" t="s">
        <v>1915</v>
      </c>
      <c r="F263" s="216" t="s">
        <v>2133</v>
      </c>
      <c r="G263" s="207" t="s">
        <v>842</v>
      </c>
      <c r="H263" s="207" t="s">
        <v>1052</v>
      </c>
    </row>
    <row r="264" spans="1:8">
      <c r="A264" s="207" t="str">
        <f t="shared" si="4"/>
        <v>KDH</v>
      </c>
      <c r="B264" s="207" t="s">
        <v>1256</v>
      </c>
      <c r="C264" s="207" t="s">
        <v>2039</v>
      </c>
      <c r="D264" s="207" t="s">
        <v>2039</v>
      </c>
      <c r="E264" s="207" t="s">
        <v>2039</v>
      </c>
      <c r="F264" s="216" t="s">
        <v>2039</v>
      </c>
      <c r="G264" s="207" t="s">
        <v>991</v>
      </c>
      <c r="H264" s="207" t="s">
        <v>2264</v>
      </c>
    </row>
    <row r="265" spans="1:8">
      <c r="A265" s="207" t="str">
        <f t="shared" si="4"/>
        <v>LPH</v>
      </c>
      <c r="B265" s="207" t="s">
        <v>2098</v>
      </c>
      <c r="C265" s="207" t="s">
        <v>767</v>
      </c>
      <c r="D265" s="207" t="s">
        <v>767</v>
      </c>
      <c r="E265" s="207" t="s">
        <v>887</v>
      </c>
      <c r="F265" s="216" t="s">
        <v>887</v>
      </c>
      <c r="G265" s="207" t="s">
        <v>876</v>
      </c>
      <c r="H265" s="207" t="s">
        <v>1007</v>
      </c>
    </row>
    <row r="266" spans="1:8">
      <c r="A266" s="207" t="str">
        <f t="shared" si="4"/>
        <v>M-CHAI</v>
      </c>
      <c r="B266" s="207" t="s">
        <v>1257</v>
      </c>
      <c r="C266" s="207" t="s">
        <v>2306</v>
      </c>
      <c r="D266" s="207" t="s">
        <v>2306</v>
      </c>
      <c r="E266" s="207" t="s">
        <v>2307</v>
      </c>
      <c r="F266" s="216" t="s">
        <v>2307</v>
      </c>
      <c r="G266" s="207" t="s">
        <v>2104</v>
      </c>
      <c r="H266" s="207" t="s">
        <v>2308</v>
      </c>
    </row>
    <row r="267" spans="1:8">
      <c r="A267" s="207" t="str">
        <f t="shared" si="4"/>
        <v>NEW</v>
      </c>
      <c r="B267" s="207" t="s">
        <v>1258</v>
      </c>
      <c r="C267" s="207" t="s">
        <v>350</v>
      </c>
      <c r="D267" s="207" t="s">
        <v>350</v>
      </c>
      <c r="E267" s="207" t="s">
        <v>350</v>
      </c>
      <c r="F267" s="216" t="s">
        <v>350</v>
      </c>
      <c r="G267" s="207" t="s">
        <v>350</v>
      </c>
      <c r="H267" s="207" t="s">
        <v>350</v>
      </c>
    </row>
    <row r="268" spans="1:8">
      <c r="A268" s="207" t="str">
        <f t="shared" si="4"/>
        <v>NTV</v>
      </c>
      <c r="B268" s="207" t="s">
        <v>1261</v>
      </c>
      <c r="C268" s="207" t="s">
        <v>1873</v>
      </c>
      <c r="D268" s="207" t="s">
        <v>1877</v>
      </c>
      <c r="E268" s="207" t="s">
        <v>1870</v>
      </c>
      <c r="F268" s="216" t="s">
        <v>1877</v>
      </c>
      <c r="G268" s="207" t="s">
        <v>966</v>
      </c>
      <c r="H268" s="207" t="s">
        <v>2309</v>
      </c>
    </row>
    <row r="269" spans="1:8">
      <c r="A269" s="207" t="str">
        <f t="shared" si="4"/>
        <v>PR9</v>
      </c>
      <c r="B269" s="207" t="s">
        <v>178</v>
      </c>
      <c r="C269" s="207" t="s">
        <v>833</v>
      </c>
      <c r="D269" s="207" t="s">
        <v>833</v>
      </c>
      <c r="E269" s="207" t="s">
        <v>879</v>
      </c>
      <c r="F269" s="216" t="s">
        <v>715</v>
      </c>
      <c r="G269" s="207" t="s">
        <v>847</v>
      </c>
      <c r="H269" s="207" t="s">
        <v>847</v>
      </c>
    </row>
    <row r="270" spans="1:8">
      <c r="A270" s="207" t="str">
        <f t="shared" si="4"/>
        <v>PRINC</v>
      </c>
      <c r="B270" s="207" t="s">
        <v>1263</v>
      </c>
      <c r="C270" s="207" t="s">
        <v>762</v>
      </c>
      <c r="D270" s="207" t="s">
        <v>762</v>
      </c>
      <c r="E270" s="207" t="s">
        <v>812</v>
      </c>
      <c r="F270" s="216" t="s">
        <v>822</v>
      </c>
      <c r="G270" s="207" t="s">
        <v>847</v>
      </c>
      <c r="H270" s="207" t="s">
        <v>847</v>
      </c>
    </row>
    <row r="271" spans="1:8">
      <c r="A271" s="207" t="str">
        <f t="shared" si="4"/>
        <v>RAM</v>
      </c>
      <c r="B271" s="207" t="s">
        <v>1264</v>
      </c>
      <c r="C271" s="207" t="s">
        <v>2310</v>
      </c>
      <c r="D271" s="207" t="s">
        <v>2311</v>
      </c>
      <c r="E271" s="207" t="s">
        <v>1905</v>
      </c>
      <c r="F271" s="216" t="s">
        <v>2310</v>
      </c>
      <c r="G271" s="207" t="s">
        <v>966</v>
      </c>
      <c r="H271" s="207" t="s">
        <v>1287</v>
      </c>
    </row>
    <row r="272" spans="1:8">
      <c r="A272" s="207" t="str">
        <f t="shared" si="4"/>
        <v>RJH</v>
      </c>
      <c r="B272" s="207" t="s">
        <v>167</v>
      </c>
      <c r="C272" s="207" t="s">
        <v>1869</v>
      </c>
      <c r="D272" s="207" t="s">
        <v>1869</v>
      </c>
      <c r="E272" s="207" t="s">
        <v>965</v>
      </c>
      <c r="F272" s="216" t="s">
        <v>1344</v>
      </c>
      <c r="G272" s="207" t="s">
        <v>899</v>
      </c>
      <c r="H272" s="207" t="s">
        <v>2012</v>
      </c>
    </row>
    <row r="273" spans="1:8">
      <c r="A273" s="207" t="str">
        <f t="shared" si="4"/>
        <v>RPH</v>
      </c>
      <c r="B273" s="207" t="s">
        <v>165</v>
      </c>
      <c r="C273" s="207" t="s">
        <v>1841</v>
      </c>
      <c r="D273" s="207" t="s">
        <v>1841</v>
      </c>
      <c r="E273" s="207" t="s">
        <v>812</v>
      </c>
      <c r="F273" s="216" t="s">
        <v>762</v>
      </c>
      <c r="G273" s="207" t="s">
        <v>876</v>
      </c>
      <c r="H273" s="207" t="s">
        <v>1178</v>
      </c>
    </row>
    <row r="274" spans="1:8">
      <c r="A274" s="207" t="str">
        <f t="shared" si="4"/>
        <v>SKR</v>
      </c>
      <c r="B274" s="207" t="s">
        <v>1266</v>
      </c>
      <c r="C274" s="207" t="s">
        <v>823</v>
      </c>
      <c r="D274" s="207" t="s">
        <v>766</v>
      </c>
      <c r="E274" s="207" t="s">
        <v>823</v>
      </c>
      <c r="F274" s="216" t="s">
        <v>1309</v>
      </c>
      <c r="G274" s="207" t="s">
        <v>912</v>
      </c>
      <c r="H274" s="207" t="s">
        <v>1844</v>
      </c>
    </row>
    <row r="275" spans="1:8">
      <c r="A275" s="207" t="str">
        <f t="shared" si="4"/>
        <v>SVH</v>
      </c>
      <c r="B275" s="207" t="s">
        <v>2312</v>
      </c>
      <c r="C275" s="207" t="s">
        <v>2100</v>
      </c>
      <c r="D275" s="207" t="s">
        <v>2100</v>
      </c>
      <c r="E275" s="207" t="s">
        <v>2002</v>
      </c>
      <c r="F275" s="216" t="s">
        <v>2002</v>
      </c>
      <c r="G275" s="207" t="s">
        <v>979</v>
      </c>
      <c r="H275" s="207" t="s">
        <v>2015</v>
      </c>
    </row>
    <row r="276" spans="1:8">
      <c r="A276" s="207" t="str">
        <f t="shared" si="4"/>
        <v>THG</v>
      </c>
      <c r="B276" s="207" t="s">
        <v>113</v>
      </c>
      <c r="C276" s="207" t="s">
        <v>1900</v>
      </c>
      <c r="D276" s="207" t="s">
        <v>2083</v>
      </c>
      <c r="E276" s="207" t="s">
        <v>1900</v>
      </c>
      <c r="F276" s="216" t="s">
        <v>2083</v>
      </c>
      <c r="G276" s="207" t="s">
        <v>847</v>
      </c>
      <c r="H276" s="207" t="s">
        <v>847</v>
      </c>
    </row>
    <row r="277" spans="1:8">
      <c r="A277" s="207" t="str">
        <f t="shared" si="4"/>
        <v>VIBHA</v>
      </c>
      <c r="B277" s="207" t="s">
        <v>83</v>
      </c>
      <c r="C277" s="207" t="s">
        <v>1358</v>
      </c>
      <c r="D277" s="207" t="s">
        <v>1390</v>
      </c>
      <c r="E277" s="207" t="s">
        <v>1358</v>
      </c>
      <c r="F277" s="216" t="s">
        <v>1357</v>
      </c>
      <c r="G277" s="207" t="s">
        <v>838</v>
      </c>
      <c r="H277" s="207" t="s">
        <v>2297</v>
      </c>
    </row>
    <row r="278" spans="1:8">
      <c r="A278" s="207" t="str">
        <f t="shared" si="4"/>
        <v>VIH</v>
      </c>
      <c r="B278" s="207" t="s">
        <v>1268</v>
      </c>
      <c r="C278" s="207" t="s">
        <v>1843</v>
      </c>
      <c r="D278" s="207" t="s">
        <v>1040</v>
      </c>
      <c r="E278" s="207" t="s">
        <v>1544</v>
      </c>
      <c r="F278" s="216" t="s">
        <v>1843</v>
      </c>
      <c r="G278" s="207" t="s">
        <v>842</v>
      </c>
      <c r="H278" s="207" t="s">
        <v>1999</v>
      </c>
    </row>
    <row r="279" spans="1:8">
      <c r="A279" s="207" t="str">
        <f t="shared" si="4"/>
        <v>WPH</v>
      </c>
      <c r="B279" s="207" t="s">
        <v>1272</v>
      </c>
      <c r="C279" s="207" t="s">
        <v>768</v>
      </c>
      <c r="D279" s="207" t="s">
        <v>698</v>
      </c>
      <c r="E279" s="207" t="s">
        <v>1281</v>
      </c>
      <c r="F279" s="216" t="s">
        <v>768</v>
      </c>
      <c r="G279" s="207" t="s">
        <v>838</v>
      </c>
      <c r="H279" s="207" t="s">
        <v>2313</v>
      </c>
    </row>
    <row r="280" spans="1:8">
      <c r="A280" s="207" t="str">
        <f t="shared" si="4"/>
        <v>ASIA</v>
      </c>
      <c r="B280" s="207" t="s">
        <v>1274</v>
      </c>
      <c r="C280" s="207" t="s">
        <v>862</v>
      </c>
      <c r="D280" s="207" t="s">
        <v>862</v>
      </c>
      <c r="E280" s="207" t="s">
        <v>862</v>
      </c>
      <c r="F280" s="216" t="s">
        <v>862</v>
      </c>
      <c r="G280" s="207" t="s">
        <v>842</v>
      </c>
      <c r="H280" s="207" t="s">
        <v>2037</v>
      </c>
    </row>
    <row r="281" spans="1:8">
      <c r="A281" s="207" t="str">
        <f t="shared" si="4"/>
        <v>BEYOND</v>
      </c>
      <c r="B281" s="207" t="s">
        <v>1276</v>
      </c>
      <c r="C281" s="207" t="s">
        <v>1121</v>
      </c>
      <c r="D281" s="207" t="s">
        <v>990</v>
      </c>
      <c r="E281" s="207" t="s">
        <v>799</v>
      </c>
      <c r="F281" s="216" t="s">
        <v>1121</v>
      </c>
      <c r="G281" s="207" t="s">
        <v>847</v>
      </c>
      <c r="H281" s="207" t="s">
        <v>847</v>
      </c>
    </row>
    <row r="282" spans="1:8">
      <c r="A282" s="207" t="str">
        <f t="shared" si="4"/>
        <v>CENTEL</v>
      </c>
      <c r="B282" s="207" t="s">
        <v>253</v>
      </c>
      <c r="C282" s="207" t="s">
        <v>797</v>
      </c>
      <c r="D282" s="207" t="s">
        <v>2010</v>
      </c>
      <c r="E282" s="207" t="s">
        <v>936</v>
      </c>
      <c r="F282" s="216" t="s">
        <v>2010</v>
      </c>
      <c r="G282" s="207" t="s">
        <v>847</v>
      </c>
      <c r="H282" s="207" t="s">
        <v>847</v>
      </c>
    </row>
    <row r="283" spans="1:8">
      <c r="A283" s="207" t="str">
        <f t="shared" si="4"/>
        <v>CSR</v>
      </c>
      <c r="B283" s="207" t="s">
        <v>1279</v>
      </c>
      <c r="C283" s="207" t="s">
        <v>350</v>
      </c>
      <c r="D283" s="207" t="s">
        <v>350</v>
      </c>
      <c r="E283" s="207" t="s">
        <v>350</v>
      </c>
      <c r="F283" s="216" t="s">
        <v>350</v>
      </c>
      <c r="G283" s="207" t="s">
        <v>350</v>
      </c>
      <c r="H283" s="207" t="s">
        <v>350</v>
      </c>
    </row>
    <row r="284" spans="1:8">
      <c r="A284" s="207" t="str">
        <f t="shared" si="4"/>
        <v>DUSIT</v>
      </c>
      <c r="B284" s="207" t="s">
        <v>1280</v>
      </c>
      <c r="C284" s="207" t="s">
        <v>1096</v>
      </c>
      <c r="D284" s="207" t="s">
        <v>1096</v>
      </c>
      <c r="E284" s="207" t="s">
        <v>850</v>
      </c>
      <c r="F284" s="216" t="s">
        <v>850</v>
      </c>
      <c r="G284" s="207" t="s">
        <v>880</v>
      </c>
      <c r="H284" s="207" t="s">
        <v>2314</v>
      </c>
    </row>
    <row r="285" spans="1:8">
      <c r="A285" s="207" t="str">
        <f t="shared" si="4"/>
        <v>ERW</v>
      </c>
      <c r="B285" s="207" t="s">
        <v>233</v>
      </c>
      <c r="C285" s="207" t="s">
        <v>1980</v>
      </c>
      <c r="D285" s="207" t="s">
        <v>1010</v>
      </c>
      <c r="E285" s="207" t="s">
        <v>1292</v>
      </c>
      <c r="F285" s="216" t="s">
        <v>1010</v>
      </c>
      <c r="G285" s="207" t="s">
        <v>838</v>
      </c>
      <c r="H285" s="207" t="s">
        <v>1991</v>
      </c>
    </row>
    <row r="286" spans="1:8">
      <c r="A286" s="207" t="str">
        <f t="shared" si="4"/>
        <v>GRAND</v>
      </c>
      <c r="B286" s="207" t="s">
        <v>1282</v>
      </c>
      <c r="C286" s="207" t="s">
        <v>1906</v>
      </c>
      <c r="D286" s="207" t="s">
        <v>1906</v>
      </c>
      <c r="E286" s="207" t="s">
        <v>1284</v>
      </c>
      <c r="F286" s="216" t="s">
        <v>1906</v>
      </c>
      <c r="G286" s="207" t="s">
        <v>847</v>
      </c>
      <c r="H286" s="207" t="s">
        <v>847</v>
      </c>
    </row>
    <row r="287" spans="1:8">
      <c r="A287" s="207" t="str">
        <f t="shared" si="4"/>
        <v>LRH</v>
      </c>
      <c r="B287" s="207" t="s">
        <v>1285</v>
      </c>
      <c r="C287" s="207" t="s">
        <v>1221</v>
      </c>
      <c r="D287" s="207" t="s">
        <v>1221</v>
      </c>
      <c r="E287" s="207" t="s">
        <v>802</v>
      </c>
      <c r="F287" s="216" t="s">
        <v>802</v>
      </c>
      <c r="G287" s="207" t="s">
        <v>899</v>
      </c>
      <c r="H287" s="207" t="s">
        <v>2049</v>
      </c>
    </row>
    <row r="288" spans="1:8">
      <c r="A288" s="207" t="str">
        <f t="shared" si="4"/>
        <v>MANRIN</v>
      </c>
      <c r="B288" s="207" t="s">
        <v>1286</v>
      </c>
      <c r="C288" s="207" t="s">
        <v>350</v>
      </c>
      <c r="D288" s="207" t="s">
        <v>350</v>
      </c>
      <c r="E288" s="207" t="s">
        <v>350</v>
      </c>
      <c r="F288" s="216" t="s">
        <v>350</v>
      </c>
      <c r="G288" s="207" t="s">
        <v>350</v>
      </c>
      <c r="H288" s="207" t="s">
        <v>350</v>
      </c>
    </row>
    <row r="289" spans="1:8">
      <c r="A289" s="207" t="str">
        <f t="shared" si="4"/>
        <v>OHTL</v>
      </c>
      <c r="B289" s="207" t="s">
        <v>1288</v>
      </c>
      <c r="C289" s="207" t="s">
        <v>2315</v>
      </c>
      <c r="D289" s="207" t="s">
        <v>2315</v>
      </c>
      <c r="E289" s="207" t="s">
        <v>2315</v>
      </c>
      <c r="F289" s="216" t="s">
        <v>2315</v>
      </c>
      <c r="G289" s="207" t="s">
        <v>2316</v>
      </c>
      <c r="H289" s="207" t="s">
        <v>2001</v>
      </c>
    </row>
    <row r="290" spans="1:8">
      <c r="A290" s="207" t="str">
        <f t="shared" si="4"/>
        <v>ROH</v>
      </c>
      <c r="B290" s="207" t="s">
        <v>1289</v>
      </c>
      <c r="C290" s="207" t="s">
        <v>2132</v>
      </c>
      <c r="D290" s="207" t="s">
        <v>2132</v>
      </c>
      <c r="E290" s="207" t="s">
        <v>1195</v>
      </c>
      <c r="F290" s="216" t="s">
        <v>1195</v>
      </c>
      <c r="G290" s="207" t="s">
        <v>920</v>
      </c>
      <c r="H290" s="207" t="s">
        <v>1149</v>
      </c>
    </row>
    <row r="291" spans="1:8">
      <c r="A291" s="207" t="str">
        <f t="shared" si="4"/>
        <v>SHANG</v>
      </c>
      <c r="B291" s="207" t="s">
        <v>1291</v>
      </c>
      <c r="C291" s="207" t="s">
        <v>2003</v>
      </c>
      <c r="D291" s="207" t="s">
        <v>2003</v>
      </c>
      <c r="E291" s="207" t="s">
        <v>2317</v>
      </c>
      <c r="F291" s="216" t="s">
        <v>2317</v>
      </c>
      <c r="G291" s="207" t="s">
        <v>832</v>
      </c>
      <c r="H291" s="207" t="s">
        <v>2318</v>
      </c>
    </row>
    <row r="292" spans="1:8">
      <c r="A292" s="207" t="str">
        <f t="shared" si="4"/>
        <v>SHR</v>
      </c>
      <c r="B292" s="207" t="s">
        <v>150</v>
      </c>
      <c r="C292" s="207" t="s">
        <v>813</v>
      </c>
      <c r="D292" s="207" t="s">
        <v>768</v>
      </c>
      <c r="E292" s="207" t="s">
        <v>1281</v>
      </c>
      <c r="F292" s="216" t="s">
        <v>813</v>
      </c>
      <c r="G292" s="207" t="s">
        <v>856</v>
      </c>
      <c r="H292" s="207" t="s">
        <v>888</v>
      </c>
    </row>
    <row r="293" spans="1:8">
      <c r="A293" s="207" t="str">
        <f t="shared" si="4"/>
        <v>VRANDA</v>
      </c>
      <c r="B293" s="207" t="s">
        <v>82</v>
      </c>
      <c r="C293" s="207" t="s">
        <v>858</v>
      </c>
      <c r="D293" s="207" t="s">
        <v>930</v>
      </c>
      <c r="E293" s="207" t="s">
        <v>858</v>
      </c>
      <c r="F293" s="216" t="s">
        <v>930</v>
      </c>
      <c r="G293" s="207" t="s">
        <v>912</v>
      </c>
      <c r="H293" s="207" t="s">
        <v>1984</v>
      </c>
    </row>
    <row r="294" spans="1:8">
      <c r="A294" s="207" t="str">
        <f t="shared" si="4"/>
        <v>AAV</v>
      </c>
      <c r="B294" s="207" t="s">
        <v>290</v>
      </c>
      <c r="C294" s="207" t="s">
        <v>1647</v>
      </c>
      <c r="D294" s="207" t="s">
        <v>1104</v>
      </c>
      <c r="E294" s="207" t="s">
        <v>1105</v>
      </c>
      <c r="F294" s="216" t="s">
        <v>1647</v>
      </c>
      <c r="G294" s="207" t="s">
        <v>856</v>
      </c>
      <c r="H294" s="207" t="s">
        <v>2042</v>
      </c>
    </row>
    <row r="295" spans="1:8">
      <c r="A295" s="207" t="str">
        <f t="shared" si="4"/>
        <v>AOT</v>
      </c>
      <c r="B295" s="207" t="s">
        <v>281</v>
      </c>
      <c r="C295" s="207" t="s">
        <v>1259</v>
      </c>
      <c r="D295" s="207" t="s">
        <v>2319</v>
      </c>
      <c r="E295" s="207" t="s">
        <v>1259</v>
      </c>
      <c r="F295" s="216" t="s">
        <v>2319</v>
      </c>
      <c r="G295" s="207" t="s">
        <v>888</v>
      </c>
      <c r="H295" s="207" t="s">
        <v>2037</v>
      </c>
    </row>
    <row r="296" spans="1:8">
      <c r="A296" s="207" t="str">
        <f t="shared" si="4"/>
        <v>ASIMAR</v>
      </c>
      <c r="B296" s="207" t="s">
        <v>1295</v>
      </c>
      <c r="C296" s="207" t="s">
        <v>2101</v>
      </c>
      <c r="D296" s="207" t="s">
        <v>2101</v>
      </c>
      <c r="E296" s="207" t="s">
        <v>1582</v>
      </c>
      <c r="F296" s="216" t="s">
        <v>1582</v>
      </c>
      <c r="G296" s="207" t="s">
        <v>920</v>
      </c>
      <c r="H296" s="207" t="s">
        <v>2320</v>
      </c>
    </row>
    <row r="297" spans="1:8">
      <c r="A297" s="207" t="str">
        <f t="shared" si="4"/>
        <v>B</v>
      </c>
      <c r="B297" s="207" t="s">
        <v>1300</v>
      </c>
      <c r="C297" s="207" t="s">
        <v>1405</v>
      </c>
      <c r="D297" s="207" t="s">
        <v>1404</v>
      </c>
      <c r="E297" s="207" t="s">
        <v>1405</v>
      </c>
      <c r="F297" s="216" t="s">
        <v>1405</v>
      </c>
      <c r="G297" s="207" t="s">
        <v>847</v>
      </c>
      <c r="H297" s="207" t="s">
        <v>847</v>
      </c>
    </row>
    <row r="298" spans="1:8">
      <c r="A298" s="207" t="str">
        <f t="shared" si="4"/>
        <v>BA</v>
      </c>
      <c r="B298" s="207" t="s">
        <v>273</v>
      </c>
      <c r="C298" s="207" t="s">
        <v>777</v>
      </c>
      <c r="D298" s="207" t="s">
        <v>1004</v>
      </c>
      <c r="E298" s="207" t="s">
        <v>777</v>
      </c>
      <c r="F298" s="216" t="s">
        <v>1003</v>
      </c>
      <c r="G298" s="207" t="s">
        <v>847</v>
      </c>
      <c r="H298" s="207" t="s">
        <v>847</v>
      </c>
    </row>
    <row r="299" spans="1:8">
      <c r="A299" s="207" t="str">
        <f t="shared" si="4"/>
        <v>BEM</v>
      </c>
      <c r="B299" s="207" t="s">
        <v>262</v>
      </c>
      <c r="C299" s="207" t="s">
        <v>1040</v>
      </c>
      <c r="D299" s="207" t="s">
        <v>2321</v>
      </c>
      <c r="E299" s="207" t="s">
        <v>1843</v>
      </c>
      <c r="F299" s="216" t="s">
        <v>2321</v>
      </c>
      <c r="G299" s="207" t="s">
        <v>842</v>
      </c>
      <c r="H299" s="207" t="s">
        <v>1077</v>
      </c>
    </row>
    <row r="300" spans="1:8">
      <c r="A300" s="207" t="str">
        <f t="shared" si="4"/>
        <v>BIOTEC</v>
      </c>
      <c r="B300" s="207" t="s">
        <v>1304</v>
      </c>
      <c r="C300" s="207" t="s">
        <v>1152</v>
      </c>
      <c r="D300" s="207" t="s">
        <v>1152</v>
      </c>
      <c r="E300" s="207" t="s">
        <v>1155</v>
      </c>
      <c r="F300" s="216" t="s">
        <v>1586</v>
      </c>
      <c r="G300" s="207" t="s">
        <v>831</v>
      </c>
      <c r="H300" s="207" t="s">
        <v>1508</v>
      </c>
    </row>
    <row r="301" spans="1:8">
      <c r="A301" s="207" t="str">
        <f t="shared" si="4"/>
        <v>BTS</v>
      </c>
      <c r="B301" s="207" t="s">
        <v>255</v>
      </c>
      <c r="C301" s="207" t="s">
        <v>1107</v>
      </c>
      <c r="D301" s="207" t="s">
        <v>814</v>
      </c>
      <c r="E301" s="207" t="s">
        <v>1107</v>
      </c>
      <c r="F301" s="216" t="s">
        <v>1108</v>
      </c>
      <c r="G301" s="207" t="s">
        <v>842</v>
      </c>
      <c r="H301" s="207" t="s">
        <v>1425</v>
      </c>
    </row>
    <row r="302" spans="1:8">
      <c r="A302" s="207" t="str">
        <f t="shared" si="4"/>
        <v>BTSGIF</v>
      </c>
      <c r="B302" s="207" t="s">
        <v>2103</v>
      </c>
      <c r="C302" s="207" t="s">
        <v>1013</v>
      </c>
      <c r="D302" s="207" t="s">
        <v>1433</v>
      </c>
      <c r="E302" s="207" t="s">
        <v>1013</v>
      </c>
      <c r="F302" s="216" t="s">
        <v>1013</v>
      </c>
      <c r="G302" s="207" t="s">
        <v>920</v>
      </c>
      <c r="H302" s="207" t="s">
        <v>1160</v>
      </c>
    </row>
    <row r="303" spans="1:8">
      <c r="A303" s="207" t="str">
        <f t="shared" si="4"/>
        <v>DMT</v>
      </c>
      <c r="B303" s="207" t="s">
        <v>2322</v>
      </c>
      <c r="C303" s="207" t="s">
        <v>708</v>
      </c>
      <c r="D303" s="207" t="s">
        <v>708</v>
      </c>
      <c r="E303" s="207" t="s">
        <v>849</v>
      </c>
      <c r="F303" s="216" t="s">
        <v>849</v>
      </c>
      <c r="G303" s="207" t="s">
        <v>880</v>
      </c>
      <c r="H303" s="207" t="s">
        <v>1847</v>
      </c>
    </row>
    <row r="304" spans="1:8">
      <c r="A304" s="207" t="str">
        <f t="shared" si="4"/>
        <v>III</v>
      </c>
      <c r="B304" s="207" t="s">
        <v>221</v>
      </c>
      <c r="C304" s="207" t="s">
        <v>1309</v>
      </c>
      <c r="D304" s="207" t="s">
        <v>816</v>
      </c>
      <c r="E304" s="207" t="s">
        <v>823</v>
      </c>
      <c r="F304" s="216" t="s">
        <v>1365</v>
      </c>
      <c r="G304" s="207" t="s">
        <v>949</v>
      </c>
      <c r="H304" s="207" t="s">
        <v>2323</v>
      </c>
    </row>
    <row r="305" spans="1:8">
      <c r="A305" s="207" t="str">
        <f t="shared" si="4"/>
        <v>JWD</v>
      </c>
      <c r="B305" s="207" t="s">
        <v>209</v>
      </c>
      <c r="C305" s="207" t="s">
        <v>2046</v>
      </c>
      <c r="D305" s="207" t="s">
        <v>2046</v>
      </c>
      <c r="E305" s="207" t="s">
        <v>1907</v>
      </c>
      <c r="F305" s="216" t="s">
        <v>2046</v>
      </c>
      <c r="G305" s="207" t="s">
        <v>847</v>
      </c>
      <c r="H305" s="207" t="s">
        <v>847</v>
      </c>
    </row>
    <row r="306" spans="1:8">
      <c r="A306" s="207" t="str">
        <f t="shared" si="4"/>
        <v>KEX</v>
      </c>
      <c r="B306" s="207" t="s">
        <v>312</v>
      </c>
      <c r="C306" s="207" t="s">
        <v>1904</v>
      </c>
      <c r="D306" s="207" t="s">
        <v>803</v>
      </c>
      <c r="E306" s="207" t="s">
        <v>1904</v>
      </c>
      <c r="F306" s="216" t="s">
        <v>714</v>
      </c>
      <c r="G306" s="207" t="s">
        <v>949</v>
      </c>
      <c r="H306" s="207" t="s">
        <v>1986</v>
      </c>
    </row>
    <row r="307" spans="1:8">
      <c r="A307" s="207" t="str">
        <f t="shared" si="4"/>
        <v>KIAT</v>
      </c>
      <c r="B307" s="207" t="s">
        <v>1312</v>
      </c>
      <c r="C307" s="207" t="s">
        <v>1354</v>
      </c>
      <c r="D307" s="207" t="s">
        <v>1766</v>
      </c>
      <c r="E307" s="207" t="s">
        <v>1354</v>
      </c>
      <c r="F307" s="216" t="s">
        <v>1766</v>
      </c>
      <c r="G307" s="207" t="s">
        <v>1085</v>
      </c>
      <c r="H307" s="207" t="s">
        <v>2323</v>
      </c>
    </row>
    <row r="308" spans="1:8">
      <c r="A308" s="207" t="str">
        <f t="shared" si="4"/>
        <v>KWC</v>
      </c>
      <c r="B308" s="207" t="s">
        <v>1314</v>
      </c>
      <c r="C308" s="207" t="s">
        <v>350</v>
      </c>
      <c r="D308" s="207" t="s">
        <v>350</v>
      </c>
      <c r="E308" s="207" t="s">
        <v>350</v>
      </c>
      <c r="F308" s="216" t="s">
        <v>350</v>
      </c>
      <c r="G308" s="207" t="s">
        <v>350</v>
      </c>
      <c r="H308" s="207" t="s">
        <v>350</v>
      </c>
    </row>
    <row r="309" spans="1:8">
      <c r="A309" s="207" t="str">
        <f t="shared" si="4"/>
        <v>MENA</v>
      </c>
      <c r="B309" s="207" t="s">
        <v>1315</v>
      </c>
      <c r="C309" s="207" t="s">
        <v>1805</v>
      </c>
      <c r="D309" s="207" t="s">
        <v>1805</v>
      </c>
      <c r="E309" s="207" t="s">
        <v>1805</v>
      </c>
      <c r="F309" s="216" t="s">
        <v>1805</v>
      </c>
      <c r="G309" s="207" t="s">
        <v>847</v>
      </c>
      <c r="H309" s="207" t="s">
        <v>847</v>
      </c>
    </row>
    <row r="310" spans="1:8">
      <c r="A310" s="207" t="str">
        <f t="shared" si="4"/>
        <v>NOK</v>
      </c>
      <c r="B310" s="207" t="s">
        <v>1316</v>
      </c>
      <c r="C310" s="207" t="s">
        <v>350</v>
      </c>
      <c r="D310" s="207" t="s">
        <v>350</v>
      </c>
      <c r="E310" s="207" t="s">
        <v>350</v>
      </c>
      <c r="F310" s="216" t="s">
        <v>350</v>
      </c>
      <c r="G310" s="207" t="s">
        <v>350</v>
      </c>
      <c r="H310" s="207" t="s">
        <v>350</v>
      </c>
    </row>
    <row r="311" spans="1:8">
      <c r="A311" s="207" t="str">
        <f t="shared" si="4"/>
        <v>NYT</v>
      </c>
      <c r="B311" s="207" t="s">
        <v>185</v>
      </c>
      <c r="C311" s="207" t="s">
        <v>895</v>
      </c>
      <c r="D311" s="207" t="s">
        <v>895</v>
      </c>
      <c r="E311" s="207" t="s">
        <v>897</v>
      </c>
      <c r="F311" s="216" t="s">
        <v>897</v>
      </c>
      <c r="G311" s="207" t="s">
        <v>920</v>
      </c>
      <c r="H311" s="207" t="s">
        <v>2188</v>
      </c>
    </row>
    <row r="312" spans="1:8">
      <c r="A312" s="207" t="str">
        <f t="shared" si="4"/>
        <v>PORT</v>
      </c>
      <c r="B312" s="207" t="s">
        <v>179</v>
      </c>
      <c r="C312" s="207" t="s">
        <v>1318</v>
      </c>
      <c r="D312" s="207" t="s">
        <v>1318</v>
      </c>
      <c r="E312" s="207" t="s">
        <v>1297</v>
      </c>
      <c r="F312" s="216" t="s">
        <v>1376</v>
      </c>
      <c r="G312" s="207" t="s">
        <v>924</v>
      </c>
      <c r="H312" s="207" t="s">
        <v>1992</v>
      </c>
    </row>
    <row r="313" spans="1:8">
      <c r="A313" s="207" t="str">
        <f t="shared" si="4"/>
        <v>PRM</v>
      </c>
      <c r="B313" s="207" t="s">
        <v>2106</v>
      </c>
      <c r="C313" s="207" t="s">
        <v>1058</v>
      </c>
      <c r="D313" s="207" t="s">
        <v>942</v>
      </c>
      <c r="E313" s="207" t="s">
        <v>1120</v>
      </c>
      <c r="F313" s="216" t="s">
        <v>942</v>
      </c>
      <c r="G313" s="207" t="s">
        <v>842</v>
      </c>
      <c r="H313" s="207" t="s">
        <v>1844</v>
      </c>
    </row>
    <row r="314" spans="1:8">
      <c r="A314" s="207" t="str">
        <f t="shared" si="4"/>
        <v>PSL</v>
      </c>
      <c r="B314" s="207" t="s">
        <v>2107</v>
      </c>
      <c r="C314" s="207" t="s">
        <v>751</v>
      </c>
      <c r="D314" s="207" t="s">
        <v>950</v>
      </c>
      <c r="E314" s="207" t="s">
        <v>751</v>
      </c>
      <c r="F314" s="216" t="s">
        <v>1262</v>
      </c>
      <c r="G314" s="207" t="s">
        <v>912</v>
      </c>
      <c r="H314" s="207" t="s">
        <v>982</v>
      </c>
    </row>
    <row r="315" spans="1:8">
      <c r="A315" s="207" t="str">
        <f t="shared" si="4"/>
        <v>RCL</v>
      </c>
      <c r="B315" s="207" t="s">
        <v>2108</v>
      </c>
      <c r="C315" s="207" t="s">
        <v>908</v>
      </c>
      <c r="D315" s="207" t="s">
        <v>809</v>
      </c>
      <c r="E315" s="207" t="s">
        <v>1922</v>
      </c>
      <c r="F315" s="216" t="s">
        <v>908</v>
      </c>
      <c r="G315" s="207" t="s">
        <v>966</v>
      </c>
      <c r="H315" s="207" t="s">
        <v>1925</v>
      </c>
    </row>
    <row r="316" spans="1:8">
      <c r="A316" s="207" t="str">
        <f t="shared" si="4"/>
        <v>TFFIF</v>
      </c>
      <c r="B316" s="207" t="s">
        <v>355</v>
      </c>
      <c r="C316" s="207" t="s">
        <v>1254</v>
      </c>
      <c r="D316" s="207" t="s">
        <v>1252</v>
      </c>
      <c r="E316" s="207" t="s">
        <v>1254</v>
      </c>
      <c r="F316" s="216" t="s">
        <v>862</v>
      </c>
      <c r="G316" s="207" t="s">
        <v>847</v>
      </c>
      <c r="H316" s="207" t="s">
        <v>847</v>
      </c>
    </row>
    <row r="317" spans="1:8">
      <c r="A317" s="207" t="str">
        <f t="shared" si="4"/>
        <v>THAI</v>
      </c>
      <c r="B317" s="207" t="s">
        <v>1322</v>
      </c>
      <c r="C317" s="207" t="s">
        <v>350</v>
      </c>
      <c r="D317" s="207" t="s">
        <v>350</v>
      </c>
      <c r="E317" s="207" t="s">
        <v>350</v>
      </c>
      <c r="F317" s="216" t="s">
        <v>350</v>
      </c>
      <c r="G317" s="207" t="s">
        <v>350</v>
      </c>
      <c r="H317" s="207" t="s">
        <v>350</v>
      </c>
    </row>
    <row r="318" spans="1:8">
      <c r="A318" s="207" t="str">
        <f t="shared" si="4"/>
        <v>TSTE</v>
      </c>
      <c r="B318" s="207" t="s">
        <v>1323</v>
      </c>
      <c r="C318" s="207" t="s">
        <v>350</v>
      </c>
      <c r="D318" s="207" t="s">
        <v>350</v>
      </c>
      <c r="E318" s="207" t="s">
        <v>350</v>
      </c>
      <c r="F318" s="216" t="s">
        <v>350</v>
      </c>
      <c r="G318" s="207" t="s">
        <v>350</v>
      </c>
      <c r="H318" s="207" t="s">
        <v>350</v>
      </c>
    </row>
    <row r="319" spans="1:8">
      <c r="A319" s="207" t="str">
        <f t="shared" si="4"/>
        <v>TTA</v>
      </c>
      <c r="B319" s="207" t="s">
        <v>94</v>
      </c>
      <c r="C319" s="207" t="s">
        <v>1797</v>
      </c>
      <c r="D319" s="207" t="s">
        <v>861</v>
      </c>
      <c r="E319" s="207" t="s">
        <v>1797</v>
      </c>
      <c r="F319" s="216" t="s">
        <v>1092</v>
      </c>
      <c r="G319" s="207" t="s">
        <v>912</v>
      </c>
      <c r="H319" s="207" t="s">
        <v>2099</v>
      </c>
    </row>
    <row r="320" spans="1:8">
      <c r="A320" s="207" t="str">
        <f t="shared" si="4"/>
        <v>WICE</v>
      </c>
      <c r="B320" s="207" t="s">
        <v>81</v>
      </c>
      <c r="C320" s="207" t="s">
        <v>1030</v>
      </c>
      <c r="D320" s="207" t="s">
        <v>1096</v>
      </c>
      <c r="E320" s="207" t="s">
        <v>1030</v>
      </c>
      <c r="F320" s="216" t="s">
        <v>1096</v>
      </c>
      <c r="G320" s="207" t="s">
        <v>851</v>
      </c>
      <c r="H320" s="207" t="s">
        <v>2067</v>
      </c>
    </row>
    <row r="321" spans="1:8">
      <c r="A321" s="207" t="str">
        <f t="shared" si="4"/>
        <v>BWG</v>
      </c>
      <c r="B321" s="207" t="s">
        <v>1325</v>
      </c>
      <c r="C321" s="207" t="s">
        <v>1154</v>
      </c>
      <c r="D321" s="207" t="s">
        <v>1154</v>
      </c>
      <c r="E321" s="207" t="s">
        <v>1584</v>
      </c>
      <c r="F321" s="216" t="s">
        <v>1868</v>
      </c>
      <c r="G321" s="207" t="s">
        <v>847</v>
      </c>
      <c r="H321" s="207" t="s">
        <v>847</v>
      </c>
    </row>
    <row r="322" spans="1:8">
      <c r="A322" s="207" t="str">
        <f t="shared" ref="A322:A385" si="5">IFERROR(LEFT(B322,FIND("&lt;",B322)-2),TRIM(B322))</f>
        <v>GENCO</v>
      </c>
      <c r="B322" s="207" t="s">
        <v>1326</v>
      </c>
      <c r="C322" s="207" t="s">
        <v>1394</v>
      </c>
      <c r="D322" s="207" t="s">
        <v>1394</v>
      </c>
      <c r="E322" s="207" t="s">
        <v>1394</v>
      </c>
      <c r="F322" s="216" t="s">
        <v>1394</v>
      </c>
      <c r="G322" s="207" t="s">
        <v>831</v>
      </c>
      <c r="H322" s="207" t="s">
        <v>1516</v>
      </c>
    </row>
    <row r="323" spans="1:8">
      <c r="A323" s="207" t="str">
        <f t="shared" si="5"/>
        <v>PRO</v>
      </c>
      <c r="B323" s="207" t="s">
        <v>1330</v>
      </c>
      <c r="C323" s="207" t="s">
        <v>350</v>
      </c>
      <c r="D323" s="207" t="s">
        <v>350</v>
      </c>
      <c r="E323" s="207" t="s">
        <v>350</v>
      </c>
      <c r="F323" s="216" t="s">
        <v>350</v>
      </c>
      <c r="G323" s="207" t="s">
        <v>350</v>
      </c>
      <c r="H323" s="207" t="s">
        <v>350</v>
      </c>
    </row>
    <row r="324" spans="1:8">
      <c r="A324" s="207" t="str">
        <f t="shared" si="5"/>
        <v>SISB</v>
      </c>
      <c r="B324" s="207" t="s">
        <v>146</v>
      </c>
      <c r="C324" s="207" t="s">
        <v>2114</v>
      </c>
      <c r="D324" s="207" t="s">
        <v>1914</v>
      </c>
      <c r="E324" s="207" t="s">
        <v>1320</v>
      </c>
      <c r="F324" s="216" t="s">
        <v>1914</v>
      </c>
      <c r="G324" s="207" t="s">
        <v>1639</v>
      </c>
      <c r="H324" s="207" t="s">
        <v>2324</v>
      </c>
    </row>
    <row r="325" spans="1:8">
      <c r="A325" s="207" t="str">
        <f t="shared" si="5"/>
        <v>SO</v>
      </c>
      <c r="B325" s="207" t="s">
        <v>324</v>
      </c>
      <c r="C325" s="207" t="s">
        <v>969</v>
      </c>
      <c r="D325" s="207" t="s">
        <v>969</v>
      </c>
      <c r="E325" s="207" t="s">
        <v>825</v>
      </c>
      <c r="F325" s="216" t="s">
        <v>825</v>
      </c>
      <c r="G325" s="207" t="s">
        <v>842</v>
      </c>
      <c r="H325" s="207" t="s">
        <v>1892</v>
      </c>
    </row>
    <row r="326" spans="1:8">
      <c r="A326" s="207" t="str">
        <f t="shared" si="5"/>
        <v>B52</v>
      </c>
      <c r="B326" s="207" t="s">
        <v>1331</v>
      </c>
      <c r="C326" s="207" t="s">
        <v>1102</v>
      </c>
      <c r="D326" s="207" t="s">
        <v>1102</v>
      </c>
      <c r="E326" s="207" t="s">
        <v>1102</v>
      </c>
      <c r="F326" s="216" t="s">
        <v>1102</v>
      </c>
      <c r="G326" s="207" t="s">
        <v>920</v>
      </c>
      <c r="H326" s="207" t="s">
        <v>1007</v>
      </c>
    </row>
    <row r="327" spans="1:8">
      <c r="A327" s="207" t="str">
        <f t="shared" si="5"/>
        <v>BEAUTY</v>
      </c>
      <c r="B327" s="207" t="s">
        <v>264</v>
      </c>
      <c r="C327" s="207" t="s">
        <v>1227</v>
      </c>
      <c r="D327" s="207" t="s">
        <v>1228</v>
      </c>
      <c r="E327" s="207" t="s">
        <v>1435</v>
      </c>
      <c r="F327" s="216" t="s">
        <v>1228</v>
      </c>
      <c r="G327" s="207" t="s">
        <v>856</v>
      </c>
      <c r="H327" s="207" t="s">
        <v>2325</v>
      </c>
    </row>
    <row r="328" spans="1:8">
      <c r="A328" s="207" t="str">
        <f t="shared" si="5"/>
        <v>BIG</v>
      </c>
      <c r="B328" s="207" t="s">
        <v>1333</v>
      </c>
      <c r="C328" s="207" t="s">
        <v>1154</v>
      </c>
      <c r="D328" s="207" t="s">
        <v>1154</v>
      </c>
      <c r="E328" s="207" t="s">
        <v>1868</v>
      </c>
      <c r="F328" s="216" t="s">
        <v>1868</v>
      </c>
      <c r="G328" s="207" t="s">
        <v>847</v>
      </c>
      <c r="H328" s="207" t="s">
        <v>847</v>
      </c>
    </row>
    <row r="329" spans="1:8">
      <c r="A329" s="207" t="str">
        <f t="shared" si="5"/>
        <v>BJC</v>
      </c>
      <c r="B329" s="207" t="s">
        <v>259</v>
      </c>
      <c r="C329" s="207" t="s">
        <v>938</v>
      </c>
      <c r="D329" s="207" t="s">
        <v>938</v>
      </c>
      <c r="E329" s="207" t="s">
        <v>939</v>
      </c>
      <c r="F329" s="216" t="s">
        <v>953</v>
      </c>
      <c r="G329" s="207" t="s">
        <v>899</v>
      </c>
      <c r="H329" s="207" t="s">
        <v>999</v>
      </c>
    </row>
    <row r="330" spans="1:8">
      <c r="A330" s="207" t="str">
        <f t="shared" si="5"/>
        <v>COM7</v>
      </c>
      <c r="B330" s="207" t="s">
        <v>248</v>
      </c>
      <c r="C330" s="207" t="s">
        <v>802</v>
      </c>
      <c r="D330" s="207" t="s">
        <v>1221</v>
      </c>
      <c r="E330" s="207" t="s">
        <v>2284</v>
      </c>
      <c r="F330" s="216" t="s">
        <v>984</v>
      </c>
      <c r="G330" s="207" t="s">
        <v>899</v>
      </c>
      <c r="H330" s="207" t="s">
        <v>1090</v>
      </c>
    </row>
    <row r="331" spans="1:8">
      <c r="A331" s="207" t="str">
        <f t="shared" si="5"/>
        <v>CPALL</v>
      </c>
      <c r="B331" s="207" t="s">
        <v>247</v>
      </c>
      <c r="C331" s="207" t="s">
        <v>2112</v>
      </c>
      <c r="D331" s="207" t="s">
        <v>2111</v>
      </c>
      <c r="E331" s="207" t="s">
        <v>2326</v>
      </c>
      <c r="F331" s="216" t="s">
        <v>1053</v>
      </c>
      <c r="G331" s="207" t="s">
        <v>847</v>
      </c>
      <c r="H331" s="207" t="s">
        <v>847</v>
      </c>
    </row>
    <row r="332" spans="1:8">
      <c r="A332" s="207" t="str">
        <f t="shared" si="5"/>
        <v>CPW</v>
      </c>
      <c r="B332" s="207" t="s">
        <v>244</v>
      </c>
      <c r="C332" s="207" t="s">
        <v>1214</v>
      </c>
      <c r="D332" s="207" t="s">
        <v>698</v>
      </c>
      <c r="E332" s="207" t="s">
        <v>1214</v>
      </c>
      <c r="F332" s="216" t="s">
        <v>1214</v>
      </c>
      <c r="G332" s="207" t="s">
        <v>920</v>
      </c>
      <c r="H332" s="207" t="s">
        <v>2017</v>
      </c>
    </row>
    <row r="333" spans="1:8">
      <c r="A333" s="207" t="str">
        <f t="shared" si="5"/>
        <v>CRC</v>
      </c>
      <c r="B333" s="207" t="s">
        <v>243</v>
      </c>
      <c r="C333" s="207" t="s">
        <v>1975</v>
      </c>
      <c r="D333" s="207" t="s">
        <v>1975</v>
      </c>
      <c r="E333" s="207" t="s">
        <v>1993</v>
      </c>
      <c r="F333" s="216" t="s">
        <v>758</v>
      </c>
      <c r="G333" s="207" t="s">
        <v>899</v>
      </c>
      <c r="H333" s="207" t="s">
        <v>2327</v>
      </c>
    </row>
    <row r="334" spans="1:8">
      <c r="A334" s="207" t="str">
        <f t="shared" si="5"/>
        <v>CSS</v>
      </c>
      <c r="B334" s="207" t="s">
        <v>1337</v>
      </c>
      <c r="C334" s="207" t="s">
        <v>1913</v>
      </c>
      <c r="D334" s="207" t="s">
        <v>1913</v>
      </c>
      <c r="E334" s="207" t="s">
        <v>1758</v>
      </c>
      <c r="F334" s="216" t="s">
        <v>1758</v>
      </c>
      <c r="G334" s="207" t="s">
        <v>847</v>
      </c>
      <c r="H334" s="207" t="s">
        <v>847</v>
      </c>
    </row>
    <row r="335" spans="1:8">
      <c r="A335" s="207" t="str">
        <f t="shared" si="5"/>
        <v>DOHOME</v>
      </c>
      <c r="B335" s="207" t="s">
        <v>241</v>
      </c>
      <c r="C335" s="207" t="s">
        <v>1308</v>
      </c>
      <c r="D335" s="207" t="s">
        <v>1308</v>
      </c>
      <c r="E335" s="207" t="s">
        <v>1002</v>
      </c>
      <c r="F335" s="216" t="s">
        <v>824</v>
      </c>
      <c r="G335" s="207" t="s">
        <v>1127</v>
      </c>
      <c r="H335" s="207" t="s">
        <v>2328</v>
      </c>
    </row>
    <row r="336" spans="1:8">
      <c r="A336" s="207" t="str">
        <f t="shared" si="5"/>
        <v>FN</v>
      </c>
      <c r="B336" s="207" t="s">
        <v>1339</v>
      </c>
      <c r="C336" s="207" t="s">
        <v>1298</v>
      </c>
      <c r="D336" s="207" t="s">
        <v>1298</v>
      </c>
      <c r="E336" s="207" t="s">
        <v>1298</v>
      </c>
      <c r="F336" s="216" t="s">
        <v>1298</v>
      </c>
      <c r="G336" s="207" t="s">
        <v>920</v>
      </c>
      <c r="H336" s="207" t="s">
        <v>1299</v>
      </c>
    </row>
    <row r="337" spans="1:8">
      <c r="A337" s="207" t="str">
        <f t="shared" si="5"/>
        <v>FTE</v>
      </c>
      <c r="B337" s="207" t="s">
        <v>2329</v>
      </c>
      <c r="C337" s="207" t="s">
        <v>1805</v>
      </c>
      <c r="D337" s="207" t="s">
        <v>1476</v>
      </c>
      <c r="E337" s="207" t="s">
        <v>1805</v>
      </c>
      <c r="F337" s="216" t="s">
        <v>1476</v>
      </c>
      <c r="G337" s="207" t="s">
        <v>1147</v>
      </c>
      <c r="H337" s="207" t="s">
        <v>2158</v>
      </c>
    </row>
    <row r="338" spans="1:8">
      <c r="A338" s="207" t="str">
        <f t="shared" si="5"/>
        <v>GLOBAL</v>
      </c>
      <c r="B338" s="207" t="s">
        <v>228</v>
      </c>
      <c r="C338" s="207" t="s">
        <v>2113</v>
      </c>
      <c r="D338" s="207" t="s">
        <v>1903</v>
      </c>
      <c r="E338" s="207" t="s">
        <v>2109</v>
      </c>
      <c r="F338" s="216" t="s">
        <v>2113</v>
      </c>
      <c r="G338" s="207" t="s">
        <v>847</v>
      </c>
      <c r="H338" s="207" t="s">
        <v>847</v>
      </c>
    </row>
    <row r="339" spans="1:8">
      <c r="A339" s="207" t="str">
        <f t="shared" si="5"/>
        <v>HMPRO</v>
      </c>
      <c r="B339" s="207" t="s">
        <v>225</v>
      </c>
      <c r="C339" s="207" t="s">
        <v>751</v>
      </c>
      <c r="D339" s="207" t="s">
        <v>1262</v>
      </c>
      <c r="E339" s="207" t="s">
        <v>1438</v>
      </c>
      <c r="F339" s="216" t="s">
        <v>771</v>
      </c>
      <c r="G339" s="207" t="s">
        <v>1031</v>
      </c>
      <c r="H339" s="207" t="s">
        <v>2330</v>
      </c>
    </row>
    <row r="340" spans="1:8">
      <c r="A340" s="207" t="str">
        <f t="shared" si="5"/>
        <v>ICC</v>
      </c>
      <c r="B340" s="207" t="s">
        <v>1343</v>
      </c>
      <c r="C340" s="207" t="s">
        <v>939</v>
      </c>
      <c r="D340" s="207" t="s">
        <v>939</v>
      </c>
      <c r="E340" s="207" t="s">
        <v>811</v>
      </c>
      <c r="F340" s="216" t="s">
        <v>811</v>
      </c>
      <c r="G340" s="207" t="s">
        <v>888</v>
      </c>
      <c r="H340" s="207" t="s">
        <v>2041</v>
      </c>
    </row>
    <row r="341" spans="1:8">
      <c r="A341" s="207" t="str">
        <f t="shared" si="5"/>
        <v>ILM</v>
      </c>
      <c r="B341" s="207" t="s">
        <v>220</v>
      </c>
      <c r="C341" s="207" t="s">
        <v>2167</v>
      </c>
      <c r="D341" s="207" t="s">
        <v>1319</v>
      </c>
      <c r="E341" s="207" t="s">
        <v>1321</v>
      </c>
      <c r="F341" s="216" t="s">
        <v>1321</v>
      </c>
      <c r="G341" s="207" t="s">
        <v>971</v>
      </c>
      <c r="H341" s="207" t="s">
        <v>2320</v>
      </c>
    </row>
    <row r="342" spans="1:8">
      <c r="A342" s="207" t="str">
        <f t="shared" si="5"/>
        <v>IT</v>
      </c>
      <c r="B342" s="207" t="s">
        <v>1346</v>
      </c>
      <c r="C342" s="207" t="s">
        <v>1171</v>
      </c>
      <c r="D342" s="207" t="s">
        <v>1171</v>
      </c>
      <c r="E342" s="207" t="s">
        <v>1169</v>
      </c>
      <c r="F342" s="216" t="s">
        <v>1169</v>
      </c>
      <c r="G342" s="207" t="s">
        <v>924</v>
      </c>
      <c r="H342" s="207" t="s">
        <v>1277</v>
      </c>
    </row>
    <row r="343" spans="1:8">
      <c r="A343" s="207" t="str">
        <f t="shared" si="5"/>
        <v>KAMART</v>
      </c>
      <c r="B343" s="207" t="s">
        <v>2115</v>
      </c>
      <c r="C343" s="207" t="s">
        <v>769</v>
      </c>
      <c r="D343" s="207" t="s">
        <v>1977</v>
      </c>
      <c r="E343" s="207" t="s">
        <v>862</v>
      </c>
      <c r="F343" s="216" t="s">
        <v>1989</v>
      </c>
      <c r="G343" s="207" t="s">
        <v>935</v>
      </c>
      <c r="H343" s="207" t="s">
        <v>2331</v>
      </c>
    </row>
    <row r="344" spans="1:8">
      <c r="A344" s="207" t="str">
        <f t="shared" si="5"/>
        <v>LOXLEY</v>
      </c>
      <c r="B344" s="207" t="s">
        <v>1348</v>
      </c>
      <c r="C344" s="207" t="s">
        <v>1318</v>
      </c>
      <c r="D344" s="207" t="s">
        <v>1318</v>
      </c>
      <c r="E344" s="207" t="s">
        <v>1376</v>
      </c>
      <c r="F344" s="216" t="s">
        <v>1376</v>
      </c>
      <c r="G344" s="207" t="s">
        <v>920</v>
      </c>
      <c r="H344" s="207" t="s">
        <v>1307</v>
      </c>
    </row>
    <row r="345" spans="1:8">
      <c r="A345" s="207" t="str">
        <f t="shared" si="5"/>
        <v>MAKRO</v>
      </c>
      <c r="B345" s="207" t="s">
        <v>197</v>
      </c>
      <c r="C345" s="207" t="s">
        <v>2095</v>
      </c>
      <c r="D345" s="207" t="s">
        <v>1996</v>
      </c>
      <c r="E345" s="207" t="s">
        <v>2200</v>
      </c>
      <c r="F345" s="216" t="s">
        <v>2095</v>
      </c>
      <c r="G345" s="207" t="s">
        <v>847</v>
      </c>
      <c r="H345" s="207" t="s">
        <v>847</v>
      </c>
    </row>
    <row r="346" spans="1:8">
      <c r="A346" s="207" t="str">
        <f t="shared" si="5"/>
        <v>MC</v>
      </c>
      <c r="B346" s="207" t="s">
        <v>196</v>
      </c>
      <c r="C346" s="207" t="s">
        <v>1386</v>
      </c>
      <c r="D346" s="207" t="s">
        <v>969</v>
      </c>
      <c r="E346" s="207" t="s">
        <v>1386</v>
      </c>
      <c r="F346" s="216" t="s">
        <v>969</v>
      </c>
      <c r="G346" s="207" t="s">
        <v>912</v>
      </c>
      <c r="H346" s="207" t="s">
        <v>991</v>
      </c>
    </row>
    <row r="347" spans="1:8">
      <c r="A347" s="207" t="str">
        <f t="shared" si="5"/>
        <v>MEGA</v>
      </c>
      <c r="B347" s="207" t="s">
        <v>194</v>
      </c>
      <c r="C347" s="207" t="s">
        <v>2332</v>
      </c>
      <c r="D347" s="207" t="s">
        <v>2006</v>
      </c>
      <c r="E347" s="207" t="s">
        <v>1000</v>
      </c>
      <c r="F347" s="216" t="s">
        <v>2006</v>
      </c>
      <c r="G347" s="207" t="s">
        <v>966</v>
      </c>
      <c r="H347" s="207" t="s">
        <v>1999</v>
      </c>
    </row>
    <row r="348" spans="1:8">
      <c r="A348" s="207" t="str">
        <f t="shared" si="5"/>
        <v>MIDA</v>
      </c>
      <c r="B348" s="207" t="s">
        <v>1352</v>
      </c>
      <c r="C348" s="207" t="s">
        <v>2333</v>
      </c>
      <c r="D348" s="207" t="s">
        <v>1313</v>
      </c>
      <c r="E348" s="207" t="s">
        <v>2333</v>
      </c>
      <c r="F348" s="216" t="s">
        <v>1313</v>
      </c>
      <c r="G348" s="207" t="s">
        <v>831</v>
      </c>
      <c r="H348" s="207" t="s">
        <v>2334</v>
      </c>
    </row>
    <row r="349" spans="1:8">
      <c r="A349" s="207" t="str">
        <f t="shared" si="5"/>
        <v>RS</v>
      </c>
      <c r="B349" s="207" t="s">
        <v>164</v>
      </c>
      <c r="C349" s="207" t="s">
        <v>2056</v>
      </c>
      <c r="D349" s="207" t="s">
        <v>879</v>
      </c>
      <c r="E349" s="207" t="s">
        <v>2335</v>
      </c>
      <c r="F349" s="216" t="s">
        <v>760</v>
      </c>
      <c r="G349" s="207" t="s">
        <v>912</v>
      </c>
      <c r="H349" s="207" t="s">
        <v>2071</v>
      </c>
    </row>
    <row r="350" spans="1:8">
      <c r="A350" s="207" t="str">
        <f t="shared" si="5"/>
        <v>RSP</v>
      </c>
      <c r="B350" s="207" t="s">
        <v>1355</v>
      </c>
      <c r="C350" s="207" t="s">
        <v>1050</v>
      </c>
      <c r="D350" s="207" t="s">
        <v>1049</v>
      </c>
      <c r="E350" s="207" t="s">
        <v>1050</v>
      </c>
      <c r="F350" s="216" t="s">
        <v>1048</v>
      </c>
      <c r="G350" s="207" t="s">
        <v>856</v>
      </c>
      <c r="H350" s="207" t="s">
        <v>2011</v>
      </c>
    </row>
    <row r="351" spans="1:8">
      <c r="A351" s="207" t="str">
        <f t="shared" si="5"/>
        <v>SABUY</v>
      </c>
      <c r="B351" s="207" t="s">
        <v>320</v>
      </c>
      <c r="C351" s="207" t="s">
        <v>799</v>
      </c>
      <c r="D351" s="207" t="s">
        <v>990</v>
      </c>
      <c r="E351" s="207" t="s">
        <v>1095</v>
      </c>
      <c r="F351" s="216" t="s">
        <v>1181</v>
      </c>
      <c r="G351" s="207" t="s">
        <v>1031</v>
      </c>
      <c r="H351" s="207" t="s">
        <v>2166</v>
      </c>
    </row>
    <row r="352" spans="1:8">
      <c r="A352" s="207" t="str">
        <f t="shared" si="5"/>
        <v>SCM</v>
      </c>
      <c r="B352" s="207" t="s">
        <v>1359</v>
      </c>
      <c r="C352" s="207" t="s">
        <v>812</v>
      </c>
      <c r="D352" s="207" t="s">
        <v>822</v>
      </c>
      <c r="E352" s="207" t="s">
        <v>812</v>
      </c>
      <c r="F352" s="216" t="s">
        <v>812</v>
      </c>
      <c r="G352" s="207" t="s">
        <v>876</v>
      </c>
      <c r="H352" s="207" t="s">
        <v>1113</v>
      </c>
    </row>
    <row r="353" spans="1:8">
      <c r="A353" s="207" t="str">
        <f t="shared" si="5"/>
        <v>SINGER</v>
      </c>
      <c r="B353" s="207" t="s">
        <v>149</v>
      </c>
      <c r="C353" s="207" t="s">
        <v>1869</v>
      </c>
      <c r="D353" s="207" t="s">
        <v>984</v>
      </c>
      <c r="E353" s="207" t="s">
        <v>1344</v>
      </c>
      <c r="F353" s="216" t="s">
        <v>2284</v>
      </c>
      <c r="G353" s="207" t="s">
        <v>991</v>
      </c>
      <c r="H353" s="207" t="s">
        <v>2336</v>
      </c>
    </row>
    <row r="354" spans="1:8">
      <c r="A354" s="207" t="str">
        <f t="shared" si="5"/>
        <v>SPC</v>
      </c>
      <c r="B354" s="207" t="s">
        <v>2117</v>
      </c>
      <c r="C354" s="207" t="s">
        <v>2337</v>
      </c>
      <c r="D354" s="207" t="s">
        <v>2118</v>
      </c>
      <c r="E354" s="207" t="s">
        <v>2337</v>
      </c>
      <c r="F354" s="216" t="s">
        <v>2118</v>
      </c>
      <c r="G354" s="207" t="s">
        <v>927</v>
      </c>
      <c r="H354" s="207" t="s">
        <v>2057</v>
      </c>
    </row>
    <row r="355" spans="1:8">
      <c r="A355" s="207" t="str">
        <f t="shared" si="5"/>
        <v>SPI</v>
      </c>
      <c r="B355" s="207" t="s">
        <v>2338</v>
      </c>
      <c r="C355" s="207" t="s">
        <v>1928</v>
      </c>
      <c r="D355" s="207" t="s">
        <v>1928</v>
      </c>
      <c r="E355" s="207" t="s">
        <v>1928</v>
      </c>
      <c r="F355" s="216" t="s">
        <v>1928</v>
      </c>
      <c r="G355" s="207" t="s">
        <v>1055</v>
      </c>
      <c r="H355" s="207" t="s">
        <v>1349</v>
      </c>
    </row>
    <row r="356" spans="1:8">
      <c r="A356" s="207" t="str">
        <f t="shared" si="5"/>
        <v>SVT</v>
      </c>
      <c r="B356" s="207" t="s">
        <v>1360</v>
      </c>
      <c r="C356" s="207" t="s">
        <v>884</v>
      </c>
      <c r="D356" s="207" t="s">
        <v>1014</v>
      </c>
      <c r="E356" s="207" t="s">
        <v>2097</v>
      </c>
      <c r="F356" s="216" t="s">
        <v>897</v>
      </c>
      <c r="G356" s="207" t="s">
        <v>838</v>
      </c>
      <c r="H356" s="207" t="s">
        <v>2282</v>
      </c>
    </row>
    <row r="357" spans="1:8">
      <c r="A357" s="207" t="str">
        <f t="shared" si="5"/>
        <v>AMARIN</v>
      </c>
      <c r="B357" s="207" t="s">
        <v>1362</v>
      </c>
      <c r="C357" s="207" t="s">
        <v>804</v>
      </c>
      <c r="D357" s="207" t="s">
        <v>1591</v>
      </c>
      <c r="E357" s="207" t="s">
        <v>804</v>
      </c>
      <c r="F357" s="216" t="s">
        <v>2058</v>
      </c>
      <c r="G357" s="207" t="s">
        <v>847</v>
      </c>
      <c r="H357" s="207" t="s">
        <v>847</v>
      </c>
    </row>
    <row r="358" spans="1:8">
      <c r="A358" s="207" t="str">
        <f t="shared" si="5"/>
        <v>AQUA</v>
      </c>
      <c r="B358" s="207" t="s">
        <v>1363</v>
      </c>
      <c r="C358" s="207" t="s">
        <v>1988</v>
      </c>
      <c r="D358" s="207" t="s">
        <v>1372</v>
      </c>
      <c r="E358" s="207" t="s">
        <v>1988</v>
      </c>
      <c r="F358" s="216" t="s">
        <v>1372</v>
      </c>
      <c r="G358" s="207" t="s">
        <v>1085</v>
      </c>
      <c r="H358" s="207" t="s">
        <v>2245</v>
      </c>
    </row>
    <row r="359" spans="1:8">
      <c r="A359" s="207" t="str">
        <f t="shared" si="5"/>
        <v>AS</v>
      </c>
      <c r="B359" s="207" t="s">
        <v>1364</v>
      </c>
      <c r="C359" s="207" t="s">
        <v>2339</v>
      </c>
      <c r="D359" s="207" t="s">
        <v>1338</v>
      </c>
      <c r="E359" s="207" t="s">
        <v>2339</v>
      </c>
      <c r="F359" s="216" t="s">
        <v>2053</v>
      </c>
      <c r="G359" s="207" t="s">
        <v>1031</v>
      </c>
      <c r="H359" s="207" t="s">
        <v>2001</v>
      </c>
    </row>
    <row r="360" spans="1:8">
      <c r="A360" s="207" t="str">
        <f t="shared" si="5"/>
        <v>BEC</v>
      </c>
      <c r="B360" s="207" t="s">
        <v>263</v>
      </c>
      <c r="C360" s="207" t="s">
        <v>849</v>
      </c>
      <c r="D360" s="207" t="s">
        <v>849</v>
      </c>
      <c r="E360" s="207" t="s">
        <v>805</v>
      </c>
      <c r="F360" s="216" t="s">
        <v>849</v>
      </c>
      <c r="G360" s="207" t="s">
        <v>880</v>
      </c>
      <c r="H360" s="207" t="s">
        <v>1847</v>
      </c>
    </row>
    <row r="361" spans="1:8">
      <c r="A361" s="207" t="str">
        <f t="shared" si="5"/>
        <v>FE</v>
      </c>
      <c r="B361" s="207" t="s">
        <v>1366</v>
      </c>
      <c r="C361" s="207" t="s">
        <v>350</v>
      </c>
      <c r="D361" s="207" t="s">
        <v>350</v>
      </c>
      <c r="E361" s="207" t="s">
        <v>350</v>
      </c>
      <c r="F361" s="216" t="s">
        <v>350</v>
      </c>
      <c r="G361" s="207" t="s">
        <v>350</v>
      </c>
      <c r="H361" s="207" t="s">
        <v>350</v>
      </c>
    </row>
    <row r="362" spans="1:8">
      <c r="A362" s="207" t="str">
        <f t="shared" si="5"/>
        <v>GPI</v>
      </c>
      <c r="B362" s="207" t="s">
        <v>1367</v>
      </c>
      <c r="C362" s="207" t="s">
        <v>2120</v>
      </c>
      <c r="D362" s="207" t="s">
        <v>1219</v>
      </c>
      <c r="E362" s="207" t="s">
        <v>2120</v>
      </c>
      <c r="F362" s="216" t="s">
        <v>2120</v>
      </c>
      <c r="G362" s="207" t="s">
        <v>831</v>
      </c>
      <c r="H362" s="207" t="s">
        <v>881</v>
      </c>
    </row>
    <row r="363" spans="1:8">
      <c r="A363" s="207" t="str">
        <f t="shared" si="5"/>
        <v>GRAMMY</v>
      </c>
      <c r="B363" s="207" t="s">
        <v>1369</v>
      </c>
      <c r="C363" s="207" t="s">
        <v>1096</v>
      </c>
      <c r="D363" s="207" t="s">
        <v>1096</v>
      </c>
      <c r="E363" s="207" t="s">
        <v>1302</v>
      </c>
      <c r="F363" s="216" t="s">
        <v>1302</v>
      </c>
      <c r="G363" s="207" t="s">
        <v>880</v>
      </c>
      <c r="H363" s="207" t="s">
        <v>1448</v>
      </c>
    </row>
    <row r="364" spans="1:8">
      <c r="A364" s="207" t="str">
        <f t="shared" si="5"/>
        <v>JKN</v>
      </c>
      <c r="B364" s="207" t="s">
        <v>212</v>
      </c>
      <c r="C364" s="207" t="s">
        <v>768</v>
      </c>
      <c r="D364" s="207" t="s">
        <v>1292</v>
      </c>
      <c r="E364" s="207" t="s">
        <v>768</v>
      </c>
      <c r="F364" s="216" t="s">
        <v>1011</v>
      </c>
      <c r="G364" s="207" t="s">
        <v>2266</v>
      </c>
      <c r="H364" s="207" t="s">
        <v>2340</v>
      </c>
    </row>
    <row r="365" spans="1:8">
      <c r="A365" s="207" t="str">
        <f t="shared" si="5"/>
        <v>MACO</v>
      </c>
      <c r="B365" s="207" t="s">
        <v>1371</v>
      </c>
      <c r="C365" s="207" t="s">
        <v>2122</v>
      </c>
      <c r="D365" s="207" t="s">
        <v>1301</v>
      </c>
      <c r="E365" s="207" t="s">
        <v>2122</v>
      </c>
      <c r="F365" s="216" t="s">
        <v>2122</v>
      </c>
      <c r="G365" s="207" t="s">
        <v>847</v>
      </c>
      <c r="H365" s="207" t="s">
        <v>847</v>
      </c>
    </row>
    <row r="366" spans="1:8">
      <c r="A366" s="207" t="str">
        <f t="shared" si="5"/>
        <v>MAJOR</v>
      </c>
      <c r="B366" s="207" t="s">
        <v>198</v>
      </c>
      <c r="C366" s="207" t="s">
        <v>1123</v>
      </c>
      <c r="D366" s="207" t="s">
        <v>1123</v>
      </c>
      <c r="E366" s="207" t="s">
        <v>2113</v>
      </c>
      <c r="F366" s="216" t="s">
        <v>2341</v>
      </c>
      <c r="G366" s="207" t="s">
        <v>880</v>
      </c>
      <c r="H366" s="207" t="s">
        <v>1160</v>
      </c>
    </row>
    <row r="367" spans="1:8">
      <c r="A367" s="207" t="str">
        <f t="shared" si="5"/>
        <v>MATCH</v>
      </c>
      <c r="B367" s="207" t="s">
        <v>1374</v>
      </c>
      <c r="C367" s="207" t="s">
        <v>1159</v>
      </c>
      <c r="D367" s="207" t="s">
        <v>1971</v>
      </c>
      <c r="E367" s="207" t="s">
        <v>1159</v>
      </c>
      <c r="F367" s="216" t="s">
        <v>1971</v>
      </c>
      <c r="G367" s="207" t="s">
        <v>856</v>
      </c>
      <c r="H367" s="207" t="s">
        <v>2126</v>
      </c>
    </row>
    <row r="368" spans="1:8">
      <c r="A368" s="207" t="str">
        <f t="shared" si="5"/>
        <v>MATI</v>
      </c>
      <c r="B368" s="207" t="s">
        <v>1377</v>
      </c>
      <c r="C368" s="207" t="s">
        <v>350</v>
      </c>
      <c r="D368" s="207" t="s">
        <v>350</v>
      </c>
      <c r="E368" s="207" t="s">
        <v>350</v>
      </c>
      <c r="F368" s="216" t="s">
        <v>350</v>
      </c>
      <c r="G368" s="207" t="s">
        <v>350</v>
      </c>
      <c r="H368" s="207" t="s">
        <v>350</v>
      </c>
    </row>
    <row r="369" spans="1:8">
      <c r="A369" s="207" t="str">
        <f t="shared" si="5"/>
        <v>MCOT</v>
      </c>
      <c r="B369" s="207" t="s">
        <v>1379</v>
      </c>
      <c r="C369" s="207" t="s">
        <v>1370</v>
      </c>
      <c r="D369" s="207" t="s">
        <v>1169</v>
      </c>
      <c r="E369" s="207" t="s">
        <v>1370</v>
      </c>
      <c r="F369" s="216" t="s">
        <v>1169</v>
      </c>
      <c r="G369" s="207" t="s">
        <v>924</v>
      </c>
      <c r="H369" s="207" t="s">
        <v>1277</v>
      </c>
    </row>
    <row r="370" spans="1:8">
      <c r="A370" s="207" t="str">
        <f t="shared" si="5"/>
        <v>MONO</v>
      </c>
      <c r="B370" s="207" t="s">
        <v>191</v>
      </c>
      <c r="C370" s="207" t="s">
        <v>1625</v>
      </c>
      <c r="D370" s="207" t="s">
        <v>757</v>
      </c>
      <c r="E370" s="207" t="s">
        <v>1475</v>
      </c>
      <c r="F370" s="216" t="s">
        <v>1625</v>
      </c>
      <c r="G370" s="207" t="s">
        <v>847</v>
      </c>
      <c r="H370" s="207" t="s">
        <v>847</v>
      </c>
    </row>
    <row r="371" spans="1:8">
      <c r="A371" s="207" t="str">
        <f t="shared" si="5"/>
        <v>MPIC</v>
      </c>
      <c r="B371" s="207" t="s">
        <v>1380</v>
      </c>
      <c r="C371" s="207" t="s">
        <v>1475</v>
      </c>
      <c r="D371" s="207" t="s">
        <v>1625</v>
      </c>
      <c r="E371" s="207" t="s">
        <v>1913</v>
      </c>
      <c r="F371" s="216" t="s">
        <v>1625</v>
      </c>
      <c r="G371" s="207" t="s">
        <v>847</v>
      </c>
      <c r="H371" s="207" t="s">
        <v>847</v>
      </c>
    </row>
    <row r="372" spans="1:8">
      <c r="A372" s="207" t="str">
        <f t="shared" si="5"/>
        <v>NATION</v>
      </c>
      <c r="B372" s="207" t="s">
        <v>1382</v>
      </c>
      <c r="C372" s="207" t="s">
        <v>1614</v>
      </c>
      <c r="D372" s="207" t="s">
        <v>1614</v>
      </c>
      <c r="E372" s="207" t="s">
        <v>1383</v>
      </c>
      <c r="F372" s="216" t="s">
        <v>1614</v>
      </c>
      <c r="G372" s="207" t="s">
        <v>1085</v>
      </c>
      <c r="H372" s="207" t="s">
        <v>1918</v>
      </c>
    </row>
    <row r="373" spans="1:8">
      <c r="A373" s="207" t="str">
        <f t="shared" si="5"/>
        <v>ONEE</v>
      </c>
      <c r="B373" s="207" t="s">
        <v>710</v>
      </c>
      <c r="C373" s="207" t="s">
        <v>1843</v>
      </c>
      <c r="D373" s="207" t="s">
        <v>1843</v>
      </c>
      <c r="E373" s="207" t="s">
        <v>764</v>
      </c>
      <c r="F373" s="216" t="s">
        <v>1843</v>
      </c>
      <c r="G373" s="207" t="s">
        <v>842</v>
      </c>
      <c r="H373" s="207" t="s">
        <v>1999</v>
      </c>
    </row>
    <row r="374" spans="1:8">
      <c r="A374" s="207" t="str">
        <f t="shared" si="5"/>
        <v>PLANB</v>
      </c>
      <c r="B374" s="207" t="s">
        <v>180</v>
      </c>
      <c r="C374" s="207" t="s">
        <v>1092</v>
      </c>
      <c r="D374" s="207" t="s">
        <v>1092</v>
      </c>
      <c r="E374" s="207" t="s">
        <v>1093</v>
      </c>
      <c r="F374" s="216" t="s">
        <v>1092</v>
      </c>
      <c r="G374" s="207" t="s">
        <v>842</v>
      </c>
      <c r="H374" s="207" t="s">
        <v>2309</v>
      </c>
    </row>
    <row r="375" spans="1:8">
      <c r="A375" s="207" t="str">
        <f t="shared" si="5"/>
        <v>POST</v>
      </c>
      <c r="B375" s="207" t="s">
        <v>1384</v>
      </c>
      <c r="C375" s="207" t="s">
        <v>350</v>
      </c>
      <c r="D375" s="207" t="s">
        <v>350</v>
      </c>
      <c r="E375" s="207" t="s">
        <v>350</v>
      </c>
      <c r="F375" s="216" t="s">
        <v>350</v>
      </c>
      <c r="G375" s="207" t="s">
        <v>350</v>
      </c>
      <c r="H375" s="207" t="s">
        <v>350</v>
      </c>
    </row>
    <row r="376" spans="1:8">
      <c r="A376" s="207" t="str">
        <f t="shared" si="5"/>
        <v>PRAKIT</v>
      </c>
      <c r="B376" s="207" t="s">
        <v>1385</v>
      </c>
      <c r="C376" s="207" t="s">
        <v>1003</v>
      </c>
      <c r="D376" s="207" t="s">
        <v>1003</v>
      </c>
      <c r="E376" s="207" t="s">
        <v>777</v>
      </c>
      <c r="F376" s="216" t="s">
        <v>777</v>
      </c>
      <c r="G376" s="207" t="s">
        <v>880</v>
      </c>
      <c r="H376" s="207" t="s">
        <v>2049</v>
      </c>
    </row>
    <row r="377" spans="1:8">
      <c r="A377" s="207" t="str">
        <f t="shared" si="5"/>
        <v>PTECH</v>
      </c>
      <c r="B377" s="207" t="s">
        <v>1387</v>
      </c>
      <c r="C377" s="207" t="s">
        <v>350</v>
      </c>
      <c r="D377" s="207" t="s">
        <v>350</v>
      </c>
      <c r="E377" s="207" t="s">
        <v>350</v>
      </c>
      <c r="F377" s="216" t="s">
        <v>350</v>
      </c>
      <c r="G377" s="207" t="s">
        <v>350</v>
      </c>
      <c r="H377" s="207" t="s">
        <v>350</v>
      </c>
    </row>
    <row r="378" spans="1:8">
      <c r="A378" s="207" t="str">
        <f t="shared" si="5"/>
        <v>SE-ED</v>
      </c>
      <c r="B378" s="207" t="s">
        <v>1388</v>
      </c>
      <c r="C378" s="207" t="s">
        <v>1267</v>
      </c>
      <c r="D378" s="207" t="s">
        <v>1267</v>
      </c>
      <c r="E378" s="207" t="s">
        <v>1267</v>
      </c>
      <c r="F378" s="216" t="s">
        <v>1267</v>
      </c>
      <c r="G378" s="207" t="s">
        <v>856</v>
      </c>
      <c r="H378" s="207" t="s">
        <v>1925</v>
      </c>
    </row>
    <row r="379" spans="1:8">
      <c r="A379" s="207" t="str">
        <f t="shared" si="5"/>
        <v>TKS</v>
      </c>
      <c r="B379" s="207" t="s">
        <v>109</v>
      </c>
      <c r="C379" s="207" t="s">
        <v>1181</v>
      </c>
      <c r="D379" s="207" t="s">
        <v>1121</v>
      </c>
      <c r="E379" s="207" t="s">
        <v>799</v>
      </c>
      <c r="F379" s="216" t="s">
        <v>1181</v>
      </c>
      <c r="G379" s="207" t="s">
        <v>912</v>
      </c>
      <c r="H379" s="207" t="s">
        <v>1858</v>
      </c>
    </row>
    <row r="380" spans="1:8">
      <c r="A380" s="207" t="str">
        <f t="shared" si="5"/>
        <v>VGI</v>
      </c>
      <c r="B380" s="207" t="s">
        <v>84</v>
      </c>
      <c r="C380" s="207" t="s">
        <v>1412</v>
      </c>
      <c r="D380" s="207" t="s">
        <v>1214</v>
      </c>
      <c r="E380" s="207" t="s">
        <v>1412</v>
      </c>
      <c r="F380" s="216" t="s">
        <v>1214</v>
      </c>
      <c r="G380" s="207" t="s">
        <v>2266</v>
      </c>
      <c r="H380" s="207" t="s">
        <v>2342</v>
      </c>
    </row>
    <row r="381" spans="1:8">
      <c r="A381" s="207" t="str">
        <f t="shared" si="5"/>
        <v>WAVE</v>
      </c>
      <c r="B381" s="207" t="s">
        <v>1393</v>
      </c>
      <c r="C381" s="207" t="s">
        <v>845</v>
      </c>
      <c r="D381" s="207" t="s">
        <v>845</v>
      </c>
      <c r="E381" s="207" t="s">
        <v>846</v>
      </c>
      <c r="F381" s="216" t="s">
        <v>845</v>
      </c>
      <c r="G381" s="207" t="s">
        <v>1085</v>
      </c>
      <c r="H381" s="207" t="s">
        <v>2343</v>
      </c>
    </row>
    <row r="382" spans="1:8">
      <c r="A382" s="207" t="str">
        <f t="shared" si="5"/>
        <v>WORK</v>
      </c>
      <c r="B382" s="207" t="s">
        <v>80</v>
      </c>
      <c r="C382" s="207" t="s">
        <v>1808</v>
      </c>
      <c r="D382" s="207" t="s">
        <v>1808</v>
      </c>
      <c r="E382" s="207" t="s">
        <v>2344</v>
      </c>
      <c r="F382" s="216" t="s">
        <v>1039</v>
      </c>
      <c r="G382" s="207" t="s">
        <v>847</v>
      </c>
      <c r="H382" s="207" t="s">
        <v>847</v>
      </c>
    </row>
    <row r="383" spans="1:8">
      <c r="A383" s="207" t="str">
        <f t="shared" si="5"/>
        <v>2S</v>
      </c>
      <c r="B383" s="207" t="s">
        <v>1395</v>
      </c>
      <c r="C383" s="207" t="s">
        <v>988</v>
      </c>
      <c r="D383" s="207" t="s">
        <v>987</v>
      </c>
      <c r="E383" s="207" t="s">
        <v>988</v>
      </c>
      <c r="F383" s="216" t="s">
        <v>2257</v>
      </c>
      <c r="G383" s="207" t="s">
        <v>856</v>
      </c>
      <c r="H383" s="207" t="s">
        <v>1119</v>
      </c>
    </row>
    <row r="384" spans="1:8">
      <c r="A384" s="207" t="str">
        <f t="shared" si="5"/>
        <v>AMC</v>
      </c>
      <c r="B384" s="207" t="s">
        <v>1396</v>
      </c>
      <c r="C384" s="207" t="s">
        <v>1390</v>
      </c>
      <c r="D384" s="207" t="s">
        <v>1294</v>
      </c>
      <c r="E384" s="207" t="s">
        <v>1399</v>
      </c>
      <c r="F384" s="216" t="s">
        <v>1294</v>
      </c>
      <c r="G384" s="207" t="s">
        <v>856</v>
      </c>
      <c r="H384" s="207" t="s">
        <v>1639</v>
      </c>
    </row>
    <row r="385" spans="1:8">
      <c r="A385" s="207" t="str">
        <f t="shared" si="5"/>
        <v>BSBM</v>
      </c>
      <c r="B385" s="207" t="s">
        <v>1397</v>
      </c>
      <c r="C385" s="207" t="s">
        <v>2076</v>
      </c>
      <c r="D385" s="207" t="s">
        <v>1410</v>
      </c>
      <c r="E385" s="207" t="s">
        <v>2076</v>
      </c>
      <c r="F385" s="216" t="s">
        <v>1162</v>
      </c>
      <c r="G385" s="207" t="s">
        <v>1085</v>
      </c>
      <c r="H385" s="207" t="s">
        <v>2345</v>
      </c>
    </row>
    <row r="386" spans="1:8">
      <c r="A386" s="207" t="str">
        <f t="shared" ref="A386:A449" si="6">IFERROR(LEFT(B386,FIND("&lt;",B386)-2),TRIM(B386))</f>
        <v>CEN</v>
      </c>
      <c r="B386" s="207" t="s">
        <v>1398</v>
      </c>
      <c r="C386" s="207" t="s">
        <v>350</v>
      </c>
      <c r="D386" s="207" t="s">
        <v>350</v>
      </c>
      <c r="E386" s="207" t="s">
        <v>350</v>
      </c>
      <c r="F386" s="216" t="s">
        <v>350</v>
      </c>
      <c r="G386" s="207" t="s">
        <v>350</v>
      </c>
      <c r="H386" s="207" t="s">
        <v>350</v>
      </c>
    </row>
    <row r="387" spans="1:8">
      <c r="A387" s="207" t="str">
        <f t="shared" si="6"/>
        <v>CITY</v>
      </c>
      <c r="B387" s="207" t="s">
        <v>1400</v>
      </c>
      <c r="C387" s="207" t="s">
        <v>1163</v>
      </c>
      <c r="D387" s="207" t="s">
        <v>1163</v>
      </c>
      <c r="E387" s="207" t="s">
        <v>1163</v>
      </c>
      <c r="F387" s="216" t="s">
        <v>1163</v>
      </c>
      <c r="G387" s="207" t="s">
        <v>847</v>
      </c>
      <c r="H387" s="207" t="s">
        <v>847</v>
      </c>
    </row>
    <row r="388" spans="1:8">
      <c r="A388" s="207" t="str">
        <f t="shared" si="6"/>
        <v>CSP</v>
      </c>
      <c r="B388" s="207" t="s">
        <v>1401</v>
      </c>
      <c r="C388" s="207" t="s">
        <v>1962</v>
      </c>
      <c r="D388" s="207" t="s">
        <v>2038</v>
      </c>
      <c r="E388" s="207" t="s">
        <v>1205</v>
      </c>
      <c r="F388" s="216" t="s">
        <v>2038</v>
      </c>
      <c r="G388" s="207" t="s">
        <v>1085</v>
      </c>
      <c r="H388" s="207" t="s">
        <v>967</v>
      </c>
    </row>
    <row r="389" spans="1:8">
      <c r="A389" s="207" t="str">
        <f t="shared" si="6"/>
        <v>GJS</v>
      </c>
      <c r="B389" s="207" t="s">
        <v>1403</v>
      </c>
      <c r="C389" s="207" t="s">
        <v>1026</v>
      </c>
      <c r="D389" s="207" t="s">
        <v>1026</v>
      </c>
      <c r="E389" s="207" t="s">
        <v>1026</v>
      </c>
      <c r="F389" s="216" t="s">
        <v>1026</v>
      </c>
      <c r="G389" s="207" t="s">
        <v>847</v>
      </c>
      <c r="H389" s="207" t="s">
        <v>847</v>
      </c>
    </row>
    <row r="390" spans="1:8">
      <c r="A390" s="207" t="str">
        <f t="shared" si="6"/>
        <v>GSTEEL</v>
      </c>
      <c r="B390" s="207" t="s">
        <v>1406</v>
      </c>
      <c r="C390" s="207" t="s">
        <v>350</v>
      </c>
      <c r="D390" s="207" t="s">
        <v>350</v>
      </c>
      <c r="E390" s="207" t="s">
        <v>350</v>
      </c>
      <c r="F390" s="216" t="s">
        <v>350</v>
      </c>
      <c r="G390" s="207" t="s">
        <v>350</v>
      </c>
      <c r="H390" s="207" t="s">
        <v>350</v>
      </c>
    </row>
    <row r="391" spans="1:8">
      <c r="A391" s="207" t="str">
        <f t="shared" si="6"/>
        <v>INOX</v>
      </c>
      <c r="B391" s="207" t="s">
        <v>1407</v>
      </c>
      <c r="C391" s="207" t="s">
        <v>1064</v>
      </c>
      <c r="D391" s="207" t="s">
        <v>1064</v>
      </c>
      <c r="E391" s="207" t="s">
        <v>1084</v>
      </c>
      <c r="F391" s="216" t="s">
        <v>1064</v>
      </c>
      <c r="G391" s="207" t="s">
        <v>847</v>
      </c>
      <c r="H391" s="207" t="s">
        <v>847</v>
      </c>
    </row>
    <row r="392" spans="1:8">
      <c r="A392" s="207" t="str">
        <f t="shared" si="6"/>
        <v>LHK</v>
      </c>
      <c r="B392" s="207" t="s">
        <v>2346</v>
      </c>
      <c r="C392" s="207" t="s">
        <v>1170</v>
      </c>
      <c r="D392" s="207" t="s">
        <v>1170</v>
      </c>
      <c r="E392" s="207" t="s">
        <v>1171</v>
      </c>
      <c r="F392" s="216" t="s">
        <v>1170</v>
      </c>
      <c r="G392" s="207" t="s">
        <v>847</v>
      </c>
      <c r="H392" s="207" t="s">
        <v>847</v>
      </c>
    </row>
    <row r="393" spans="1:8">
      <c r="A393" s="207" t="str">
        <f t="shared" si="6"/>
        <v>MCS</v>
      </c>
      <c r="B393" s="207" t="s">
        <v>195</v>
      </c>
      <c r="C393" s="207" t="s">
        <v>1303</v>
      </c>
      <c r="D393" s="207" t="s">
        <v>981</v>
      </c>
      <c r="E393" s="207" t="s">
        <v>866</v>
      </c>
      <c r="F393" s="216" t="s">
        <v>981</v>
      </c>
      <c r="G393" s="207" t="s">
        <v>842</v>
      </c>
      <c r="H393" s="207" t="s">
        <v>2146</v>
      </c>
    </row>
    <row r="394" spans="1:8">
      <c r="A394" s="207" t="str">
        <f t="shared" si="6"/>
        <v>MILL</v>
      </c>
      <c r="B394" s="207" t="s">
        <v>1409</v>
      </c>
      <c r="C394" s="207" t="s">
        <v>1145</v>
      </c>
      <c r="D394" s="207" t="s">
        <v>830</v>
      </c>
      <c r="E394" s="207" t="s">
        <v>1145</v>
      </c>
      <c r="F394" s="216" t="s">
        <v>2347</v>
      </c>
      <c r="G394" s="207" t="s">
        <v>1085</v>
      </c>
      <c r="H394" s="207" t="s">
        <v>2124</v>
      </c>
    </row>
    <row r="395" spans="1:8">
      <c r="A395" s="207" t="str">
        <f t="shared" si="6"/>
        <v>PAP</v>
      </c>
      <c r="B395" s="207" t="s">
        <v>1411</v>
      </c>
      <c r="C395" s="207" t="s">
        <v>895</v>
      </c>
      <c r="D395" s="207" t="s">
        <v>1014</v>
      </c>
      <c r="E395" s="207" t="s">
        <v>897</v>
      </c>
      <c r="F395" s="216" t="s">
        <v>895</v>
      </c>
      <c r="G395" s="207" t="s">
        <v>847</v>
      </c>
      <c r="H395" s="207" t="s">
        <v>847</v>
      </c>
    </row>
    <row r="396" spans="1:8">
      <c r="A396" s="207" t="str">
        <f t="shared" si="6"/>
        <v>PERM</v>
      </c>
      <c r="B396" s="207" t="s">
        <v>1413</v>
      </c>
      <c r="C396" s="207" t="s">
        <v>1901</v>
      </c>
      <c r="D396" s="207" t="s">
        <v>1901</v>
      </c>
      <c r="E396" s="207" t="s">
        <v>1773</v>
      </c>
      <c r="F396" s="216" t="s">
        <v>1773</v>
      </c>
      <c r="G396" s="207" t="s">
        <v>831</v>
      </c>
      <c r="H396" s="207" t="s">
        <v>1847</v>
      </c>
    </row>
    <row r="397" spans="1:8">
      <c r="A397" s="207" t="str">
        <f t="shared" si="6"/>
        <v>SAM</v>
      </c>
      <c r="B397" s="207" t="s">
        <v>1414</v>
      </c>
      <c r="C397" s="207" t="s">
        <v>1155</v>
      </c>
      <c r="D397" s="207" t="s">
        <v>1155</v>
      </c>
      <c r="E397" s="207" t="s">
        <v>1155</v>
      </c>
      <c r="F397" s="216" t="s">
        <v>1155</v>
      </c>
      <c r="G397" s="207" t="s">
        <v>847</v>
      </c>
      <c r="H397" s="207" t="s">
        <v>847</v>
      </c>
    </row>
    <row r="398" spans="1:8">
      <c r="A398" s="207" t="str">
        <f t="shared" si="6"/>
        <v>SMIT</v>
      </c>
      <c r="B398" s="207" t="s">
        <v>1415</v>
      </c>
      <c r="C398" s="207" t="s">
        <v>1132</v>
      </c>
      <c r="D398" s="207" t="s">
        <v>1347</v>
      </c>
      <c r="E398" s="207" t="s">
        <v>1132</v>
      </c>
      <c r="F398" s="216" t="s">
        <v>1132</v>
      </c>
      <c r="G398" s="207" t="s">
        <v>920</v>
      </c>
      <c r="H398" s="207" t="s">
        <v>835</v>
      </c>
    </row>
    <row r="399" spans="1:8">
      <c r="A399" s="207" t="str">
        <f t="shared" si="6"/>
        <v>SSSC</v>
      </c>
      <c r="B399" s="207" t="s">
        <v>1417</v>
      </c>
      <c r="C399" s="207" t="s">
        <v>1638</v>
      </c>
      <c r="D399" s="207" t="s">
        <v>1638</v>
      </c>
      <c r="E399" s="207" t="s">
        <v>1294</v>
      </c>
      <c r="F399" s="216" t="s">
        <v>1294</v>
      </c>
      <c r="G399" s="207" t="s">
        <v>920</v>
      </c>
      <c r="H399" s="207" t="s">
        <v>1887</v>
      </c>
    </row>
    <row r="400" spans="1:8">
      <c r="A400" s="207" t="str">
        <f t="shared" si="6"/>
        <v>TGPRO</v>
      </c>
      <c r="B400" s="207" t="s">
        <v>1418</v>
      </c>
      <c r="C400" s="207" t="s">
        <v>1383</v>
      </c>
      <c r="D400" s="207" t="s">
        <v>1614</v>
      </c>
      <c r="E400" s="207" t="s">
        <v>1383</v>
      </c>
      <c r="F400" s="216" t="s">
        <v>1383</v>
      </c>
      <c r="G400" s="207" t="s">
        <v>847</v>
      </c>
      <c r="H400" s="207" t="s">
        <v>847</v>
      </c>
    </row>
    <row r="401" spans="1:8">
      <c r="A401" s="207" t="str">
        <f t="shared" si="6"/>
        <v>THE</v>
      </c>
      <c r="B401" s="207" t="s">
        <v>1421</v>
      </c>
      <c r="C401" s="207" t="s">
        <v>1626</v>
      </c>
      <c r="D401" s="207" t="s">
        <v>870</v>
      </c>
      <c r="E401" s="207" t="s">
        <v>1626</v>
      </c>
      <c r="F401" s="216" t="s">
        <v>870</v>
      </c>
      <c r="G401" s="207" t="s">
        <v>856</v>
      </c>
      <c r="H401" s="207" t="s">
        <v>2004</v>
      </c>
    </row>
    <row r="402" spans="1:8">
      <c r="A402" s="207" t="str">
        <f t="shared" si="6"/>
        <v>TMT</v>
      </c>
      <c r="B402" s="207" t="s">
        <v>107</v>
      </c>
      <c r="C402" s="207" t="s">
        <v>932</v>
      </c>
      <c r="D402" s="207" t="s">
        <v>930</v>
      </c>
      <c r="E402" s="207" t="s">
        <v>858</v>
      </c>
      <c r="F402" s="216" t="s">
        <v>932</v>
      </c>
      <c r="G402" s="207" t="s">
        <v>842</v>
      </c>
      <c r="H402" s="207" t="s">
        <v>933</v>
      </c>
    </row>
    <row r="403" spans="1:8">
      <c r="A403" s="207" t="str">
        <f t="shared" si="6"/>
        <v>TSTH</v>
      </c>
      <c r="B403" s="207" t="s">
        <v>1422</v>
      </c>
      <c r="C403" s="207" t="s">
        <v>1064</v>
      </c>
      <c r="D403" s="207" t="s">
        <v>1065</v>
      </c>
      <c r="E403" s="207" t="s">
        <v>1084</v>
      </c>
      <c r="F403" s="216" t="s">
        <v>1064</v>
      </c>
      <c r="G403" s="207" t="s">
        <v>1085</v>
      </c>
      <c r="H403" s="207" t="s">
        <v>2313</v>
      </c>
    </row>
    <row r="404" spans="1:8">
      <c r="A404" s="207" t="str">
        <f t="shared" si="6"/>
        <v>TWP</v>
      </c>
      <c r="B404" s="207" t="s">
        <v>1423</v>
      </c>
      <c r="C404" s="207" t="s">
        <v>1647</v>
      </c>
      <c r="D404" s="207" t="s">
        <v>988</v>
      </c>
      <c r="E404" s="207" t="s">
        <v>1647</v>
      </c>
      <c r="F404" s="216" t="s">
        <v>988</v>
      </c>
      <c r="G404" s="207" t="s">
        <v>917</v>
      </c>
      <c r="H404" s="207" t="s">
        <v>2348</v>
      </c>
    </row>
    <row r="405" spans="1:8">
      <c r="A405" s="207" t="str">
        <f t="shared" si="6"/>
        <v>TYCN</v>
      </c>
      <c r="B405" s="207" t="s">
        <v>1424</v>
      </c>
      <c r="C405" s="207" t="s">
        <v>1694</v>
      </c>
      <c r="D405" s="207" t="s">
        <v>1694</v>
      </c>
      <c r="E405" s="207" t="s">
        <v>1694</v>
      </c>
      <c r="F405" s="216" t="s">
        <v>1694</v>
      </c>
      <c r="G405" s="207" t="s">
        <v>847</v>
      </c>
      <c r="H405" s="207" t="s">
        <v>847</v>
      </c>
    </row>
    <row r="406" spans="1:8">
      <c r="A406" s="207" t="str">
        <f t="shared" si="6"/>
        <v>UTP</v>
      </c>
      <c r="B406" s="207" t="s">
        <v>86</v>
      </c>
      <c r="C406" s="207" t="s">
        <v>2125</v>
      </c>
      <c r="D406" s="207" t="s">
        <v>2349</v>
      </c>
      <c r="E406" s="207" t="s">
        <v>1345</v>
      </c>
      <c r="F406" s="216" t="s">
        <v>1345</v>
      </c>
      <c r="G406" s="207" t="s">
        <v>880</v>
      </c>
      <c r="H406" s="207" t="s">
        <v>863</v>
      </c>
    </row>
    <row r="407" spans="1:8">
      <c r="A407" s="207" t="str">
        <f t="shared" si="6"/>
        <v>AJ</v>
      </c>
      <c r="B407" s="207" t="s">
        <v>285</v>
      </c>
      <c r="C407" s="207" t="s">
        <v>1176</v>
      </c>
      <c r="D407" s="207" t="s">
        <v>1176</v>
      </c>
      <c r="E407" s="207" t="s">
        <v>1089</v>
      </c>
      <c r="F407" s="216" t="s">
        <v>1089</v>
      </c>
      <c r="G407" s="207" t="s">
        <v>880</v>
      </c>
      <c r="H407" s="207" t="s">
        <v>1178</v>
      </c>
    </row>
    <row r="408" spans="1:8">
      <c r="A408" s="207" t="str">
        <f t="shared" si="6"/>
        <v>ALUCON</v>
      </c>
      <c r="B408" s="207" t="s">
        <v>1426</v>
      </c>
      <c r="C408" s="207" t="s">
        <v>350</v>
      </c>
      <c r="D408" s="207" t="s">
        <v>350</v>
      </c>
      <c r="E408" s="207" t="s">
        <v>350</v>
      </c>
      <c r="F408" s="216" t="s">
        <v>350</v>
      </c>
      <c r="G408" s="207" t="s">
        <v>350</v>
      </c>
      <c r="H408" s="207" t="s">
        <v>350</v>
      </c>
    </row>
    <row r="409" spans="1:8">
      <c r="A409" s="207" t="str">
        <f t="shared" si="6"/>
        <v>BGC</v>
      </c>
      <c r="B409" s="207" t="s">
        <v>2009</v>
      </c>
      <c r="C409" s="207" t="s">
        <v>825</v>
      </c>
      <c r="D409" s="207" t="s">
        <v>825</v>
      </c>
      <c r="E409" s="207" t="s">
        <v>1271</v>
      </c>
      <c r="F409" s="216" t="s">
        <v>825</v>
      </c>
      <c r="G409" s="207" t="s">
        <v>847</v>
      </c>
      <c r="H409" s="207" t="s">
        <v>847</v>
      </c>
    </row>
    <row r="410" spans="1:8">
      <c r="A410" s="207" t="str">
        <f t="shared" si="6"/>
        <v>CSC</v>
      </c>
      <c r="B410" s="207" t="s">
        <v>1427</v>
      </c>
      <c r="C410" s="207" t="s">
        <v>2010</v>
      </c>
      <c r="D410" s="207" t="s">
        <v>2010</v>
      </c>
      <c r="E410" s="207" t="s">
        <v>2010</v>
      </c>
      <c r="F410" s="216" t="s">
        <v>2010</v>
      </c>
      <c r="G410" s="207" t="s">
        <v>899</v>
      </c>
      <c r="H410" s="207" t="s">
        <v>1160</v>
      </c>
    </row>
    <row r="411" spans="1:8">
      <c r="A411" s="207" t="str">
        <f t="shared" si="6"/>
        <v>NEP</v>
      </c>
      <c r="B411" s="207" t="s">
        <v>1428</v>
      </c>
      <c r="C411" s="207" t="s">
        <v>1614</v>
      </c>
      <c r="D411" s="207" t="s">
        <v>1614</v>
      </c>
      <c r="E411" s="207" t="s">
        <v>1614</v>
      </c>
      <c r="F411" s="216" t="s">
        <v>1614</v>
      </c>
      <c r="G411" s="207" t="s">
        <v>847</v>
      </c>
      <c r="H411" s="207" t="s">
        <v>847</v>
      </c>
    </row>
    <row r="412" spans="1:8">
      <c r="A412" s="207" t="str">
        <f t="shared" si="6"/>
        <v>PTL</v>
      </c>
      <c r="B412" s="207" t="s">
        <v>2127</v>
      </c>
      <c r="C412" s="207" t="s">
        <v>2350</v>
      </c>
      <c r="D412" s="207" t="s">
        <v>2350</v>
      </c>
      <c r="E412" s="207" t="s">
        <v>2128</v>
      </c>
      <c r="F412" s="216" t="s">
        <v>2350</v>
      </c>
      <c r="G412" s="207" t="s">
        <v>949</v>
      </c>
      <c r="H412" s="207" t="s">
        <v>2351</v>
      </c>
    </row>
    <row r="413" spans="1:8">
      <c r="A413" s="207" t="str">
        <f t="shared" si="6"/>
        <v>SCGP</v>
      </c>
      <c r="B413" s="207" t="s">
        <v>322</v>
      </c>
      <c r="C413" s="207" t="s">
        <v>2003</v>
      </c>
      <c r="D413" s="207" t="s">
        <v>1015</v>
      </c>
      <c r="E413" s="207" t="s">
        <v>2317</v>
      </c>
      <c r="F413" s="216" t="s">
        <v>2003</v>
      </c>
      <c r="G413" s="207" t="s">
        <v>847</v>
      </c>
      <c r="H413" s="207" t="s">
        <v>847</v>
      </c>
    </row>
    <row r="414" spans="1:8">
      <c r="A414" s="207" t="str">
        <f t="shared" si="6"/>
        <v>SFLEX</v>
      </c>
      <c r="B414" s="207" t="s">
        <v>151</v>
      </c>
      <c r="C414" s="207" t="s">
        <v>1647</v>
      </c>
      <c r="D414" s="207" t="s">
        <v>1273</v>
      </c>
      <c r="E414" s="207" t="s">
        <v>1647</v>
      </c>
      <c r="F414" s="216" t="s">
        <v>1273</v>
      </c>
      <c r="G414" s="207" t="s">
        <v>838</v>
      </c>
      <c r="H414" s="207" t="s">
        <v>2004</v>
      </c>
    </row>
    <row r="415" spans="1:8">
      <c r="A415" s="207" t="str">
        <f t="shared" si="6"/>
        <v>SITHAI</v>
      </c>
      <c r="B415" s="207" t="s">
        <v>1434</v>
      </c>
      <c r="C415" s="207" t="s">
        <v>2352</v>
      </c>
      <c r="D415" s="207" t="s">
        <v>2154</v>
      </c>
      <c r="E415" s="207" t="s">
        <v>1762</v>
      </c>
      <c r="F415" s="216" t="s">
        <v>2153</v>
      </c>
      <c r="G415" s="207" t="s">
        <v>842</v>
      </c>
      <c r="H415" s="207" t="s">
        <v>2353</v>
      </c>
    </row>
    <row r="416" spans="1:8">
      <c r="A416" s="207" t="str">
        <f t="shared" si="6"/>
        <v>SLP</v>
      </c>
      <c r="B416" s="207" t="s">
        <v>1436</v>
      </c>
      <c r="C416" s="207" t="s">
        <v>1372</v>
      </c>
      <c r="D416" s="207" t="s">
        <v>1768</v>
      </c>
      <c r="E416" s="207" t="s">
        <v>1372</v>
      </c>
      <c r="F416" s="216" t="s">
        <v>1768</v>
      </c>
      <c r="G416" s="207" t="s">
        <v>847</v>
      </c>
      <c r="H416" s="207" t="s">
        <v>847</v>
      </c>
    </row>
    <row r="417" spans="1:8">
      <c r="A417" s="207" t="str">
        <f t="shared" si="6"/>
        <v>SMPC</v>
      </c>
      <c r="B417" s="207" t="s">
        <v>143</v>
      </c>
      <c r="C417" s="207" t="s">
        <v>998</v>
      </c>
      <c r="D417" s="207" t="s">
        <v>998</v>
      </c>
      <c r="E417" s="207" t="s">
        <v>1002</v>
      </c>
      <c r="F417" s="216" t="s">
        <v>998</v>
      </c>
      <c r="G417" s="207" t="s">
        <v>847</v>
      </c>
      <c r="H417" s="207" t="s">
        <v>847</v>
      </c>
    </row>
    <row r="418" spans="1:8">
      <c r="A418" s="207" t="str">
        <f t="shared" si="6"/>
        <v>SPACK</v>
      </c>
      <c r="B418" s="207" t="s">
        <v>1439</v>
      </c>
      <c r="C418" s="207" t="s">
        <v>1011</v>
      </c>
      <c r="D418" s="207" t="s">
        <v>1012</v>
      </c>
      <c r="E418" s="207" t="s">
        <v>1306</v>
      </c>
      <c r="F418" s="216" t="s">
        <v>1980</v>
      </c>
      <c r="G418" s="207" t="s">
        <v>912</v>
      </c>
      <c r="H418" s="207" t="s">
        <v>2354</v>
      </c>
    </row>
    <row r="419" spans="1:8">
      <c r="A419" s="207" t="str">
        <f t="shared" si="6"/>
        <v>TCOAT</v>
      </c>
      <c r="B419" s="207" t="s">
        <v>1440</v>
      </c>
      <c r="C419" s="207" t="s">
        <v>350</v>
      </c>
      <c r="D419" s="207" t="s">
        <v>350</v>
      </c>
      <c r="E419" s="207" t="s">
        <v>350</v>
      </c>
      <c r="F419" s="216" t="s">
        <v>350</v>
      </c>
      <c r="G419" s="207" t="s">
        <v>350</v>
      </c>
      <c r="H419" s="207" t="s">
        <v>350</v>
      </c>
    </row>
    <row r="420" spans="1:8">
      <c r="A420" s="207" t="str">
        <f t="shared" si="6"/>
        <v>TFI</v>
      </c>
      <c r="B420" s="207" t="s">
        <v>1441</v>
      </c>
      <c r="C420" s="207" t="s">
        <v>1675</v>
      </c>
      <c r="D420" s="207" t="s">
        <v>1442</v>
      </c>
      <c r="E420" s="207" t="s">
        <v>1675</v>
      </c>
      <c r="F420" s="216" t="s">
        <v>1675</v>
      </c>
      <c r="G420" s="207" t="s">
        <v>847</v>
      </c>
      <c r="H420" s="207" t="s">
        <v>847</v>
      </c>
    </row>
    <row r="421" spans="1:8">
      <c r="A421" s="207" t="str">
        <f t="shared" si="6"/>
        <v>THIP</v>
      </c>
      <c r="B421" s="207" t="s">
        <v>112</v>
      </c>
      <c r="C421" s="207" t="s">
        <v>1884</v>
      </c>
      <c r="D421" s="207" t="s">
        <v>810</v>
      </c>
      <c r="E421" s="207" t="s">
        <v>1877</v>
      </c>
      <c r="F421" s="216" t="s">
        <v>2193</v>
      </c>
      <c r="G421" s="207" t="s">
        <v>899</v>
      </c>
      <c r="H421" s="207" t="s">
        <v>1109</v>
      </c>
    </row>
    <row r="422" spans="1:8">
      <c r="A422" s="207" t="str">
        <f t="shared" si="6"/>
        <v>TMD</v>
      </c>
      <c r="B422" s="207" t="s">
        <v>1444</v>
      </c>
      <c r="C422" s="207" t="s">
        <v>350</v>
      </c>
      <c r="D422" s="207" t="s">
        <v>350</v>
      </c>
      <c r="E422" s="207" t="s">
        <v>350</v>
      </c>
      <c r="F422" s="216" t="s">
        <v>350</v>
      </c>
      <c r="G422" s="207" t="s">
        <v>350</v>
      </c>
      <c r="H422" s="207" t="s">
        <v>350</v>
      </c>
    </row>
    <row r="423" spans="1:8">
      <c r="A423" s="207" t="str">
        <f t="shared" si="6"/>
        <v>TOPP</v>
      </c>
      <c r="B423" s="207" t="s">
        <v>1445</v>
      </c>
      <c r="C423" s="207" t="s">
        <v>350</v>
      </c>
      <c r="D423" s="207" t="s">
        <v>350</v>
      </c>
      <c r="E423" s="207" t="s">
        <v>350</v>
      </c>
      <c r="F423" s="216" t="s">
        <v>350</v>
      </c>
      <c r="G423" s="207" t="s">
        <v>350</v>
      </c>
      <c r="H423" s="207" t="s">
        <v>350</v>
      </c>
    </row>
    <row r="424" spans="1:8">
      <c r="A424" s="207" t="str">
        <f t="shared" si="6"/>
        <v>TPAC</v>
      </c>
      <c r="B424" s="207" t="s">
        <v>101</v>
      </c>
      <c r="C424" s="207" t="s">
        <v>350</v>
      </c>
      <c r="D424" s="207" t="s">
        <v>350</v>
      </c>
      <c r="E424" s="207" t="s">
        <v>350</v>
      </c>
      <c r="F424" s="216" t="s">
        <v>350</v>
      </c>
      <c r="G424" s="207" t="s">
        <v>350</v>
      </c>
      <c r="H424" s="207" t="s">
        <v>350</v>
      </c>
    </row>
    <row r="425" spans="1:8">
      <c r="A425" s="207" t="str">
        <f t="shared" si="6"/>
        <v>TPBI</v>
      </c>
      <c r="B425" s="207" t="s">
        <v>1446</v>
      </c>
      <c r="C425" s="207" t="s">
        <v>1111</v>
      </c>
      <c r="D425" s="207" t="s">
        <v>923</v>
      </c>
      <c r="E425" s="207" t="s">
        <v>761</v>
      </c>
      <c r="F425" s="216" t="s">
        <v>1416</v>
      </c>
      <c r="G425" s="207" t="s">
        <v>838</v>
      </c>
      <c r="H425" s="207" t="s">
        <v>1022</v>
      </c>
    </row>
    <row r="426" spans="1:8">
      <c r="A426" s="207" t="str">
        <f t="shared" si="6"/>
        <v>TPP</v>
      </c>
      <c r="B426" s="207" t="s">
        <v>1449</v>
      </c>
      <c r="C426" s="207" t="s">
        <v>2184</v>
      </c>
      <c r="D426" s="207" t="s">
        <v>1910</v>
      </c>
      <c r="E426" s="207" t="s">
        <v>2184</v>
      </c>
      <c r="F426" s="216" t="s">
        <v>1910</v>
      </c>
      <c r="G426" s="207" t="s">
        <v>851</v>
      </c>
      <c r="H426" s="207" t="s">
        <v>2355</v>
      </c>
    </row>
    <row r="427" spans="1:8">
      <c r="A427" s="207" t="str">
        <f t="shared" si="6"/>
        <v>BCT</v>
      </c>
      <c r="B427" s="207" t="s">
        <v>1450</v>
      </c>
      <c r="C427" s="207" t="s">
        <v>2135</v>
      </c>
      <c r="D427" s="207" t="s">
        <v>2135</v>
      </c>
      <c r="E427" s="207" t="s">
        <v>2129</v>
      </c>
      <c r="F427" s="216" t="s">
        <v>2129</v>
      </c>
      <c r="G427" s="207" t="s">
        <v>847</v>
      </c>
      <c r="H427" s="207" t="s">
        <v>847</v>
      </c>
    </row>
    <row r="428" spans="1:8">
      <c r="A428" s="207" t="str">
        <f t="shared" si="6"/>
        <v>CMAN</v>
      </c>
      <c r="B428" s="207" t="s">
        <v>1451</v>
      </c>
      <c r="C428" s="207" t="s">
        <v>1521</v>
      </c>
      <c r="D428" s="207" t="s">
        <v>1521</v>
      </c>
      <c r="E428" s="207" t="s">
        <v>1297</v>
      </c>
      <c r="F428" s="216" t="s">
        <v>1297</v>
      </c>
      <c r="G428" s="207" t="s">
        <v>920</v>
      </c>
      <c r="H428" s="207" t="s">
        <v>1402</v>
      </c>
    </row>
    <row r="429" spans="1:8">
      <c r="A429" s="207" t="str">
        <f t="shared" si="6"/>
        <v>GC</v>
      </c>
      <c r="B429" s="207" t="s">
        <v>1452</v>
      </c>
      <c r="C429" s="207" t="s">
        <v>875</v>
      </c>
      <c r="D429" s="207" t="s">
        <v>875</v>
      </c>
      <c r="E429" s="207" t="s">
        <v>901</v>
      </c>
      <c r="F429" s="216" t="s">
        <v>901</v>
      </c>
      <c r="G429" s="207" t="s">
        <v>847</v>
      </c>
      <c r="H429" s="207" t="s">
        <v>847</v>
      </c>
    </row>
    <row r="430" spans="1:8">
      <c r="A430" s="207" t="str">
        <f t="shared" si="6"/>
        <v>GGC</v>
      </c>
      <c r="B430" s="207" t="s">
        <v>229</v>
      </c>
      <c r="C430" s="207" t="s">
        <v>826</v>
      </c>
      <c r="D430" s="207" t="s">
        <v>826</v>
      </c>
      <c r="E430" s="207" t="s">
        <v>950</v>
      </c>
      <c r="F430" s="216" t="s">
        <v>950</v>
      </c>
      <c r="G430" s="207" t="s">
        <v>880</v>
      </c>
      <c r="H430" s="207" t="s">
        <v>1524</v>
      </c>
    </row>
    <row r="431" spans="1:8">
      <c r="A431" s="207" t="str">
        <f t="shared" si="6"/>
        <v>GIFT</v>
      </c>
      <c r="B431" s="207" t="s">
        <v>1453</v>
      </c>
      <c r="C431" s="207" t="s">
        <v>962</v>
      </c>
      <c r="D431" s="207" t="s">
        <v>875</v>
      </c>
      <c r="E431" s="207" t="s">
        <v>962</v>
      </c>
      <c r="F431" s="216" t="s">
        <v>875</v>
      </c>
      <c r="G431" s="207" t="s">
        <v>903</v>
      </c>
      <c r="H431" s="207" t="s">
        <v>2356</v>
      </c>
    </row>
    <row r="432" spans="1:8">
      <c r="A432" s="207" t="str">
        <f t="shared" si="6"/>
        <v>IVL</v>
      </c>
      <c r="B432" s="207" t="s">
        <v>2357</v>
      </c>
      <c r="C432" s="207" t="s">
        <v>1238</v>
      </c>
      <c r="D432" s="207" t="s">
        <v>1993</v>
      </c>
      <c r="E432" s="207" t="s">
        <v>1051</v>
      </c>
      <c r="F432" s="216" t="s">
        <v>1993</v>
      </c>
      <c r="G432" s="207" t="s">
        <v>847</v>
      </c>
      <c r="H432" s="207" t="s">
        <v>847</v>
      </c>
    </row>
    <row r="433" spans="1:8">
      <c r="A433" s="207" t="str">
        <f t="shared" si="6"/>
        <v>NFC</v>
      </c>
      <c r="B433" s="207" t="s">
        <v>1454</v>
      </c>
      <c r="C433" s="207" t="s">
        <v>822</v>
      </c>
      <c r="D433" s="207" t="s">
        <v>857</v>
      </c>
      <c r="E433" s="207" t="s">
        <v>812</v>
      </c>
      <c r="F433" s="216" t="s">
        <v>943</v>
      </c>
      <c r="G433" s="207" t="s">
        <v>1052</v>
      </c>
      <c r="H433" s="207" t="s">
        <v>2298</v>
      </c>
    </row>
    <row r="434" spans="1:8">
      <c r="A434" s="207" t="str">
        <f t="shared" si="6"/>
        <v>PATO</v>
      </c>
      <c r="B434" s="207" t="s">
        <v>1455</v>
      </c>
      <c r="C434" s="207" t="s">
        <v>708</v>
      </c>
      <c r="D434" s="207" t="s">
        <v>948</v>
      </c>
      <c r="E434" s="207" t="s">
        <v>708</v>
      </c>
      <c r="F434" s="216" t="s">
        <v>948</v>
      </c>
      <c r="G434" s="207" t="s">
        <v>912</v>
      </c>
      <c r="H434" s="207" t="s">
        <v>2186</v>
      </c>
    </row>
    <row r="435" spans="1:8">
      <c r="A435" s="207" t="str">
        <f t="shared" si="6"/>
        <v>PMTA</v>
      </c>
      <c r="B435" s="207" t="s">
        <v>1456</v>
      </c>
      <c r="C435" s="207" t="s">
        <v>948</v>
      </c>
      <c r="D435" s="207" t="s">
        <v>948</v>
      </c>
      <c r="E435" s="207" t="s">
        <v>948</v>
      </c>
      <c r="F435" s="216" t="s">
        <v>948</v>
      </c>
      <c r="G435" s="207" t="s">
        <v>847</v>
      </c>
      <c r="H435" s="207" t="s">
        <v>847</v>
      </c>
    </row>
    <row r="436" spans="1:8">
      <c r="A436" s="207" t="str">
        <f t="shared" si="6"/>
        <v>PTTGC</v>
      </c>
      <c r="B436" s="207" t="s">
        <v>172</v>
      </c>
      <c r="C436" s="207" t="s">
        <v>1116</v>
      </c>
      <c r="D436" s="207" t="s">
        <v>798</v>
      </c>
      <c r="E436" s="207" t="s">
        <v>1116</v>
      </c>
      <c r="F436" s="216" t="s">
        <v>936</v>
      </c>
      <c r="G436" s="207" t="s">
        <v>927</v>
      </c>
      <c r="H436" s="207" t="s">
        <v>2358</v>
      </c>
    </row>
    <row r="437" spans="1:8">
      <c r="A437" s="207" t="str">
        <f t="shared" si="6"/>
        <v>SUTHA</v>
      </c>
      <c r="B437" s="207" t="s">
        <v>1457</v>
      </c>
      <c r="C437" s="207" t="s">
        <v>1281</v>
      </c>
      <c r="D437" s="207" t="s">
        <v>1214</v>
      </c>
      <c r="E437" s="207" t="s">
        <v>1479</v>
      </c>
      <c r="F437" s="216" t="s">
        <v>1281</v>
      </c>
      <c r="G437" s="207" t="s">
        <v>838</v>
      </c>
      <c r="H437" s="207" t="s">
        <v>2044</v>
      </c>
    </row>
    <row r="438" spans="1:8">
      <c r="A438" s="207" t="str">
        <f t="shared" si="6"/>
        <v>TCCC</v>
      </c>
      <c r="B438" s="207" t="s">
        <v>1458</v>
      </c>
      <c r="C438" s="207" t="s">
        <v>1871</v>
      </c>
      <c r="D438" s="207" t="s">
        <v>1922</v>
      </c>
      <c r="E438" s="207" t="s">
        <v>1871</v>
      </c>
      <c r="F438" s="216" t="s">
        <v>1087</v>
      </c>
      <c r="G438" s="207" t="s">
        <v>847</v>
      </c>
      <c r="H438" s="207" t="s">
        <v>847</v>
      </c>
    </row>
    <row r="439" spans="1:8">
      <c r="A439" s="207" t="str">
        <f t="shared" si="6"/>
        <v>TPA</v>
      </c>
      <c r="B439" s="207" t="s">
        <v>1459</v>
      </c>
      <c r="C439" s="207" t="s">
        <v>350</v>
      </c>
      <c r="D439" s="207" t="s">
        <v>350</v>
      </c>
      <c r="E439" s="207" t="s">
        <v>350</v>
      </c>
      <c r="F439" s="216" t="s">
        <v>350</v>
      </c>
      <c r="G439" s="207" t="s">
        <v>350</v>
      </c>
      <c r="H439" s="207" t="s">
        <v>350</v>
      </c>
    </row>
    <row r="440" spans="1:8">
      <c r="A440" s="207" t="str">
        <f t="shared" si="6"/>
        <v>UAC</v>
      </c>
      <c r="B440" s="207" t="s">
        <v>88</v>
      </c>
      <c r="C440" s="207" t="s">
        <v>1169</v>
      </c>
      <c r="D440" s="207" t="s">
        <v>1112</v>
      </c>
      <c r="E440" s="207" t="s">
        <v>1169</v>
      </c>
      <c r="F440" s="216" t="s">
        <v>1170</v>
      </c>
      <c r="G440" s="207" t="s">
        <v>856</v>
      </c>
      <c r="H440" s="207" t="s">
        <v>2142</v>
      </c>
    </row>
    <row r="441" spans="1:8">
      <c r="A441" s="207" t="str">
        <f t="shared" si="6"/>
        <v>UP</v>
      </c>
      <c r="B441" s="207" t="s">
        <v>1460</v>
      </c>
      <c r="C441" s="207" t="s">
        <v>2181</v>
      </c>
      <c r="D441" s="207" t="s">
        <v>2181</v>
      </c>
      <c r="E441" s="207" t="s">
        <v>2181</v>
      </c>
      <c r="F441" s="216" t="s">
        <v>2181</v>
      </c>
      <c r="G441" s="207" t="s">
        <v>835</v>
      </c>
      <c r="H441" s="207" t="s">
        <v>2020</v>
      </c>
    </row>
    <row r="442" spans="1:8">
      <c r="A442" s="207" t="str">
        <f t="shared" si="6"/>
        <v>3K-BAT</v>
      </c>
      <c r="B442" s="207" t="s">
        <v>1461</v>
      </c>
      <c r="F442" s="216"/>
    </row>
    <row r="443" spans="1:8">
      <c r="A443" s="207" t="str">
        <f t="shared" si="6"/>
        <v>ACG</v>
      </c>
      <c r="B443" s="207" t="s">
        <v>1462</v>
      </c>
      <c r="C443" s="207">
        <v>1.52</v>
      </c>
      <c r="D443" s="207">
        <v>1.52</v>
      </c>
      <c r="E443" s="207">
        <v>1.51</v>
      </c>
      <c r="F443" s="216">
        <v>1.51</v>
      </c>
      <c r="G443" s="207">
        <v>-0.01</v>
      </c>
      <c r="H443" s="207">
        <v>-0.66</v>
      </c>
    </row>
    <row r="444" spans="1:8">
      <c r="A444" s="207" t="str">
        <f t="shared" si="6"/>
        <v>AH</v>
      </c>
      <c r="B444" s="207" t="s">
        <v>286</v>
      </c>
      <c r="C444" s="207">
        <v>35.25</v>
      </c>
      <c r="D444" s="207">
        <v>35.25</v>
      </c>
      <c r="E444" s="207">
        <v>34.25</v>
      </c>
      <c r="F444" s="216">
        <v>34.75</v>
      </c>
      <c r="G444" s="207">
        <v>-0.5</v>
      </c>
      <c r="H444" s="207">
        <v>-1.42</v>
      </c>
    </row>
    <row r="445" spans="1:8">
      <c r="A445" s="207" t="str">
        <f t="shared" si="6"/>
        <v>CWT</v>
      </c>
      <c r="B445" s="207" t="s">
        <v>1463</v>
      </c>
      <c r="C445" s="207">
        <v>2.6</v>
      </c>
      <c r="D445" s="207">
        <v>2.64</v>
      </c>
      <c r="E445" s="207">
        <v>2.58</v>
      </c>
      <c r="F445" s="216">
        <v>2.64</v>
      </c>
      <c r="G445" s="207">
        <v>0.06</v>
      </c>
      <c r="H445" s="207">
        <v>2.33</v>
      </c>
    </row>
    <row r="446" spans="1:8">
      <c r="A446" s="207" t="str">
        <f t="shared" si="6"/>
        <v>EASON</v>
      </c>
      <c r="B446" s="207" t="s">
        <v>1464</v>
      </c>
      <c r="C446" s="207">
        <v>1.27</v>
      </c>
      <c r="D446" s="207">
        <v>1.28</v>
      </c>
      <c r="E446" s="207">
        <v>1.26</v>
      </c>
      <c r="F446" s="216">
        <v>1.26</v>
      </c>
      <c r="G446" s="207">
        <v>-0.01</v>
      </c>
      <c r="H446" s="207">
        <v>-0.79</v>
      </c>
    </row>
    <row r="447" spans="1:8">
      <c r="A447" s="207" t="str">
        <f t="shared" si="6"/>
        <v>GYT</v>
      </c>
      <c r="B447" s="207" t="s">
        <v>1465</v>
      </c>
      <c r="C447" s="207">
        <v>175</v>
      </c>
      <c r="D447" s="207">
        <v>175</v>
      </c>
      <c r="E447" s="207">
        <v>175</v>
      </c>
      <c r="F447" s="216">
        <v>175</v>
      </c>
      <c r="G447" s="207">
        <v>1</v>
      </c>
      <c r="H447" s="207">
        <v>0.56999999999999995</v>
      </c>
    </row>
    <row r="448" spans="1:8">
      <c r="A448" s="207" t="str">
        <f t="shared" si="6"/>
        <v>HFT</v>
      </c>
      <c r="B448" s="207" t="s">
        <v>1466</v>
      </c>
      <c r="C448" s="207">
        <v>6.5</v>
      </c>
      <c r="D448" s="207">
        <v>6.5</v>
      </c>
      <c r="E448" s="207">
        <v>6.5</v>
      </c>
      <c r="F448" s="216">
        <v>6.5</v>
      </c>
      <c r="G448" s="207">
        <v>0</v>
      </c>
      <c r="H448" s="207">
        <v>0</v>
      </c>
    </row>
    <row r="449" spans="1:8">
      <c r="A449" s="207" t="str">
        <f t="shared" si="6"/>
        <v>IHL</v>
      </c>
      <c r="B449" s="207" t="s">
        <v>1467</v>
      </c>
      <c r="C449" s="207">
        <v>3.32</v>
      </c>
      <c r="D449" s="207">
        <v>3.34</v>
      </c>
      <c r="E449" s="207">
        <v>3.32</v>
      </c>
      <c r="F449" s="216">
        <v>3.34</v>
      </c>
      <c r="G449" s="207">
        <v>0.02</v>
      </c>
      <c r="H449" s="207">
        <v>0.6</v>
      </c>
    </row>
    <row r="450" spans="1:8">
      <c r="A450" s="207" t="str">
        <f t="shared" ref="A450:A513" si="7">IFERROR(LEFT(B450,FIND("&lt;",B450)-2),TRIM(B450))</f>
        <v>INGRS</v>
      </c>
      <c r="B450" s="207" t="s">
        <v>1468</v>
      </c>
      <c r="C450" s="207">
        <v>0.57999999999999996</v>
      </c>
      <c r="D450" s="207">
        <v>0.57999999999999996</v>
      </c>
      <c r="E450" s="207">
        <v>0.57999999999999996</v>
      </c>
      <c r="F450" s="216">
        <v>0.57999999999999996</v>
      </c>
      <c r="G450" s="207">
        <v>0</v>
      </c>
      <c r="H450" s="207">
        <v>0</v>
      </c>
    </row>
    <row r="451" spans="1:8">
      <c r="A451" s="207" t="str">
        <f t="shared" si="7"/>
        <v>IRC</v>
      </c>
      <c r="B451" s="207" t="s">
        <v>217</v>
      </c>
      <c r="C451" s="207">
        <v>13.9</v>
      </c>
      <c r="D451" s="207">
        <v>13.9</v>
      </c>
      <c r="E451" s="207">
        <v>13.8</v>
      </c>
      <c r="F451" s="216">
        <v>13.8</v>
      </c>
      <c r="G451" s="207">
        <v>0</v>
      </c>
      <c r="H451" s="207">
        <v>0</v>
      </c>
    </row>
    <row r="452" spans="1:8">
      <c r="A452" s="207" t="str">
        <f t="shared" si="7"/>
        <v>PCSGH</v>
      </c>
      <c r="B452" s="207" t="s">
        <v>181</v>
      </c>
      <c r="C452" s="207">
        <v>5</v>
      </c>
      <c r="D452" s="207">
        <v>5</v>
      </c>
      <c r="E452" s="207">
        <v>5</v>
      </c>
      <c r="F452" s="216">
        <v>5</v>
      </c>
      <c r="G452" s="207">
        <v>0</v>
      </c>
      <c r="H452" s="207">
        <v>0</v>
      </c>
    </row>
    <row r="453" spans="1:8">
      <c r="A453" s="207" t="str">
        <f t="shared" si="7"/>
        <v>POLY</v>
      </c>
      <c r="B453" s="207" t="s">
        <v>2359</v>
      </c>
      <c r="C453" s="207">
        <v>15.8</v>
      </c>
      <c r="D453" s="207">
        <v>16</v>
      </c>
      <c r="E453" s="207">
        <v>14.8</v>
      </c>
      <c r="F453" s="216">
        <v>15</v>
      </c>
      <c r="G453" s="207">
        <v>-0.9</v>
      </c>
      <c r="H453" s="207">
        <v>-5.66</v>
      </c>
    </row>
    <row r="454" spans="1:8">
      <c r="A454" s="207" t="str">
        <f t="shared" si="7"/>
        <v>SAT</v>
      </c>
      <c r="B454" s="207" t="s">
        <v>161</v>
      </c>
      <c r="C454" s="207">
        <v>22.2</v>
      </c>
      <c r="D454" s="207">
        <v>22.3</v>
      </c>
      <c r="E454" s="207">
        <v>21.8</v>
      </c>
      <c r="F454" s="216">
        <v>22</v>
      </c>
      <c r="G454" s="207">
        <v>-0.3</v>
      </c>
      <c r="H454" s="207">
        <v>-1.35</v>
      </c>
    </row>
    <row r="455" spans="1:8">
      <c r="A455" s="207" t="str">
        <f t="shared" si="7"/>
        <v>SPG</v>
      </c>
      <c r="B455" s="207" t="s">
        <v>1469</v>
      </c>
      <c r="F455" s="216"/>
    </row>
    <row r="456" spans="1:8">
      <c r="A456" s="207" t="str">
        <f t="shared" si="7"/>
        <v>STANLY</v>
      </c>
      <c r="B456" s="207" t="s">
        <v>131</v>
      </c>
      <c r="C456" s="207">
        <v>187</v>
      </c>
      <c r="D456" s="207">
        <v>187.5</v>
      </c>
      <c r="E456" s="207">
        <v>186</v>
      </c>
      <c r="F456" s="216">
        <v>186.5</v>
      </c>
      <c r="G456" s="207">
        <v>-0.5</v>
      </c>
      <c r="H456" s="207">
        <v>-0.27</v>
      </c>
    </row>
    <row r="457" spans="1:8">
      <c r="A457" s="207" t="str">
        <f t="shared" si="7"/>
        <v>TKT</v>
      </c>
      <c r="B457" s="207" t="s">
        <v>1470</v>
      </c>
      <c r="C457" s="207">
        <v>2.8</v>
      </c>
      <c r="D457" s="207">
        <v>2.96</v>
      </c>
      <c r="E457" s="207">
        <v>2.8</v>
      </c>
      <c r="F457" s="216">
        <v>2.82</v>
      </c>
      <c r="G457" s="207">
        <v>-0.08</v>
      </c>
      <c r="H457" s="207">
        <v>-2.76</v>
      </c>
    </row>
    <row r="458" spans="1:8">
      <c r="A458" s="207" t="str">
        <f t="shared" si="7"/>
        <v>TNPC</v>
      </c>
      <c r="B458" s="207" t="s">
        <v>1471</v>
      </c>
      <c r="C458" s="207">
        <v>2.06</v>
      </c>
      <c r="D458" s="207">
        <v>2.06</v>
      </c>
      <c r="E458" s="207">
        <v>2.04</v>
      </c>
      <c r="F458" s="216">
        <v>2.04</v>
      </c>
      <c r="G458" s="207">
        <v>0</v>
      </c>
      <c r="H458" s="207">
        <v>0</v>
      </c>
    </row>
    <row r="459" spans="1:8">
      <c r="A459" s="207" t="str">
        <f t="shared" si="7"/>
        <v>TRU</v>
      </c>
      <c r="B459" s="207" t="s">
        <v>1472</v>
      </c>
      <c r="C459" s="207">
        <v>6.7</v>
      </c>
      <c r="D459" s="207">
        <v>6.7</v>
      </c>
      <c r="E459" s="207">
        <v>6.55</v>
      </c>
      <c r="F459" s="216">
        <v>6.65</v>
      </c>
      <c r="G459" s="207">
        <v>0</v>
      </c>
      <c r="H459" s="207">
        <v>0</v>
      </c>
    </row>
    <row r="460" spans="1:8">
      <c r="A460" s="207" t="str">
        <f t="shared" si="7"/>
        <v>TSC</v>
      </c>
      <c r="B460" s="207" t="s">
        <v>1473</v>
      </c>
      <c r="C460" s="207">
        <v>13</v>
      </c>
      <c r="D460" s="207">
        <v>13.1</v>
      </c>
      <c r="E460" s="207">
        <v>13</v>
      </c>
      <c r="F460" s="216">
        <v>13.1</v>
      </c>
      <c r="G460" s="207">
        <v>-0.1</v>
      </c>
      <c r="H460" s="207">
        <v>-0.76</v>
      </c>
    </row>
    <row r="461" spans="1:8">
      <c r="A461" s="207" t="str">
        <f t="shared" si="7"/>
        <v>ALLA</v>
      </c>
      <c r="B461" s="207" t="s">
        <v>1474</v>
      </c>
      <c r="C461" s="207" t="s">
        <v>1885</v>
      </c>
      <c r="D461" s="207" t="s">
        <v>1885</v>
      </c>
      <c r="E461" s="207" t="s">
        <v>1805</v>
      </c>
      <c r="F461" s="216" t="s">
        <v>1896</v>
      </c>
      <c r="G461" s="207" t="s">
        <v>847</v>
      </c>
      <c r="H461" s="207" t="s">
        <v>847</v>
      </c>
    </row>
    <row r="462" spans="1:8">
      <c r="A462" s="207" t="str">
        <f t="shared" si="7"/>
        <v>ASEFA</v>
      </c>
      <c r="B462" s="207" t="s">
        <v>1478</v>
      </c>
      <c r="C462" s="207" t="s">
        <v>1014</v>
      </c>
      <c r="D462" s="207" t="s">
        <v>1014</v>
      </c>
      <c r="E462" s="207" t="s">
        <v>895</v>
      </c>
      <c r="F462" s="216" t="s">
        <v>895</v>
      </c>
      <c r="G462" s="207" t="s">
        <v>920</v>
      </c>
      <c r="H462" s="207" t="s">
        <v>2188</v>
      </c>
    </row>
    <row r="463" spans="1:8">
      <c r="A463" s="207" t="str">
        <f t="shared" si="7"/>
        <v>CPT</v>
      </c>
      <c r="B463" s="207" t="s">
        <v>1480</v>
      </c>
      <c r="C463" s="207" t="s">
        <v>1868</v>
      </c>
      <c r="D463" s="207" t="s">
        <v>1868</v>
      </c>
      <c r="E463" s="207" t="s">
        <v>1868</v>
      </c>
      <c r="F463" s="216" t="s">
        <v>1868</v>
      </c>
      <c r="G463" s="207" t="s">
        <v>847</v>
      </c>
      <c r="H463" s="207" t="s">
        <v>847</v>
      </c>
    </row>
    <row r="464" spans="1:8">
      <c r="A464" s="207" t="str">
        <f t="shared" si="7"/>
        <v>CRANE</v>
      </c>
      <c r="B464" s="207" t="s">
        <v>1482</v>
      </c>
      <c r="C464" s="207" t="s">
        <v>1758</v>
      </c>
      <c r="D464" s="207" t="s">
        <v>1475</v>
      </c>
      <c r="E464" s="207" t="s">
        <v>1476</v>
      </c>
      <c r="F464" s="216" t="s">
        <v>1477</v>
      </c>
      <c r="G464" s="207" t="s">
        <v>1147</v>
      </c>
      <c r="H464" s="207" t="s">
        <v>2145</v>
      </c>
    </row>
    <row r="465" spans="1:8">
      <c r="A465" s="207" t="str">
        <f t="shared" si="7"/>
        <v>CTW</v>
      </c>
      <c r="B465" s="207" t="s">
        <v>1484</v>
      </c>
      <c r="C465" s="207" t="s">
        <v>350</v>
      </c>
      <c r="D465" s="207" t="s">
        <v>350</v>
      </c>
      <c r="E465" s="207" t="s">
        <v>350</v>
      </c>
      <c r="F465" s="216" t="s">
        <v>350</v>
      </c>
      <c r="G465" s="207" t="s">
        <v>350</v>
      </c>
      <c r="H465" s="207" t="s">
        <v>350</v>
      </c>
    </row>
    <row r="466" spans="1:8">
      <c r="A466" s="207" t="str">
        <f t="shared" si="7"/>
        <v>FMT</v>
      </c>
      <c r="B466" s="207" t="s">
        <v>1485</v>
      </c>
      <c r="C466" s="207" t="s">
        <v>965</v>
      </c>
      <c r="D466" s="207" t="s">
        <v>1344</v>
      </c>
      <c r="E466" s="207" t="s">
        <v>965</v>
      </c>
      <c r="F466" s="216" t="s">
        <v>965</v>
      </c>
      <c r="G466" s="207" t="s">
        <v>956</v>
      </c>
      <c r="H466" s="207" t="s">
        <v>1516</v>
      </c>
    </row>
    <row r="467" spans="1:8">
      <c r="A467" s="207" t="str">
        <f t="shared" si="7"/>
        <v>HTECH</v>
      </c>
      <c r="B467" s="207" t="s">
        <v>1487</v>
      </c>
      <c r="C467" s="207" t="s">
        <v>892</v>
      </c>
      <c r="D467" s="207" t="s">
        <v>1281</v>
      </c>
      <c r="E467" s="207" t="s">
        <v>1433</v>
      </c>
      <c r="F467" s="216" t="s">
        <v>1412</v>
      </c>
      <c r="G467" s="207" t="s">
        <v>920</v>
      </c>
      <c r="H467" s="207" t="s">
        <v>1160</v>
      </c>
    </row>
    <row r="468" spans="1:8">
      <c r="A468" s="207" t="str">
        <f t="shared" si="7"/>
        <v>KKC</v>
      </c>
      <c r="B468" s="207" t="s">
        <v>1919</v>
      </c>
      <c r="C468" s="207" t="s">
        <v>1028</v>
      </c>
      <c r="D468" s="207" t="s">
        <v>1028</v>
      </c>
      <c r="E468" s="207" t="s">
        <v>1027</v>
      </c>
      <c r="F468" s="216" t="s">
        <v>1419</v>
      </c>
      <c r="G468" s="207" t="s">
        <v>1085</v>
      </c>
      <c r="H468" s="207" t="s">
        <v>2360</v>
      </c>
    </row>
    <row r="469" spans="1:8">
      <c r="A469" s="207" t="str">
        <f t="shared" si="7"/>
        <v>PK</v>
      </c>
      <c r="B469" s="207" t="s">
        <v>1488</v>
      </c>
      <c r="C469" s="207" t="s">
        <v>1219</v>
      </c>
      <c r="D469" s="207" t="s">
        <v>1219</v>
      </c>
      <c r="E469" s="207" t="s">
        <v>2120</v>
      </c>
      <c r="F469" s="216" t="s">
        <v>2120</v>
      </c>
      <c r="G469" s="207" t="s">
        <v>847</v>
      </c>
      <c r="H469" s="207" t="s">
        <v>847</v>
      </c>
    </row>
    <row r="470" spans="1:8">
      <c r="A470" s="207" t="str">
        <f t="shared" si="7"/>
        <v>SNC</v>
      </c>
      <c r="B470" s="207" t="s">
        <v>141</v>
      </c>
      <c r="C470" s="207" t="s">
        <v>823</v>
      </c>
      <c r="D470" s="207" t="s">
        <v>766</v>
      </c>
      <c r="E470" s="207" t="s">
        <v>1126</v>
      </c>
      <c r="F470" s="216" t="s">
        <v>1308</v>
      </c>
      <c r="G470" s="207" t="s">
        <v>880</v>
      </c>
      <c r="H470" s="207" t="s">
        <v>1921</v>
      </c>
    </row>
    <row r="471" spans="1:8">
      <c r="A471" s="207" t="str">
        <f t="shared" si="7"/>
        <v>STARK</v>
      </c>
      <c r="B471" s="207" t="s">
        <v>130</v>
      </c>
      <c r="C471" s="207" t="s">
        <v>2361</v>
      </c>
      <c r="D471" s="207" t="s">
        <v>1060</v>
      </c>
      <c r="E471" s="207" t="s">
        <v>1194</v>
      </c>
      <c r="F471" s="216" t="s">
        <v>2361</v>
      </c>
      <c r="G471" s="207" t="s">
        <v>856</v>
      </c>
      <c r="H471" s="207" t="s">
        <v>1425</v>
      </c>
    </row>
    <row r="472" spans="1:8">
      <c r="A472" s="207" t="str">
        <f t="shared" si="7"/>
        <v>TCJ</v>
      </c>
      <c r="B472" s="207" t="s">
        <v>1489</v>
      </c>
      <c r="C472" s="207" t="s">
        <v>350</v>
      </c>
      <c r="D472" s="207" t="s">
        <v>350</v>
      </c>
      <c r="E472" s="207" t="s">
        <v>350</v>
      </c>
      <c r="F472" s="216" t="s">
        <v>350</v>
      </c>
      <c r="G472" s="207" t="s">
        <v>350</v>
      </c>
      <c r="H472" s="207" t="s">
        <v>350</v>
      </c>
    </row>
    <row r="473" spans="1:8">
      <c r="A473" s="207" t="str">
        <f t="shared" si="7"/>
        <v>TPCS</v>
      </c>
      <c r="B473" s="207" t="s">
        <v>1490</v>
      </c>
      <c r="C473" s="207" t="s">
        <v>2045</v>
      </c>
      <c r="D473" s="207" t="s">
        <v>2045</v>
      </c>
      <c r="E473" s="207" t="s">
        <v>1243</v>
      </c>
      <c r="F473" s="216" t="s">
        <v>1243</v>
      </c>
      <c r="G473" s="207" t="s">
        <v>880</v>
      </c>
      <c r="H473" s="207" t="s">
        <v>2256</v>
      </c>
    </row>
    <row r="474" spans="1:8">
      <c r="A474" s="207" t="str">
        <f t="shared" si="7"/>
        <v>VARO</v>
      </c>
      <c r="B474" s="207" t="s">
        <v>1491</v>
      </c>
      <c r="C474" s="207" t="s">
        <v>945</v>
      </c>
      <c r="D474" s="207" t="s">
        <v>805</v>
      </c>
      <c r="E474" s="207" t="s">
        <v>1198</v>
      </c>
      <c r="F474" s="216" t="s">
        <v>1378</v>
      </c>
      <c r="G474" s="207" t="s">
        <v>2267</v>
      </c>
      <c r="H474" s="207" t="s">
        <v>2362</v>
      </c>
    </row>
    <row r="475" spans="1:8">
      <c r="A475" s="207" t="str">
        <f t="shared" si="7"/>
        <v>AFC</v>
      </c>
      <c r="B475" s="207" t="s">
        <v>1492</v>
      </c>
      <c r="C475" s="207" t="s">
        <v>1386</v>
      </c>
      <c r="D475" s="207" t="s">
        <v>708</v>
      </c>
      <c r="E475" s="207" t="s">
        <v>825</v>
      </c>
      <c r="F475" s="216" t="s">
        <v>969</v>
      </c>
      <c r="G475" s="207" t="s">
        <v>1978</v>
      </c>
      <c r="H475" s="207" t="s">
        <v>2363</v>
      </c>
    </row>
    <row r="476" spans="1:8">
      <c r="A476" s="207" t="str">
        <f t="shared" si="7"/>
        <v>AURA</v>
      </c>
      <c r="B476" s="207" t="s">
        <v>2364</v>
      </c>
      <c r="C476" s="207" t="s">
        <v>1309</v>
      </c>
      <c r="D476" s="207" t="s">
        <v>826</v>
      </c>
      <c r="E476" s="207" t="s">
        <v>1126</v>
      </c>
      <c r="F476" s="216" t="s">
        <v>771</v>
      </c>
      <c r="G476" s="207" t="s">
        <v>2061</v>
      </c>
      <c r="H476" s="207" t="s">
        <v>2365</v>
      </c>
    </row>
    <row r="477" spans="1:8">
      <c r="A477" s="207" t="str">
        <f t="shared" si="7"/>
        <v>BTNC</v>
      </c>
      <c r="B477" s="207" t="s">
        <v>1493</v>
      </c>
      <c r="C477" s="207" t="s">
        <v>1003</v>
      </c>
      <c r="D477" s="207" t="s">
        <v>998</v>
      </c>
      <c r="E477" s="207" t="s">
        <v>1003</v>
      </c>
      <c r="F477" s="216" t="s">
        <v>1002</v>
      </c>
      <c r="G477" s="207" t="s">
        <v>851</v>
      </c>
      <c r="H477" s="207" t="s">
        <v>2366</v>
      </c>
    </row>
    <row r="478" spans="1:8">
      <c r="A478" s="207" t="str">
        <f t="shared" si="7"/>
        <v>CPH</v>
      </c>
      <c r="B478" s="207" t="s">
        <v>1494</v>
      </c>
      <c r="C478" s="207" t="s">
        <v>938</v>
      </c>
      <c r="D478" s="207" t="s">
        <v>2134</v>
      </c>
      <c r="E478" s="207" t="s">
        <v>953</v>
      </c>
      <c r="F478" s="216" t="s">
        <v>952</v>
      </c>
      <c r="G478" s="207" t="s">
        <v>888</v>
      </c>
      <c r="H478" s="207" t="s">
        <v>2242</v>
      </c>
    </row>
    <row r="479" spans="1:8">
      <c r="A479" s="207" t="str">
        <f t="shared" si="7"/>
        <v>CPL</v>
      </c>
      <c r="B479" s="207" t="s">
        <v>1495</v>
      </c>
      <c r="C479" s="207" t="s">
        <v>855</v>
      </c>
      <c r="D479" s="207" t="s">
        <v>2367</v>
      </c>
      <c r="E479" s="207" t="s">
        <v>1183</v>
      </c>
      <c r="F479" s="216" t="s">
        <v>2367</v>
      </c>
      <c r="G479" s="207" t="s">
        <v>917</v>
      </c>
      <c r="H479" s="207" t="s">
        <v>2368</v>
      </c>
    </row>
    <row r="480" spans="1:8">
      <c r="A480" s="207" t="str">
        <f t="shared" si="7"/>
        <v>NC</v>
      </c>
      <c r="B480" s="207" t="s">
        <v>1496</v>
      </c>
      <c r="C480" s="207" t="s">
        <v>350</v>
      </c>
      <c r="D480" s="207" t="s">
        <v>350</v>
      </c>
      <c r="E480" s="207" t="s">
        <v>350</v>
      </c>
      <c r="F480" s="216" t="s">
        <v>350</v>
      </c>
      <c r="G480" s="207" t="s">
        <v>350</v>
      </c>
      <c r="H480" s="207" t="s">
        <v>350</v>
      </c>
    </row>
    <row r="481" spans="1:8">
      <c r="A481" s="207" t="str">
        <f t="shared" si="7"/>
        <v>PAF</v>
      </c>
      <c r="B481" s="207" t="s">
        <v>1497</v>
      </c>
      <c r="C481" s="207" t="s">
        <v>2369</v>
      </c>
      <c r="D481" s="207" t="s">
        <v>2369</v>
      </c>
      <c r="E481" s="207" t="s">
        <v>1644</v>
      </c>
      <c r="F481" s="216" t="s">
        <v>2369</v>
      </c>
      <c r="G481" s="207" t="s">
        <v>1085</v>
      </c>
      <c r="H481" s="207" t="s">
        <v>1119</v>
      </c>
    </row>
    <row r="482" spans="1:8">
      <c r="A482" s="207" t="str">
        <f t="shared" si="7"/>
        <v>PDJ</v>
      </c>
      <c r="B482" s="207" t="s">
        <v>1498</v>
      </c>
      <c r="C482" s="207" t="s">
        <v>1104</v>
      </c>
      <c r="D482" s="207" t="s">
        <v>1118</v>
      </c>
      <c r="E482" s="207" t="s">
        <v>1104</v>
      </c>
      <c r="F482" s="216" t="s">
        <v>988</v>
      </c>
      <c r="G482" s="207" t="s">
        <v>838</v>
      </c>
      <c r="H482" s="207" t="s">
        <v>2004</v>
      </c>
    </row>
    <row r="483" spans="1:8">
      <c r="A483" s="207" t="str">
        <f t="shared" si="7"/>
        <v>PG</v>
      </c>
      <c r="B483" s="207" t="s">
        <v>1499</v>
      </c>
      <c r="C483" s="207" t="s">
        <v>976</v>
      </c>
      <c r="D483" s="207" t="s">
        <v>931</v>
      </c>
      <c r="E483" s="207" t="s">
        <v>976</v>
      </c>
      <c r="F483" s="216" t="s">
        <v>931</v>
      </c>
      <c r="G483" s="207" t="s">
        <v>912</v>
      </c>
      <c r="H483" s="207" t="s">
        <v>2370</v>
      </c>
    </row>
    <row r="484" spans="1:8">
      <c r="A484" s="207" t="str">
        <f t="shared" si="7"/>
        <v>SABINA</v>
      </c>
      <c r="B484" s="207" t="s">
        <v>162</v>
      </c>
      <c r="C484" s="207" t="s">
        <v>770</v>
      </c>
      <c r="D484" s="207" t="s">
        <v>1430</v>
      </c>
      <c r="E484" s="207" t="s">
        <v>1432</v>
      </c>
      <c r="F484" s="216" t="s">
        <v>1432</v>
      </c>
      <c r="G484" s="207" t="s">
        <v>880</v>
      </c>
      <c r="H484" s="207" t="s">
        <v>2371</v>
      </c>
    </row>
    <row r="485" spans="1:8">
      <c r="A485" s="207" t="str">
        <f t="shared" si="7"/>
        <v>SAWANG</v>
      </c>
      <c r="B485" s="207" t="s">
        <v>1500</v>
      </c>
      <c r="C485" s="207" t="s">
        <v>1438</v>
      </c>
      <c r="D485" s="207" t="s">
        <v>1438</v>
      </c>
      <c r="E485" s="207" t="s">
        <v>1438</v>
      </c>
      <c r="F485" s="216" t="s">
        <v>1438</v>
      </c>
      <c r="G485" s="207" t="s">
        <v>991</v>
      </c>
      <c r="H485" s="207" t="s">
        <v>2372</v>
      </c>
    </row>
    <row r="486" spans="1:8">
      <c r="A486" s="207" t="str">
        <f t="shared" si="7"/>
        <v>SUC</v>
      </c>
      <c r="B486" s="207" t="s">
        <v>1501</v>
      </c>
      <c r="C486" s="207" t="s">
        <v>1922</v>
      </c>
      <c r="D486" s="207" t="s">
        <v>1922</v>
      </c>
      <c r="E486" s="207" t="s">
        <v>1087</v>
      </c>
      <c r="F486" s="216" t="s">
        <v>1922</v>
      </c>
      <c r="G486" s="207" t="s">
        <v>847</v>
      </c>
      <c r="H486" s="207" t="s">
        <v>847</v>
      </c>
    </row>
    <row r="487" spans="1:8">
      <c r="A487" s="207" t="str">
        <f t="shared" si="7"/>
        <v>TNL</v>
      </c>
      <c r="B487" s="207" t="s">
        <v>1502</v>
      </c>
      <c r="C487" s="207" t="s">
        <v>938</v>
      </c>
      <c r="D487" s="207" t="s">
        <v>938</v>
      </c>
      <c r="E487" s="207" t="s">
        <v>938</v>
      </c>
      <c r="F487" s="216" t="s">
        <v>938</v>
      </c>
      <c r="G487" s="207" t="s">
        <v>899</v>
      </c>
      <c r="H487" s="207" t="s">
        <v>999</v>
      </c>
    </row>
    <row r="488" spans="1:8">
      <c r="A488" s="207" t="str">
        <f t="shared" si="7"/>
        <v>TR</v>
      </c>
      <c r="B488" s="207" t="s">
        <v>1503</v>
      </c>
      <c r="C488" s="207" t="s">
        <v>797</v>
      </c>
      <c r="D488" s="207" t="s">
        <v>1351</v>
      </c>
      <c r="E488" s="207" t="s">
        <v>797</v>
      </c>
      <c r="F488" s="216" t="s">
        <v>1351</v>
      </c>
      <c r="G488" s="207" t="s">
        <v>966</v>
      </c>
      <c r="H488" s="207" t="s">
        <v>1961</v>
      </c>
    </row>
    <row r="489" spans="1:8">
      <c r="A489" s="207" t="str">
        <f t="shared" si="7"/>
        <v>TTI</v>
      </c>
      <c r="B489" s="207" t="s">
        <v>1504</v>
      </c>
      <c r="C489" s="207" t="s">
        <v>350</v>
      </c>
      <c r="D489" s="207" t="s">
        <v>350</v>
      </c>
      <c r="E489" s="207" t="s">
        <v>350</v>
      </c>
      <c r="F489" s="216" t="s">
        <v>350</v>
      </c>
      <c r="G489" s="207" t="s">
        <v>350</v>
      </c>
      <c r="H489" s="207" t="s">
        <v>350</v>
      </c>
    </row>
    <row r="490" spans="1:8">
      <c r="A490" s="207" t="str">
        <f t="shared" si="7"/>
        <v>TTT</v>
      </c>
      <c r="B490" s="207" t="s">
        <v>1505</v>
      </c>
      <c r="C490" s="207" t="s">
        <v>350</v>
      </c>
      <c r="D490" s="207" t="s">
        <v>350</v>
      </c>
      <c r="E490" s="207" t="s">
        <v>350</v>
      </c>
      <c r="F490" s="216" t="s">
        <v>350</v>
      </c>
      <c r="G490" s="207" t="s">
        <v>350</v>
      </c>
      <c r="H490" s="207" t="s">
        <v>350</v>
      </c>
    </row>
    <row r="491" spans="1:8">
      <c r="A491" s="207" t="str">
        <f t="shared" si="7"/>
        <v>UPF</v>
      </c>
      <c r="B491" s="207" t="s">
        <v>1506</v>
      </c>
      <c r="C491" s="207" t="s">
        <v>800</v>
      </c>
      <c r="D491" s="207" t="s">
        <v>800</v>
      </c>
      <c r="E491" s="207" t="s">
        <v>2373</v>
      </c>
      <c r="F491" s="216" t="s">
        <v>2373</v>
      </c>
      <c r="G491" s="207" t="s">
        <v>979</v>
      </c>
      <c r="H491" s="207" t="s">
        <v>2374</v>
      </c>
    </row>
    <row r="492" spans="1:8">
      <c r="A492" s="207" t="str">
        <f t="shared" si="7"/>
        <v>WACOAL</v>
      </c>
      <c r="B492" s="207" t="s">
        <v>1507</v>
      </c>
      <c r="C492" s="207" t="s">
        <v>1098</v>
      </c>
      <c r="D492" s="207" t="s">
        <v>1098</v>
      </c>
      <c r="E492" s="207" t="s">
        <v>1098</v>
      </c>
      <c r="F492" s="216" t="s">
        <v>1098</v>
      </c>
      <c r="G492" s="207" t="s">
        <v>966</v>
      </c>
      <c r="H492" s="207" t="s">
        <v>982</v>
      </c>
    </row>
    <row r="493" spans="1:8">
      <c r="A493" s="207" t="str">
        <f t="shared" si="7"/>
        <v>WFX</v>
      </c>
      <c r="B493" s="207" t="s">
        <v>713</v>
      </c>
      <c r="C493" s="207" t="s">
        <v>1171</v>
      </c>
      <c r="D493" s="207" t="s">
        <v>1171</v>
      </c>
      <c r="E493" s="207" t="s">
        <v>1008</v>
      </c>
      <c r="F493" s="216" t="s">
        <v>1241</v>
      </c>
      <c r="G493" s="207" t="s">
        <v>924</v>
      </c>
      <c r="H493" s="207" t="s">
        <v>1156</v>
      </c>
    </row>
    <row r="494" spans="1:8">
      <c r="A494" s="207" t="str">
        <f t="shared" si="7"/>
        <v>AJA</v>
      </c>
      <c r="B494" s="207" t="s">
        <v>1509</v>
      </c>
      <c r="C494" s="207" t="s">
        <v>1283</v>
      </c>
      <c r="D494" s="207" t="s">
        <v>1284</v>
      </c>
      <c r="E494" s="207" t="s">
        <v>1283</v>
      </c>
      <c r="F494" s="216" t="s">
        <v>1284</v>
      </c>
      <c r="G494" s="207" t="s">
        <v>1085</v>
      </c>
      <c r="H494" s="207" t="s">
        <v>2375</v>
      </c>
    </row>
    <row r="495" spans="1:8">
      <c r="A495" s="207" t="str">
        <f t="shared" si="7"/>
        <v>DTCI</v>
      </c>
      <c r="B495" s="207" t="s">
        <v>1510</v>
      </c>
      <c r="C495" s="207" t="s">
        <v>350</v>
      </c>
      <c r="D495" s="207" t="s">
        <v>350</v>
      </c>
      <c r="E495" s="207" t="s">
        <v>350</v>
      </c>
      <c r="F495" s="216" t="s">
        <v>350</v>
      </c>
      <c r="G495" s="207" t="s">
        <v>350</v>
      </c>
      <c r="H495" s="207" t="s">
        <v>350</v>
      </c>
    </row>
    <row r="496" spans="1:8">
      <c r="A496" s="207" t="str">
        <f t="shared" si="7"/>
        <v>FANCY</v>
      </c>
      <c r="B496" s="207" t="s">
        <v>1511</v>
      </c>
      <c r="C496" s="207" t="s">
        <v>1154</v>
      </c>
      <c r="D496" s="207" t="s">
        <v>1154</v>
      </c>
      <c r="E496" s="207" t="s">
        <v>1584</v>
      </c>
      <c r="F496" s="216" t="s">
        <v>1868</v>
      </c>
      <c r="G496" s="207" t="s">
        <v>831</v>
      </c>
      <c r="H496" s="207" t="s">
        <v>1888</v>
      </c>
    </row>
    <row r="497" spans="1:8">
      <c r="A497" s="207" t="str">
        <f t="shared" si="7"/>
        <v>FTI</v>
      </c>
      <c r="B497" s="207" t="s">
        <v>1512</v>
      </c>
      <c r="C497" s="207" t="s">
        <v>1165</v>
      </c>
      <c r="D497" s="207" t="s">
        <v>1164</v>
      </c>
      <c r="E497" s="207" t="s">
        <v>1165</v>
      </c>
      <c r="F497" s="216" t="s">
        <v>1165</v>
      </c>
      <c r="G497" s="207" t="s">
        <v>847</v>
      </c>
      <c r="H497" s="207" t="s">
        <v>847</v>
      </c>
    </row>
    <row r="498" spans="1:8">
      <c r="A498" s="207" t="str">
        <f t="shared" si="7"/>
        <v>KYE</v>
      </c>
      <c r="B498" s="207" t="s">
        <v>1513</v>
      </c>
      <c r="C498" s="207" t="s">
        <v>350</v>
      </c>
      <c r="D498" s="207" t="s">
        <v>350</v>
      </c>
      <c r="E498" s="207" t="s">
        <v>350</v>
      </c>
      <c r="F498" s="216" t="s">
        <v>350</v>
      </c>
      <c r="G498" s="207" t="s">
        <v>350</v>
      </c>
      <c r="H498" s="207" t="s">
        <v>350</v>
      </c>
    </row>
    <row r="499" spans="1:8">
      <c r="A499" s="207" t="str">
        <f t="shared" si="7"/>
        <v>L&amp;E</v>
      </c>
      <c r="B499" s="207" t="s">
        <v>1514</v>
      </c>
      <c r="C499" s="207" t="s">
        <v>1296</v>
      </c>
      <c r="D499" s="207" t="s">
        <v>1296</v>
      </c>
      <c r="E499" s="207" t="s">
        <v>1296</v>
      </c>
      <c r="F499" s="216" t="s">
        <v>1296</v>
      </c>
      <c r="G499" s="207" t="s">
        <v>847</v>
      </c>
      <c r="H499" s="207" t="s">
        <v>847</v>
      </c>
    </row>
    <row r="500" spans="1:8">
      <c r="A500" s="207" t="str">
        <f t="shared" si="7"/>
        <v>MODERN</v>
      </c>
      <c r="B500" s="207" t="s">
        <v>1515</v>
      </c>
      <c r="C500" s="207" t="s">
        <v>1061</v>
      </c>
      <c r="D500" s="207" t="s">
        <v>1061</v>
      </c>
      <c r="E500" s="207" t="s">
        <v>1061</v>
      </c>
      <c r="F500" s="216" t="s">
        <v>1061</v>
      </c>
      <c r="G500" s="207" t="s">
        <v>920</v>
      </c>
      <c r="H500" s="207" t="s">
        <v>863</v>
      </c>
    </row>
    <row r="501" spans="1:8">
      <c r="A501" s="207" t="str">
        <f t="shared" si="7"/>
        <v>OGC</v>
      </c>
      <c r="B501" s="207" t="s">
        <v>1517</v>
      </c>
      <c r="C501" s="207" t="s">
        <v>350</v>
      </c>
      <c r="D501" s="207" t="s">
        <v>350</v>
      </c>
      <c r="E501" s="207" t="s">
        <v>350</v>
      </c>
      <c r="F501" s="216" t="s">
        <v>350</v>
      </c>
      <c r="G501" s="207" t="s">
        <v>350</v>
      </c>
      <c r="H501" s="207" t="s">
        <v>350</v>
      </c>
    </row>
    <row r="502" spans="1:8">
      <c r="A502" s="207" t="str">
        <f t="shared" si="7"/>
        <v>ROCK</v>
      </c>
      <c r="B502" s="207" t="s">
        <v>1518</v>
      </c>
      <c r="C502" s="207" t="s">
        <v>350</v>
      </c>
      <c r="D502" s="207" t="s">
        <v>350</v>
      </c>
      <c r="E502" s="207" t="s">
        <v>350</v>
      </c>
      <c r="F502" s="216" t="s">
        <v>350</v>
      </c>
      <c r="G502" s="207" t="s">
        <v>350</v>
      </c>
      <c r="H502" s="207" t="s">
        <v>350</v>
      </c>
    </row>
    <row r="503" spans="1:8">
      <c r="A503" s="207" t="str">
        <f t="shared" si="7"/>
        <v>SIAM</v>
      </c>
      <c r="B503" s="207" t="s">
        <v>1519</v>
      </c>
      <c r="C503" s="207" t="s">
        <v>1758</v>
      </c>
      <c r="D503" s="207" t="s">
        <v>1758</v>
      </c>
      <c r="E503" s="207" t="s">
        <v>1758</v>
      </c>
      <c r="F503" s="216" t="s">
        <v>1758</v>
      </c>
      <c r="G503" s="207" t="s">
        <v>831</v>
      </c>
      <c r="H503" s="207" t="s">
        <v>1524</v>
      </c>
    </row>
    <row r="504" spans="1:8">
      <c r="A504" s="207" t="str">
        <f t="shared" si="7"/>
        <v>TCMC</v>
      </c>
      <c r="B504" s="207" t="s">
        <v>1520</v>
      </c>
      <c r="C504" s="207" t="s">
        <v>1609</v>
      </c>
      <c r="D504" s="207" t="s">
        <v>2352</v>
      </c>
      <c r="E504" s="207" t="s">
        <v>1609</v>
      </c>
      <c r="F504" s="216" t="s">
        <v>2352</v>
      </c>
      <c r="G504" s="207" t="s">
        <v>1085</v>
      </c>
      <c r="H504" s="207" t="s">
        <v>1425</v>
      </c>
    </row>
    <row r="505" spans="1:8">
      <c r="A505" s="207" t="str">
        <f t="shared" si="7"/>
        <v>TSR</v>
      </c>
      <c r="B505" s="207" t="s">
        <v>95</v>
      </c>
      <c r="C505" s="207" t="s">
        <v>911</v>
      </c>
      <c r="D505" s="207" t="s">
        <v>1876</v>
      </c>
      <c r="E505" s="207" t="s">
        <v>1681</v>
      </c>
      <c r="F505" s="216" t="s">
        <v>1875</v>
      </c>
      <c r="G505" s="207" t="s">
        <v>917</v>
      </c>
      <c r="H505" s="207" t="s">
        <v>2259</v>
      </c>
    </row>
    <row r="506" spans="1:8">
      <c r="A506" s="207" t="str">
        <f t="shared" si="7"/>
        <v>APCO</v>
      </c>
      <c r="B506" s="207" t="s">
        <v>1522</v>
      </c>
      <c r="C506" s="207" t="s">
        <v>1241</v>
      </c>
      <c r="D506" s="207" t="s">
        <v>1370</v>
      </c>
      <c r="E506" s="207" t="s">
        <v>1008</v>
      </c>
      <c r="F506" s="216" t="s">
        <v>1370</v>
      </c>
      <c r="G506" s="207" t="s">
        <v>847</v>
      </c>
      <c r="H506" s="207" t="s">
        <v>847</v>
      </c>
    </row>
    <row r="507" spans="1:8">
      <c r="A507" s="207" t="str">
        <f t="shared" si="7"/>
        <v>BIZ</v>
      </c>
      <c r="B507" s="207" t="s">
        <v>1682</v>
      </c>
      <c r="C507" s="207" t="s">
        <v>1447</v>
      </c>
      <c r="D507" s="207" t="s">
        <v>1447</v>
      </c>
      <c r="E507" s="207" t="s">
        <v>1447</v>
      </c>
      <c r="F507" s="216" t="s">
        <v>1447</v>
      </c>
      <c r="G507" s="207" t="s">
        <v>847</v>
      </c>
      <c r="H507" s="207" t="s">
        <v>847</v>
      </c>
    </row>
    <row r="508" spans="1:8">
      <c r="A508" s="207" t="str">
        <f t="shared" si="7"/>
        <v>DDD</v>
      </c>
      <c r="B508" s="207" t="s">
        <v>1523</v>
      </c>
      <c r="C508" s="207" t="s">
        <v>1225</v>
      </c>
      <c r="D508" s="207" t="s">
        <v>1225</v>
      </c>
      <c r="E508" s="207" t="s">
        <v>815</v>
      </c>
      <c r="F508" s="216" t="s">
        <v>1225</v>
      </c>
      <c r="G508" s="207" t="s">
        <v>912</v>
      </c>
      <c r="H508" s="207" t="s">
        <v>1119</v>
      </c>
    </row>
    <row r="509" spans="1:8">
      <c r="A509" s="207" t="str">
        <f t="shared" si="7"/>
        <v>JCT</v>
      </c>
      <c r="B509" s="207" t="s">
        <v>1525</v>
      </c>
      <c r="C509" s="207" t="s">
        <v>350</v>
      </c>
      <c r="D509" s="207" t="s">
        <v>350</v>
      </c>
      <c r="E509" s="207" t="s">
        <v>350</v>
      </c>
      <c r="F509" s="216" t="s">
        <v>350</v>
      </c>
      <c r="G509" s="207" t="s">
        <v>350</v>
      </c>
      <c r="H509" s="207" t="s">
        <v>350</v>
      </c>
    </row>
    <row r="510" spans="1:8">
      <c r="A510" s="207" t="str">
        <f t="shared" si="7"/>
        <v>KISS</v>
      </c>
      <c r="B510" s="207" t="s">
        <v>763</v>
      </c>
      <c r="C510" s="207" t="s">
        <v>1542</v>
      </c>
      <c r="D510" s="207" t="s">
        <v>1542</v>
      </c>
      <c r="E510" s="207" t="s">
        <v>2321</v>
      </c>
      <c r="F510" s="216" t="s">
        <v>1324</v>
      </c>
      <c r="G510" s="207" t="s">
        <v>847</v>
      </c>
      <c r="H510" s="207" t="s">
        <v>847</v>
      </c>
    </row>
    <row r="511" spans="1:8">
      <c r="A511" s="207" t="str">
        <f t="shared" si="7"/>
        <v>NV</v>
      </c>
      <c r="B511" s="207" t="s">
        <v>1526</v>
      </c>
      <c r="C511" s="207" t="s">
        <v>1183</v>
      </c>
      <c r="D511" s="207" t="s">
        <v>853</v>
      </c>
      <c r="E511" s="207" t="s">
        <v>1183</v>
      </c>
      <c r="F511" s="216" t="s">
        <v>853</v>
      </c>
      <c r="G511" s="207" t="s">
        <v>917</v>
      </c>
      <c r="H511" s="207" t="s">
        <v>2376</v>
      </c>
    </row>
    <row r="512" spans="1:8">
      <c r="A512" s="207" t="str">
        <f t="shared" si="7"/>
        <v>OCC</v>
      </c>
      <c r="B512" s="207" t="s">
        <v>1527</v>
      </c>
      <c r="C512" s="207" t="s">
        <v>1030</v>
      </c>
      <c r="D512" s="207" t="s">
        <v>1030</v>
      </c>
      <c r="E512" s="207" t="s">
        <v>1030</v>
      </c>
      <c r="F512" s="216" t="s">
        <v>1030</v>
      </c>
      <c r="G512" s="207" t="s">
        <v>888</v>
      </c>
      <c r="H512" s="207" t="s">
        <v>2377</v>
      </c>
    </row>
    <row r="513" spans="1:8">
      <c r="A513" s="207" t="str">
        <f t="shared" si="7"/>
        <v>S&amp;J</v>
      </c>
      <c r="B513" s="207" t="s">
        <v>1923</v>
      </c>
      <c r="C513" s="207" t="s">
        <v>985</v>
      </c>
      <c r="D513" s="207" t="s">
        <v>985</v>
      </c>
      <c r="E513" s="207" t="s">
        <v>2284</v>
      </c>
      <c r="F513" s="216" t="s">
        <v>2284</v>
      </c>
      <c r="G513" s="207" t="s">
        <v>966</v>
      </c>
      <c r="H513" s="207" t="s">
        <v>843</v>
      </c>
    </row>
    <row r="514" spans="1:8">
      <c r="A514" s="207" t="str">
        <f t="shared" ref="A514:A577" si="8">IFERROR(LEFT(B514,FIND("&lt;",B514)-2),TRIM(B514))</f>
        <v>STGT</v>
      </c>
      <c r="B514" s="207" t="s">
        <v>128</v>
      </c>
      <c r="C514" s="207" t="s">
        <v>825</v>
      </c>
      <c r="D514" s="207" t="s">
        <v>1270</v>
      </c>
      <c r="E514" s="207" t="s">
        <v>1391</v>
      </c>
      <c r="F514" s="216" t="s">
        <v>969</v>
      </c>
      <c r="G514" s="207" t="s">
        <v>966</v>
      </c>
      <c r="H514" s="207" t="s">
        <v>2378</v>
      </c>
    </row>
    <row r="515" spans="1:8">
      <c r="A515" s="207" t="str">
        <f t="shared" si="8"/>
        <v>STHAI</v>
      </c>
      <c r="B515" s="207" t="s">
        <v>1528</v>
      </c>
      <c r="C515" s="207" t="s">
        <v>350</v>
      </c>
      <c r="D515" s="207" t="s">
        <v>350</v>
      </c>
      <c r="E515" s="207" t="s">
        <v>350</v>
      </c>
      <c r="F515" s="216" t="s">
        <v>350</v>
      </c>
      <c r="G515" s="207" t="s">
        <v>350</v>
      </c>
      <c r="H515" s="207" t="s">
        <v>350</v>
      </c>
    </row>
    <row r="516" spans="1:8">
      <c r="A516" s="207" t="str">
        <f t="shared" si="8"/>
        <v>TNR</v>
      </c>
      <c r="B516" s="207" t="s">
        <v>105</v>
      </c>
      <c r="C516" s="207" t="s">
        <v>1177</v>
      </c>
      <c r="D516" s="207" t="s">
        <v>1089</v>
      </c>
      <c r="E516" s="207" t="s">
        <v>1177</v>
      </c>
      <c r="F516" s="216" t="s">
        <v>774</v>
      </c>
      <c r="G516" s="207" t="s">
        <v>1031</v>
      </c>
      <c r="H516" s="207" t="s">
        <v>2180</v>
      </c>
    </row>
    <row r="517" spans="1:8">
      <c r="A517" s="207" t="str">
        <f t="shared" si="8"/>
        <v>TOG</v>
      </c>
      <c r="B517" s="207" t="s">
        <v>103</v>
      </c>
      <c r="C517" s="207" t="s">
        <v>819</v>
      </c>
      <c r="D517" s="207" t="s">
        <v>1150</v>
      </c>
      <c r="E517" s="207" t="s">
        <v>819</v>
      </c>
      <c r="F517" s="216" t="s">
        <v>1150</v>
      </c>
      <c r="G517" s="207" t="s">
        <v>880</v>
      </c>
      <c r="H517" s="207" t="s">
        <v>2379</v>
      </c>
    </row>
    <row r="518" spans="1:8">
      <c r="A518" s="207" t="str">
        <f t="shared" si="8"/>
        <v>AIMCG</v>
      </c>
      <c r="B518" s="207" t="s">
        <v>2380</v>
      </c>
      <c r="C518" s="207" t="s">
        <v>963</v>
      </c>
      <c r="D518" s="207" t="s">
        <v>963</v>
      </c>
      <c r="E518" s="207" t="s">
        <v>902</v>
      </c>
      <c r="F518" s="216" t="s">
        <v>972</v>
      </c>
      <c r="G518" s="207" t="s">
        <v>876</v>
      </c>
      <c r="H518" s="207" t="s">
        <v>1847</v>
      </c>
    </row>
    <row r="519" spans="1:8">
      <c r="A519" s="207" t="str">
        <f t="shared" si="8"/>
        <v>AIMIRT</v>
      </c>
      <c r="B519" s="207" t="s">
        <v>2381</v>
      </c>
      <c r="C519" s="207" t="s">
        <v>1177</v>
      </c>
      <c r="D519" s="207" t="s">
        <v>1177</v>
      </c>
      <c r="E519" s="207" t="s">
        <v>1207</v>
      </c>
      <c r="F519" s="216" t="s">
        <v>1207</v>
      </c>
      <c r="G519" s="207" t="s">
        <v>1127</v>
      </c>
      <c r="H519" s="207" t="s">
        <v>2382</v>
      </c>
    </row>
    <row r="520" spans="1:8">
      <c r="A520" s="207" t="str">
        <f t="shared" si="8"/>
        <v>ALLY</v>
      </c>
      <c r="B520" s="207" t="s">
        <v>2137</v>
      </c>
      <c r="C520" s="207" t="s">
        <v>976</v>
      </c>
      <c r="D520" s="207" t="s">
        <v>976</v>
      </c>
      <c r="E520" s="207" t="s">
        <v>930</v>
      </c>
      <c r="F520" s="216" t="s">
        <v>930</v>
      </c>
      <c r="G520" s="207" t="s">
        <v>876</v>
      </c>
      <c r="H520" s="207" t="s">
        <v>1887</v>
      </c>
    </row>
    <row r="521" spans="1:8">
      <c r="A521" s="207" t="str">
        <f t="shared" si="8"/>
        <v>AMATAR</v>
      </c>
      <c r="B521" s="207" t="s">
        <v>2138</v>
      </c>
      <c r="C521" s="207" t="s">
        <v>1591</v>
      </c>
      <c r="D521" s="207" t="s">
        <v>1591</v>
      </c>
      <c r="E521" s="207" t="s">
        <v>1591</v>
      </c>
      <c r="F521" s="216" t="s">
        <v>1591</v>
      </c>
      <c r="G521" s="207" t="s">
        <v>847</v>
      </c>
      <c r="H521" s="207" t="s">
        <v>847</v>
      </c>
    </row>
    <row r="522" spans="1:8">
      <c r="A522" s="207" t="str">
        <f t="shared" si="8"/>
        <v>B-WORK</v>
      </c>
      <c r="B522" s="207" t="s">
        <v>2139</v>
      </c>
      <c r="C522" s="207" t="s">
        <v>825</v>
      </c>
      <c r="D522" s="207" t="s">
        <v>825</v>
      </c>
      <c r="E522" s="207" t="s">
        <v>825</v>
      </c>
      <c r="F522" s="216" t="s">
        <v>825</v>
      </c>
      <c r="G522" s="207" t="s">
        <v>847</v>
      </c>
      <c r="H522" s="207" t="s">
        <v>847</v>
      </c>
    </row>
    <row r="523" spans="1:8">
      <c r="A523" s="207" t="str">
        <f t="shared" si="8"/>
        <v>BAREIT</v>
      </c>
      <c r="B523" s="207" t="s">
        <v>1924</v>
      </c>
      <c r="C523" s="207" t="s">
        <v>805</v>
      </c>
      <c r="D523" s="207" t="s">
        <v>805</v>
      </c>
      <c r="E523" s="207" t="s">
        <v>1270</v>
      </c>
      <c r="F523" s="216" t="s">
        <v>805</v>
      </c>
      <c r="G523" s="207" t="s">
        <v>912</v>
      </c>
      <c r="H523" s="207" t="s">
        <v>2130</v>
      </c>
    </row>
    <row r="524" spans="1:8">
      <c r="A524" s="207" t="str">
        <f t="shared" si="8"/>
        <v>BKKCP</v>
      </c>
      <c r="B524" s="207" t="s">
        <v>2383</v>
      </c>
      <c r="C524" s="207" t="s">
        <v>849</v>
      </c>
      <c r="D524" s="207" t="s">
        <v>849</v>
      </c>
      <c r="E524" s="207" t="s">
        <v>849</v>
      </c>
      <c r="F524" s="216" t="s">
        <v>849</v>
      </c>
      <c r="G524" s="207" t="s">
        <v>847</v>
      </c>
      <c r="H524" s="207" t="s">
        <v>847</v>
      </c>
    </row>
    <row r="525" spans="1:8">
      <c r="A525" s="207" t="str">
        <f t="shared" si="8"/>
        <v>BOFFICE</v>
      </c>
      <c r="B525" s="207" t="s">
        <v>2384</v>
      </c>
      <c r="C525" s="207" t="s">
        <v>2140</v>
      </c>
      <c r="D525" s="207" t="s">
        <v>2140</v>
      </c>
      <c r="E525" s="207" t="s">
        <v>2140</v>
      </c>
      <c r="F525" s="216" t="s">
        <v>2140</v>
      </c>
      <c r="G525" s="207" t="s">
        <v>847</v>
      </c>
      <c r="H525" s="207" t="s">
        <v>847</v>
      </c>
    </row>
    <row r="526" spans="1:8">
      <c r="A526" s="207" t="str">
        <f t="shared" si="8"/>
        <v>CPNCG</v>
      </c>
      <c r="B526" s="207" t="s">
        <v>1529</v>
      </c>
      <c r="C526" s="207" t="s">
        <v>799</v>
      </c>
      <c r="D526" s="207" t="s">
        <v>799</v>
      </c>
      <c r="E526" s="207" t="s">
        <v>1095</v>
      </c>
      <c r="F526" s="216" t="s">
        <v>799</v>
      </c>
      <c r="G526" s="207" t="s">
        <v>847</v>
      </c>
      <c r="H526" s="207" t="s">
        <v>847</v>
      </c>
    </row>
    <row r="527" spans="1:8">
      <c r="A527" s="207" t="str">
        <f t="shared" si="8"/>
        <v>CPNREIT</v>
      </c>
      <c r="B527" s="207" t="s">
        <v>353</v>
      </c>
      <c r="C527" s="207" t="s">
        <v>1808</v>
      </c>
      <c r="D527" s="207" t="s">
        <v>1808</v>
      </c>
      <c r="E527" s="207" t="s">
        <v>1039</v>
      </c>
      <c r="F527" s="216" t="s">
        <v>1039</v>
      </c>
      <c r="G527" s="207" t="s">
        <v>847</v>
      </c>
      <c r="H527" s="207" t="s">
        <v>847</v>
      </c>
    </row>
    <row r="528" spans="1:8">
      <c r="A528" s="207" t="str">
        <f t="shared" si="8"/>
        <v>CPTGF</v>
      </c>
      <c r="B528" s="207" t="s">
        <v>2385</v>
      </c>
      <c r="C528" s="207" t="s">
        <v>773</v>
      </c>
      <c r="D528" s="207" t="s">
        <v>773</v>
      </c>
      <c r="E528" s="207" t="s">
        <v>773</v>
      </c>
      <c r="F528" s="216" t="s">
        <v>773</v>
      </c>
      <c r="G528" s="207" t="s">
        <v>880</v>
      </c>
      <c r="H528" s="207" t="s">
        <v>2386</v>
      </c>
    </row>
    <row r="529" spans="1:8">
      <c r="A529" s="207" t="str">
        <f t="shared" si="8"/>
        <v>CTARAF</v>
      </c>
      <c r="B529" s="207" t="s">
        <v>1530</v>
      </c>
      <c r="C529" s="207" t="s">
        <v>962</v>
      </c>
      <c r="D529" s="207" t="s">
        <v>962</v>
      </c>
      <c r="E529" s="207" t="s">
        <v>962</v>
      </c>
      <c r="F529" s="216" t="s">
        <v>962</v>
      </c>
      <c r="G529" s="207" t="s">
        <v>847</v>
      </c>
      <c r="H529" s="207" t="s">
        <v>847</v>
      </c>
    </row>
    <row r="530" spans="1:8">
      <c r="A530" s="207" t="str">
        <f t="shared" si="8"/>
        <v>DREIT</v>
      </c>
      <c r="B530" s="207" t="s">
        <v>1531</v>
      </c>
      <c r="C530" s="207" t="s">
        <v>841</v>
      </c>
      <c r="D530" s="207" t="s">
        <v>841</v>
      </c>
      <c r="E530" s="207" t="s">
        <v>841</v>
      </c>
      <c r="F530" s="216" t="s">
        <v>841</v>
      </c>
      <c r="G530" s="207" t="s">
        <v>847</v>
      </c>
      <c r="H530" s="207" t="s">
        <v>847</v>
      </c>
    </row>
    <row r="531" spans="1:8">
      <c r="A531" s="207" t="str">
        <f t="shared" si="8"/>
        <v>ERWPF</v>
      </c>
      <c r="B531" s="207" t="s">
        <v>1532</v>
      </c>
      <c r="C531" s="207" t="s">
        <v>768</v>
      </c>
      <c r="D531" s="207" t="s">
        <v>768</v>
      </c>
      <c r="E531" s="207" t="s">
        <v>768</v>
      </c>
      <c r="F531" s="216" t="s">
        <v>768</v>
      </c>
      <c r="G531" s="207" t="s">
        <v>847</v>
      </c>
      <c r="H531" s="207" t="s">
        <v>847</v>
      </c>
    </row>
    <row r="532" spans="1:8">
      <c r="A532" s="207" t="str">
        <f t="shared" si="8"/>
        <v>FTREIT</v>
      </c>
      <c r="B532" s="207" t="s">
        <v>354</v>
      </c>
      <c r="C532" s="207" t="s">
        <v>1271</v>
      </c>
      <c r="D532" s="207" t="s">
        <v>825</v>
      </c>
      <c r="E532" s="207" t="s">
        <v>1391</v>
      </c>
      <c r="F532" s="216" t="s">
        <v>825</v>
      </c>
      <c r="G532" s="207" t="s">
        <v>912</v>
      </c>
      <c r="H532" s="207" t="s">
        <v>2126</v>
      </c>
    </row>
    <row r="533" spans="1:8">
      <c r="A533" s="207" t="str">
        <f t="shared" si="8"/>
        <v>FUTUREPF</v>
      </c>
      <c r="B533" s="207" t="s">
        <v>2141</v>
      </c>
      <c r="C533" s="207" t="s">
        <v>823</v>
      </c>
      <c r="D533" s="207" t="s">
        <v>1309</v>
      </c>
      <c r="E533" s="207" t="s">
        <v>823</v>
      </c>
      <c r="F533" s="216" t="s">
        <v>1309</v>
      </c>
      <c r="G533" s="207" t="s">
        <v>912</v>
      </c>
      <c r="H533" s="207" t="s">
        <v>1844</v>
      </c>
    </row>
    <row r="534" spans="1:8">
      <c r="A534" s="207" t="str">
        <f t="shared" si="8"/>
        <v>GAHREIT</v>
      </c>
      <c r="B534" s="207" t="s">
        <v>1533</v>
      </c>
      <c r="C534" s="207" t="s">
        <v>759</v>
      </c>
      <c r="D534" s="207" t="s">
        <v>2133</v>
      </c>
      <c r="E534" s="207" t="s">
        <v>867</v>
      </c>
      <c r="F534" s="216" t="s">
        <v>759</v>
      </c>
      <c r="G534" s="207" t="s">
        <v>966</v>
      </c>
      <c r="H534" s="207" t="s">
        <v>2387</v>
      </c>
    </row>
    <row r="535" spans="1:8">
      <c r="A535" s="207" t="str">
        <f t="shared" si="8"/>
        <v>GROREIT</v>
      </c>
      <c r="B535" s="207" t="s">
        <v>1534</v>
      </c>
      <c r="C535" s="207" t="s">
        <v>970</v>
      </c>
      <c r="D535" s="207" t="s">
        <v>1151</v>
      </c>
      <c r="E535" s="207" t="s">
        <v>970</v>
      </c>
      <c r="F535" s="216" t="s">
        <v>970</v>
      </c>
      <c r="G535" s="207" t="s">
        <v>847</v>
      </c>
      <c r="H535" s="207" t="s">
        <v>847</v>
      </c>
    </row>
    <row r="536" spans="1:8">
      <c r="A536" s="207" t="str">
        <f t="shared" si="8"/>
        <v>GVREIT</v>
      </c>
      <c r="B536" s="207" t="s">
        <v>1536</v>
      </c>
      <c r="C536" s="207" t="s">
        <v>1544</v>
      </c>
      <c r="D536" s="207" t="s">
        <v>1544</v>
      </c>
      <c r="E536" s="207" t="s">
        <v>1544</v>
      </c>
      <c r="F536" s="216" t="s">
        <v>1544</v>
      </c>
      <c r="G536" s="207" t="s">
        <v>842</v>
      </c>
      <c r="H536" s="207" t="s">
        <v>1999</v>
      </c>
    </row>
    <row r="537" spans="1:8">
      <c r="A537" s="207" t="str">
        <f t="shared" si="8"/>
        <v>HPF</v>
      </c>
      <c r="B537" s="207" t="s">
        <v>1537</v>
      </c>
      <c r="C537" s="207" t="s">
        <v>1170</v>
      </c>
      <c r="D537" s="207" t="s">
        <v>1170</v>
      </c>
      <c r="E537" s="207" t="s">
        <v>1170</v>
      </c>
      <c r="F537" s="216" t="s">
        <v>1170</v>
      </c>
      <c r="G537" s="207" t="s">
        <v>847</v>
      </c>
      <c r="H537" s="207" t="s">
        <v>847</v>
      </c>
    </row>
    <row r="538" spans="1:8">
      <c r="A538" s="207" t="str">
        <f t="shared" si="8"/>
        <v>IMPACT</v>
      </c>
      <c r="B538" s="207" t="s">
        <v>2143</v>
      </c>
      <c r="C538" s="207" t="s">
        <v>1089</v>
      </c>
      <c r="D538" s="207" t="s">
        <v>1089</v>
      </c>
      <c r="E538" s="207" t="s">
        <v>774</v>
      </c>
      <c r="F538" s="216" t="s">
        <v>774</v>
      </c>
      <c r="G538" s="207" t="s">
        <v>971</v>
      </c>
      <c r="H538" s="207" t="s">
        <v>2136</v>
      </c>
    </row>
    <row r="539" spans="1:8">
      <c r="A539" s="207" t="str">
        <f t="shared" si="8"/>
        <v>INETREIT</v>
      </c>
      <c r="B539" s="207" t="s">
        <v>1540</v>
      </c>
      <c r="C539" s="207" t="s">
        <v>848</v>
      </c>
      <c r="D539" s="207" t="s">
        <v>848</v>
      </c>
      <c r="E539" s="207" t="s">
        <v>848</v>
      </c>
      <c r="F539" s="216" t="s">
        <v>848</v>
      </c>
      <c r="G539" s="207" t="s">
        <v>847</v>
      </c>
      <c r="H539" s="207" t="s">
        <v>847</v>
      </c>
    </row>
    <row r="540" spans="1:8">
      <c r="A540" s="207" t="str">
        <f t="shared" si="8"/>
        <v>KPNPF</v>
      </c>
      <c r="B540" s="207" t="s">
        <v>1541</v>
      </c>
      <c r="C540" s="207" t="s">
        <v>350</v>
      </c>
      <c r="D540" s="207" t="s">
        <v>350</v>
      </c>
      <c r="E540" s="207" t="s">
        <v>350</v>
      </c>
      <c r="F540" s="216" t="s">
        <v>350</v>
      </c>
      <c r="G540" s="207" t="s">
        <v>350</v>
      </c>
      <c r="H540" s="207" t="s">
        <v>350</v>
      </c>
    </row>
    <row r="541" spans="1:8">
      <c r="A541" s="207" t="str">
        <f t="shared" si="8"/>
        <v>KTBSTMR</v>
      </c>
      <c r="B541" s="207" t="s">
        <v>2018</v>
      </c>
      <c r="C541" s="207" t="s">
        <v>945</v>
      </c>
      <c r="D541" s="207" t="s">
        <v>945</v>
      </c>
      <c r="E541" s="207" t="s">
        <v>945</v>
      </c>
      <c r="F541" s="216" t="s">
        <v>945</v>
      </c>
      <c r="G541" s="207" t="s">
        <v>847</v>
      </c>
      <c r="H541" s="207" t="s">
        <v>847</v>
      </c>
    </row>
    <row r="542" spans="1:8">
      <c r="A542" s="207" t="str">
        <f t="shared" si="8"/>
        <v>LHHOTEL</v>
      </c>
      <c r="B542" s="207" t="s">
        <v>1543</v>
      </c>
      <c r="C542" s="207" t="s">
        <v>1096</v>
      </c>
      <c r="D542" s="207" t="s">
        <v>1096</v>
      </c>
      <c r="E542" s="207" t="s">
        <v>1096</v>
      </c>
      <c r="F542" s="216" t="s">
        <v>1096</v>
      </c>
      <c r="G542" s="207" t="s">
        <v>912</v>
      </c>
      <c r="H542" s="207" t="s">
        <v>2388</v>
      </c>
    </row>
    <row r="543" spans="1:8">
      <c r="A543" s="207" t="str">
        <f t="shared" si="8"/>
        <v>LHPF</v>
      </c>
      <c r="B543" s="207" t="s">
        <v>1545</v>
      </c>
      <c r="C543" s="207" t="s">
        <v>350</v>
      </c>
      <c r="D543" s="207" t="s">
        <v>350</v>
      </c>
      <c r="E543" s="207" t="s">
        <v>350</v>
      </c>
      <c r="F543" s="216" t="s">
        <v>350</v>
      </c>
      <c r="G543" s="207" t="s">
        <v>350</v>
      </c>
      <c r="H543" s="207" t="s">
        <v>350</v>
      </c>
    </row>
    <row r="544" spans="1:8">
      <c r="A544" s="207" t="str">
        <f t="shared" si="8"/>
        <v>LHSC</v>
      </c>
      <c r="B544" s="207" t="s">
        <v>1546</v>
      </c>
      <c r="C544" s="207" t="s">
        <v>1386</v>
      </c>
      <c r="D544" s="207" t="s">
        <v>1386</v>
      </c>
      <c r="E544" s="207" t="s">
        <v>1386</v>
      </c>
      <c r="F544" s="216" t="s">
        <v>1386</v>
      </c>
      <c r="G544" s="207" t="s">
        <v>880</v>
      </c>
      <c r="H544" s="207" t="s">
        <v>980</v>
      </c>
    </row>
    <row r="545" spans="1:8">
      <c r="A545" s="207" t="str">
        <f t="shared" si="8"/>
        <v>LPF</v>
      </c>
      <c r="B545" s="207" t="s">
        <v>700</v>
      </c>
      <c r="C545" s="207" t="s">
        <v>807</v>
      </c>
      <c r="D545" s="207" t="s">
        <v>1088</v>
      </c>
      <c r="E545" s="207" t="s">
        <v>807</v>
      </c>
      <c r="F545" s="216" t="s">
        <v>807</v>
      </c>
      <c r="G545" s="207" t="s">
        <v>847</v>
      </c>
      <c r="H545" s="207" t="s">
        <v>847</v>
      </c>
    </row>
    <row r="546" spans="1:8">
      <c r="A546" s="207" t="str">
        <f t="shared" si="8"/>
        <v>LUXF</v>
      </c>
      <c r="B546" s="207" t="s">
        <v>1547</v>
      </c>
      <c r="C546" s="207" t="s">
        <v>769</v>
      </c>
      <c r="D546" s="207" t="s">
        <v>769</v>
      </c>
      <c r="E546" s="207" t="s">
        <v>769</v>
      </c>
      <c r="F546" s="216" t="s">
        <v>769</v>
      </c>
      <c r="G546" s="207" t="s">
        <v>880</v>
      </c>
      <c r="H546" s="207" t="s">
        <v>2389</v>
      </c>
    </row>
    <row r="547" spans="1:8">
      <c r="A547" s="207" t="str">
        <f t="shared" si="8"/>
        <v>M-II</v>
      </c>
      <c r="B547" s="207" t="s">
        <v>1548</v>
      </c>
      <c r="C547" s="207" t="s">
        <v>862</v>
      </c>
      <c r="D547" s="207" t="s">
        <v>862</v>
      </c>
      <c r="E547" s="207" t="s">
        <v>862</v>
      </c>
      <c r="F547" s="216" t="s">
        <v>862</v>
      </c>
      <c r="G547" s="207" t="s">
        <v>842</v>
      </c>
      <c r="H547" s="207" t="s">
        <v>2037</v>
      </c>
    </row>
    <row r="548" spans="1:8">
      <c r="A548" s="207" t="str">
        <f t="shared" si="8"/>
        <v>M-PAT</v>
      </c>
      <c r="B548" s="207" t="s">
        <v>1549</v>
      </c>
      <c r="C548" s="207" t="s">
        <v>350</v>
      </c>
      <c r="D548" s="207" t="s">
        <v>350</v>
      </c>
      <c r="E548" s="207" t="s">
        <v>350</v>
      </c>
      <c r="F548" s="216" t="s">
        <v>350</v>
      </c>
      <c r="G548" s="207" t="s">
        <v>350</v>
      </c>
      <c r="H548" s="207" t="s">
        <v>350</v>
      </c>
    </row>
    <row r="549" spans="1:8">
      <c r="A549" s="207" t="str">
        <f t="shared" si="8"/>
        <v>M-STOR</v>
      </c>
      <c r="B549" s="207" t="s">
        <v>1550</v>
      </c>
      <c r="C549" s="207" t="s">
        <v>840</v>
      </c>
      <c r="D549" s="207" t="s">
        <v>840</v>
      </c>
      <c r="E549" s="207" t="s">
        <v>840</v>
      </c>
      <c r="F549" s="216" t="s">
        <v>840</v>
      </c>
      <c r="G549" s="207" t="s">
        <v>880</v>
      </c>
      <c r="H549" s="207" t="s">
        <v>1235</v>
      </c>
    </row>
    <row r="550" spans="1:8">
      <c r="A550" s="207" t="str">
        <f t="shared" si="8"/>
        <v>MIPF</v>
      </c>
      <c r="B550" s="207" t="s">
        <v>1551</v>
      </c>
      <c r="C550" s="207" t="s">
        <v>350</v>
      </c>
      <c r="D550" s="207" t="s">
        <v>350</v>
      </c>
      <c r="E550" s="207" t="s">
        <v>350</v>
      </c>
      <c r="F550" s="216" t="s">
        <v>350</v>
      </c>
      <c r="G550" s="207" t="s">
        <v>350</v>
      </c>
      <c r="H550" s="207" t="s">
        <v>350</v>
      </c>
    </row>
    <row r="551" spans="1:8">
      <c r="A551" s="207" t="str">
        <f t="shared" si="8"/>
        <v>MIT</v>
      </c>
      <c r="B551" s="207" t="s">
        <v>1552</v>
      </c>
      <c r="C551" s="207" t="s">
        <v>1850</v>
      </c>
      <c r="D551" s="207" t="s">
        <v>2160</v>
      </c>
      <c r="E551" s="207" t="s">
        <v>1845</v>
      </c>
      <c r="F551" s="216" t="s">
        <v>2160</v>
      </c>
      <c r="G551" s="207" t="s">
        <v>1147</v>
      </c>
      <c r="H551" s="207" t="s">
        <v>2390</v>
      </c>
    </row>
    <row r="552" spans="1:8">
      <c r="A552" s="207" t="str">
        <f t="shared" si="8"/>
        <v>MJLF</v>
      </c>
      <c r="B552" s="207" t="s">
        <v>1554</v>
      </c>
      <c r="C552" s="207" t="s">
        <v>1841</v>
      </c>
      <c r="D552" s="207" t="s">
        <v>1841</v>
      </c>
      <c r="E552" s="207" t="s">
        <v>1841</v>
      </c>
      <c r="F552" s="216" t="s">
        <v>1841</v>
      </c>
      <c r="G552" s="207" t="s">
        <v>847</v>
      </c>
      <c r="H552" s="207" t="s">
        <v>847</v>
      </c>
    </row>
    <row r="553" spans="1:8">
      <c r="A553" s="207" t="str">
        <f t="shared" si="8"/>
        <v>MNIT</v>
      </c>
      <c r="B553" s="207" t="s">
        <v>1555</v>
      </c>
      <c r="C553" s="207" t="s">
        <v>350</v>
      </c>
      <c r="D553" s="207" t="s">
        <v>350</v>
      </c>
      <c r="E553" s="207" t="s">
        <v>350</v>
      </c>
      <c r="F553" s="216" t="s">
        <v>350</v>
      </c>
      <c r="G553" s="207" t="s">
        <v>350</v>
      </c>
      <c r="H553" s="207" t="s">
        <v>350</v>
      </c>
    </row>
    <row r="554" spans="1:8">
      <c r="A554" s="207" t="str">
        <f t="shared" si="8"/>
        <v>MNIT2</v>
      </c>
      <c r="B554" s="207" t="s">
        <v>1556</v>
      </c>
      <c r="C554" s="207" t="s">
        <v>1131</v>
      </c>
      <c r="D554" s="207" t="s">
        <v>1131</v>
      </c>
      <c r="E554" s="207" t="s">
        <v>1131</v>
      </c>
      <c r="F554" s="216" t="s">
        <v>1131</v>
      </c>
      <c r="G554" s="207" t="s">
        <v>847</v>
      </c>
      <c r="H554" s="207" t="s">
        <v>847</v>
      </c>
    </row>
    <row r="555" spans="1:8">
      <c r="A555" s="207" t="str">
        <f t="shared" si="8"/>
        <v>MNRF</v>
      </c>
      <c r="B555" s="207" t="s">
        <v>1557</v>
      </c>
      <c r="C555" s="207" t="s">
        <v>1294</v>
      </c>
      <c r="D555" s="207" t="s">
        <v>1294</v>
      </c>
      <c r="E555" s="207" t="s">
        <v>1294</v>
      </c>
      <c r="F555" s="216" t="s">
        <v>1294</v>
      </c>
      <c r="G555" s="207" t="s">
        <v>2266</v>
      </c>
      <c r="H555" s="207" t="s">
        <v>2391</v>
      </c>
    </row>
    <row r="556" spans="1:8">
      <c r="A556" s="207" t="str">
        <f t="shared" si="8"/>
        <v>POPF</v>
      </c>
      <c r="B556" s="207" t="s">
        <v>1558</v>
      </c>
      <c r="C556" s="207" t="s">
        <v>1095</v>
      </c>
      <c r="D556" s="207" t="s">
        <v>1095</v>
      </c>
      <c r="E556" s="207" t="s">
        <v>1095</v>
      </c>
      <c r="F556" s="216" t="s">
        <v>1095</v>
      </c>
      <c r="G556" s="207" t="s">
        <v>847</v>
      </c>
      <c r="H556" s="207" t="s">
        <v>847</v>
      </c>
    </row>
    <row r="557" spans="1:8">
      <c r="A557" s="207" t="str">
        <f t="shared" si="8"/>
        <v>PPF</v>
      </c>
      <c r="B557" s="207" t="s">
        <v>1559</v>
      </c>
      <c r="C557" s="207" t="s">
        <v>848</v>
      </c>
      <c r="D557" s="207" t="s">
        <v>848</v>
      </c>
      <c r="E557" s="207" t="s">
        <v>776</v>
      </c>
      <c r="F557" s="216" t="s">
        <v>848</v>
      </c>
      <c r="G557" s="207" t="s">
        <v>847</v>
      </c>
      <c r="H557" s="207" t="s">
        <v>847</v>
      </c>
    </row>
    <row r="558" spans="1:8">
      <c r="A558" s="207" t="str">
        <f t="shared" si="8"/>
        <v>PROSPECT</v>
      </c>
      <c r="B558" s="207" t="s">
        <v>2144</v>
      </c>
      <c r="C558" s="207" t="s">
        <v>1378</v>
      </c>
      <c r="D558" s="207" t="s">
        <v>1151</v>
      </c>
      <c r="E558" s="207" t="s">
        <v>1378</v>
      </c>
      <c r="F558" s="216" t="s">
        <v>970</v>
      </c>
      <c r="G558" s="207" t="s">
        <v>842</v>
      </c>
      <c r="H558" s="207" t="s">
        <v>1961</v>
      </c>
    </row>
    <row r="559" spans="1:8">
      <c r="A559" s="207" t="str">
        <f t="shared" si="8"/>
        <v>QHHR</v>
      </c>
      <c r="B559" s="207" t="s">
        <v>1560</v>
      </c>
      <c r="C559" s="207" t="s">
        <v>1209</v>
      </c>
      <c r="D559" s="207" t="s">
        <v>1209</v>
      </c>
      <c r="E559" s="207" t="s">
        <v>1209</v>
      </c>
      <c r="F559" s="216" t="s">
        <v>1209</v>
      </c>
      <c r="G559" s="207" t="s">
        <v>847</v>
      </c>
      <c r="H559" s="207" t="s">
        <v>847</v>
      </c>
    </row>
    <row r="560" spans="1:8">
      <c r="A560" s="207" t="str">
        <f t="shared" si="8"/>
        <v>QHOP</v>
      </c>
      <c r="B560" s="207" t="s">
        <v>1561</v>
      </c>
      <c r="C560" s="207" t="s">
        <v>350</v>
      </c>
      <c r="D560" s="207" t="s">
        <v>350</v>
      </c>
      <c r="E560" s="207" t="s">
        <v>350</v>
      </c>
      <c r="F560" s="216" t="s">
        <v>350</v>
      </c>
      <c r="G560" s="207" t="s">
        <v>350</v>
      </c>
      <c r="H560" s="207" t="s">
        <v>350</v>
      </c>
    </row>
    <row r="561" spans="1:8">
      <c r="A561" s="207" t="str">
        <f t="shared" si="8"/>
        <v>QHPF</v>
      </c>
      <c r="B561" s="207" t="s">
        <v>1562</v>
      </c>
      <c r="C561" s="207" t="s">
        <v>1350</v>
      </c>
      <c r="D561" s="207" t="s">
        <v>1542</v>
      </c>
      <c r="E561" s="207" t="s">
        <v>1350</v>
      </c>
      <c r="F561" s="216" t="s">
        <v>1350</v>
      </c>
      <c r="G561" s="207" t="s">
        <v>876</v>
      </c>
      <c r="H561" s="207" t="s">
        <v>1361</v>
      </c>
    </row>
    <row r="562" spans="1:8">
      <c r="A562" s="207" t="str">
        <f t="shared" si="8"/>
        <v>SHREIT</v>
      </c>
      <c r="B562" s="207" t="s">
        <v>1926</v>
      </c>
      <c r="C562" s="207" t="s">
        <v>350</v>
      </c>
      <c r="D562" s="207" t="s">
        <v>350</v>
      </c>
      <c r="E562" s="207" t="s">
        <v>350</v>
      </c>
      <c r="F562" s="216" t="s">
        <v>350</v>
      </c>
      <c r="G562" s="207" t="s">
        <v>350</v>
      </c>
      <c r="H562" s="207" t="s">
        <v>350</v>
      </c>
    </row>
    <row r="563" spans="1:8">
      <c r="A563" s="207" t="str">
        <f t="shared" si="8"/>
        <v>SIRIP</v>
      </c>
      <c r="B563" s="207" t="s">
        <v>1564</v>
      </c>
      <c r="C563" s="207" t="s">
        <v>2140</v>
      </c>
      <c r="D563" s="207" t="s">
        <v>2140</v>
      </c>
      <c r="E563" s="207" t="s">
        <v>2140</v>
      </c>
      <c r="F563" s="216" t="s">
        <v>2140</v>
      </c>
      <c r="G563" s="207" t="s">
        <v>847</v>
      </c>
      <c r="H563" s="207" t="s">
        <v>847</v>
      </c>
    </row>
    <row r="564" spans="1:8">
      <c r="A564" s="207" t="str">
        <f t="shared" si="8"/>
        <v>SPRIME</v>
      </c>
      <c r="B564" s="207" t="s">
        <v>1565</v>
      </c>
      <c r="C564" s="207" t="s">
        <v>1120</v>
      </c>
      <c r="D564" s="207" t="s">
        <v>1120</v>
      </c>
      <c r="E564" s="207" t="s">
        <v>1120</v>
      </c>
      <c r="F564" s="216" t="s">
        <v>1120</v>
      </c>
      <c r="G564" s="207" t="s">
        <v>847</v>
      </c>
      <c r="H564" s="207" t="s">
        <v>847</v>
      </c>
    </row>
    <row r="565" spans="1:8">
      <c r="A565" s="207" t="str">
        <f t="shared" si="8"/>
        <v>SRIPANWA</v>
      </c>
      <c r="B565" s="207" t="s">
        <v>1566</v>
      </c>
      <c r="C565" s="207" t="s">
        <v>1254</v>
      </c>
      <c r="D565" s="207" t="s">
        <v>1254</v>
      </c>
      <c r="E565" s="207" t="s">
        <v>773</v>
      </c>
      <c r="F565" s="216" t="s">
        <v>931</v>
      </c>
      <c r="G565" s="207" t="s">
        <v>876</v>
      </c>
      <c r="H565" s="207" t="s">
        <v>1524</v>
      </c>
    </row>
    <row r="566" spans="1:8">
      <c r="A566" s="207" t="str">
        <f t="shared" si="8"/>
        <v>SSPF</v>
      </c>
      <c r="B566" s="207" t="s">
        <v>1567</v>
      </c>
      <c r="C566" s="207" t="s">
        <v>350</v>
      </c>
      <c r="D566" s="207" t="s">
        <v>350</v>
      </c>
      <c r="E566" s="207" t="s">
        <v>350</v>
      </c>
      <c r="F566" s="216" t="s">
        <v>350</v>
      </c>
      <c r="G566" s="207" t="s">
        <v>350</v>
      </c>
      <c r="H566" s="207" t="s">
        <v>350</v>
      </c>
    </row>
    <row r="567" spans="1:8">
      <c r="A567" s="207" t="str">
        <f t="shared" si="8"/>
        <v>SSTRT</v>
      </c>
      <c r="B567" s="207" t="s">
        <v>1568</v>
      </c>
      <c r="C567" s="207" t="s">
        <v>767</v>
      </c>
      <c r="D567" s="207" t="s">
        <v>767</v>
      </c>
      <c r="E567" s="207" t="s">
        <v>767</v>
      </c>
      <c r="F567" s="216" t="s">
        <v>767</v>
      </c>
      <c r="G567" s="207" t="s">
        <v>876</v>
      </c>
      <c r="H567" s="207" t="s">
        <v>1408</v>
      </c>
    </row>
    <row r="568" spans="1:8">
      <c r="A568" s="207" t="str">
        <f t="shared" si="8"/>
        <v>TIF1</v>
      </c>
      <c r="B568" s="207" t="s">
        <v>2392</v>
      </c>
      <c r="C568" s="207" t="s">
        <v>981</v>
      </c>
      <c r="D568" s="207" t="s">
        <v>981</v>
      </c>
      <c r="E568" s="207" t="s">
        <v>981</v>
      </c>
      <c r="F568" s="216" t="s">
        <v>981</v>
      </c>
      <c r="G568" s="207" t="s">
        <v>880</v>
      </c>
      <c r="H568" s="207" t="s">
        <v>1909</v>
      </c>
    </row>
    <row r="569" spans="1:8">
      <c r="A569" s="207" t="str">
        <f t="shared" si="8"/>
        <v>TLHPF</v>
      </c>
      <c r="B569" s="207" t="s">
        <v>1570</v>
      </c>
      <c r="C569" s="207" t="s">
        <v>1989</v>
      </c>
      <c r="D569" s="207" t="s">
        <v>1989</v>
      </c>
      <c r="E569" s="207" t="s">
        <v>1253</v>
      </c>
      <c r="F569" s="216" t="s">
        <v>1254</v>
      </c>
      <c r="G569" s="207" t="s">
        <v>935</v>
      </c>
      <c r="H569" s="207" t="s">
        <v>2393</v>
      </c>
    </row>
    <row r="570" spans="1:8">
      <c r="A570" s="207" t="str">
        <f t="shared" si="8"/>
        <v>TNPF</v>
      </c>
      <c r="B570" s="207" t="s">
        <v>1571</v>
      </c>
      <c r="C570" s="207" t="s">
        <v>1850</v>
      </c>
      <c r="D570" s="207" t="s">
        <v>1850</v>
      </c>
      <c r="E570" s="207" t="s">
        <v>1850</v>
      </c>
      <c r="F570" s="216" t="s">
        <v>1850</v>
      </c>
      <c r="G570" s="207" t="s">
        <v>1147</v>
      </c>
      <c r="H570" s="207" t="s">
        <v>1986</v>
      </c>
    </row>
    <row r="571" spans="1:8">
      <c r="A571" s="207" t="str">
        <f t="shared" si="8"/>
        <v>TPRIME</v>
      </c>
      <c r="B571" s="207" t="s">
        <v>1572</v>
      </c>
      <c r="C571" s="207" t="s">
        <v>350</v>
      </c>
      <c r="D571" s="207" t="s">
        <v>350</v>
      </c>
      <c r="E571" s="207" t="s">
        <v>350</v>
      </c>
      <c r="F571" s="216" t="s">
        <v>350</v>
      </c>
      <c r="G571" s="207" t="s">
        <v>350</v>
      </c>
      <c r="H571" s="207" t="s">
        <v>350</v>
      </c>
    </row>
    <row r="572" spans="1:8">
      <c r="A572" s="207" t="str">
        <f t="shared" si="8"/>
        <v>TTLPF</v>
      </c>
      <c r="B572" s="207" t="s">
        <v>2394</v>
      </c>
      <c r="C572" s="207" t="s">
        <v>1432</v>
      </c>
      <c r="D572" s="207" t="s">
        <v>770</v>
      </c>
      <c r="E572" s="207" t="s">
        <v>2395</v>
      </c>
      <c r="F572" s="216" t="s">
        <v>1432</v>
      </c>
      <c r="G572" s="207" t="s">
        <v>971</v>
      </c>
      <c r="H572" s="207" t="s">
        <v>1408</v>
      </c>
    </row>
    <row r="573" spans="1:8">
      <c r="A573" s="207" t="str">
        <f t="shared" si="8"/>
        <v>TU-PF</v>
      </c>
      <c r="B573" s="207" t="s">
        <v>1573</v>
      </c>
      <c r="C573" s="207" t="s">
        <v>1750</v>
      </c>
      <c r="D573" s="207" t="s">
        <v>1481</v>
      </c>
      <c r="E573" s="207" t="s">
        <v>1750</v>
      </c>
      <c r="F573" s="216" t="s">
        <v>1750</v>
      </c>
      <c r="G573" s="207" t="s">
        <v>847</v>
      </c>
      <c r="H573" s="207" t="s">
        <v>847</v>
      </c>
    </row>
    <row r="574" spans="1:8">
      <c r="A574" s="207" t="str">
        <f t="shared" si="8"/>
        <v>URBNPF</v>
      </c>
      <c r="B574" s="207" t="s">
        <v>1574</v>
      </c>
      <c r="C574" s="207" t="s">
        <v>350</v>
      </c>
      <c r="D574" s="207" t="s">
        <v>350</v>
      </c>
      <c r="E574" s="207" t="s">
        <v>350</v>
      </c>
      <c r="F574" s="216" t="s">
        <v>350</v>
      </c>
      <c r="G574" s="207" t="s">
        <v>350</v>
      </c>
      <c r="H574" s="207" t="s">
        <v>350</v>
      </c>
    </row>
    <row r="575" spans="1:8">
      <c r="A575" s="207" t="str">
        <f t="shared" si="8"/>
        <v>WHABT</v>
      </c>
      <c r="B575" s="207" t="s">
        <v>2147</v>
      </c>
      <c r="C575" s="207" t="s">
        <v>867</v>
      </c>
      <c r="D575" s="207" t="s">
        <v>867</v>
      </c>
      <c r="E575" s="207" t="s">
        <v>867</v>
      </c>
      <c r="F575" s="216" t="s">
        <v>867</v>
      </c>
      <c r="G575" s="207" t="s">
        <v>876</v>
      </c>
      <c r="H575" s="207" t="s">
        <v>863</v>
      </c>
    </row>
    <row r="576" spans="1:8">
      <c r="A576" s="207" t="str">
        <f t="shared" si="8"/>
        <v>WHAIR</v>
      </c>
      <c r="B576" s="207" t="s">
        <v>1575</v>
      </c>
      <c r="C576" s="207" t="s">
        <v>773</v>
      </c>
      <c r="D576" s="207" t="s">
        <v>773</v>
      </c>
      <c r="E576" s="207" t="s">
        <v>976</v>
      </c>
      <c r="F576" s="216" t="s">
        <v>773</v>
      </c>
      <c r="G576" s="207" t="s">
        <v>842</v>
      </c>
      <c r="H576" s="207" t="s">
        <v>982</v>
      </c>
    </row>
    <row r="577" spans="1:8">
      <c r="A577" s="207" t="str">
        <f t="shared" si="8"/>
        <v>WHART</v>
      </c>
      <c r="B577" s="207" t="s">
        <v>2148</v>
      </c>
      <c r="C577" s="207" t="s">
        <v>1270</v>
      </c>
      <c r="D577" s="207" t="s">
        <v>805</v>
      </c>
      <c r="E577" s="207" t="s">
        <v>969</v>
      </c>
      <c r="F577" s="216" t="s">
        <v>805</v>
      </c>
      <c r="G577" s="207" t="s">
        <v>912</v>
      </c>
      <c r="H577" s="207" t="s">
        <v>2130</v>
      </c>
    </row>
    <row r="578" spans="1:8">
      <c r="A578" s="207" t="str">
        <f t="shared" ref="A578:A641" si="9">IFERROR(LEFT(B578,FIND("&lt;",B578)-2),TRIM(B578))</f>
        <v>APCS</v>
      </c>
      <c r="B578" s="207" t="s">
        <v>279</v>
      </c>
      <c r="C578" s="207" t="s">
        <v>1416</v>
      </c>
      <c r="D578" s="207" t="s">
        <v>1416</v>
      </c>
      <c r="E578" s="207" t="s">
        <v>1416</v>
      </c>
      <c r="F578" s="216" t="s">
        <v>1416</v>
      </c>
      <c r="G578" s="207" t="s">
        <v>847</v>
      </c>
      <c r="H578" s="207" t="s">
        <v>847</v>
      </c>
    </row>
    <row r="579" spans="1:8">
      <c r="A579" s="207" t="str">
        <f t="shared" si="9"/>
        <v>BJCHI</v>
      </c>
      <c r="B579" s="207" t="s">
        <v>258</v>
      </c>
      <c r="C579" s="207" t="s">
        <v>1139</v>
      </c>
      <c r="D579" s="207" t="s">
        <v>1845</v>
      </c>
      <c r="E579" s="207" t="s">
        <v>1139</v>
      </c>
      <c r="F579" s="216" t="s">
        <v>1845</v>
      </c>
      <c r="G579" s="207" t="s">
        <v>847</v>
      </c>
      <c r="H579" s="207" t="s">
        <v>847</v>
      </c>
    </row>
    <row r="580" spans="1:8">
      <c r="A580" s="207" t="str">
        <f t="shared" si="9"/>
        <v>BKD</v>
      </c>
      <c r="B580" s="207" t="s">
        <v>1576</v>
      </c>
      <c r="C580" s="207" t="s">
        <v>1100</v>
      </c>
      <c r="D580" s="207" t="s">
        <v>994</v>
      </c>
      <c r="E580" s="207" t="s">
        <v>1100</v>
      </c>
      <c r="F580" s="216" t="s">
        <v>1049</v>
      </c>
      <c r="G580" s="207" t="s">
        <v>1250</v>
      </c>
      <c r="H580" s="207" t="s">
        <v>2019</v>
      </c>
    </row>
    <row r="581" spans="1:8">
      <c r="A581" s="207" t="str">
        <f t="shared" si="9"/>
        <v>CIVIL</v>
      </c>
      <c r="B581" s="207" t="s">
        <v>1577</v>
      </c>
      <c r="C581" s="207" t="s">
        <v>1638</v>
      </c>
      <c r="D581" s="207" t="s">
        <v>1036</v>
      </c>
      <c r="E581" s="207" t="s">
        <v>1638</v>
      </c>
      <c r="F581" s="216" t="s">
        <v>1033</v>
      </c>
      <c r="G581" s="207" t="s">
        <v>838</v>
      </c>
      <c r="H581" s="207" t="s">
        <v>2370</v>
      </c>
    </row>
    <row r="582" spans="1:8">
      <c r="A582" s="207" t="str">
        <f t="shared" si="9"/>
        <v>CK</v>
      </c>
      <c r="B582" s="207" t="s">
        <v>250</v>
      </c>
      <c r="C582" s="207" t="s">
        <v>1867</v>
      </c>
      <c r="D582" s="207" t="s">
        <v>2128</v>
      </c>
      <c r="E582" s="207" t="s">
        <v>1042</v>
      </c>
      <c r="F582" s="216" t="s">
        <v>1311</v>
      </c>
      <c r="G582" s="207" t="s">
        <v>1031</v>
      </c>
      <c r="H582" s="207" t="s">
        <v>1022</v>
      </c>
    </row>
    <row r="583" spans="1:8">
      <c r="A583" s="207" t="str">
        <f t="shared" si="9"/>
        <v>CNT</v>
      </c>
      <c r="B583" s="207" t="s">
        <v>1578</v>
      </c>
      <c r="C583" s="207" t="s">
        <v>871</v>
      </c>
      <c r="D583" s="207" t="s">
        <v>871</v>
      </c>
      <c r="E583" s="207" t="s">
        <v>871</v>
      </c>
      <c r="F583" s="216" t="s">
        <v>871</v>
      </c>
      <c r="G583" s="207" t="s">
        <v>847</v>
      </c>
      <c r="H583" s="207" t="s">
        <v>847</v>
      </c>
    </row>
    <row r="584" spans="1:8">
      <c r="A584" s="207" t="str">
        <f t="shared" si="9"/>
        <v>EMC</v>
      </c>
      <c r="B584" s="207" t="s">
        <v>1579</v>
      </c>
      <c r="C584" s="207" t="s">
        <v>1856</v>
      </c>
      <c r="D584" s="207" t="s">
        <v>1927</v>
      </c>
      <c r="E584" s="207" t="s">
        <v>1856</v>
      </c>
      <c r="F584" s="216" t="s">
        <v>1927</v>
      </c>
      <c r="G584" s="207" t="s">
        <v>1085</v>
      </c>
      <c r="H584" s="207" t="s">
        <v>2396</v>
      </c>
    </row>
    <row r="585" spans="1:8">
      <c r="A585" s="207" t="str">
        <f t="shared" si="9"/>
        <v>ITD</v>
      </c>
      <c r="B585" s="207" t="s">
        <v>215</v>
      </c>
      <c r="C585" s="207" t="s">
        <v>1582</v>
      </c>
      <c r="D585" s="207" t="s">
        <v>2101</v>
      </c>
      <c r="E585" s="207" t="s">
        <v>1582</v>
      </c>
      <c r="F585" s="216" t="s">
        <v>2101</v>
      </c>
      <c r="G585" s="207" t="s">
        <v>1147</v>
      </c>
      <c r="H585" s="207" t="s">
        <v>2358</v>
      </c>
    </row>
    <row r="586" spans="1:8">
      <c r="A586" s="207" t="str">
        <f t="shared" si="9"/>
        <v>NWR</v>
      </c>
      <c r="B586" s="207" t="s">
        <v>186</v>
      </c>
      <c r="C586" s="207" t="s">
        <v>1155</v>
      </c>
      <c r="D586" s="207" t="s">
        <v>1586</v>
      </c>
      <c r="E586" s="207" t="s">
        <v>1155</v>
      </c>
      <c r="F586" s="216" t="s">
        <v>1155</v>
      </c>
      <c r="G586" s="207" t="s">
        <v>847</v>
      </c>
      <c r="H586" s="207" t="s">
        <v>847</v>
      </c>
    </row>
    <row r="587" spans="1:8">
      <c r="A587" s="207" t="str">
        <f t="shared" si="9"/>
        <v>PLE</v>
      </c>
      <c r="B587" s="207" t="s">
        <v>1585</v>
      </c>
      <c r="C587" s="207" t="s">
        <v>1327</v>
      </c>
      <c r="D587" s="207" t="s">
        <v>1334</v>
      </c>
      <c r="E587" s="207" t="s">
        <v>1327</v>
      </c>
      <c r="F587" s="216" t="s">
        <v>1334</v>
      </c>
      <c r="G587" s="207" t="s">
        <v>1085</v>
      </c>
      <c r="H587" s="207" t="s">
        <v>2171</v>
      </c>
    </row>
    <row r="588" spans="1:8">
      <c r="A588" s="207" t="str">
        <f t="shared" si="9"/>
        <v>PREB</v>
      </c>
      <c r="B588" s="207" t="s">
        <v>1587</v>
      </c>
      <c r="C588" s="207" t="s">
        <v>1018</v>
      </c>
      <c r="D588" s="207" t="s">
        <v>1018</v>
      </c>
      <c r="E588" s="207" t="s">
        <v>808</v>
      </c>
      <c r="F588" s="216" t="s">
        <v>808</v>
      </c>
      <c r="G588" s="207" t="s">
        <v>876</v>
      </c>
      <c r="H588" s="207" t="s">
        <v>881</v>
      </c>
    </row>
    <row r="589" spans="1:8">
      <c r="A589" s="207" t="str">
        <f t="shared" si="9"/>
        <v>PYLON</v>
      </c>
      <c r="B589" s="207" t="s">
        <v>171</v>
      </c>
      <c r="C589" s="207" t="s">
        <v>1043</v>
      </c>
      <c r="D589" s="207" t="s">
        <v>1043</v>
      </c>
      <c r="E589" s="207" t="s">
        <v>1008</v>
      </c>
      <c r="F589" s="216" t="s">
        <v>1009</v>
      </c>
      <c r="G589" s="207" t="s">
        <v>920</v>
      </c>
      <c r="H589" s="207" t="s">
        <v>1842</v>
      </c>
    </row>
    <row r="590" spans="1:8">
      <c r="A590" s="207" t="str">
        <f t="shared" si="9"/>
        <v>RT</v>
      </c>
      <c r="B590" s="207" t="s">
        <v>318</v>
      </c>
      <c r="C590" s="207" t="s">
        <v>1805</v>
      </c>
      <c r="D590" s="207" t="s">
        <v>1805</v>
      </c>
      <c r="E590" s="207" t="s">
        <v>1917</v>
      </c>
      <c r="F590" s="216" t="s">
        <v>1917</v>
      </c>
      <c r="G590" s="207" t="s">
        <v>847</v>
      </c>
      <c r="H590" s="207" t="s">
        <v>847</v>
      </c>
    </row>
    <row r="591" spans="1:8">
      <c r="A591" s="207" t="str">
        <f t="shared" si="9"/>
        <v>SEAFCO</v>
      </c>
      <c r="B591" s="207" t="s">
        <v>153</v>
      </c>
      <c r="C591" s="207" t="s">
        <v>1082</v>
      </c>
      <c r="D591" s="207" t="s">
        <v>1081</v>
      </c>
      <c r="E591" s="207" t="s">
        <v>1082</v>
      </c>
      <c r="F591" s="216" t="s">
        <v>1082</v>
      </c>
      <c r="G591" s="207" t="s">
        <v>847</v>
      </c>
      <c r="H591" s="207" t="s">
        <v>847</v>
      </c>
    </row>
    <row r="592" spans="1:8">
      <c r="A592" s="207" t="str">
        <f t="shared" si="9"/>
        <v>SQ</v>
      </c>
      <c r="B592" s="207" t="s">
        <v>134</v>
      </c>
      <c r="C592" s="207" t="s">
        <v>1583</v>
      </c>
      <c r="D592" s="207" t="s">
        <v>1795</v>
      </c>
      <c r="E592" s="207" t="s">
        <v>1583</v>
      </c>
      <c r="F592" s="216" t="s">
        <v>1583</v>
      </c>
      <c r="G592" s="207" t="s">
        <v>831</v>
      </c>
      <c r="H592" s="207" t="s">
        <v>1361</v>
      </c>
    </row>
    <row r="593" spans="1:8">
      <c r="A593" s="207" t="str">
        <f t="shared" si="9"/>
        <v>SRICHA</v>
      </c>
      <c r="B593" s="207" t="s">
        <v>1589</v>
      </c>
      <c r="C593" s="207" t="s">
        <v>1535</v>
      </c>
      <c r="D593" s="207" t="s">
        <v>1535</v>
      </c>
      <c r="E593" s="207" t="s">
        <v>970</v>
      </c>
      <c r="F593" s="216" t="s">
        <v>1535</v>
      </c>
      <c r="G593" s="207" t="s">
        <v>876</v>
      </c>
      <c r="H593" s="207" t="s">
        <v>1160</v>
      </c>
    </row>
    <row r="594" spans="1:8">
      <c r="A594" s="207" t="str">
        <f t="shared" si="9"/>
        <v>STEC</v>
      </c>
      <c r="B594" s="207" t="s">
        <v>129</v>
      </c>
      <c r="C594" s="207" t="s">
        <v>990</v>
      </c>
      <c r="D594" s="207" t="s">
        <v>1207</v>
      </c>
      <c r="E594" s="207" t="s">
        <v>1121</v>
      </c>
      <c r="F594" s="216" t="s">
        <v>989</v>
      </c>
      <c r="G594" s="207" t="s">
        <v>912</v>
      </c>
      <c r="H594" s="207" t="s">
        <v>2011</v>
      </c>
    </row>
    <row r="595" spans="1:8">
      <c r="A595" s="207" t="str">
        <f t="shared" si="9"/>
        <v>STI</v>
      </c>
      <c r="B595" s="207" t="s">
        <v>127</v>
      </c>
      <c r="C595" s="207" t="s">
        <v>1130</v>
      </c>
      <c r="D595" s="207" t="s">
        <v>1130</v>
      </c>
      <c r="E595" s="207" t="s">
        <v>1111</v>
      </c>
      <c r="F595" s="216" t="s">
        <v>923</v>
      </c>
      <c r="G595" s="207" t="s">
        <v>924</v>
      </c>
      <c r="H595" s="207" t="s">
        <v>2012</v>
      </c>
    </row>
    <row r="596" spans="1:8">
      <c r="A596" s="207" t="str">
        <f t="shared" si="9"/>
        <v>STPI</v>
      </c>
      <c r="B596" s="207" t="s">
        <v>1590</v>
      </c>
      <c r="C596" s="207" t="s">
        <v>1305</v>
      </c>
      <c r="D596" s="207" t="s">
        <v>1011</v>
      </c>
      <c r="E596" s="207" t="s">
        <v>1188</v>
      </c>
      <c r="F596" s="216" t="s">
        <v>1305</v>
      </c>
      <c r="G596" s="207" t="s">
        <v>847</v>
      </c>
      <c r="H596" s="207" t="s">
        <v>847</v>
      </c>
    </row>
    <row r="597" spans="1:8">
      <c r="A597" s="207" t="str">
        <f t="shared" si="9"/>
        <v>SYNTEC</v>
      </c>
      <c r="B597" s="207" t="s">
        <v>122</v>
      </c>
      <c r="C597" s="207" t="s">
        <v>1609</v>
      </c>
      <c r="D597" s="207" t="s">
        <v>2352</v>
      </c>
      <c r="E597" s="207" t="s">
        <v>869</v>
      </c>
      <c r="F597" s="216" t="s">
        <v>1762</v>
      </c>
      <c r="G597" s="207" t="s">
        <v>1085</v>
      </c>
      <c r="H597" s="207" t="s">
        <v>1425</v>
      </c>
    </row>
    <row r="598" spans="1:8">
      <c r="A598" s="207" t="str">
        <f t="shared" si="9"/>
        <v>TEAMG</v>
      </c>
      <c r="B598" s="207" t="s">
        <v>119</v>
      </c>
      <c r="C598" s="207" t="s">
        <v>824</v>
      </c>
      <c r="D598" s="207" t="s">
        <v>1365</v>
      </c>
      <c r="E598" s="207" t="s">
        <v>824</v>
      </c>
      <c r="F598" s="216" t="s">
        <v>1309</v>
      </c>
      <c r="G598" s="207" t="s">
        <v>1052</v>
      </c>
      <c r="H598" s="207" t="s">
        <v>2397</v>
      </c>
    </row>
    <row r="599" spans="1:8">
      <c r="A599" s="207" t="str">
        <f t="shared" si="9"/>
        <v>TEKA</v>
      </c>
      <c r="B599" s="207" t="s">
        <v>1592</v>
      </c>
      <c r="C599" s="207" t="s">
        <v>1033</v>
      </c>
      <c r="D599" s="207" t="s">
        <v>1033</v>
      </c>
      <c r="E599" s="207" t="s">
        <v>1638</v>
      </c>
      <c r="F599" s="216" t="s">
        <v>1638</v>
      </c>
      <c r="G599" s="207" t="s">
        <v>920</v>
      </c>
      <c r="H599" s="207" t="s">
        <v>1887</v>
      </c>
    </row>
    <row r="600" spans="1:8">
      <c r="A600" s="207" t="str">
        <f t="shared" si="9"/>
        <v>TPOLY</v>
      </c>
      <c r="B600" s="207" t="s">
        <v>1593</v>
      </c>
      <c r="C600" s="207" t="s">
        <v>2398</v>
      </c>
      <c r="D600" s="207" t="s">
        <v>1070</v>
      </c>
      <c r="E600" s="207" t="s">
        <v>2399</v>
      </c>
      <c r="F600" s="216" t="s">
        <v>2398</v>
      </c>
      <c r="G600" s="207" t="s">
        <v>920</v>
      </c>
      <c r="H600" s="207" t="s">
        <v>2400</v>
      </c>
    </row>
    <row r="601" spans="1:8">
      <c r="A601" s="207" t="str">
        <f t="shared" si="9"/>
        <v>TRC</v>
      </c>
      <c r="B601" s="207" t="s">
        <v>1594</v>
      </c>
      <c r="C601" s="207" t="s">
        <v>1595</v>
      </c>
      <c r="D601" s="207" t="s">
        <v>1595</v>
      </c>
      <c r="E601" s="207" t="s">
        <v>2022</v>
      </c>
      <c r="F601" s="216" t="s">
        <v>1595</v>
      </c>
      <c r="G601" s="207" t="s">
        <v>847</v>
      </c>
      <c r="H601" s="207" t="s">
        <v>847</v>
      </c>
    </row>
    <row r="602" spans="1:8">
      <c r="A602" s="207" t="str">
        <f t="shared" si="9"/>
        <v>TRITN</v>
      </c>
      <c r="B602" s="207" t="s">
        <v>1596</v>
      </c>
      <c r="C602" s="207" t="s">
        <v>1581</v>
      </c>
      <c r="D602" s="207" t="s">
        <v>1580</v>
      </c>
      <c r="E602" s="207" t="s">
        <v>1443</v>
      </c>
      <c r="F602" s="216" t="s">
        <v>1581</v>
      </c>
      <c r="G602" s="207" t="s">
        <v>847</v>
      </c>
      <c r="H602" s="207" t="s">
        <v>847</v>
      </c>
    </row>
    <row r="603" spans="1:8">
      <c r="A603" s="207" t="str">
        <f t="shared" si="9"/>
        <v>TTCL</v>
      </c>
      <c r="B603" s="207" t="s">
        <v>93</v>
      </c>
      <c r="C603" s="207" t="s">
        <v>916</v>
      </c>
      <c r="D603" s="207" t="s">
        <v>916</v>
      </c>
      <c r="E603" s="207" t="s">
        <v>1010</v>
      </c>
      <c r="F603" s="216" t="s">
        <v>916</v>
      </c>
      <c r="G603" s="207" t="s">
        <v>920</v>
      </c>
      <c r="H603" s="207" t="s">
        <v>1201</v>
      </c>
    </row>
    <row r="604" spans="1:8">
      <c r="A604" s="207" t="str">
        <f t="shared" si="9"/>
        <v>UNIQ</v>
      </c>
      <c r="B604" s="207" t="s">
        <v>87</v>
      </c>
      <c r="C604" s="207" t="s">
        <v>916</v>
      </c>
      <c r="D604" s="207" t="s">
        <v>916</v>
      </c>
      <c r="E604" s="207" t="s">
        <v>1010</v>
      </c>
      <c r="F604" s="216" t="s">
        <v>916</v>
      </c>
      <c r="G604" s="207" t="s">
        <v>856</v>
      </c>
      <c r="H604" s="207" t="s">
        <v>2093</v>
      </c>
    </row>
    <row r="605" spans="1:8">
      <c r="A605" s="207" t="str">
        <f t="shared" si="9"/>
        <v>WGE</v>
      </c>
      <c r="B605" s="207" t="s">
        <v>1597</v>
      </c>
      <c r="C605" s="207" t="s">
        <v>1069</v>
      </c>
      <c r="D605" s="207" t="s">
        <v>1069</v>
      </c>
      <c r="E605" s="207" t="s">
        <v>1071</v>
      </c>
      <c r="F605" s="216" t="s">
        <v>1069</v>
      </c>
      <c r="G605" s="207" t="s">
        <v>847</v>
      </c>
      <c r="H605" s="207" t="s">
        <v>847</v>
      </c>
    </row>
    <row r="606" spans="1:8">
      <c r="A606" s="207" t="str">
        <f t="shared" si="9"/>
        <v>A</v>
      </c>
      <c r="B606" s="207" t="s">
        <v>1598</v>
      </c>
      <c r="C606" s="207" t="s">
        <v>1131</v>
      </c>
      <c r="D606" s="207" t="s">
        <v>1131</v>
      </c>
      <c r="E606" s="207" t="s">
        <v>1131</v>
      </c>
      <c r="F606" s="216" t="s">
        <v>1131</v>
      </c>
      <c r="G606" s="207" t="s">
        <v>920</v>
      </c>
      <c r="H606" s="207" t="s">
        <v>835</v>
      </c>
    </row>
    <row r="607" spans="1:8">
      <c r="A607" s="207" t="str">
        <f t="shared" si="9"/>
        <v>AMATA</v>
      </c>
      <c r="B607" s="207" t="s">
        <v>283</v>
      </c>
      <c r="C607" s="207" t="s">
        <v>1976</v>
      </c>
      <c r="D607" s="207" t="s">
        <v>1321</v>
      </c>
      <c r="E607" s="207" t="s">
        <v>1976</v>
      </c>
      <c r="F607" s="216" t="s">
        <v>1321</v>
      </c>
      <c r="G607" s="207" t="s">
        <v>912</v>
      </c>
      <c r="H607" s="207" t="s">
        <v>2271</v>
      </c>
    </row>
    <row r="608" spans="1:8">
      <c r="A608" s="207" t="str">
        <f t="shared" si="9"/>
        <v>AMATAV</v>
      </c>
      <c r="B608" s="207" t="s">
        <v>1599</v>
      </c>
      <c r="C608" s="207" t="s">
        <v>931</v>
      </c>
      <c r="D608" s="207" t="s">
        <v>931</v>
      </c>
      <c r="E608" s="207" t="s">
        <v>976</v>
      </c>
      <c r="F608" s="216" t="s">
        <v>976</v>
      </c>
      <c r="G608" s="207" t="s">
        <v>842</v>
      </c>
      <c r="H608" s="207" t="s">
        <v>1639</v>
      </c>
    </row>
    <row r="609" spans="1:8">
      <c r="A609" s="207" t="str">
        <f t="shared" si="9"/>
        <v>ANAN</v>
      </c>
      <c r="B609" s="207" t="s">
        <v>282</v>
      </c>
      <c r="C609" s="207" t="s">
        <v>1806</v>
      </c>
      <c r="D609" s="207" t="s">
        <v>1069</v>
      </c>
      <c r="E609" s="207" t="s">
        <v>1852</v>
      </c>
      <c r="F609" s="216" t="s">
        <v>1071</v>
      </c>
      <c r="G609" s="207" t="s">
        <v>856</v>
      </c>
      <c r="H609" s="207" t="s">
        <v>2185</v>
      </c>
    </row>
    <row r="610" spans="1:8">
      <c r="A610" s="207" t="str">
        <f t="shared" si="9"/>
        <v>AP</v>
      </c>
      <c r="B610" s="207" t="s">
        <v>280</v>
      </c>
      <c r="C610" s="207" t="s">
        <v>969</v>
      </c>
      <c r="D610" s="207" t="s">
        <v>805</v>
      </c>
      <c r="E610" s="207" t="s">
        <v>969</v>
      </c>
      <c r="F610" s="216" t="s">
        <v>805</v>
      </c>
      <c r="G610" s="207" t="s">
        <v>1031</v>
      </c>
      <c r="H610" s="207" t="s">
        <v>1916</v>
      </c>
    </row>
    <row r="611" spans="1:8">
      <c r="A611" s="207" t="str">
        <f t="shared" si="9"/>
        <v>APEX</v>
      </c>
      <c r="B611" s="207" t="s">
        <v>1600</v>
      </c>
      <c r="C611" s="207" t="s">
        <v>350</v>
      </c>
      <c r="D611" s="207" t="s">
        <v>350</v>
      </c>
      <c r="E611" s="207" t="s">
        <v>350</v>
      </c>
      <c r="F611" s="216" t="s">
        <v>350</v>
      </c>
      <c r="G611" s="207" t="s">
        <v>350</v>
      </c>
      <c r="H611" s="207" t="s">
        <v>350</v>
      </c>
    </row>
    <row r="612" spans="1:8">
      <c r="A612" s="207" t="str">
        <f t="shared" si="9"/>
        <v>AQ</v>
      </c>
      <c r="B612" s="207" t="s">
        <v>1601</v>
      </c>
      <c r="C612" s="207" t="s">
        <v>1210</v>
      </c>
      <c r="D612" s="207" t="s">
        <v>1602</v>
      </c>
      <c r="E612" s="207" t="s">
        <v>1210</v>
      </c>
      <c r="F612" s="216" t="s">
        <v>1602</v>
      </c>
      <c r="G612" s="207" t="s">
        <v>1085</v>
      </c>
      <c r="H612" s="207" t="s">
        <v>2401</v>
      </c>
    </row>
    <row r="613" spans="1:8">
      <c r="A613" s="207" t="str">
        <f t="shared" si="9"/>
        <v>ASW</v>
      </c>
      <c r="B613" s="207" t="s">
        <v>1603</v>
      </c>
      <c r="C613" s="207" t="s">
        <v>1254</v>
      </c>
      <c r="D613" s="207" t="s">
        <v>862</v>
      </c>
      <c r="E613" s="207" t="s">
        <v>1253</v>
      </c>
      <c r="F613" s="216" t="s">
        <v>862</v>
      </c>
      <c r="G613" s="207" t="s">
        <v>842</v>
      </c>
      <c r="H613" s="207" t="s">
        <v>2037</v>
      </c>
    </row>
    <row r="614" spans="1:8">
      <c r="A614" s="207" t="str">
        <f t="shared" si="9"/>
        <v>AWC</v>
      </c>
      <c r="B614" s="207" t="s">
        <v>274</v>
      </c>
      <c r="C614" s="207" t="s">
        <v>840</v>
      </c>
      <c r="D614" s="207" t="s">
        <v>978</v>
      </c>
      <c r="E614" s="207" t="s">
        <v>840</v>
      </c>
      <c r="F614" s="216" t="s">
        <v>840</v>
      </c>
      <c r="G614" s="207" t="s">
        <v>847</v>
      </c>
      <c r="H614" s="207" t="s">
        <v>847</v>
      </c>
    </row>
    <row r="615" spans="1:8">
      <c r="A615" s="207" t="str">
        <f t="shared" si="9"/>
        <v>BLAND</v>
      </c>
      <c r="B615" s="207" t="s">
        <v>1604</v>
      </c>
      <c r="C615" s="207" t="s">
        <v>1064</v>
      </c>
      <c r="D615" s="207" t="s">
        <v>2084</v>
      </c>
      <c r="E615" s="207" t="s">
        <v>1084</v>
      </c>
      <c r="F615" s="216" t="s">
        <v>1773</v>
      </c>
      <c r="G615" s="207" t="s">
        <v>856</v>
      </c>
      <c r="H615" s="207" t="s">
        <v>2202</v>
      </c>
    </row>
    <row r="616" spans="1:8">
      <c r="A616" s="207" t="str">
        <f t="shared" si="9"/>
        <v>BRI</v>
      </c>
      <c r="B616" s="207" t="s">
        <v>711</v>
      </c>
      <c r="C616" s="207" t="s">
        <v>1386</v>
      </c>
      <c r="D616" s="207" t="s">
        <v>969</v>
      </c>
      <c r="E616" s="207" t="s">
        <v>825</v>
      </c>
      <c r="F616" s="216" t="s">
        <v>969</v>
      </c>
      <c r="G616" s="207" t="s">
        <v>912</v>
      </c>
      <c r="H616" s="207" t="s">
        <v>991</v>
      </c>
    </row>
    <row r="617" spans="1:8">
      <c r="A617" s="207" t="str">
        <f t="shared" si="9"/>
        <v>BROCK</v>
      </c>
      <c r="B617" s="207" t="s">
        <v>1605</v>
      </c>
      <c r="C617" s="207" t="s">
        <v>1987</v>
      </c>
      <c r="D617" s="207" t="s">
        <v>1987</v>
      </c>
      <c r="E617" s="207" t="s">
        <v>1987</v>
      </c>
      <c r="F617" s="216" t="s">
        <v>1987</v>
      </c>
      <c r="G617" s="207" t="s">
        <v>847</v>
      </c>
      <c r="H617" s="207" t="s">
        <v>847</v>
      </c>
    </row>
    <row r="618" spans="1:8">
      <c r="A618" s="207" t="str">
        <f t="shared" si="9"/>
        <v>CGD</v>
      </c>
      <c r="B618" s="207" t="s">
        <v>1606</v>
      </c>
      <c r="C618" s="207" t="s">
        <v>1354</v>
      </c>
      <c r="D618" s="207" t="s">
        <v>1354</v>
      </c>
      <c r="E618" s="207" t="s">
        <v>1353</v>
      </c>
      <c r="F618" s="216" t="s">
        <v>1353</v>
      </c>
      <c r="G618" s="207" t="s">
        <v>831</v>
      </c>
      <c r="H618" s="207" t="s">
        <v>2402</v>
      </c>
    </row>
    <row r="619" spans="1:8">
      <c r="A619" s="207" t="str">
        <f t="shared" si="9"/>
        <v>CI</v>
      </c>
      <c r="B619" s="207" t="s">
        <v>1607</v>
      </c>
      <c r="C619" s="207" t="s">
        <v>1153</v>
      </c>
      <c r="D619" s="207" t="s">
        <v>2347</v>
      </c>
      <c r="E619" s="207" t="s">
        <v>1153</v>
      </c>
      <c r="F619" s="216" t="s">
        <v>2347</v>
      </c>
      <c r="G619" s="207" t="s">
        <v>1085</v>
      </c>
      <c r="H619" s="207" t="s">
        <v>2124</v>
      </c>
    </row>
    <row r="620" spans="1:8">
      <c r="A620" s="207" t="str">
        <f t="shared" si="9"/>
        <v>CMC</v>
      </c>
      <c r="B620" s="207" t="s">
        <v>1608</v>
      </c>
      <c r="C620" s="207" t="s">
        <v>1644</v>
      </c>
      <c r="D620" s="207" t="s">
        <v>1644</v>
      </c>
      <c r="E620" s="207" t="s">
        <v>757</v>
      </c>
      <c r="F620" s="216" t="s">
        <v>1644</v>
      </c>
      <c r="G620" s="207" t="s">
        <v>847</v>
      </c>
      <c r="H620" s="207" t="s">
        <v>847</v>
      </c>
    </row>
    <row r="621" spans="1:8">
      <c r="A621" s="207" t="str">
        <f t="shared" si="9"/>
        <v>CPN</v>
      </c>
      <c r="B621" s="207" t="s">
        <v>245</v>
      </c>
      <c r="C621" s="207" t="s">
        <v>1928</v>
      </c>
      <c r="D621" s="207" t="s">
        <v>1900</v>
      </c>
      <c r="E621" s="207" t="s">
        <v>2150</v>
      </c>
      <c r="F621" s="216" t="s">
        <v>1928</v>
      </c>
      <c r="G621" s="207" t="s">
        <v>899</v>
      </c>
      <c r="H621" s="207" t="s">
        <v>2089</v>
      </c>
    </row>
    <row r="622" spans="1:8">
      <c r="A622" s="207" t="str">
        <f t="shared" si="9"/>
        <v>ESTAR</v>
      </c>
      <c r="B622" s="207" t="s">
        <v>1611</v>
      </c>
      <c r="C622" s="207" t="s">
        <v>1026</v>
      </c>
      <c r="D622" s="207" t="s">
        <v>1612</v>
      </c>
      <c r="E622" s="207" t="s">
        <v>1026</v>
      </c>
      <c r="F622" s="216" t="s">
        <v>1026</v>
      </c>
      <c r="G622" s="207" t="s">
        <v>847</v>
      </c>
      <c r="H622" s="207" t="s">
        <v>847</v>
      </c>
    </row>
    <row r="623" spans="1:8">
      <c r="A623" s="207" t="str">
        <f t="shared" si="9"/>
        <v>EVER</v>
      </c>
      <c r="B623" s="207" t="s">
        <v>1613</v>
      </c>
      <c r="C623" s="207" t="s">
        <v>1383</v>
      </c>
      <c r="D623" s="207" t="s">
        <v>1614</v>
      </c>
      <c r="E623" s="207" t="s">
        <v>1383</v>
      </c>
      <c r="F623" s="216" t="s">
        <v>1383</v>
      </c>
      <c r="G623" s="207" t="s">
        <v>847</v>
      </c>
      <c r="H623" s="207" t="s">
        <v>847</v>
      </c>
    </row>
    <row r="624" spans="1:8">
      <c r="A624" s="207" t="str">
        <f t="shared" si="9"/>
        <v>FPT</v>
      </c>
      <c r="B624" s="207" t="s">
        <v>2023</v>
      </c>
      <c r="C624" s="207" t="s">
        <v>801</v>
      </c>
      <c r="D624" s="207" t="s">
        <v>801</v>
      </c>
      <c r="E624" s="207" t="s">
        <v>801</v>
      </c>
      <c r="F624" s="216" t="s">
        <v>801</v>
      </c>
      <c r="G624" s="207" t="s">
        <v>971</v>
      </c>
      <c r="H624" s="207" t="s">
        <v>1508</v>
      </c>
    </row>
    <row r="625" spans="1:8">
      <c r="A625" s="207" t="str">
        <f t="shared" si="9"/>
        <v>GLAND</v>
      </c>
      <c r="B625" s="207" t="s">
        <v>1615</v>
      </c>
      <c r="C625" s="207" t="s">
        <v>350</v>
      </c>
      <c r="D625" s="207" t="s">
        <v>350</v>
      </c>
      <c r="E625" s="207" t="s">
        <v>350</v>
      </c>
      <c r="F625" s="216" t="s">
        <v>350</v>
      </c>
      <c r="G625" s="207" t="s">
        <v>350</v>
      </c>
      <c r="H625" s="207" t="s">
        <v>350</v>
      </c>
    </row>
    <row r="626" spans="1:8">
      <c r="A626" s="207" t="str">
        <f t="shared" si="9"/>
        <v>J</v>
      </c>
      <c r="B626" s="207" t="s">
        <v>1616</v>
      </c>
      <c r="C626" s="207" t="s">
        <v>1075</v>
      </c>
      <c r="D626" s="207" t="s">
        <v>918</v>
      </c>
      <c r="E626" s="207" t="s">
        <v>1076</v>
      </c>
      <c r="F626" s="216" t="s">
        <v>1075</v>
      </c>
      <c r="G626" s="207" t="s">
        <v>856</v>
      </c>
      <c r="H626" s="207" t="s">
        <v>2271</v>
      </c>
    </row>
    <row r="627" spans="1:8">
      <c r="A627" s="207" t="str">
        <f t="shared" si="9"/>
        <v>JCK</v>
      </c>
      <c r="B627" s="207" t="s">
        <v>1617</v>
      </c>
      <c r="C627" s="207" t="s">
        <v>1027</v>
      </c>
      <c r="D627" s="207" t="s">
        <v>1027</v>
      </c>
      <c r="E627" s="207" t="s">
        <v>1595</v>
      </c>
      <c r="F627" s="216" t="s">
        <v>1420</v>
      </c>
      <c r="G627" s="207" t="s">
        <v>831</v>
      </c>
      <c r="H627" s="207" t="s">
        <v>1260</v>
      </c>
    </row>
    <row r="628" spans="1:8">
      <c r="A628" s="207" t="str">
        <f t="shared" si="9"/>
        <v>KC</v>
      </c>
      <c r="B628" s="207" t="s">
        <v>1620</v>
      </c>
      <c r="C628" s="207" t="s">
        <v>1443</v>
      </c>
      <c r="D628" s="207" t="s">
        <v>1443</v>
      </c>
      <c r="E628" s="207" t="s">
        <v>1442</v>
      </c>
      <c r="F628" s="216" t="s">
        <v>1443</v>
      </c>
      <c r="G628" s="207" t="s">
        <v>847</v>
      </c>
      <c r="H628" s="207" t="s">
        <v>847</v>
      </c>
    </row>
    <row r="629" spans="1:8">
      <c r="A629" s="207" t="str">
        <f t="shared" si="9"/>
        <v>LALIN</v>
      </c>
      <c r="B629" s="207" t="s">
        <v>202</v>
      </c>
      <c r="C629" s="207" t="s">
        <v>1198</v>
      </c>
      <c r="D629" s="207" t="s">
        <v>1198</v>
      </c>
      <c r="E629" s="207" t="s">
        <v>1198</v>
      </c>
      <c r="F629" s="216" t="s">
        <v>1198</v>
      </c>
      <c r="G629" s="207" t="s">
        <v>847</v>
      </c>
      <c r="H629" s="207" t="s">
        <v>847</v>
      </c>
    </row>
    <row r="630" spans="1:8">
      <c r="A630" s="207" t="str">
        <f t="shared" si="9"/>
        <v>LH</v>
      </c>
      <c r="B630" s="207" t="s">
        <v>201</v>
      </c>
      <c r="C630" s="207" t="s">
        <v>1324</v>
      </c>
      <c r="D630" s="207" t="s">
        <v>1150</v>
      </c>
      <c r="E630" s="207" t="s">
        <v>1324</v>
      </c>
      <c r="F630" s="216" t="s">
        <v>1150</v>
      </c>
      <c r="G630" s="207" t="s">
        <v>1031</v>
      </c>
      <c r="H630" s="207" t="s">
        <v>2063</v>
      </c>
    </row>
    <row r="631" spans="1:8">
      <c r="A631" s="207" t="str">
        <f t="shared" si="9"/>
        <v>LPN</v>
      </c>
      <c r="B631" s="207" t="s">
        <v>200</v>
      </c>
      <c r="C631" s="207" t="s">
        <v>1290</v>
      </c>
      <c r="D631" s="207" t="s">
        <v>1009</v>
      </c>
      <c r="E631" s="207" t="s">
        <v>1538</v>
      </c>
      <c r="F631" s="216" t="s">
        <v>1008</v>
      </c>
      <c r="G631" s="207" t="s">
        <v>856</v>
      </c>
      <c r="H631" s="207" t="s">
        <v>2090</v>
      </c>
    </row>
    <row r="632" spans="1:8">
      <c r="A632" s="207" t="str">
        <f t="shared" si="9"/>
        <v>MBK</v>
      </c>
      <c r="B632" s="207" t="s">
        <v>1621</v>
      </c>
      <c r="C632" s="207" t="s">
        <v>1904</v>
      </c>
      <c r="D632" s="207" t="s">
        <v>714</v>
      </c>
      <c r="E632" s="207" t="s">
        <v>1904</v>
      </c>
      <c r="F632" s="216" t="s">
        <v>821</v>
      </c>
      <c r="G632" s="207" t="s">
        <v>847</v>
      </c>
      <c r="H632" s="207" t="s">
        <v>847</v>
      </c>
    </row>
    <row r="633" spans="1:8">
      <c r="A633" s="207" t="str">
        <f t="shared" si="9"/>
        <v>MJD</v>
      </c>
      <c r="B633" s="207" t="s">
        <v>1622</v>
      </c>
      <c r="C633" s="207" t="s">
        <v>2164</v>
      </c>
      <c r="D633" s="207" t="s">
        <v>2403</v>
      </c>
      <c r="E633" s="207" t="s">
        <v>2164</v>
      </c>
      <c r="F633" s="216" t="s">
        <v>2404</v>
      </c>
      <c r="G633" s="207" t="s">
        <v>838</v>
      </c>
      <c r="H633" s="207" t="s">
        <v>2405</v>
      </c>
    </row>
    <row r="634" spans="1:8">
      <c r="A634" s="207" t="str">
        <f t="shared" si="9"/>
        <v>MK</v>
      </c>
      <c r="B634" s="207" t="s">
        <v>1623</v>
      </c>
      <c r="C634" s="207" t="s">
        <v>1399</v>
      </c>
      <c r="D634" s="207" t="s">
        <v>1399</v>
      </c>
      <c r="E634" s="207" t="s">
        <v>1399</v>
      </c>
      <c r="F634" s="216" t="s">
        <v>1399</v>
      </c>
      <c r="G634" s="207" t="s">
        <v>856</v>
      </c>
      <c r="H634" s="207" t="s">
        <v>933</v>
      </c>
    </row>
    <row r="635" spans="1:8">
      <c r="A635" s="207" t="str">
        <f t="shared" si="9"/>
        <v>NCH</v>
      </c>
      <c r="B635" s="207" t="s">
        <v>1624</v>
      </c>
      <c r="C635" s="207" t="s">
        <v>2403</v>
      </c>
      <c r="D635" s="207" t="s">
        <v>1920</v>
      </c>
      <c r="E635" s="207" t="s">
        <v>2406</v>
      </c>
      <c r="F635" s="216" t="s">
        <v>1920</v>
      </c>
      <c r="G635" s="207" t="s">
        <v>1147</v>
      </c>
      <c r="H635" s="207" t="s">
        <v>2029</v>
      </c>
    </row>
    <row r="636" spans="1:8">
      <c r="A636" s="207" t="str">
        <f t="shared" si="9"/>
        <v>NNCL</v>
      </c>
      <c r="B636" s="207" t="s">
        <v>1627</v>
      </c>
      <c r="C636" s="207" t="s">
        <v>1298</v>
      </c>
      <c r="D636" s="207" t="s">
        <v>1297</v>
      </c>
      <c r="E636" s="207" t="s">
        <v>1298</v>
      </c>
      <c r="F636" s="216" t="s">
        <v>1297</v>
      </c>
      <c r="G636" s="207" t="s">
        <v>847</v>
      </c>
      <c r="H636" s="207" t="s">
        <v>847</v>
      </c>
    </row>
    <row r="637" spans="1:8">
      <c r="A637" s="207" t="str">
        <f t="shared" si="9"/>
        <v>NOBLE</v>
      </c>
      <c r="B637" s="207" t="s">
        <v>187</v>
      </c>
      <c r="C637" s="207" t="s">
        <v>922</v>
      </c>
      <c r="D637" s="207" t="s">
        <v>1347</v>
      </c>
      <c r="E637" s="207" t="s">
        <v>1130</v>
      </c>
      <c r="F637" s="216" t="s">
        <v>1347</v>
      </c>
      <c r="G637" s="207" t="s">
        <v>917</v>
      </c>
      <c r="H637" s="207" t="s">
        <v>2351</v>
      </c>
    </row>
    <row r="638" spans="1:8">
      <c r="A638" s="207" t="str">
        <f t="shared" si="9"/>
        <v>NUSA</v>
      </c>
      <c r="B638" s="207" t="s">
        <v>1628</v>
      </c>
      <c r="C638" s="207" t="s">
        <v>1227</v>
      </c>
      <c r="D638" s="207" t="s">
        <v>2399</v>
      </c>
      <c r="E638" s="207" t="s">
        <v>2008</v>
      </c>
      <c r="F638" s="216" t="s">
        <v>1435</v>
      </c>
      <c r="G638" s="207" t="s">
        <v>831</v>
      </c>
      <c r="H638" s="207" t="s">
        <v>1883</v>
      </c>
    </row>
    <row r="639" spans="1:8">
      <c r="A639" s="207" t="str">
        <f t="shared" si="9"/>
        <v>NVD</v>
      </c>
      <c r="B639" s="207" t="s">
        <v>1629</v>
      </c>
      <c r="C639" s="207" t="s">
        <v>1296</v>
      </c>
      <c r="D639" s="207" t="s">
        <v>1296</v>
      </c>
      <c r="E639" s="207" t="s">
        <v>1891</v>
      </c>
      <c r="F639" s="216" t="s">
        <v>1296</v>
      </c>
      <c r="G639" s="207" t="s">
        <v>847</v>
      </c>
      <c r="H639" s="207" t="s">
        <v>847</v>
      </c>
    </row>
    <row r="640" spans="1:8">
      <c r="A640" s="207" t="str">
        <f t="shared" si="9"/>
        <v>ORI</v>
      </c>
      <c r="B640" s="207" t="s">
        <v>183</v>
      </c>
      <c r="C640" s="207" t="s">
        <v>805</v>
      </c>
      <c r="D640" s="207" t="s">
        <v>849</v>
      </c>
      <c r="E640" s="207" t="s">
        <v>1270</v>
      </c>
      <c r="F640" s="216" t="s">
        <v>849</v>
      </c>
      <c r="G640" s="207" t="s">
        <v>912</v>
      </c>
      <c r="H640" s="207" t="s">
        <v>2195</v>
      </c>
    </row>
    <row r="641" spans="1:8">
      <c r="A641" s="207" t="str">
        <f t="shared" si="9"/>
        <v>PACE</v>
      </c>
      <c r="B641" s="207" t="s">
        <v>1630</v>
      </c>
      <c r="C641" s="207" t="s">
        <v>350</v>
      </c>
      <c r="D641" s="207" t="s">
        <v>350</v>
      </c>
      <c r="E641" s="207" t="s">
        <v>350</v>
      </c>
      <c r="F641" s="216" t="s">
        <v>350</v>
      </c>
      <c r="G641" s="207" t="s">
        <v>350</v>
      </c>
      <c r="H641" s="207" t="s">
        <v>350</v>
      </c>
    </row>
    <row r="642" spans="1:8">
      <c r="A642" s="207" t="str">
        <f t="shared" ref="A642:A705" si="10">IFERROR(LEFT(B642,FIND("&lt;",B642)-2),TRIM(B642))</f>
        <v>PEACE</v>
      </c>
      <c r="B642" s="207" t="s">
        <v>1631</v>
      </c>
      <c r="C642" s="207" t="s">
        <v>1008</v>
      </c>
      <c r="D642" s="207" t="s">
        <v>1241</v>
      </c>
      <c r="E642" s="207" t="s">
        <v>1290</v>
      </c>
      <c r="F642" s="216" t="s">
        <v>1241</v>
      </c>
      <c r="G642" s="207" t="s">
        <v>856</v>
      </c>
      <c r="H642" s="207" t="s">
        <v>2168</v>
      </c>
    </row>
    <row r="643" spans="1:8">
      <c r="A643" s="207" t="str">
        <f t="shared" si="10"/>
        <v>PF</v>
      </c>
      <c r="B643" s="207" t="s">
        <v>1632</v>
      </c>
      <c r="C643" s="207" t="s">
        <v>1429</v>
      </c>
      <c r="D643" s="207" t="s">
        <v>1405</v>
      </c>
      <c r="E643" s="207" t="s">
        <v>1429</v>
      </c>
      <c r="F643" s="216" t="s">
        <v>1429</v>
      </c>
      <c r="G643" s="207" t="s">
        <v>847</v>
      </c>
      <c r="H643" s="207" t="s">
        <v>847</v>
      </c>
    </row>
    <row r="644" spans="1:8">
      <c r="A644" s="207" t="str">
        <f t="shared" si="10"/>
        <v>PIN</v>
      </c>
      <c r="B644" s="207" t="s">
        <v>1633</v>
      </c>
      <c r="C644" s="207" t="s">
        <v>1875</v>
      </c>
      <c r="D644" s="207" t="s">
        <v>1875</v>
      </c>
      <c r="E644" s="207" t="s">
        <v>1875</v>
      </c>
      <c r="F644" s="216" t="s">
        <v>1875</v>
      </c>
      <c r="G644" s="207" t="s">
        <v>847</v>
      </c>
      <c r="H644" s="207" t="s">
        <v>847</v>
      </c>
    </row>
    <row r="645" spans="1:8">
      <c r="A645" s="207" t="str">
        <f t="shared" si="10"/>
        <v>PLAT</v>
      </c>
      <c r="B645" s="207" t="s">
        <v>1634</v>
      </c>
      <c r="C645" s="207" t="s">
        <v>2407</v>
      </c>
      <c r="D645" s="207" t="s">
        <v>1195</v>
      </c>
      <c r="E645" s="207" t="s">
        <v>2407</v>
      </c>
      <c r="F645" s="216" t="s">
        <v>1553</v>
      </c>
      <c r="G645" s="207" t="s">
        <v>920</v>
      </c>
      <c r="H645" s="207" t="s">
        <v>1149</v>
      </c>
    </row>
    <row r="646" spans="1:8">
      <c r="A646" s="207" t="str">
        <f t="shared" si="10"/>
        <v>POLAR</v>
      </c>
      <c r="B646" s="207" t="s">
        <v>1635</v>
      </c>
      <c r="C646" s="207" t="s">
        <v>350</v>
      </c>
      <c r="D646" s="207" t="s">
        <v>350</v>
      </c>
      <c r="E646" s="207" t="s">
        <v>350</v>
      </c>
      <c r="F646" s="216" t="s">
        <v>350</v>
      </c>
      <c r="G646" s="207" t="s">
        <v>350</v>
      </c>
      <c r="H646" s="207" t="s">
        <v>350</v>
      </c>
    </row>
    <row r="647" spans="1:8">
      <c r="A647" s="207" t="str">
        <f t="shared" si="10"/>
        <v>PRECHA</v>
      </c>
      <c r="B647" s="207" t="s">
        <v>1636</v>
      </c>
      <c r="C647" s="207" t="s">
        <v>1070</v>
      </c>
      <c r="D647" s="207" t="s">
        <v>1885</v>
      </c>
      <c r="E647" s="207" t="s">
        <v>1070</v>
      </c>
      <c r="F647" s="216" t="s">
        <v>1071</v>
      </c>
      <c r="G647" s="207" t="s">
        <v>838</v>
      </c>
      <c r="H647" s="207" t="s">
        <v>1935</v>
      </c>
    </row>
    <row r="648" spans="1:8">
      <c r="A648" s="207" t="str">
        <f t="shared" si="10"/>
        <v>PRIN</v>
      </c>
      <c r="B648" s="207" t="s">
        <v>1637</v>
      </c>
      <c r="C648" s="207" t="s">
        <v>1694</v>
      </c>
      <c r="D648" s="207" t="s">
        <v>1060</v>
      </c>
      <c r="E648" s="207" t="s">
        <v>1694</v>
      </c>
      <c r="F648" s="216" t="s">
        <v>1035</v>
      </c>
      <c r="G648" s="207" t="s">
        <v>2408</v>
      </c>
      <c r="H648" s="207" t="s">
        <v>2409</v>
      </c>
    </row>
    <row r="649" spans="1:8">
      <c r="A649" s="207" t="str">
        <f t="shared" si="10"/>
        <v>PSH</v>
      </c>
      <c r="B649" s="207" t="s">
        <v>176</v>
      </c>
      <c r="C649" s="207" t="s">
        <v>1089</v>
      </c>
      <c r="D649" s="207" t="s">
        <v>1089</v>
      </c>
      <c r="E649" s="207" t="s">
        <v>774</v>
      </c>
      <c r="F649" s="216" t="s">
        <v>774</v>
      </c>
      <c r="G649" s="207" t="s">
        <v>971</v>
      </c>
      <c r="H649" s="207" t="s">
        <v>2136</v>
      </c>
    </row>
    <row r="650" spans="1:8">
      <c r="A650" s="207" t="str">
        <f t="shared" si="10"/>
        <v>QH</v>
      </c>
      <c r="B650" s="207" t="s">
        <v>170</v>
      </c>
      <c r="C650" s="207" t="s">
        <v>1375</v>
      </c>
      <c r="D650" s="207" t="s">
        <v>1102</v>
      </c>
      <c r="E650" s="207" t="s">
        <v>1375</v>
      </c>
      <c r="F650" s="216" t="s">
        <v>1102</v>
      </c>
      <c r="G650" s="207" t="s">
        <v>856</v>
      </c>
      <c r="H650" s="207" t="s">
        <v>1191</v>
      </c>
    </row>
    <row r="651" spans="1:8">
      <c r="A651" s="207" t="str">
        <f t="shared" si="10"/>
        <v>RICHY</v>
      </c>
      <c r="B651" s="207" t="s">
        <v>1640</v>
      </c>
      <c r="C651" s="207" t="s">
        <v>1155</v>
      </c>
      <c r="D651" s="207" t="s">
        <v>1586</v>
      </c>
      <c r="E651" s="207" t="s">
        <v>1155</v>
      </c>
      <c r="F651" s="216" t="s">
        <v>1155</v>
      </c>
      <c r="G651" s="207" t="s">
        <v>847</v>
      </c>
      <c r="H651" s="207" t="s">
        <v>847</v>
      </c>
    </row>
    <row r="652" spans="1:8">
      <c r="A652" s="207" t="str">
        <f t="shared" si="10"/>
        <v>RML</v>
      </c>
      <c r="B652" s="207" t="s">
        <v>1641</v>
      </c>
      <c r="C652" s="207" t="s">
        <v>1154</v>
      </c>
      <c r="D652" s="207" t="s">
        <v>1155</v>
      </c>
      <c r="E652" s="207" t="s">
        <v>1154</v>
      </c>
      <c r="F652" s="216" t="s">
        <v>1154</v>
      </c>
      <c r="G652" s="207" t="s">
        <v>847</v>
      </c>
      <c r="H652" s="207" t="s">
        <v>847</v>
      </c>
    </row>
    <row r="653" spans="1:8">
      <c r="A653" s="207" t="str">
        <f t="shared" si="10"/>
        <v>ROJNA</v>
      </c>
      <c r="B653" s="207" t="s">
        <v>166</v>
      </c>
      <c r="C653" s="207" t="s">
        <v>887</v>
      </c>
      <c r="D653" s="207" t="s">
        <v>767</v>
      </c>
      <c r="E653" s="207" t="s">
        <v>874</v>
      </c>
      <c r="F653" s="216" t="s">
        <v>767</v>
      </c>
      <c r="G653" s="207" t="s">
        <v>842</v>
      </c>
      <c r="H653" s="207" t="s">
        <v>1858</v>
      </c>
    </row>
    <row r="654" spans="1:8">
      <c r="A654" s="207" t="str">
        <f t="shared" si="10"/>
        <v>S</v>
      </c>
      <c r="B654" s="207" t="s">
        <v>163</v>
      </c>
      <c r="C654" s="207" t="s">
        <v>1583</v>
      </c>
      <c r="D654" s="207" t="s">
        <v>1795</v>
      </c>
      <c r="E654" s="207" t="s">
        <v>1583</v>
      </c>
      <c r="F654" s="216" t="s">
        <v>1795</v>
      </c>
      <c r="G654" s="207" t="s">
        <v>1085</v>
      </c>
      <c r="H654" s="207" t="s">
        <v>1077</v>
      </c>
    </row>
    <row r="655" spans="1:8">
      <c r="A655" s="207" t="str">
        <f t="shared" si="10"/>
        <v>SA</v>
      </c>
      <c r="B655" s="207" t="s">
        <v>319</v>
      </c>
      <c r="C655" s="207" t="s">
        <v>1018</v>
      </c>
      <c r="D655" s="207" t="s">
        <v>1018</v>
      </c>
      <c r="E655" s="207" t="s">
        <v>1018</v>
      </c>
      <c r="F655" s="216" t="s">
        <v>1018</v>
      </c>
      <c r="G655" s="207" t="s">
        <v>847</v>
      </c>
      <c r="H655" s="207" t="s">
        <v>847</v>
      </c>
    </row>
    <row r="656" spans="1:8">
      <c r="A656" s="207" t="str">
        <f t="shared" si="10"/>
        <v>SAMCO</v>
      </c>
      <c r="B656" s="207" t="s">
        <v>1643</v>
      </c>
      <c r="C656" s="207" t="s">
        <v>1896</v>
      </c>
      <c r="D656" s="207" t="s">
        <v>1476</v>
      </c>
      <c r="E656" s="207" t="s">
        <v>1896</v>
      </c>
      <c r="F656" s="216" t="s">
        <v>1476</v>
      </c>
      <c r="G656" s="207" t="s">
        <v>1147</v>
      </c>
      <c r="H656" s="207" t="s">
        <v>2158</v>
      </c>
    </row>
    <row r="657" spans="1:8">
      <c r="A657" s="207" t="str">
        <f t="shared" si="10"/>
        <v>SC</v>
      </c>
      <c r="B657" s="207" t="s">
        <v>159</v>
      </c>
      <c r="C657" s="207" t="s">
        <v>768</v>
      </c>
      <c r="D657" s="207" t="s">
        <v>1213</v>
      </c>
      <c r="E657" s="207" t="s">
        <v>891</v>
      </c>
      <c r="F657" s="216" t="s">
        <v>1213</v>
      </c>
      <c r="G657" s="207" t="s">
        <v>838</v>
      </c>
      <c r="H657" s="207" t="s">
        <v>2130</v>
      </c>
    </row>
    <row r="658" spans="1:8">
      <c r="A658" s="207" t="str">
        <f t="shared" si="10"/>
        <v>SENA</v>
      </c>
      <c r="B658" s="207" t="s">
        <v>152</v>
      </c>
      <c r="C658" s="207" t="s">
        <v>1412</v>
      </c>
      <c r="D658" s="207" t="s">
        <v>1479</v>
      </c>
      <c r="E658" s="207" t="s">
        <v>1433</v>
      </c>
      <c r="F658" s="216" t="s">
        <v>1412</v>
      </c>
      <c r="G658" s="207" t="s">
        <v>847</v>
      </c>
      <c r="H658" s="207" t="s">
        <v>847</v>
      </c>
    </row>
    <row r="659" spans="1:8">
      <c r="A659" s="207" t="str">
        <f t="shared" si="10"/>
        <v>SIRI</v>
      </c>
      <c r="B659" s="207" t="s">
        <v>148</v>
      </c>
      <c r="C659" s="207" t="s">
        <v>1475</v>
      </c>
      <c r="D659" s="207" t="s">
        <v>870</v>
      </c>
      <c r="E659" s="207" t="s">
        <v>1475</v>
      </c>
      <c r="F659" s="216" t="s">
        <v>870</v>
      </c>
      <c r="G659" s="207" t="s">
        <v>917</v>
      </c>
      <c r="H659" s="207" t="s">
        <v>2410</v>
      </c>
    </row>
    <row r="660" spans="1:8">
      <c r="A660" s="207" t="str">
        <f t="shared" si="10"/>
        <v>SPALI</v>
      </c>
      <c r="B660" s="207" t="s">
        <v>138</v>
      </c>
      <c r="C660" s="207" t="s">
        <v>1432</v>
      </c>
      <c r="D660" s="207" t="s">
        <v>1431</v>
      </c>
      <c r="E660" s="207" t="s">
        <v>2156</v>
      </c>
      <c r="F660" s="216" t="s">
        <v>1430</v>
      </c>
      <c r="G660" s="207" t="s">
        <v>1031</v>
      </c>
      <c r="H660" s="207" t="s">
        <v>1858</v>
      </c>
    </row>
    <row r="661" spans="1:8">
      <c r="A661" s="207" t="str">
        <f t="shared" si="10"/>
        <v>U</v>
      </c>
      <c r="B661" s="207" t="s">
        <v>1645</v>
      </c>
      <c r="C661" s="207" t="s">
        <v>1917</v>
      </c>
      <c r="D661" s="207" t="s">
        <v>1896</v>
      </c>
      <c r="E661" s="207" t="s">
        <v>1917</v>
      </c>
      <c r="F661" s="216" t="s">
        <v>1896</v>
      </c>
      <c r="G661" s="207" t="s">
        <v>856</v>
      </c>
      <c r="H661" s="207" t="s">
        <v>1985</v>
      </c>
    </row>
    <row r="662" spans="1:8">
      <c r="A662" s="207" t="str">
        <f t="shared" si="10"/>
        <v>UV</v>
      </c>
      <c r="B662" s="207" t="s">
        <v>1646</v>
      </c>
      <c r="C662" s="207" t="s">
        <v>1036</v>
      </c>
      <c r="D662" s="207" t="s">
        <v>1034</v>
      </c>
      <c r="E662" s="207" t="s">
        <v>1033</v>
      </c>
      <c r="F662" s="216" t="s">
        <v>1036</v>
      </c>
      <c r="G662" s="207" t="s">
        <v>856</v>
      </c>
      <c r="H662" s="207" t="s">
        <v>2037</v>
      </c>
    </row>
    <row r="663" spans="1:8">
      <c r="A663" s="207" t="str">
        <f t="shared" si="10"/>
        <v>WHA</v>
      </c>
      <c r="B663" s="207" t="s">
        <v>2411</v>
      </c>
      <c r="C663" s="207" t="s">
        <v>1081</v>
      </c>
      <c r="D663" s="207" t="s">
        <v>1167</v>
      </c>
      <c r="E663" s="207" t="s">
        <v>1966</v>
      </c>
      <c r="F663" s="216" t="s">
        <v>919</v>
      </c>
      <c r="G663" s="207" t="s">
        <v>912</v>
      </c>
      <c r="H663" s="207" t="s">
        <v>2412</v>
      </c>
    </row>
    <row r="664" spans="1:8">
      <c r="A664" s="207" t="str">
        <f t="shared" si="10"/>
        <v>WIN</v>
      </c>
      <c r="B664" s="207" t="s">
        <v>1648</v>
      </c>
      <c r="C664" s="207" t="s">
        <v>1064</v>
      </c>
      <c r="D664" s="207" t="s">
        <v>1901</v>
      </c>
      <c r="E664" s="207" t="s">
        <v>1064</v>
      </c>
      <c r="F664" s="216" t="s">
        <v>1773</v>
      </c>
      <c r="G664" s="207" t="s">
        <v>856</v>
      </c>
      <c r="H664" s="207" t="s">
        <v>2202</v>
      </c>
    </row>
    <row r="665" spans="1:8">
      <c r="A665" s="207" t="str">
        <f t="shared" si="10"/>
        <v>CCP</v>
      </c>
      <c r="B665" s="207" t="s">
        <v>1649</v>
      </c>
      <c r="C665" s="207">
        <v>0.4</v>
      </c>
      <c r="D665" s="207">
        <v>0.42</v>
      </c>
      <c r="E665" s="207">
        <v>0.4</v>
      </c>
      <c r="F665" s="216">
        <v>0.41</v>
      </c>
      <c r="G665" s="207">
        <v>0.01</v>
      </c>
      <c r="H665" s="207">
        <v>2.5</v>
      </c>
    </row>
    <row r="666" spans="1:8">
      <c r="A666" s="207" t="str">
        <f t="shared" si="10"/>
        <v>COTTO</v>
      </c>
      <c r="B666" s="207" t="s">
        <v>1650</v>
      </c>
      <c r="C666" s="207">
        <v>2.04</v>
      </c>
      <c r="D666" s="207">
        <v>2.06</v>
      </c>
      <c r="E666" s="207">
        <v>2.02</v>
      </c>
      <c r="F666" s="216">
        <v>2.06</v>
      </c>
      <c r="G666" s="207">
        <v>0.02</v>
      </c>
      <c r="H666" s="207">
        <v>0.98</v>
      </c>
    </row>
    <row r="667" spans="1:8">
      <c r="A667" s="207" t="str">
        <f t="shared" si="10"/>
        <v>DCC</v>
      </c>
      <c r="B667" s="207" t="s">
        <v>2024</v>
      </c>
      <c r="C667" s="207">
        <v>2.7</v>
      </c>
      <c r="D667" s="207">
        <v>2.72</v>
      </c>
      <c r="E667" s="207">
        <v>2.68</v>
      </c>
      <c r="F667" s="216">
        <v>2.72</v>
      </c>
      <c r="G667" s="207">
        <v>0.02</v>
      </c>
      <c r="H667" s="207">
        <v>0.74</v>
      </c>
    </row>
    <row r="668" spans="1:8">
      <c r="A668" s="207" t="str">
        <f t="shared" si="10"/>
        <v>DCON</v>
      </c>
      <c r="B668" s="207" t="s">
        <v>1651</v>
      </c>
      <c r="C668" s="207">
        <v>0.38</v>
      </c>
      <c r="D668" s="207">
        <v>0.38</v>
      </c>
      <c r="E668" s="207">
        <v>0.37</v>
      </c>
      <c r="F668" s="216">
        <v>0.38</v>
      </c>
      <c r="G668" s="207">
        <v>0</v>
      </c>
      <c r="H668" s="207">
        <v>0</v>
      </c>
    </row>
    <row r="669" spans="1:8">
      <c r="A669" s="207" t="str">
        <f t="shared" si="10"/>
        <v>DRT</v>
      </c>
      <c r="B669" s="207" t="s">
        <v>240</v>
      </c>
      <c r="C669" s="207">
        <v>8</v>
      </c>
      <c r="D669" s="207">
        <v>8.0500000000000007</v>
      </c>
      <c r="E669" s="207">
        <v>7.95</v>
      </c>
      <c r="F669" s="216">
        <v>8</v>
      </c>
      <c r="G669" s="207">
        <v>0</v>
      </c>
      <c r="H669" s="207">
        <v>0</v>
      </c>
    </row>
    <row r="670" spans="1:8">
      <c r="A670" s="207" t="str">
        <f t="shared" si="10"/>
        <v>EPG</v>
      </c>
      <c r="B670" s="207" t="s">
        <v>2413</v>
      </c>
      <c r="C670" s="207">
        <v>10.199999999999999</v>
      </c>
      <c r="D670" s="207">
        <v>10.3</v>
      </c>
      <c r="E670" s="207">
        <v>10.1</v>
      </c>
      <c r="F670" s="216">
        <v>10.199999999999999</v>
      </c>
      <c r="G670" s="207">
        <v>0</v>
      </c>
      <c r="H670" s="207">
        <v>0</v>
      </c>
    </row>
    <row r="671" spans="1:8">
      <c r="A671" s="207" t="str">
        <f t="shared" si="10"/>
        <v>GEL</v>
      </c>
      <c r="B671" s="207" t="s">
        <v>1652</v>
      </c>
      <c r="C671" s="207">
        <v>0.21</v>
      </c>
      <c r="D671" s="207">
        <v>0.21</v>
      </c>
      <c r="E671" s="207">
        <v>0.2</v>
      </c>
      <c r="F671" s="216">
        <v>0.21</v>
      </c>
      <c r="G671" s="207">
        <v>0.01</v>
      </c>
      <c r="H671" s="207">
        <v>5</v>
      </c>
    </row>
    <row r="672" spans="1:8">
      <c r="A672" s="207" t="str">
        <f t="shared" si="10"/>
        <v>PPP</v>
      </c>
      <c r="B672" s="207" t="s">
        <v>1653</v>
      </c>
      <c r="C672" s="207">
        <v>2.12</v>
      </c>
      <c r="D672" s="207">
        <v>2.12</v>
      </c>
      <c r="E672" s="207">
        <v>2.06</v>
      </c>
      <c r="F672" s="216">
        <v>2.06</v>
      </c>
      <c r="G672" s="207">
        <v>-0.06</v>
      </c>
      <c r="H672" s="207">
        <v>-2.83</v>
      </c>
    </row>
    <row r="673" spans="1:8">
      <c r="A673" s="207" t="str">
        <f t="shared" si="10"/>
        <v>Q-CON</v>
      </c>
      <c r="B673" s="207" t="s">
        <v>1654</v>
      </c>
      <c r="C673" s="207">
        <v>6.3</v>
      </c>
      <c r="D673" s="207">
        <v>6.35</v>
      </c>
      <c r="E673" s="207">
        <v>6.25</v>
      </c>
      <c r="F673" s="216">
        <v>6.3</v>
      </c>
      <c r="G673" s="207">
        <v>0.1</v>
      </c>
      <c r="H673" s="207">
        <v>1.61</v>
      </c>
    </row>
    <row r="674" spans="1:8">
      <c r="A674" s="207" t="str">
        <f t="shared" si="10"/>
        <v>SCC</v>
      </c>
      <c r="B674" s="207" t="s">
        <v>157</v>
      </c>
      <c r="C674" s="207">
        <v>337</v>
      </c>
      <c r="D674" s="207">
        <v>340</v>
      </c>
      <c r="E674" s="207">
        <v>337</v>
      </c>
      <c r="F674" s="216">
        <v>340</v>
      </c>
      <c r="G674" s="207">
        <v>2</v>
      </c>
      <c r="H674" s="207">
        <v>0.59</v>
      </c>
    </row>
    <row r="675" spans="1:8">
      <c r="A675" s="207" t="str">
        <f t="shared" si="10"/>
        <v>SCCC</v>
      </c>
      <c r="B675" s="207" t="s">
        <v>156</v>
      </c>
      <c r="C675" s="207">
        <v>149</v>
      </c>
      <c r="D675" s="207">
        <v>149</v>
      </c>
      <c r="E675" s="207">
        <v>148.5</v>
      </c>
      <c r="F675" s="216">
        <v>148.5</v>
      </c>
      <c r="G675" s="207">
        <v>-0.5</v>
      </c>
      <c r="H675" s="207">
        <v>-0.34</v>
      </c>
    </row>
    <row r="676" spans="1:8">
      <c r="A676" s="207" t="str">
        <f t="shared" si="10"/>
        <v>SCP</v>
      </c>
      <c r="B676" s="207" t="s">
        <v>154</v>
      </c>
      <c r="C676" s="207">
        <v>5</v>
      </c>
      <c r="D676" s="207">
        <v>5</v>
      </c>
      <c r="E676" s="207">
        <v>5</v>
      </c>
      <c r="F676" s="216">
        <v>5</v>
      </c>
      <c r="G676" s="207">
        <v>0</v>
      </c>
      <c r="H676" s="207">
        <v>0</v>
      </c>
    </row>
    <row r="677" spans="1:8">
      <c r="A677" s="207" t="str">
        <f t="shared" si="10"/>
        <v>SKN</v>
      </c>
      <c r="B677" s="207" t="s">
        <v>145</v>
      </c>
      <c r="C677" s="207">
        <v>4.46</v>
      </c>
      <c r="D677" s="207">
        <v>4.46</v>
      </c>
      <c r="E677" s="207">
        <v>4.42</v>
      </c>
      <c r="F677" s="216">
        <v>4.42</v>
      </c>
      <c r="G677" s="207">
        <v>-0.02</v>
      </c>
      <c r="H677" s="207">
        <v>-0.45</v>
      </c>
    </row>
    <row r="678" spans="1:8">
      <c r="A678" s="207" t="str">
        <f t="shared" si="10"/>
        <v>STECH</v>
      </c>
      <c r="B678" s="207" t="s">
        <v>1655</v>
      </c>
      <c r="C678" s="207">
        <v>2</v>
      </c>
      <c r="D678" s="207">
        <v>2</v>
      </c>
      <c r="E678" s="207">
        <v>1.99</v>
      </c>
      <c r="F678" s="216">
        <v>1.99</v>
      </c>
      <c r="G678" s="207">
        <v>0</v>
      </c>
      <c r="H678" s="207">
        <v>0</v>
      </c>
    </row>
    <row r="679" spans="1:8">
      <c r="A679" s="207" t="str">
        <f t="shared" si="10"/>
        <v>TASCO</v>
      </c>
      <c r="B679" s="207" t="s">
        <v>2025</v>
      </c>
      <c r="C679" s="207">
        <v>18.100000000000001</v>
      </c>
      <c r="D679" s="207">
        <v>18.100000000000001</v>
      </c>
      <c r="E679" s="207">
        <v>17.899999999999999</v>
      </c>
      <c r="F679" s="216">
        <v>18.100000000000001</v>
      </c>
      <c r="G679" s="207">
        <v>0.1</v>
      </c>
      <c r="H679" s="207">
        <v>0.56000000000000005</v>
      </c>
    </row>
    <row r="680" spans="1:8">
      <c r="A680" s="207" t="str">
        <f t="shared" si="10"/>
        <v>TOA</v>
      </c>
      <c r="B680" s="207" t="s">
        <v>104</v>
      </c>
      <c r="C680" s="207">
        <v>33.75</v>
      </c>
      <c r="D680" s="207">
        <v>33.75</v>
      </c>
      <c r="E680" s="207">
        <v>32.5</v>
      </c>
      <c r="F680" s="216">
        <v>33</v>
      </c>
      <c r="G680" s="207">
        <v>-0.75</v>
      </c>
      <c r="H680" s="207">
        <v>-2.2200000000000002</v>
      </c>
    </row>
    <row r="681" spans="1:8">
      <c r="A681" s="207" t="str">
        <f t="shared" si="10"/>
        <v>TPIPL</v>
      </c>
      <c r="B681" s="207" t="s">
        <v>99</v>
      </c>
      <c r="C681" s="207">
        <v>1.87</v>
      </c>
      <c r="D681" s="207">
        <v>1.89</v>
      </c>
      <c r="E681" s="207">
        <v>1.86</v>
      </c>
      <c r="F681" s="216">
        <v>1.89</v>
      </c>
      <c r="G681" s="207">
        <v>0.02</v>
      </c>
      <c r="H681" s="207">
        <v>1.07</v>
      </c>
    </row>
    <row r="682" spans="1:8">
      <c r="A682" s="207" t="str">
        <f t="shared" si="10"/>
        <v>UMI</v>
      </c>
      <c r="B682" s="207" t="s">
        <v>1656</v>
      </c>
      <c r="C682" s="207">
        <v>1.57</v>
      </c>
      <c r="D682" s="207">
        <v>1.58</v>
      </c>
      <c r="E682" s="207">
        <v>1.56</v>
      </c>
      <c r="F682" s="216">
        <v>1.58</v>
      </c>
      <c r="G682" s="207">
        <v>0.01</v>
      </c>
      <c r="H682" s="207">
        <v>0.64</v>
      </c>
    </row>
    <row r="683" spans="1:8">
      <c r="A683" s="207" t="str">
        <f t="shared" si="10"/>
        <v>VNG</v>
      </c>
      <c r="B683" s="207" t="s">
        <v>1657</v>
      </c>
      <c r="C683" s="207">
        <v>5.7</v>
      </c>
      <c r="D683" s="207">
        <v>5.9</v>
      </c>
      <c r="E683" s="207">
        <v>5.7</v>
      </c>
      <c r="F683" s="216">
        <v>5.9</v>
      </c>
      <c r="G683" s="207">
        <v>0.15</v>
      </c>
      <c r="H683" s="207">
        <v>2.61</v>
      </c>
    </row>
    <row r="684" spans="1:8">
      <c r="A684" s="207" t="str">
        <f t="shared" si="10"/>
        <v>WIIK</v>
      </c>
      <c r="B684" s="207" t="s">
        <v>1658</v>
      </c>
      <c r="C684" s="207">
        <v>1.78</v>
      </c>
      <c r="D684" s="207">
        <v>1.79</v>
      </c>
      <c r="E684" s="207">
        <v>1.78</v>
      </c>
      <c r="F684" s="216">
        <v>1.78</v>
      </c>
      <c r="G684" s="207">
        <v>0</v>
      </c>
      <c r="H684" s="207">
        <v>0</v>
      </c>
    </row>
    <row r="685" spans="1:8">
      <c r="A685" s="207" t="str">
        <f t="shared" si="10"/>
        <v>APP</v>
      </c>
      <c r="B685" s="207" t="s">
        <v>1659</v>
      </c>
      <c r="C685" s="207">
        <v>3.18</v>
      </c>
      <c r="D685" s="207">
        <v>3.18</v>
      </c>
      <c r="E685" s="207">
        <v>3.16</v>
      </c>
      <c r="F685" s="216">
        <v>3.18</v>
      </c>
      <c r="G685" s="207">
        <v>0.02</v>
      </c>
      <c r="H685" s="207">
        <v>0.63</v>
      </c>
    </row>
    <row r="686" spans="1:8">
      <c r="A686" s="207" t="str">
        <f t="shared" si="10"/>
        <v>BBIK</v>
      </c>
      <c r="B686" s="207" t="s">
        <v>1660</v>
      </c>
      <c r="C686" s="207">
        <v>112.5</v>
      </c>
      <c r="D686" s="207">
        <v>113</v>
      </c>
      <c r="E686" s="207">
        <v>111</v>
      </c>
      <c r="F686" s="216">
        <v>111.5</v>
      </c>
      <c r="G686" s="207">
        <v>-1</v>
      </c>
      <c r="H686" s="207">
        <v>-0.89</v>
      </c>
    </row>
    <row r="687" spans="1:8">
      <c r="A687" s="207" t="str">
        <f t="shared" si="10"/>
        <v>BE8</v>
      </c>
      <c r="B687" s="207" t="s">
        <v>1661</v>
      </c>
      <c r="C687" s="207">
        <v>54.75</v>
      </c>
      <c r="D687" s="207">
        <v>55.25</v>
      </c>
      <c r="E687" s="207">
        <v>54.5</v>
      </c>
      <c r="F687" s="216">
        <v>55.25</v>
      </c>
      <c r="G687" s="207">
        <v>0.75</v>
      </c>
      <c r="H687" s="207">
        <v>1.38</v>
      </c>
    </row>
    <row r="688" spans="1:8">
      <c r="A688" s="207" t="str">
        <f t="shared" si="10"/>
        <v>COMAN</v>
      </c>
      <c r="B688" s="207" t="s">
        <v>1662</v>
      </c>
      <c r="C688" s="207">
        <v>5</v>
      </c>
      <c r="D688" s="207">
        <v>5</v>
      </c>
      <c r="E688" s="207">
        <v>4.8</v>
      </c>
      <c r="F688" s="216">
        <v>4.82</v>
      </c>
      <c r="G688" s="207">
        <v>-0.08</v>
      </c>
      <c r="H688" s="207">
        <v>-1.63</v>
      </c>
    </row>
    <row r="689" spans="1:8">
      <c r="A689" s="207" t="str">
        <f t="shared" si="10"/>
        <v>DITTO</v>
      </c>
      <c r="B689" s="207" t="s">
        <v>1663</v>
      </c>
      <c r="C689" s="207">
        <v>63.5</v>
      </c>
      <c r="D689" s="207">
        <v>63.5</v>
      </c>
      <c r="E689" s="207">
        <v>62</v>
      </c>
      <c r="F689" s="216">
        <v>63</v>
      </c>
      <c r="G689" s="207">
        <v>-0.5</v>
      </c>
      <c r="H689" s="207">
        <v>-0.79</v>
      </c>
    </row>
    <row r="690" spans="1:8">
      <c r="A690" s="207" t="str">
        <f t="shared" si="10"/>
        <v>ICN</v>
      </c>
      <c r="B690" s="207" t="s">
        <v>2157</v>
      </c>
      <c r="C690" s="207">
        <v>3.78</v>
      </c>
      <c r="D690" s="207">
        <v>3.82</v>
      </c>
      <c r="E690" s="207">
        <v>3.78</v>
      </c>
      <c r="F690" s="216">
        <v>3.82</v>
      </c>
      <c r="G690" s="207">
        <v>0.04</v>
      </c>
      <c r="H690" s="207">
        <v>1.06</v>
      </c>
    </row>
    <row r="691" spans="1:8">
      <c r="A691" s="207" t="str">
        <f t="shared" si="10"/>
        <v>IIG</v>
      </c>
      <c r="B691" s="207" t="s">
        <v>1664</v>
      </c>
      <c r="C691" s="207">
        <v>36.75</v>
      </c>
      <c r="D691" s="207">
        <v>37</v>
      </c>
      <c r="E691" s="207">
        <v>36.25</v>
      </c>
      <c r="F691" s="216">
        <v>37</v>
      </c>
      <c r="G691" s="207">
        <v>0.25</v>
      </c>
      <c r="H691" s="207">
        <v>0.68</v>
      </c>
    </row>
    <row r="692" spans="1:8">
      <c r="A692" s="207" t="str">
        <f t="shared" si="10"/>
        <v>IRCP</v>
      </c>
      <c r="B692" s="207" t="s">
        <v>1665</v>
      </c>
      <c r="C692" s="207">
        <v>1.1100000000000001</v>
      </c>
      <c r="D692" s="207">
        <v>1.1100000000000001</v>
      </c>
      <c r="E692" s="207">
        <v>1.08</v>
      </c>
      <c r="F692" s="216">
        <v>1.0900000000000001</v>
      </c>
      <c r="G692" s="207">
        <v>-0.01</v>
      </c>
      <c r="H692" s="207">
        <v>-0.91</v>
      </c>
    </row>
    <row r="693" spans="1:8">
      <c r="A693" s="207" t="str">
        <f t="shared" si="10"/>
        <v>ITNS</v>
      </c>
      <c r="B693" s="207" t="s">
        <v>2026</v>
      </c>
      <c r="C693" s="207">
        <v>4.38</v>
      </c>
      <c r="D693" s="207">
        <v>4.4000000000000004</v>
      </c>
      <c r="E693" s="207">
        <v>4.3</v>
      </c>
      <c r="F693" s="216">
        <v>4.3600000000000003</v>
      </c>
      <c r="G693" s="207">
        <v>0.02</v>
      </c>
      <c r="H693" s="207">
        <v>0.46</v>
      </c>
    </row>
    <row r="694" spans="1:8">
      <c r="A694" s="207" t="str">
        <f t="shared" si="10"/>
        <v>NETBAY</v>
      </c>
      <c r="B694" s="207" t="s">
        <v>188</v>
      </c>
      <c r="C694" s="207">
        <v>24.8</v>
      </c>
      <c r="D694" s="207">
        <v>25.25</v>
      </c>
      <c r="E694" s="207">
        <v>24.8</v>
      </c>
      <c r="F694" s="216">
        <v>25.25</v>
      </c>
      <c r="G694" s="207">
        <v>0.45</v>
      </c>
      <c r="H694" s="207">
        <v>1.81</v>
      </c>
    </row>
    <row r="695" spans="1:8">
      <c r="A695" s="207" t="str">
        <f t="shared" si="10"/>
        <v>PLANET</v>
      </c>
      <c r="B695" s="207" t="s">
        <v>1666</v>
      </c>
      <c r="C695" s="207">
        <v>1.69</v>
      </c>
      <c r="D695" s="207">
        <v>1.69</v>
      </c>
      <c r="E695" s="207">
        <v>1.68</v>
      </c>
      <c r="F695" s="216">
        <v>1.68</v>
      </c>
      <c r="G695" s="207">
        <v>0</v>
      </c>
      <c r="H695" s="207">
        <v>0</v>
      </c>
    </row>
    <row r="696" spans="1:8">
      <c r="A696" s="207" t="str">
        <f t="shared" si="10"/>
        <v>PROEN</v>
      </c>
      <c r="B696" s="207" t="s">
        <v>1667</v>
      </c>
      <c r="C696" s="207">
        <v>7.2</v>
      </c>
      <c r="D696" s="207">
        <v>7.25</v>
      </c>
      <c r="E696" s="207">
        <v>7.15</v>
      </c>
      <c r="F696" s="216">
        <v>7.15</v>
      </c>
      <c r="G696" s="207">
        <v>-0.1</v>
      </c>
      <c r="H696" s="207">
        <v>-1.38</v>
      </c>
    </row>
    <row r="697" spans="1:8">
      <c r="A697" s="207" t="str">
        <f t="shared" si="10"/>
        <v>SECURE</v>
      </c>
      <c r="B697" s="207" t="s">
        <v>1668</v>
      </c>
      <c r="C697" s="207">
        <v>16.399999999999999</v>
      </c>
      <c r="D697" s="207">
        <v>16.5</v>
      </c>
      <c r="E697" s="207">
        <v>16.399999999999999</v>
      </c>
      <c r="F697" s="216">
        <v>16.5</v>
      </c>
      <c r="G697" s="207">
        <v>-0.1</v>
      </c>
      <c r="H697" s="207">
        <v>-0.6</v>
      </c>
    </row>
    <row r="698" spans="1:8">
      <c r="A698" s="207" t="str">
        <f t="shared" si="10"/>
        <v>SICT</v>
      </c>
      <c r="B698" s="207" t="s">
        <v>1669</v>
      </c>
      <c r="C698" s="207">
        <v>8.1999999999999993</v>
      </c>
      <c r="D698" s="207">
        <v>8.25</v>
      </c>
      <c r="E698" s="207">
        <v>8.1</v>
      </c>
      <c r="F698" s="216">
        <v>8.1999999999999993</v>
      </c>
      <c r="G698" s="207">
        <v>0</v>
      </c>
      <c r="H698" s="207">
        <v>0</v>
      </c>
    </row>
    <row r="699" spans="1:8">
      <c r="A699" s="207" t="str">
        <f t="shared" si="10"/>
        <v>SIMAT</v>
      </c>
      <c r="B699" s="207" t="s">
        <v>1670</v>
      </c>
      <c r="C699" s="207">
        <v>2.04</v>
      </c>
      <c r="D699" s="207">
        <v>2.06</v>
      </c>
      <c r="E699" s="207">
        <v>2.04</v>
      </c>
      <c r="F699" s="216">
        <v>2.04</v>
      </c>
      <c r="G699" s="207">
        <v>0</v>
      </c>
      <c r="H699" s="207">
        <v>0</v>
      </c>
    </row>
    <row r="700" spans="1:8">
      <c r="A700" s="207" t="str">
        <f t="shared" si="10"/>
        <v>SPVI</v>
      </c>
      <c r="B700" s="207" t="s">
        <v>135</v>
      </c>
      <c r="C700" s="207">
        <v>4.9400000000000004</v>
      </c>
      <c r="D700" s="207">
        <v>4.9800000000000004</v>
      </c>
      <c r="E700" s="207">
        <v>4.9000000000000004</v>
      </c>
      <c r="F700" s="216">
        <v>4.9800000000000004</v>
      </c>
      <c r="G700" s="207">
        <v>0.06</v>
      </c>
      <c r="H700" s="207">
        <v>1.22</v>
      </c>
    </row>
    <row r="701" spans="1:8">
      <c r="A701" s="207" t="str">
        <f t="shared" si="10"/>
        <v>TPS</v>
      </c>
      <c r="B701" s="207" t="s">
        <v>1671</v>
      </c>
      <c r="C701" s="207">
        <v>3.32</v>
      </c>
      <c r="D701" s="207">
        <v>3.36</v>
      </c>
      <c r="E701" s="207">
        <v>3.3</v>
      </c>
      <c r="F701" s="216">
        <v>3.32</v>
      </c>
      <c r="G701" s="207">
        <v>-0.02</v>
      </c>
      <c r="H701" s="207">
        <v>-0.6</v>
      </c>
    </row>
    <row r="702" spans="1:8">
      <c r="A702" s="207" t="str">
        <f t="shared" si="10"/>
        <v>VCOM</v>
      </c>
      <c r="B702" s="207" t="s">
        <v>85</v>
      </c>
      <c r="C702" s="207">
        <v>5.4</v>
      </c>
      <c r="D702" s="207">
        <v>5.5</v>
      </c>
      <c r="E702" s="207">
        <v>5.4</v>
      </c>
      <c r="F702" s="216">
        <v>5.45</v>
      </c>
      <c r="G702" s="207">
        <v>0.05</v>
      </c>
      <c r="H702" s="207">
        <v>0.93</v>
      </c>
    </row>
    <row r="703" spans="1:8">
      <c r="A703" s="207" t="str">
        <f t="shared" si="10"/>
        <v/>
      </c>
      <c r="F703" s="216"/>
    </row>
    <row r="704" spans="1:8">
      <c r="A704" s="207" t="str">
        <f t="shared" si="10"/>
        <v/>
      </c>
      <c r="F704" s="216"/>
    </row>
    <row r="705" spans="1:8">
      <c r="A705" s="207" t="str">
        <f t="shared" si="10"/>
        <v/>
      </c>
      <c r="F705" s="216"/>
    </row>
    <row r="706" spans="1:8">
      <c r="A706" s="207" t="str">
        <f t="shared" ref="A706:A769" si="11">IFERROR(LEFT(B706,FIND("&lt;",B706)-2),TRIM(B706))</f>
        <v/>
      </c>
      <c r="F706" s="216"/>
    </row>
    <row r="707" spans="1:8">
      <c r="A707" s="207" t="str">
        <f t="shared" si="11"/>
        <v/>
      </c>
      <c r="F707" s="216"/>
    </row>
    <row r="708" spans="1:8">
      <c r="A708" s="207" t="str">
        <f t="shared" si="11"/>
        <v/>
      </c>
      <c r="F708" s="216"/>
    </row>
    <row r="709" spans="1:8">
      <c r="A709" s="207" t="str">
        <f t="shared" si="11"/>
        <v/>
      </c>
      <c r="F709" s="216"/>
    </row>
    <row r="710" spans="1:8">
      <c r="A710" s="207" t="str">
        <f t="shared" si="11"/>
        <v/>
      </c>
      <c r="F710" s="216"/>
    </row>
    <row r="711" spans="1:8">
      <c r="A711" s="207" t="str">
        <f t="shared" si="11"/>
        <v>ABICO</v>
      </c>
      <c r="B711" s="207" t="s">
        <v>1672</v>
      </c>
      <c r="C711" s="207" t="s">
        <v>2414</v>
      </c>
      <c r="D711" s="207" t="s">
        <v>822</v>
      </c>
      <c r="E711" s="207" t="s">
        <v>1202</v>
      </c>
      <c r="F711" s="216" t="s">
        <v>812</v>
      </c>
      <c r="G711" s="207" t="s">
        <v>842</v>
      </c>
      <c r="H711" s="207" t="s">
        <v>967</v>
      </c>
    </row>
    <row r="712" spans="1:8">
      <c r="A712" s="207" t="str">
        <f t="shared" si="11"/>
        <v>AU</v>
      </c>
      <c r="B712" s="207" t="s">
        <v>1673</v>
      </c>
      <c r="C712" s="207" t="s">
        <v>1302</v>
      </c>
      <c r="D712" s="207" t="s">
        <v>1302</v>
      </c>
      <c r="E712" s="207" t="s">
        <v>948</v>
      </c>
      <c r="F712" s="216" t="s">
        <v>1030</v>
      </c>
      <c r="G712" s="207" t="s">
        <v>880</v>
      </c>
      <c r="H712" s="207" t="s">
        <v>1307</v>
      </c>
    </row>
    <row r="713" spans="1:8">
      <c r="A713" s="207" t="str">
        <f t="shared" si="11"/>
        <v>JCKH</v>
      </c>
      <c r="B713" s="207" t="s">
        <v>1674</v>
      </c>
      <c r="C713" s="207" t="s">
        <v>845</v>
      </c>
      <c r="D713" s="207" t="s">
        <v>1856</v>
      </c>
      <c r="E713" s="207" t="s">
        <v>845</v>
      </c>
      <c r="F713" s="216" t="s">
        <v>1856</v>
      </c>
      <c r="G713" s="207" t="s">
        <v>847</v>
      </c>
      <c r="H713" s="207" t="s">
        <v>847</v>
      </c>
    </row>
    <row r="714" spans="1:8">
      <c r="A714" s="207" t="str">
        <f t="shared" si="11"/>
        <v>KASET</v>
      </c>
      <c r="B714" s="207" t="s">
        <v>1676</v>
      </c>
      <c r="C714" s="207" t="s">
        <v>2404</v>
      </c>
      <c r="D714" s="207" t="s">
        <v>1220</v>
      </c>
      <c r="E714" s="207" t="s">
        <v>2153</v>
      </c>
      <c r="F714" s="216" t="s">
        <v>2153</v>
      </c>
      <c r="G714" s="207" t="s">
        <v>872</v>
      </c>
      <c r="H714" s="207" t="s">
        <v>2415</v>
      </c>
    </row>
    <row r="715" spans="1:8">
      <c r="A715" s="207" t="str">
        <f t="shared" si="11"/>
        <v>MUD</v>
      </c>
      <c r="B715" s="207" t="s">
        <v>1677</v>
      </c>
      <c r="C715" s="207" t="s">
        <v>994</v>
      </c>
      <c r="D715" s="207" t="s">
        <v>994</v>
      </c>
      <c r="E715" s="207" t="s">
        <v>994</v>
      </c>
      <c r="F715" s="216" t="s">
        <v>994</v>
      </c>
      <c r="G715" s="207" t="s">
        <v>920</v>
      </c>
      <c r="H715" s="207" t="s">
        <v>2012</v>
      </c>
    </row>
    <row r="716" spans="1:8">
      <c r="A716" s="207" t="str">
        <f t="shared" si="11"/>
        <v>TACC</v>
      </c>
      <c r="B716" s="207" t="s">
        <v>121</v>
      </c>
      <c r="C716" s="207" t="s">
        <v>978</v>
      </c>
      <c r="D716" s="207" t="s">
        <v>978</v>
      </c>
      <c r="E716" s="207" t="s">
        <v>840</v>
      </c>
      <c r="F716" s="216" t="s">
        <v>1079</v>
      </c>
      <c r="G716" s="207" t="s">
        <v>876</v>
      </c>
      <c r="H716" s="207" t="s">
        <v>1090</v>
      </c>
    </row>
    <row r="717" spans="1:8">
      <c r="A717" s="207" t="str">
        <f t="shared" si="11"/>
        <v>TMILL</v>
      </c>
      <c r="B717" s="207" t="s">
        <v>1678</v>
      </c>
      <c r="C717" s="207" t="s">
        <v>1013</v>
      </c>
      <c r="D717" s="207" t="s">
        <v>1013</v>
      </c>
      <c r="E717" s="207" t="s">
        <v>1013</v>
      </c>
      <c r="F717" s="216" t="s">
        <v>1013</v>
      </c>
      <c r="G717" s="207" t="s">
        <v>838</v>
      </c>
      <c r="H717" s="207" t="s">
        <v>2169</v>
      </c>
    </row>
    <row r="718" spans="1:8">
      <c r="A718" s="207" t="str">
        <f t="shared" si="11"/>
        <v>XO</v>
      </c>
      <c r="B718" s="207" t="s">
        <v>79</v>
      </c>
      <c r="C718" s="207" t="s">
        <v>997</v>
      </c>
      <c r="D718" s="207" t="s">
        <v>1126</v>
      </c>
      <c r="E718" s="207" t="s">
        <v>997</v>
      </c>
      <c r="F718" s="216" t="s">
        <v>997</v>
      </c>
      <c r="G718" s="207" t="s">
        <v>912</v>
      </c>
      <c r="H718" s="207" t="s">
        <v>927</v>
      </c>
    </row>
    <row r="719" spans="1:8">
      <c r="A719" s="207" t="str">
        <f t="shared" si="11"/>
        <v>ALPHAX</v>
      </c>
      <c r="B719" s="207" t="s">
        <v>1679</v>
      </c>
      <c r="C719" s="207" t="s">
        <v>1917</v>
      </c>
      <c r="D719" s="207" t="s">
        <v>1896</v>
      </c>
      <c r="E719" s="207" t="s">
        <v>1917</v>
      </c>
      <c r="F719" s="216" t="s">
        <v>1896</v>
      </c>
      <c r="G719" s="207" t="s">
        <v>856</v>
      </c>
      <c r="H719" s="207" t="s">
        <v>1985</v>
      </c>
    </row>
    <row r="720" spans="1:8">
      <c r="A720" s="207" t="str">
        <f t="shared" si="11"/>
        <v>BGT</v>
      </c>
      <c r="B720" s="207" t="s">
        <v>1680</v>
      </c>
      <c r="C720" s="207" t="s">
        <v>1962</v>
      </c>
      <c r="D720" s="207" t="s">
        <v>1483</v>
      </c>
      <c r="E720" s="207" t="s">
        <v>1205</v>
      </c>
      <c r="F720" s="216" t="s">
        <v>1962</v>
      </c>
      <c r="G720" s="207" t="s">
        <v>847</v>
      </c>
      <c r="H720" s="207" t="s">
        <v>847</v>
      </c>
    </row>
    <row r="721" spans="1:8">
      <c r="A721" s="207" t="str">
        <f t="shared" si="11"/>
        <v>DOD</v>
      </c>
      <c r="B721" s="207" t="s">
        <v>1683</v>
      </c>
      <c r="C721" s="207" t="s">
        <v>1008</v>
      </c>
      <c r="D721" s="207" t="s">
        <v>1008</v>
      </c>
      <c r="E721" s="207" t="s">
        <v>1290</v>
      </c>
      <c r="F721" s="216" t="s">
        <v>1008</v>
      </c>
      <c r="G721" s="207" t="s">
        <v>838</v>
      </c>
      <c r="H721" s="207" t="s">
        <v>1858</v>
      </c>
    </row>
    <row r="722" spans="1:8">
      <c r="A722" s="207" t="str">
        <f t="shared" si="11"/>
        <v>ECF</v>
      </c>
      <c r="B722" s="207" t="s">
        <v>1684</v>
      </c>
      <c r="C722" s="207" t="s">
        <v>1850</v>
      </c>
      <c r="D722" s="207" t="s">
        <v>1368</v>
      </c>
      <c r="E722" s="207" t="s">
        <v>1845</v>
      </c>
      <c r="F722" s="216" t="s">
        <v>1850</v>
      </c>
      <c r="G722" s="207" t="s">
        <v>831</v>
      </c>
      <c r="H722" s="207" t="s">
        <v>2188</v>
      </c>
    </row>
    <row r="723" spans="1:8">
      <c r="A723" s="207" t="str">
        <f t="shared" si="11"/>
        <v>EFORL</v>
      </c>
      <c r="B723" s="207" t="s">
        <v>1685</v>
      </c>
      <c r="C723" s="207" t="s">
        <v>1405</v>
      </c>
      <c r="D723" s="207" t="s">
        <v>1404</v>
      </c>
      <c r="E723" s="207" t="s">
        <v>1429</v>
      </c>
      <c r="F723" s="216" t="s">
        <v>1405</v>
      </c>
      <c r="G723" s="207" t="s">
        <v>847</v>
      </c>
      <c r="H723" s="207" t="s">
        <v>847</v>
      </c>
    </row>
    <row r="724" spans="1:8">
      <c r="A724" s="207" t="str">
        <f t="shared" si="11"/>
        <v>HPT</v>
      </c>
      <c r="B724" s="207" t="s">
        <v>1686</v>
      </c>
      <c r="C724" s="207" t="s">
        <v>1836</v>
      </c>
      <c r="D724" s="207" t="s">
        <v>2416</v>
      </c>
      <c r="E724" s="207" t="s">
        <v>1180</v>
      </c>
      <c r="F724" s="216" t="s">
        <v>1836</v>
      </c>
      <c r="G724" s="207" t="s">
        <v>847</v>
      </c>
      <c r="H724" s="207" t="s">
        <v>847</v>
      </c>
    </row>
    <row r="725" spans="1:8">
      <c r="A725" s="207" t="str">
        <f t="shared" si="11"/>
        <v>IP</v>
      </c>
      <c r="B725" s="207" t="s">
        <v>1688</v>
      </c>
      <c r="C725" s="207" t="s">
        <v>771</v>
      </c>
      <c r="D725" s="207" t="s">
        <v>1262</v>
      </c>
      <c r="E725" s="207" t="s">
        <v>751</v>
      </c>
      <c r="F725" s="216" t="s">
        <v>771</v>
      </c>
      <c r="G725" s="207" t="s">
        <v>847</v>
      </c>
      <c r="H725" s="207" t="s">
        <v>847</v>
      </c>
    </row>
    <row r="726" spans="1:8">
      <c r="A726" s="207" t="str">
        <f t="shared" si="11"/>
        <v>JSP</v>
      </c>
      <c r="B726" s="207" t="s">
        <v>1930</v>
      </c>
      <c r="C726" s="207" t="s">
        <v>1185</v>
      </c>
      <c r="D726" s="207" t="s">
        <v>2097</v>
      </c>
      <c r="E726" s="207" t="s">
        <v>1185</v>
      </c>
      <c r="F726" s="216" t="s">
        <v>883</v>
      </c>
      <c r="G726" s="207" t="s">
        <v>856</v>
      </c>
      <c r="H726" s="207" t="s">
        <v>2146</v>
      </c>
    </row>
    <row r="727" spans="1:8">
      <c r="A727" s="207" t="str">
        <f t="shared" si="11"/>
        <v>JUBILE</v>
      </c>
      <c r="B727" s="207" t="s">
        <v>1689</v>
      </c>
      <c r="C727" s="207" t="s">
        <v>1087</v>
      </c>
      <c r="D727" s="207" t="s">
        <v>1087</v>
      </c>
      <c r="E727" s="207" t="s">
        <v>1871</v>
      </c>
      <c r="F727" s="216" t="s">
        <v>1087</v>
      </c>
      <c r="G727" s="207" t="s">
        <v>847</v>
      </c>
      <c r="H727" s="207" t="s">
        <v>847</v>
      </c>
    </row>
    <row r="728" spans="1:8">
      <c r="A728" s="207" t="str">
        <f t="shared" si="11"/>
        <v>MOONG</v>
      </c>
      <c r="B728" s="207" t="s">
        <v>1690</v>
      </c>
      <c r="C728" s="207" t="s">
        <v>1050</v>
      </c>
      <c r="D728" s="207" t="s">
        <v>1050</v>
      </c>
      <c r="E728" s="207" t="s">
        <v>1267</v>
      </c>
      <c r="F728" s="216" t="s">
        <v>1050</v>
      </c>
      <c r="G728" s="207" t="s">
        <v>856</v>
      </c>
      <c r="H728" s="207" t="s">
        <v>2011</v>
      </c>
    </row>
    <row r="729" spans="1:8">
      <c r="A729" s="207" t="str">
        <f t="shared" si="11"/>
        <v>NPK</v>
      </c>
      <c r="B729" s="207" t="s">
        <v>1691</v>
      </c>
      <c r="C729" s="207" t="s">
        <v>350</v>
      </c>
      <c r="D729" s="207" t="s">
        <v>350</v>
      </c>
      <c r="E729" s="207" t="s">
        <v>350</v>
      </c>
      <c r="F729" s="216" t="s">
        <v>350</v>
      </c>
      <c r="G729" s="207" t="s">
        <v>350</v>
      </c>
      <c r="H729" s="207" t="s">
        <v>350</v>
      </c>
    </row>
    <row r="730" spans="1:8">
      <c r="A730" s="207" t="str">
        <f t="shared" si="11"/>
        <v>SMD</v>
      </c>
      <c r="B730" s="207" t="s">
        <v>1693</v>
      </c>
      <c r="C730" s="207" t="s">
        <v>1018</v>
      </c>
      <c r="D730" s="207" t="s">
        <v>1019</v>
      </c>
      <c r="E730" s="207" t="s">
        <v>1018</v>
      </c>
      <c r="F730" s="216" t="s">
        <v>865</v>
      </c>
      <c r="G730" s="207" t="s">
        <v>842</v>
      </c>
      <c r="H730" s="207" t="s">
        <v>1020</v>
      </c>
    </row>
    <row r="731" spans="1:8">
      <c r="A731" s="207" t="str">
        <f t="shared" si="11"/>
        <v>TM</v>
      </c>
      <c r="B731" s="207" t="s">
        <v>108</v>
      </c>
      <c r="C731" s="207" t="s">
        <v>1073</v>
      </c>
      <c r="D731" s="207" t="s">
        <v>1073</v>
      </c>
      <c r="E731" s="207" t="s">
        <v>1212</v>
      </c>
      <c r="F731" s="216" t="s">
        <v>1212</v>
      </c>
      <c r="G731" s="207" t="s">
        <v>847</v>
      </c>
      <c r="H731" s="207" t="s">
        <v>847</v>
      </c>
    </row>
    <row r="732" spans="1:8">
      <c r="A732" s="207" t="str">
        <f t="shared" si="11"/>
        <v>WINMED</v>
      </c>
      <c r="B732" s="207" t="s">
        <v>1695</v>
      </c>
      <c r="C732" s="207" t="s">
        <v>915</v>
      </c>
      <c r="D732" s="207" t="s">
        <v>915</v>
      </c>
      <c r="E732" s="207" t="s">
        <v>1057</v>
      </c>
      <c r="F732" s="216" t="s">
        <v>1057</v>
      </c>
      <c r="G732" s="207" t="s">
        <v>920</v>
      </c>
      <c r="H732" s="207" t="s">
        <v>1201</v>
      </c>
    </row>
    <row r="733" spans="1:8">
      <c r="A733" s="207" t="str">
        <f t="shared" si="11"/>
        <v>ACAP</v>
      </c>
      <c r="B733" s="207" t="s">
        <v>1696</v>
      </c>
      <c r="C733" s="207">
        <v>0.56000000000000005</v>
      </c>
      <c r="D733" s="207">
        <v>0.56000000000000005</v>
      </c>
      <c r="E733" s="207">
        <v>0.56000000000000005</v>
      </c>
      <c r="F733" s="216">
        <v>0.56000000000000005</v>
      </c>
      <c r="G733" s="207">
        <v>0</v>
      </c>
      <c r="H733" s="207">
        <v>0</v>
      </c>
    </row>
    <row r="734" spans="1:8">
      <c r="A734" s="207" t="str">
        <f t="shared" si="11"/>
        <v>AF</v>
      </c>
      <c r="B734" s="207" t="s">
        <v>1697</v>
      </c>
      <c r="C734" s="207">
        <v>0.95</v>
      </c>
      <c r="D734" s="207">
        <v>0.95</v>
      </c>
      <c r="E734" s="207">
        <v>0.95</v>
      </c>
      <c r="F734" s="216">
        <v>0.95</v>
      </c>
      <c r="G734" s="207">
        <v>0</v>
      </c>
      <c r="H734" s="207">
        <v>0</v>
      </c>
    </row>
    <row r="735" spans="1:8">
      <c r="A735" s="207" t="str">
        <f t="shared" si="11"/>
        <v>AIRA</v>
      </c>
      <c r="B735" s="207" t="s">
        <v>1698</v>
      </c>
      <c r="F735" s="216"/>
    </row>
    <row r="736" spans="1:8">
      <c r="A736" s="207" t="str">
        <f t="shared" si="11"/>
        <v>ASN</v>
      </c>
      <c r="B736" s="207" t="s">
        <v>1699</v>
      </c>
      <c r="C736" s="207">
        <v>3.14</v>
      </c>
      <c r="D736" s="207">
        <v>3.14</v>
      </c>
      <c r="E736" s="207">
        <v>3.1</v>
      </c>
      <c r="F736" s="216">
        <v>3.14</v>
      </c>
      <c r="G736" s="207">
        <v>0.02</v>
      </c>
      <c r="H736" s="207">
        <v>0.64</v>
      </c>
    </row>
    <row r="737" spans="1:8">
      <c r="A737" s="207" t="str">
        <f t="shared" si="11"/>
        <v>BROOK</v>
      </c>
      <c r="B737" s="207" t="s">
        <v>1700</v>
      </c>
      <c r="C737" s="207">
        <v>0.42</v>
      </c>
      <c r="D737" s="207">
        <v>0.44</v>
      </c>
      <c r="E737" s="207">
        <v>0.42</v>
      </c>
      <c r="F737" s="216">
        <v>0.44</v>
      </c>
      <c r="G737" s="207">
        <v>0.02</v>
      </c>
      <c r="H737" s="207">
        <v>4.76</v>
      </c>
    </row>
    <row r="738" spans="1:8">
      <c r="A738" s="207" t="str">
        <f t="shared" si="11"/>
        <v>GCAP</v>
      </c>
      <c r="B738" s="207" t="s">
        <v>1701</v>
      </c>
      <c r="C738" s="207">
        <v>1.24</v>
      </c>
      <c r="D738" s="207">
        <v>1.25</v>
      </c>
      <c r="E738" s="207">
        <v>1.24</v>
      </c>
      <c r="F738" s="216">
        <v>1.25</v>
      </c>
      <c r="G738" s="207">
        <v>0.02</v>
      </c>
      <c r="H738" s="207">
        <v>1.63</v>
      </c>
    </row>
    <row r="739" spans="1:8">
      <c r="A739" s="207" t="str">
        <f t="shared" si="11"/>
        <v>KCC</v>
      </c>
      <c r="B739" s="207" t="s">
        <v>1702</v>
      </c>
      <c r="C739" s="207">
        <v>7.25</v>
      </c>
      <c r="D739" s="207">
        <v>7.4</v>
      </c>
      <c r="E739" s="207">
        <v>7.2</v>
      </c>
      <c r="F739" s="216">
        <v>7.3</v>
      </c>
      <c r="G739" s="207">
        <v>0.05</v>
      </c>
      <c r="H739" s="207">
        <v>0.69</v>
      </c>
    </row>
    <row r="740" spans="1:8">
      <c r="A740" s="207" t="str">
        <f t="shared" si="11"/>
        <v>LIT</v>
      </c>
      <c r="B740" s="207" t="s">
        <v>1703</v>
      </c>
      <c r="C740" s="207">
        <v>1.68</v>
      </c>
      <c r="D740" s="207">
        <v>1.68</v>
      </c>
      <c r="E740" s="207">
        <v>1.67</v>
      </c>
      <c r="F740" s="216">
        <v>1.67</v>
      </c>
      <c r="G740" s="207">
        <v>0.02</v>
      </c>
      <c r="H740" s="207">
        <v>1.21</v>
      </c>
    </row>
    <row r="741" spans="1:8">
      <c r="A741" s="207" t="str">
        <f t="shared" si="11"/>
        <v>MITSIB</v>
      </c>
      <c r="B741" s="207" t="s">
        <v>1704</v>
      </c>
      <c r="C741" s="207">
        <v>1.06</v>
      </c>
      <c r="D741" s="207">
        <v>1.08</v>
      </c>
      <c r="E741" s="207">
        <v>1.05</v>
      </c>
      <c r="F741" s="216">
        <v>1.07</v>
      </c>
      <c r="G741" s="207">
        <v>0</v>
      </c>
      <c r="H741" s="207">
        <v>0</v>
      </c>
    </row>
    <row r="742" spans="1:8">
      <c r="A742" s="207" t="str">
        <f t="shared" si="11"/>
        <v>SGF</v>
      </c>
      <c r="B742" s="207" t="s">
        <v>1705</v>
      </c>
      <c r="C742" s="207">
        <v>0.74</v>
      </c>
      <c r="D742" s="207">
        <v>0.75</v>
      </c>
      <c r="E742" s="207">
        <v>0.73</v>
      </c>
      <c r="F742" s="216">
        <v>0.75</v>
      </c>
      <c r="G742" s="207">
        <v>0.01</v>
      </c>
      <c r="H742" s="207">
        <v>1.35</v>
      </c>
    </row>
    <row r="743" spans="1:8">
      <c r="A743" s="207" t="str">
        <f t="shared" si="11"/>
        <v>TQR</v>
      </c>
      <c r="B743" s="207" t="s">
        <v>1706</v>
      </c>
      <c r="C743" s="207">
        <v>12.6</v>
      </c>
      <c r="D743" s="207">
        <v>12.6</v>
      </c>
      <c r="E743" s="207">
        <v>12.4</v>
      </c>
      <c r="F743" s="216">
        <v>12.5</v>
      </c>
      <c r="G743" s="207">
        <v>0</v>
      </c>
      <c r="H743" s="207">
        <v>0</v>
      </c>
    </row>
    <row r="744" spans="1:8">
      <c r="A744" s="207" t="str">
        <f t="shared" si="11"/>
        <v>ADB</v>
      </c>
      <c r="B744" s="207" t="s">
        <v>1707</v>
      </c>
      <c r="C744" s="207">
        <v>1.25</v>
      </c>
      <c r="D744" s="207">
        <v>1.28</v>
      </c>
      <c r="E744" s="207">
        <v>1.25</v>
      </c>
      <c r="F744" s="216">
        <v>1.27</v>
      </c>
      <c r="G744" s="207">
        <v>0.02</v>
      </c>
      <c r="H744" s="207">
        <v>1.6</v>
      </c>
    </row>
    <row r="745" spans="1:8">
      <c r="A745" s="207" t="str">
        <f t="shared" si="11"/>
        <v>BM</v>
      </c>
      <c r="B745" s="207" t="s">
        <v>1708</v>
      </c>
      <c r="C745" s="207">
        <v>4.5599999999999996</v>
      </c>
      <c r="D745" s="207">
        <v>4.5999999999999996</v>
      </c>
      <c r="E745" s="207">
        <v>4.54</v>
      </c>
      <c r="F745" s="216">
        <v>4.58</v>
      </c>
      <c r="G745" s="207">
        <v>0</v>
      </c>
      <c r="H745" s="207">
        <v>0</v>
      </c>
    </row>
    <row r="746" spans="1:8">
      <c r="A746" s="207" t="str">
        <f t="shared" si="11"/>
        <v>CHO</v>
      </c>
      <c r="B746" s="207" t="s">
        <v>1709</v>
      </c>
      <c r="C746" s="207">
        <v>0.38</v>
      </c>
      <c r="D746" s="207">
        <v>0.39</v>
      </c>
      <c r="E746" s="207">
        <v>0.37</v>
      </c>
      <c r="F746" s="216">
        <v>0.38</v>
      </c>
      <c r="G746" s="207">
        <v>0</v>
      </c>
      <c r="H746" s="207">
        <v>0</v>
      </c>
    </row>
    <row r="747" spans="1:8">
      <c r="A747" s="207" t="str">
        <f t="shared" si="11"/>
        <v>CHOW</v>
      </c>
      <c r="B747" s="207" t="s">
        <v>1710</v>
      </c>
      <c r="C747" s="207">
        <v>3.14</v>
      </c>
      <c r="D747" s="207">
        <v>3.16</v>
      </c>
      <c r="E747" s="207">
        <v>3.14</v>
      </c>
      <c r="F747" s="216">
        <v>3.14</v>
      </c>
      <c r="G747" s="207">
        <v>-0.04</v>
      </c>
      <c r="H747" s="207">
        <v>-1.26</v>
      </c>
    </row>
    <row r="748" spans="1:8">
      <c r="A748" s="207" t="str">
        <f t="shared" si="11"/>
        <v>CIG</v>
      </c>
      <c r="B748" s="207" t="s">
        <v>1931</v>
      </c>
      <c r="C748" s="207">
        <v>0.48</v>
      </c>
      <c r="D748" s="207">
        <v>0.48</v>
      </c>
      <c r="E748" s="207">
        <v>0.47</v>
      </c>
      <c r="F748" s="216">
        <v>0.48</v>
      </c>
      <c r="G748" s="207">
        <v>0</v>
      </c>
      <c r="H748" s="207">
        <v>0</v>
      </c>
    </row>
    <row r="749" spans="1:8">
      <c r="A749" s="207" t="str">
        <f t="shared" si="11"/>
        <v>COLOR</v>
      </c>
      <c r="B749" s="207" t="s">
        <v>1711</v>
      </c>
      <c r="C749" s="207">
        <v>1.69</v>
      </c>
      <c r="D749" s="207">
        <v>1.73</v>
      </c>
      <c r="E749" s="207">
        <v>1.64</v>
      </c>
      <c r="F749" s="216">
        <v>1.65</v>
      </c>
      <c r="G749" s="207">
        <v>0.03</v>
      </c>
      <c r="H749" s="207">
        <v>1.85</v>
      </c>
    </row>
    <row r="750" spans="1:8">
      <c r="A750" s="207" t="str">
        <f t="shared" si="11"/>
        <v>CPR</v>
      </c>
      <c r="B750" s="207" t="s">
        <v>1712</v>
      </c>
      <c r="C750" s="207">
        <v>5.2</v>
      </c>
      <c r="D750" s="207">
        <v>5.35</v>
      </c>
      <c r="E750" s="207">
        <v>5.0999999999999996</v>
      </c>
      <c r="F750" s="216">
        <v>5.25</v>
      </c>
      <c r="G750" s="207">
        <v>0.05</v>
      </c>
      <c r="H750" s="207">
        <v>0.96</v>
      </c>
    </row>
    <row r="751" spans="1:8">
      <c r="A751" s="207" t="str">
        <f t="shared" si="11"/>
        <v>FPI</v>
      </c>
      <c r="B751" s="207" t="s">
        <v>1713</v>
      </c>
      <c r="C751" s="207">
        <v>3.36</v>
      </c>
      <c r="D751" s="207">
        <v>3.4</v>
      </c>
      <c r="E751" s="207">
        <v>3.34</v>
      </c>
      <c r="F751" s="216">
        <v>3.38</v>
      </c>
      <c r="G751" s="207">
        <v>0.06</v>
      </c>
      <c r="H751" s="207">
        <v>1.81</v>
      </c>
    </row>
    <row r="752" spans="1:8">
      <c r="A752" s="207" t="str">
        <f t="shared" si="11"/>
        <v>GTB</v>
      </c>
      <c r="B752" s="207" t="s">
        <v>1714</v>
      </c>
      <c r="C752" s="207">
        <v>0.73</v>
      </c>
      <c r="D752" s="207">
        <v>0.73</v>
      </c>
      <c r="E752" s="207">
        <v>0.73</v>
      </c>
      <c r="F752" s="216">
        <v>0.73</v>
      </c>
      <c r="G752" s="207">
        <v>0.02</v>
      </c>
      <c r="H752" s="207">
        <v>2.82</v>
      </c>
    </row>
    <row r="753" spans="1:8">
      <c r="A753" s="207" t="str">
        <f t="shared" si="11"/>
        <v>KCM</v>
      </c>
      <c r="B753" s="207" t="s">
        <v>1715</v>
      </c>
      <c r="C753" s="207">
        <v>0.64</v>
      </c>
      <c r="D753" s="207">
        <v>0.64</v>
      </c>
      <c r="E753" s="207">
        <v>0.63</v>
      </c>
      <c r="F753" s="216">
        <v>0.63</v>
      </c>
      <c r="G753" s="207">
        <v>-0.02</v>
      </c>
      <c r="H753" s="207">
        <v>-3.08</v>
      </c>
    </row>
    <row r="754" spans="1:8">
      <c r="A754" s="207" t="str">
        <f t="shared" si="11"/>
        <v>KJL</v>
      </c>
      <c r="B754" s="207" t="s">
        <v>1932</v>
      </c>
      <c r="C754" s="207">
        <v>15.5</v>
      </c>
      <c r="D754" s="207">
        <v>16.399999999999999</v>
      </c>
      <c r="E754" s="207">
        <v>15.4</v>
      </c>
      <c r="F754" s="216">
        <v>16.3</v>
      </c>
      <c r="G754" s="207">
        <v>0.8</v>
      </c>
      <c r="H754" s="207">
        <v>5.16</v>
      </c>
    </row>
    <row r="755" spans="1:8">
      <c r="A755" s="207" t="str">
        <f t="shared" si="11"/>
        <v>KUMWEL</v>
      </c>
      <c r="B755" s="207" t="s">
        <v>1716</v>
      </c>
      <c r="C755" s="207">
        <v>2.2999999999999998</v>
      </c>
      <c r="D755" s="207">
        <v>2.2999999999999998</v>
      </c>
      <c r="E755" s="207">
        <v>2.2799999999999998</v>
      </c>
      <c r="F755" s="216">
        <v>2.2799999999999998</v>
      </c>
      <c r="G755" s="207">
        <v>0</v>
      </c>
      <c r="H755" s="207">
        <v>0</v>
      </c>
    </row>
    <row r="756" spans="1:8">
      <c r="A756" s="207" t="str">
        <f t="shared" si="11"/>
        <v>KWM</v>
      </c>
      <c r="B756" s="207" t="s">
        <v>1717</v>
      </c>
      <c r="C756" s="207">
        <v>2.5</v>
      </c>
      <c r="D756" s="207">
        <v>2.54</v>
      </c>
      <c r="E756" s="207">
        <v>2.5</v>
      </c>
      <c r="F756" s="216">
        <v>2.5</v>
      </c>
      <c r="G756" s="207">
        <v>0</v>
      </c>
      <c r="H756" s="207">
        <v>0</v>
      </c>
    </row>
    <row r="757" spans="1:8">
      <c r="A757" s="207" t="str">
        <f t="shared" si="11"/>
        <v>MBAX</v>
      </c>
      <c r="B757" s="207" t="s">
        <v>1718</v>
      </c>
      <c r="C757" s="207">
        <v>5.3</v>
      </c>
      <c r="D757" s="207">
        <v>5.3</v>
      </c>
      <c r="E757" s="207">
        <v>5.25</v>
      </c>
      <c r="F757" s="216">
        <v>5.25</v>
      </c>
      <c r="G757" s="207">
        <v>-0.05</v>
      </c>
      <c r="H757" s="207">
        <v>-0.94</v>
      </c>
    </row>
    <row r="758" spans="1:8">
      <c r="A758" s="207" t="str">
        <f t="shared" si="11"/>
        <v>MGT</v>
      </c>
      <c r="B758" s="207" t="s">
        <v>193</v>
      </c>
      <c r="C758" s="207">
        <v>3.32</v>
      </c>
      <c r="D758" s="207">
        <v>3.32</v>
      </c>
      <c r="E758" s="207">
        <v>3.3</v>
      </c>
      <c r="F758" s="216">
        <v>3.32</v>
      </c>
      <c r="G758" s="207">
        <v>0.02</v>
      </c>
      <c r="H758" s="207">
        <v>0.61</v>
      </c>
    </row>
    <row r="759" spans="1:8">
      <c r="A759" s="207" t="str">
        <f t="shared" si="11"/>
        <v>NDR</v>
      </c>
      <c r="B759" s="207" t="s">
        <v>1719</v>
      </c>
      <c r="C759" s="207">
        <v>2.1</v>
      </c>
      <c r="D759" s="207">
        <v>2.1</v>
      </c>
      <c r="E759" s="207">
        <v>2.08</v>
      </c>
      <c r="F759" s="216">
        <v>2.08</v>
      </c>
      <c r="G759" s="207">
        <v>0.04</v>
      </c>
      <c r="H759" s="207">
        <v>1.96</v>
      </c>
    </row>
    <row r="760" spans="1:8">
      <c r="A760" s="207" t="str">
        <f t="shared" si="11"/>
        <v>PACO</v>
      </c>
      <c r="B760" s="207" t="s">
        <v>1720</v>
      </c>
      <c r="C760" s="207">
        <v>2.76</v>
      </c>
      <c r="D760" s="207">
        <v>2.76</v>
      </c>
      <c r="E760" s="207">
        <v>2.74</v>
      </c>
      <c r="F760" s="216">
        <v>2.74</v>
      </c>
      <c r="G760" s="207">
        <v>-0.04</v>
      </c>
      <c r="H760" s="207">
        <v>-1.44</v>
      </c>
    </row>
    <row r="761" spans="1:8">
      <c r="A761" s="207" t="str">
        <f t="shared" si="11"/>
        <v>PDG</v>
      </c>
      <c r="B761" s="207" t="s">
        <v>1721</v>
      </c>
      <c r="F761" s="216"/>
    </row>
    <row r="762" spans="1:8">
      <c r="A762" s="207" t="str">
        <f t="shared" si="11"/>
        <v>PIMO</v>
      </c>
      <c r="B762" s="207" t="s">
        <v>1722</v>
      </c>
      <c r="C762" s="207">
        <v>3.04</v>
      </c>
      <c r="D762" s="207">
        <v>3.04</v>
      </c>
      <c r="E762" s="207">
        <v>3.02</v>
      </c>
      <c r="F762" s="216">
        <v>3.04</v>
      </c>
      <c r="G762" s="207">
        <v>0.02</v>
      </c>
      <c r="H762" s="207">
        <v>0.66</v>
      </c>
    </row>
    <row r="763" spans="1:8">
      <c r="A763" s="207" t="str">
        <f t="shared" si="11"/>
        <v>PJW</v>
      </c>
      <c r="B763" s="207" t="s">
        <v>1723</v>
      </c>
      <c r="C763" s="207">
        <v>4.12</v>
      </c>
      <c r="D763" s="207">
        <v>4.12</v>
      </c>
      <c r="E763" s="207">
        <v>4.0999999999999996</v>
      </c>
      <c r="F763" s="216">
        <v>4.12</v>
      </c>
      <c r="G763" s="207">
        <v>0.04</v>
      </c>
      <c r="H763" s="207">
        <v>0.98</v>
      </c>
    </row>
    <row r="764" spans="1:8">
      <c r="A764" s="207" t="str">
        <f t="shared" si="11"/>
        <v>PPM</v>
      </c>
      <c r="B764" s="207" t="s">
        <v>1724</v>
      </c>
      <c r="C764" s="207">
        <v>2.16</v>
      </c>
      <c r="D764" s="207">
        <v>2.1800000000000002</v>
      </c>
      <c r="E764" s="207">
        <v>2.16</v>
      </c>
      <c r="F764" s="216">
        <v>2.1800000000000002</v>
      </c>
      <c r="G764" s="207">
        <v>0.04</v>
      </c>
      <c r="H764" s="207">
        <v>1.87</v>
      </c>
    </row>
    <row r="765" spans="1:8">
      <c r="A765" s="207" t="str">
        <f t="shared" si="11"/>
        <v>PRAPAT</v>
      </c>
      <c r="B765" s="207" t="s">
        <v>1725</v>
      </c>
      <c r="C765" s="207">
        <v>1.54</v>
      </c>
      <c r="D765" s="207">
        <v>1.56</v>
      </c>
      <c r="E765" s="207">
        <v>1.53</v>
      </c>
      <c r="F765" s="216">
        <v>1.56</v>
      </c>
      <c r="G765" s="207">
        <v>0.02</v>
      </c>
      <c r="H765" s="207">
        <v>1.3</v>
      </c>
    </row>
    <row r="766" spans="1:8">
      <c r="A766" s="207" t="str">
        <f t="shared" si="11"/>
        <v>RWI</v>
      </c>
      <c r="B766" s="207" t="s">
        <v>1726</v>
      </c>
      <c r="C766" s="207">
        <v>0.88</v>
      </c>
      <c r="D766" s="207">
        <v>0.89</v>
      </c>
      <c r="E766" s="207">
        <v>0.88</v>
      </c>
      <c r="F766" s="216">
        <v>0.89</v>
      </c>
      <c r="G766" s="207">
        <v>0.01</v>
      </c>
      <c r="H766" s="207">
        <v>1.1399999999999999</v>
      </c>
    </row>
    <row r="767" spans="1:8">
      <c r="A767" s="207" t="str">
        <f t="shared" si="11"/>
        <v>SALEE</v>
      </c>
      <c r="B767" s="207" t="s">
        <v>1727</v>
      </c>
      <c r="C767" s="207">
        <v>1.19</v>
      </c>
      <c r="D767" s="207">
        <v>1.21</v>
      </c>
      <c r="E767" s="207">
        <v>1.19</v>
      </c>
      <c r="F767" s="216">
        <v>1.21</v>
      </c>
      <c r="G767" s="207">
        <v>0.02</v>
      </c>
      <c r="H767" s="207">
        <v>1.68</v>
      </c>
    </row>
    <row r="768" spans="1:8">
      <c r="A768" s="207" t="str">
        <f t="shared" si="11"/>
        <v>SANKO</v>
      </c>
      <c r="B768" s="207" t="s">
        <v>1728</v>
      </c>
      <c r="C768" s="207">
        <v>1.27</v>
      </c>
      <c r="D768" s="207">
        <v>1.29</v>
      </c>
      <c r="E768" s="207">
        <v>1.27</v>
      </c>
      <c r="F768" s="216">
        <v>1.27</v>
      </c>
      <c r="G768" s="207">
        <v>-0.02</v>
      </c>
      <c r="H768" s="207">
        <v>-1.55</v>
      </c>
    </row>
    <row r="769" spans="1:8">
      <c r="A769" s="207" t="str">
        <f t="shared" si="11"/>
        <v>SELIC</v>
      </c>
      <c r="B769" s="207" t="s">
        <v>1729</v>
      </c>
      <c r="C769" s="207">
        <v>2.94</v>
      </c>
      <c r="D769" s="207">
        <v>2.94</v>
      </c>
      <c r="E769" s="207">
        <v>2.88</v>
      </c>
      <c r="F769" s="216">
        <v>2.92</v>
      </c>
      <c r="G769" s="207">
        <v>-0.04</v>
      </c>
      <c r="H769" s="207">
        <v>-1.35</v>
      </c>
    </row>
    <row r="770" spans="1:8">
      <c r="A770" s="207" t="str">
        <f t="shared" ref="A770:A833" si="12">IFERROR(LEFT(B770,FIND("&lt;",B770)-2),TRIM(B770))</f>
        <v>SFT</v>
      </c>
      <c r="B770" s="207" t="s">
        <v>323</v>
      </c>
      <c r="C770" s="207">
        <v>5</v>
      </c>
      <c r="D770" s="207">
        <v>5</v>
      </c>
      <c r="E770" s="207">
        <v>5</v>
      </c>
      <c r="F770" s="216">
        <v>5</v>
      </c>
      <c r="G770" s="207">
        <v>-0.05</v>
      </c>
      <c r="H770" s="207">
        <v>-0.99</v>
      </c>
    </row>
    <row r="771" spans="1:8">
      <c r="A771" s="207" t="str">
        <f t="shared" si="12"/>
        <v>STP</v>
      </c>
      <c r="B771" s="207" t="s">
        <v>1730</v>
      </c>
      <c r="C771" s="207">
        <v>17.2</v>
      </c>
      <c r="D771" s="207">
        <v>17.2</v>
      </c>
      <c r="E771" s="207">
        <v>16.899999999999999</v>
      </c>
      <c r="F771" s="216">
        <v>17</v>
      </c>
      <c r="G771" s="207">
        <v>-0.2</v>
      </c>
      <c r="H771" s="207">
        <v>-1.1599999999999999</v>
      </c>
    </row>
    <row r="772" spans="1:8">
      <c r="A772" s="207" t="str">
        <f t="shared" si="12"/>
        <v>SWC</v>
      </c>
      <c r="B772" s="207" t="s">
        <v>1731</v>
      </c>
      <c r="F772" s="216"/>
    </row>
    <row r="773" spans="1:8">
      <c r="A773" s="207" t="str">
        <f t="shared" si="12"/>
        <v>TMC</v>
      </c>
      <c r="B773" s="207" t="s">
        <v>1732</v>
      </c>
      <c r="C773" s="207">
        <v>2.1800000000000002</v>
      </c>
      <c r="D773" s="207">
        <v>2.2999999999999998</v>
      </c>
      <c r="E773" s="207">
        <v>2.16</v>
      </c>
      <c r="F773" s="216">
        <v>2.2599999999999998</v>
      </c>
      <c r="G773" s="207">
        <v>0.08</v>
      </c>
      <c r="H773" s="207">
        <v>3.67</v>
      </c>
    </row>
    <row r="774" spans="1:8">
      <c r="A774" s="207" t="str">
        <f t="shared" si="12"/>
        <v>TMI</v>
      </c>
      <c r="B774" s="207" t="s">
        <v>1733</v>
      </c>
      <c r="C774" s="207">
        <v>1.69</v>
      </c>
      <c r="D774" s="207">
        <v>1.7</v>
      </c>
      <c r="E774" s="207">
        <v>1.67</v>
      </c>
      <c r="F774" s="216">
        <v>1.67</v>
      </c>
      <c r="G774" s="207">
        <v>0</v>
      </c>
      <c r="H774" s="207">
        <v>0</v>
      </c>
    </row>
    <row r="775" spans="1:8">
      <c r="A775" s="207" t="str">
        <f t="shared" si="12"/>
        <v>TMW</v>
      </c>
      <c r="B775" s="207" t="s">
        <v>1734</v>
      </c>
      <c r="F775" s="216"/>
    </row>
    <row r="776" spans="1:8">
      <c r="A776" s="207" t="str">
        <f t="shared" si="12"/>
        <v>TPLAS</v>
      </c>
      <c r="B776" s="207" t="s">
        <v>1735</v>
      </c>
      <c r="C776" s="207">
        <v>2.9</v>
      </c>
      <c r="D776" s="207">
        <v>2.94</v>
      </c>
      <c r="E776" s="207">
        <v>2.9</v>
      </c>
      <c r="F776" s="216">
        <v>2.92</v>
      </c>
      <c r="G776" s="207">
        <v>0.02</v>
      </c>
      <c r="H776" s="207">
        <v>0.69</v>
      </c>
    </row>
    <row r="777" spans="1:8">
      <c r="A777" s="207" t="str">
        <f t="shared" si="12"/>
        <v>TRV</v>
      </c>
      <c r="B777" s="207" t="s">
        <v>1736</v>
      </c>
      <c r="C777" s="207">
        <v>3.88</v>
      </c>
      <c r="D777" s="207">
        <v>3.88</v>
      </c>
      <c r="E777" s="207">
        <v>3.88</v>
      </c>
      <c r="F777" s="216">
        <v>3.88</v>
      </c>
      <c r="G777" s="207">
        <v>0</v>
      </c>
      <c r="H777" s="207">
        <v>0</v>
      </c>
    </row>
    <row r="778" spans="1:8">
      <c r="A778" s="207" t="str">
        <f t="shared" si="12"/>
        <v>UBIS</v>
      </c>
      <c r="B778" s="207" t="s">
        <v>1737</v>
      </c>
      <c r="C778" s="207">
        <v>3.72</v>
      </c>
      <c r="D778" s="207">
        <v>3.74</v>
      </c>
      <c r="E778" s="207">
        <v>3.72</v>
      </c>
      <c r="F778" s="216">
        <v>3.74</v>
      </c>
      <c r="G778" s="207">
        <v>0.02</v>
      </c>
      <c r="H778" s="207">
        <v>0.54</v>
      </c>
    </row>
    <row r="779" spans="1:8">
      <c r="A779" s="207" t="str">
        <f t="shared" si="12"/>
        <v>UEC</v>
      </c>
      <c r="B779" s="207" t="s">
        <v>1738</v>
      </c>
      <c r="F779" s="216"/>
    </row>
    <row r="780" spans="1:8">
      <c r="A780" s="207" t="str">
        <f t="shared" si="12"/>
        <v>UKEM</v>
      </c>
      <c r="B780" s="207" t="s">
        <v>1739</v>
      </c>
      <c r="C780" s="207">
        <v>1.49</v>
      </c>
      <c r="D780" s="207">
        <v>1.52</v>
      </c>
      <c r="E780" s="207">
        <v>1.49</v>
      </c>
      <c r="F780" s="216">
        <v>1.52</v>
      </c>
      <c r="G780" s="207">
        <v>0.02</v>
      </c>
      <c r="H780" s="207">
        <v>1.33</v>
      </c>
    </row>
    <row r="781" spans="1:8">
      <c r="A781" s="207" t="str">
        <f t="shared" si="12"/>
        <v>UREKA</v>
      </c>
      <c r="B781" s="207" t="s">
        <v>1740</v>
      </c>
      <c r="C781" s="207">
        <v>1.29</v>
      </c>
      <c r="D781" s="207">
        <v>1.3</v>
      </c>
      <c r="E781" s="207">
        <v>1.28</v>
      </c>
      <c r="F781" s="216">
        <v>1.3</v>
      </c>
      <c r="G781" s="207">
        <v>0.01</v>
      </c>
      <c r="H781" s="207">
        <v>0.78</v>
      </c>
    </row>
    <row r="782" spans="1:8">
      <c r="A782" s="207" t="str">
        <f t="shared" si="12"/>
        <v>YUASA</v>
      </c>
      <c r="B782" s="207" t="s">
        <v>1741</v>
      </c>
      <c r="C782" s="207">
        <v>13.8</v>
      </c>
      <c r="D782" s="207">
        <v>13.8</v>
      </c>
      <c r="E782" s="207">
        <v>13.7</v>
      </c>
      <c r="F782" s="216">
        <v>13.7</v>
      </c>
      <c r="G782" s="207">
        <v>0</v>
      </c>
      <c r="H782" s="207">
        <v>0</v>
      </c>
    </row>
    <row r="783" spans="1:8">
      <c r="A783" s="207" t="str">
        <f t="shared" si="12"/>
        <v>ZIGA</v>
      </c>
      <c r="B783" s="207" t="s">
        <v>1742</v>
      </c>
      <c r="C783" s="207">
        <v>3.7</v>
      </c>
      <c r="D783" s="207">
        <v>3.72</v>
      </c>
      <c r="E783" s="207">
        <v>3.66</v>
      </c>
      <c r="F783" s="216">
        <v>3.7</v>
      </c>
      <c r="G783" s="207">
        <v>0.06</v>
      </c>
      <c r="H783" s="207">
        <v>1.65</v>
      </c>
    </row>
    <row r="784" spans="1:8">
      <c r="A784" s="207" t="str">
        <f t="shared" si="12"/>
        <v>24CS</v>
      </c>
      <c r="B784" s="207" t="s">
        <v>1933</v>
      </c>
      <c r="C784" s="207" t="s">
        <v>1014</v>
      </c>
      <c r="D784" s="207" t="s">
        <v>1966</v>
      </c>
      <c r="E784" s="207" t="s">
        <v>897</v>
      </c>
      <c r="F784" s="216" t="s">
        <v>895</v>
      </c>
      <c r="G784" s="207" t="s">
        <v>838</v>
      </c>
      <c r="H784" s="207" t="s">
        <v>2105</v>
      </c>
    </row>
    <row r="785" spans="1:8">
      <c r="A785" s="207" t="str">
        <f t="shared" si="12"/>
        <v>A5</v>
      </c>
      <c r="B785" s="207" t="s">
        <v>1743</v>
      </c>
      <c r="C785" s="207" t="s">
        <v>895</v>
      </c>
      <c r="D785" s="207" t="s">
        <v>1075</v>
      </c>
      <c r="E785" s="207" t="s">
        <v>2097</v>
      </c>
      <c r="F785" s="216" t="s">
        <v>1014</v>
      </c>
      <c r="G785" s="207" t="s">
        <v>880</v>
      </c>
      <c r="H785" s="207" t="s">
        <v>2417</v>
      </c>
    </row>
    <row r="786" spans="1:8">
      <c r="A786" s="207" t="str">
        <f t="shared" si="12"/>
        <v>ALL</v>
      </c>
      <c r="B786" s="207" t="s">
        <v>1744</v>
      </c>
      <c r="C786" s="207" t="s">
        <v>1405</v>
      </c>
      <c r="D786" s="207" t="s">
        <v>1405</v>
      </c>
      <c r="E786" s="207" t="s">
        <v>1247</v>
      </c>
      <c r="F786" s="216" t="s">
        <v>1429</v>
      </c>
      <c r="G786" s="207" t="s">
        <v>847</v>
      </c>
      <c r="H786" s="207" t="s">
        <v>847</v>
      </c>
    </row>
    <row r="787" spans="1:8">
      <c r="A787" s="207" t="str">
        <f t="shared" si="12"/>
        <v>ARIN</v>
      </c>
      <c r="B787" s="207" t="s">
        <v>1745</v>
      </c>
      <c r="C787" s="207" t="s">
        <v>873</v>
      </c>
      <c r="D787" s="207" t="s">
        <v>873</v>
      </c>
      <c r="E787" s="207" t="s">
        <v>901</v>
      </c>
      <c r="F787" s="216" t="s">
        <v>875</v>
      </c>
      <c r="G787" s="207" t="s">
        <v>876</v>
      </c>
      <c r="H787" s="207" t="s">
        <v>2314</v>
      </c>
    </row>
    <row r="788" spans="1:8">
      <c r="A788" s="207" t="str">
        <f t="shared" si="12"/>
        <v>ARROW</v>
      </c>
      <c r="B788" s="207" t="s">
        <v>1746</v>
      </c>
      <c r="C788" s="207" t="s">
        <v>932</v>
      </c>
      <c r="D788" s="207" t="s">
        <v>932</v>
      </c>
      <c r="E788" s="207" t="s">
        <v>932</v>
      </c>
      <c r="F788" s="216" t="s">
        <v>932</v>
      </c>
      <c r="G788" s="207" t="s">
        <v>847</v>
      </c>
      <c r="H788" s="207" t="s">
        <v>847</v>
      </c>
    </row>
    <row r="789" spans="1:8">
      <c r="A789" s="207" t="str">
        <f t="shared" si="12"/>
        <v>BC</v>
      </c>
      <c r="B789" s="207" t="s">
        <v>1747</v>
      </c>
      <c r="C789" s="207" t="s">
        <v>1886</v>
      </c>
      <c r="D789" s="207" t="s">
        <v>1886</v>
      </c>
      <c r="E789" s="207" t="s">
        <v>1885</v>
      </c>
      <c r="F789" s="216" t="s">
        <v>1886</v>
      </c>
      <c r="G789" s="207" t="s">
        <v>847</v>
      </c>
      <c r="H789" s="207" t="s">
        <v>847</v>
      </c>
    </row>
    <row r="790" spans="1:8">
      <c r="A790" s="207" t="str">
        <f t="shared" si="12"/>
        <v>BLESS</v>
      </c>
      <c r="B790" s="207" t="s">
        <v>1934</v>
      </c>
      <c r="C790" s="207" t="s">
        <v>1180</v>
      </c>
      <c r="D790" s="207" t="s">
        <v>2416</v>
      </c>
      <c r="E790" s="207" t="s">
        <v>1180</v>
      </c>
      <c r="F790" s="216" t="s">
        <v>2416</v>
      </c>
      <c r="G790" s="207" t="s">
        <v>856</v>
      </c>
      <c r="H790" s="207" t="s">
        <v>2418</v>
      </c>
    </row>
    <row r="791" spans="1:8">
      <c r="A791" s="207" t="str">
        <f t="shared" si="12"/>
        <v>BSM</v>
      </c>
      <c r="B791" s="207" t="s">
        <v>1748</v>
      </c>
      <c r="C791" s="207" t="s">
        <v>1419</v>
      </c>
      <c r="D791" s="207" t="s">
        <v>1419</v>
      </c>
      <c r="E791" s="207" t="s">
        <v>1027</v>
      </c>
      <c r="F791" s="216" t="s">
        <v>1419</v>
      </c>
      <c r="G791" s="207" t="s">
        <v>847</v>
      </c>
      <c r="H791" s="207" t="s">
        <v>847</v>
      </c>
    </row>
    <row r="792" spans="1:8">
      <c r="A792" s="207" t="str">
        <f t="shared" si="12"/>
        <v>BTW</v>
      </c>
      <c r="B792" s="207" t="s">
        <v>1749</v>
      </c>
      <c r="C792" s="207" t="s">
        <v>1372</v>
      </c>
      <c r="D792" s="207" t="s">
        <v>1372</v>
      </c>
      <c r="E792" s="207" t="s">
        <v>1988</v>
      </c>
      <c r="F792" s="216" t="s">
        <v>1372</v>
      </c>
      <c r="G792" s="207" t="s">
        <v>1085</v>
      </c>
      <c r="H792" s="207" t="s">
        <v>2245</v>
      </c>
    </row>
    <row r="793" spans="1:8">
      <c r="A793" s="207" t="str">
        <f t="shared" si="12"/>
        <v>CAZ</v>
      </c>
      <c r="B793" s="207" t="s">
        <v>1751</v>
      </c>
      <c r="C793" s="207" t="s">
        <v>1008</v>
      </c>
      <c r="D793" s="207" t="s">
        <v>1043</v>
      </c>
      <c r="E793" s="207" t="s">
        <v>1290</v>
      </c>
      <c r="F793" s="216" t="s">
        <v>1043</v>
      </c>
      <c r="G793" s="207" t="s">
        <v>917</v>
      </c>
      <c r="H793" s="207" t="s">
        <v>2419</v>
      </c>
    </row>
    <row r="794" spans="1:8">
      <c r="A794" s="207" t="str">
        <f t="shared" si="12"/>
        <v>CHEWA</v>
      </c>
      <c r="B794" s="207" t="s">
        <v>2420</v>
      </c>
      <c r="C794" s="207" t="s">
        <v>1153</v>
      </c>
      <c r="D794" s="207" t="s">
        <v>2347</v>
      </c>
      <c r="E794" s="207" t="s">
        <v>1153</v>
      </c>
      <c r="F794" s="216" t="s">
        <v>1145</v>
      </c>
      <c r="G794" s="207" t="s">
        <v>1085</v>
      </c>
      <c r="H794" s="207" t="s">
        <v>2096</v>
      </c>
    </row>
    <row r="795" spans="1:8">
      <c r="A795" s="207" t="str">
        <f t="shared" si="12"/>
        <v>CPANEL</v>
      </c>
      <c r="B795" s="207" t="s">
        <v>1752</v>
      </c>
      <c r="C795" s="207" t="s">
        <v>1542</v>
      </c>
      <c r="D795" s="207" t="s">
        <v>1150</v>
      </c>
      <c r="E795" s="207" t="s">
        <v>1324</v>
      </c>
      <c r="F795" s="216" t="s">
        <v>1350</v>
      </c>
      <c r="G795" s="207" t="s">
        <v>880</v>
      </c>
      <c r="H795" s="207" t="s">
        <v>2320</v>
      </c>
    </row>
    <row r="796" spans="1:8">
      <c r="A796" s="207" t="str">
        <f t="shared" si="12"/>
        <v>CRD</v>
      </c>
      <c r="B796" s="207" t="s">
        <v>1753</v>
      </c>
      <c r="C796" s="207" t="s">
        <v>2347</v>
      </c>
      <c r="D796" s="207" t="s">
        <v>2347</v>
      </c>
      <c r="E796" s="207" t="s">
        <v>1145</v>
      </c>
      <c r="F796" s="216" t="s">
        <v>1145</v>
      </c>
      <c r="G796" s="207" t="s">
        <v>1085</v>
      </c>
      <c r="H796" s="207" t="s">
        <v>2096</v>
      </c>
    </row>
    <row r="797" spans="1:8">
      <c r="A797" s="207" t="str">
        <f t="shared" si="12"/>
        <v>DHOUSE</v>
      </c>
      <c r="B797" s="207" t="s">
        <v>1754</v>
      </c>
      <c r="C797" s="207" t="s">
        <v>1328</v>
      </c>
      <c r="D797" s="207" t="s">
        <v>1328</v>
      </c>
      <c r="E797" s="207" t="s">
        <v>1328</v>
      </c>
      <c r="F797" s="216" t="s">
        <v>1328</v>
      </c>
      <c r="G797" s="207" t="s">
        <v>1085</v>
      </c>
      <c r="H797" s="207" t="s">
        <v>2040</v>
      </c>
    </row>
    <row r="798" spans="1:8">
      <c r="A798" s="207" t="str">
        <f t="shared" si="12"/>
        <v>DIMET</v>
      </c>
      <c r="B798" s="207" t="s">
        <v>1755</v>
      </c>
      <c r="C798" s="207" t="s">
        <v>1766</v>
      </c>
      <c r="D798" s="207" t="s">
        <v>1908</v>
      </c>
      <c r="E798" s="207" t="s">
        <v>1766</v>
      </c>
      <c r="F798" s="216" t="s">
        <v>1908</v>
      </c>
      <c r="G798" s="207" t="s">
        <v>847</v>
      </c>
      <c r="H798" s="207" t="s">
        <v>847</v>
      </c>
    </row>
    <row r="799" spans="1:8">
      <c r="A799" s="207" t="str">
        <f t="shared" si="12"/>
        <v>DPAINT</v>
      </c>
      <c r="B799" s="207" t="s">
        <v>1756</v>
      </c>
      <c r="C799" s="207" t="s">
        <v>848</v>
      </c>
      <c r="D799" s="207" t="s">
        <v>1181</v>
      </c>
      <c r="E799" s="207" t="s">
        <v>776</v>
      </c>
      <c r="F799" s="216" t="s">
        <v>1095</v>
      </c>
      <c r="G799" s="207" t="s">
        <v>1031</v>
      </c>
      <c r="H799" s="207" t="s">
        <v>2421</v>
      </c>
    </row>
    <row r="800" spans="1:8">
      <c r="A800" s="207" t="str">
        <f t="shared" si="12"/>
        <v>FLOYD</v>
      </c>
      <c r="B800" s="207" t="s">
        <v>1757</v>
      </c>
      <c r="C800" s="207" t="s">
        <v>1758</v>
      </c>
      <c r="D800" s="207" t="s">
        <v>1625</v>
      </c>
      <c r="E800" s="207" t="s">
        <v>1476</v>
      </c>
      <c r="F800" s="216" t="s">
        <v>1477</v>
      </c>
      <c r="G800" s="207" t="s">
        <v>1147</v>
      </c>
      <c r="H800" s="207" t="s">
        <v>2145</v>
      </c>
    </row>
    <row r="801" spans="1:8">
      <c r="A801" s="207" t="str">
        <f t="shared" si="12"/>
        <v>HYDRO</v>
      </c>
      <c r="B801" s="207" t="s">
        <v>1759</v>
      </c>
      <c r="C801" s="207" t="s">
        <v>1687</v>
      </c>
      <c r="D801" s="207" t="s">
        <v>1144</v>
      </c>
      <c r="E801" s="207" t="s">
        <v>1687</v>
      </c>
      <c r="F801" s="216" t="s">
        <v>1144</v>
      </c>
      <c r="G801" s="207" t="s">
        <v>1085</v>
      </c>
      <c r="H801" s="207" t="s">
        <v>2274</v>
      </c>
    </row>
    <row r="802" spans="1:8">
      <c r="A802" s="207" t="str">
        <f t="shared" si="12"/>
        <v>IND</v>
      </c>
      <c r="B802" s="207" t="s">
        <v>1760</v>
      </c>
      <c r="C802" s="207" t="s">
        <v>1805</v>
      </c>
      <c r="D802" s="207" t="s">
        <v>1896</v>
      </c>
      <c r="E802" s="207" t="s">
        <v>1805</v>
      </c>
      <c r="F802" s="216" t="s">
        <v>1805</v>
      </c>
      <c r="G802" s="207" t="s">
        <v>847</v>
      </c>
      <c r="H802" s="207" t="s">
        <v>847</v>
      </c>
    </row>
    <row r="803" spans="1:8">
      <c r="A803" s="207" t="str">
        <f t="shared" si="12"/>
        <v>JAK</v>
      </c>
      <c r="B803" s="207" t="s">
        <v>1761</v>
      </c>
      <c r="C803" s="207" t="s">
        <v>1625</v>
      </c>
      <c r="D803" s="207" t="s">
        <v>1625</v>
      </c>
      <c r="E803" s="207" t="s">
        <v>1625</v>
      </c>
      <c r="F803" s="216" t="s">
        <v>1625</v>
      </c>
      <c r="G803" s="207" t="s">
        <v>847</v>
      </c>
      <c r="H803" s="207" t="s">
        <v>847</v>
      </c>
    </row>
    <row r="804" spans="1:8">
      <c r="A804" s="207" t="str">
        <f t="shared" si="12"/>
        <v>K</v>
      </c>
      <c r="B804" s="207" t="s">
        <v>1763</v>
      </c>
      <c r="C804" s="207" t="s">
        <v>1886</v>
      </c>
      <c r="D804" s="207" t="s">
        <v>1758</v>
      </c>
      <c r="E804" s="207" t="s">
        <v>1885</v>
      </c>
      <c r="F804" s="216" t="s">
        <v>1476</v>
      </c>
      <c r="G804" s="207" t="s">
        <v>856</v>
      </c>
      <c r="H804" s="207" t="s">
        <v>1912</v>
      </c>
    </row>
    <row r="805" spans="1:8">
      <c r="A805" s="207" t="str">
        <f t="shared" si="12"/>
        <v>KUN</v>
      </c>
      <c r="B805" s="207" t="s">
        <v>1764</v>
      </c>
      <c r="C805" s="207" t="s">
        <v>994</v>
      </c>
      <c r="D805" s="207" t="s">
        <v>1183</v>
      </c>
      <c r="E805" s="207" t="s">
        <v>1048</v>
      </c>
      <c r="F805" s="216" t="s">
        <v>1183</v>
      </c>
      <c r="G805" s="207" t="s">
        <v>847</v>
      </c>
      <c r="H805" s="207" t="s">
        <v>847</v>
      </c>
    </row>
    <row r="806" spans="1:8">
      <c r="A806" s="207" t="str">
        <f t="shared" si="12"/>
        <v>META</v>
      </c>
      <c r="B806" s="207" t="s">
        <v>1765</v>
      </c>
      <c r="C806" s="207" t="s">
        <v>1028</v>
      </c>
      <c r="D806" s="207" t="s">
        <v>1026</v>
      </c>
      <c r="E806" s="207" t="s">
        <v>1028</v>
      </c>
      <c r="F806" s="216" t="s">
        <v>1026</v>
      </c>
      <c r="G806" s="207" t="s">
        <v>847</v>
      </c>
      <c r="H806" s="207" t="s">
        <v>847</v>
      </c>
    </row>
    <row r="807" spans="1:8">
      <c r="A807" s="207" t="str">
        <f t="shared" si="12"/>
        <v>PPS</v>
      </c>
      <c r="B807" s="207" t="s">
        <v>1767</v>
      </c>
      <c r="C807" s="207" t="s">
        <v>1618</v>
      </c>
      <c r="D807" s="207" t="s">
        <v>2422</v>
      </c>
      <c r="E807" s="207" t="s">
        <v>1618</v>
      </c>
      <c r="F807" s="216" t="s">
        <v>1618</v>
      </c>
      <c r="G807" s="207" t="s">
        <v>1085</v>
      </c>
      <c r="H807" s="207" t="s">
        <v>2423</v>
      </c>
    </row>
    <row r="808" spans="1:8">
      <c r="A808" s="207" t="str">
        <f t="shared" si="12"/>
        <v>PROS</v>
      </c>
      <c r="B808" s="207" t="s">
        <v>1769</v>
      </c>
      <c r="C808" s="207" t="s">
        <v>1859</v>
      </c>
      <c r="D808" s="207" t="s">
        <v>1166</v>
      </c>
      <c r="E808" s="207" t="s">
        <v>1642</v>
      </c>
      <c r="F808" s="216" t="s">
        <v>1859</v>
      </c>
      <c r="G808" s="207" t="s">
        <v>872</v>
      </c>
      <c r="H808" s="207" t="s">
        <v>2424</v>
      </c>
    </row>
    <row r="809" spans="1:8">
      <c r="A809" s="207" t="str">
        <f t="shared" si="12"/>
        <v>PROUD</v>
      </c>
      <c r="B809" s="207" t="s">
        <v>1770</v>
      </c>
      <c r="C809" s="207" t="s">
        <v>1845</v>
      </c>
      <c r="D809" s="207" t="s">
        <v>1845</v>
      </c>
      <c r="E809" s="207" t="s">
        <v>2403</v>
      </c>
      <c r="F809" s="216" t="s">
        <v>1845</v>
      </c>
      <c r="G809" s="207" t="s">
        <v>847</v>
      </c>
      <c r="H809" s="207" t="s">
        <v>847</v>
      </c>
    </row>
    <row r="810" spans="1:8">
      <c r="A810" s="207" t="str">
        <f t="shared" si="12"/>
        <v>PSG</v>
      </c>
      <c r="B810" s="207" t="s">
        <v>1936</v>
      </c>
      <c r="C810" s="207" t="s">
        <v>1483</v>
      </c>
      <c r="D810" s="207" t="s">
        <v>2027</v>
      </c>
      <c r="E810" s="207" t="s">
        <v>1205</v>
      </c>
      <c r="F810" s="216" t="s">
        <v>2038</v>
      </c>
      <c r="G810" s="207" t="s">
        <v>856</v>
      </c>
      <c r="H810" s="207" t="s">
        <v>1986</v>
      </c>
    </row>
    <row r="811" spans="1:8">
      <c r="A811" s="207" t="str">
        <f t="shared" si="12"/>
        <v>SENAJ</v>
      </c>
      <c r="B811" s="207" t="s">
        <v>1771</v>
      </c>
      <c r="C811" s="207" t="s">
        <v>1205</v>
      </c>
      <c r="D811" s="207" t="s">
        <v>1205</v>
      </c>
      <c r="E811" s="207" t="s">
        <v>1205</v>
      </c>
      <c r="F811" s="216" t="s">
        <v>1205</v>
      </c>
      <c r="G811" s="207" t="s">
        <v>847</v>
      </c>
      <c r="H811" s="207" t="s">
        <v>847</v>
      </c>
    </row>
    <row r="812" spans="1:8">
      <c r="A812" s="207" t="str">
        <f t="shared" si="12"/>
        <v>SK</v>
      </c>
      <c r="B812" s="207" t="s">
        <v>1772</v>
      </c>
      <c r="C812" s="207" t="s">
        <v>1180</v>
      </c>
      <c r="D812" s="207" t="s">
        <v>1180</v>
      </c>
      <c r="E812" s="207" t="s">
        <v>1410</v>
      </c>
      <c r="F812" s="216" t="s">
        <v>1410</v>
      </c>
      <c r="G812" s="207" t="s">
        <v>831</v>
      </c>
      <c r="H812" s="207" t="s">
        <v>2425</v>
      </c>
    </row>
    <row r="813" spans="1:8">
      <c r="A813" s="207" t="str">
        <f t="shared" si="12"/>
        <v>SMART</v>
      </c>
      <c r="B813" s="207" t="s">
        <v>1774</v>
      </c>
      <c r="C813" s="207" t="s">
        <v>1768</v>
      </c>
      <c r="D813" s="207" t="s">
        <v>1329</v>
      </c>
      <c r="E813" s="207" t="s">
        <v>1768</v>
      </c>
      <c r="F813" s="216" t="s">
        <v>1329</v>
      </c>
      <c r="G813" s="207" t="s">
        <v>847</v>
      </c>
      <c r="H813" s="207" t="s">
        <v>847</v>
      </c>
    </row>
    <row r="814" spans="1:8">
      <c r="A814" s="207" t="str">
        <f t="shared" si="12"/>
        <v>SSS</v>
      </c>
      <c r="B814" s="207" t="s">
        <v>1775</v>
      </c>
      <c r="C814" s="207" t="s">
        <v>350</v>
      </c>
      <c r="D814" s="207" t="s">
        <v>350</v>
      </c>
      <c r="E814" s="207" t="s">
        <v>350</v>
      </c>
      <c r="F814" s="216" t="s">
        <v>350</v>
      </c>
      <c r="G814" s="207" t="s">
        <v>350</v>
      </c>
      <c r="H814" s="207" t="s">
        <v>350</v>
      </c>
    </row>
    <row r="815" spans="1:8">
      <c r="A815" s="207" t="str">
        <f t="shared" si="12"/>
        <v>STC</v>
      </c>
      <c r="B815" s="207" t="s">
        <v>1776</v>
      </c>
      <c r="C815" s="207" t="s">
        <v>1155</v>
      </c>
      <c r="D815" s="207" t="s">
        <v>1155</v>
      </c>
      <c r="E815" s="207" t="s">
        <v>1154</v>
      </c>
      <c r="F815" s="216" t="s">
        <v>1155</v>
      </c>
      <c r="G815" s="207" t="s">
        <v>847</v>
      </c>
      <c r="H815" s="207" t="s">
        <v>847</v>
      </c>
    </row>
    <row r="816" spans="1:8">
      <c r="A816" s="207" t="str">
        <f t="shared" si="12"/>
        <v>TAPAC</v>
      </c>
      <c r="B816" s="207" t="s">
        <v>1777</v>
      </c>
      <c r="C816" s="207" t="s">
        <v>1036</v>
      </c>
      <c r="D816" s="207" t="s">
        <v>1036</v>
      </c>
      <c r="E816" s="207" t="s">
        <v>1638</v>
      </c>
      <c r="F816" s="216" t="s">
        <v>1035</v>
      </c>
      <c r="G816" s="207" t="s">
        <v>847</v>
      </c>
      <c r="H816" s="207" t="s">
        <v>847</v>
      </c>
    </row>
    <row r="817" spans="1:8">
      <c r="A817" s="207" t="str">
        <f t="shared" si="12"/>
        <v>THANA</v>
      </c>
      <c r="B817" s="207" t="s">
        <v>1778</v>
      </c>
      <c r="C817" s="207" t="s">
        <v>854</v>
      </c>
      <c r="D817" s="207" t="s">
        <v>1033</v>
      </c>
      <c r="E817" s="207" t="s">
        <v>854</v>
      </c>
      <c r="F817" s="216" t="s">
        <v>1390</v>
      </c>
      <c r="G817" s="207" t="s">
        <v>2426</v>
      </c>
      <c r="H817" s="207" t="s">
        <v>2427</v>
      </c>
    </row>
    <row r="818" spans="1:8">
      <c r="A818" s="207" t="str">
        <f t="shared" si="12"/>
        <v>TIGER</v>
      </c>
      <c r="B818" s="207" t="s">
        <v>1779</v>
      </c>
      <c r="C818" s="207" t="s">
        <v>350</v>
      </c>
      <c r="D818" s="207" t="s">
        <v>350</v>
      </c>
      <c r="E818" s="207" t="s">
        <v>350</v>
      </c>
      <c r="F818" s="216" t="s">
        <v>350</v>
      </c>
      <c r="G818" s="207" t="s">
        <v>350</v>
      </c>
      <c r="H818" s="207" t="s">
        <v>350</v>
      </c>
    </row>
    <row r="819" spans="1:8">
      <c r="A819" s="207" t="str">
        <f t="shared" si="12"/>
        <v>TITLE</v>
      </c>
      <c r="B819" s="207" t="s">
        <v>1780</v>
      </c>
      <c r="C819" s="207" t="s">
        <v>1128</v>
      </c>
      <c r="D819" s="207" t="s">
        <v>1128</v>
      </c>
      <c r="E819" s="207" t="s">
        <v>1128</v>
      </c>
      <c r="F819" s="216" t="s">
        <v>1128</v>
      </c>
      <c r="G819" s="207" t="s">
        <v>847</v>
      </c>
      <c r="H819" s="207" t="s">
        <v>847</v>
      </c>
    </row>
    <row r="820" spans="1:8">
      <c r="A820" s="207" t="str">
        <f t="shared" si="12"/>
        <v>YONG</v>
      </c>
      <c r="B820" s="207" t="s">
        <v>1937</v>
      </c>
      <c r="C820" s="207" t="s">
        <v>1298</v>
      </c>
      <c r="D820" s="207" t="s">
        <v>1521</v>
      </c>
      <c r="E820" s="207" t="s">
        <v>1296</v>
      </c>
      <c r="F820" s="216" t="s">
        <v>1297</v>
      </c>
      <c r="G820" s="207" t="s">
        <v>838</v>
      </c>
      <c r="H820" s="207" t="s">
        <v>1278</v>
      </c>
    </row>
    <row r="821" spans="1:8">
      <c r="A821" s="207" t="str">
        <f t="shared" si="12"/>
        <v>ABM</v>
      </c>
      <c r="B821" s="207" t="s">
        <v>1781</v>
      </c>
      <c r="C821" s="207">
        <v>1.9</v>
      </c>
      <c r="D821" s="207">
        <v>1.95</v>
      </c>
      <c r="E821" s="207">
        <v>1.9</v>
      </c>
      <c r="F821" s="216">
        <v>1.95</v>
      </c>
      <c r="G821" s="207">
        <v>0.04</v>
      </c>
      <c r="H821" s="207">
        <v>2.09</v>
      </c>
    </row>
    <row r="822" spans="1:8">
      <c r="A822" s="207" t="str">
        <f t="shared" si="12"/>
        <v>PSTC</v>
      </c>
      <c r="B822" s="207" t="s">
        <v>1782</v>
      </c>
      <c r="C822" s="207">
        <v>1.58</v>
      </c>
      <c r="D822" s="207">
        <v>1.61</v>
      </c>
      <c r="E822" s="207">
        <v>1.58</v>
      </c>
      <c r="F822" s="216">
        <v>1.61</v>
      </c>
      <c r="G822" s="207">
        <v>0.02</v>
      </c>
      <c r="H822" s="207">
        <v>1.26</v>
      </c>
    </row>
    <row r="823" spans="1:8">
      <c r="A823" s="207" t="str">
        <f t="shared" si="12"/>
        <v>PTC</v>
      </c>
      <c r="B823" s="207" t="s">
        <v>1783</v>
      </c>
      <c r="C823" s="207">
        <v>2.72</v>
      </c>
      <c r="D823" s="207">
        <v>2.78</v>
      </c>
      <c r="E823" s="207">
        <v>2.72</v>
      </c>
      <c r="F823" s="216">
        <v>2.78</v>
      </c>
      <c r="G823" s="207">
        <v>0.08</v>
      </c>
      <c r="H823" s="207">
        <v>2.96</v>
      </c>
    </row>
    <row r="824" spans="1:8">
      <c r="A824" s="207" t="str">
        <f t="shared" si="12"/>
        <v>SAAM</v>
      </c>
      <c r="B824" s="207" t="s">
        <v>2428</v>
      </c>
      <c r="C824" s="207">
        <v>6.65</v>
      </c>
      <c r="D824" s="207">
        <v>6.7</v>
      </c>
      <c r="E824" s="207">
        <v>6.6</v>
      </c>
      <c r="F824" s="216">
        <v>6.6</v>
      </c>
      <c r="G824" s="207">
        <v>-0.05</v>
      </c>
      <c r="H824" s="207">
        <v>-0.75</v>
      </c>
    </row>
    <row r="825" spans="1:8">
      <c r="A825" s="207" t="str">
        <f t="shared" si="12"/>
        <v>SEAOIL</v>
      </c>
      <c r="B825" s="207" t="s">
        <v>1784</v>
      </c>
      <c r="C825" s="207">
        <v>4.22</v>
      </c>
      <c r="D825" s="207">
        <v>4.26</v>
      </c>
      <c r="E825" s="207">
        <v>4.22</v>
      </c>
      <c r="F825" s="216">
        <v>4.26</v>
      </c>
      <c r="G825" s="207">
        <v>0.02</v>
      </c>
      <c r="H825" s="207">
        <v>0.47</v>
      </c>
    </row>
    <row r="826" spans="1:8">
      <c r="A826" s="207" t="str">
        <f t="shared" si="12"/>
        <v>SR</v>
      </c>
      <c r="B826" s="207" t="s">
        <v>1785</v>
      </c>
      <c r="C826" s="207">
        <v>1.29</v>
      </c>
      <c r="D826" s="207">
        <v>1.29</v>
      </c>
      <c r="E826" s="207">
        <v>1.29</v>
      </c>
      <c r="F826" s="216">
        <v>1.29</v>
      </c>
      <c r="G826" s="207">
        <v>0</v>
      </c>
      <c r="H826" s="207">
        <v>0</v>
      </c>
    </row>
    <row r="827" spans="1:8">
      <c r="A827" s="207" t="str">
        <f t="shared" si="12"/>
        <v>STOWER</v>
      </c>
      <c r="B827" s="207" t="s">
        <v>1786</v>
      </c>
      <c r="C827" s="207">
        <v>0.04</v>
      </c>
      <c r="D827" s="207">
        <v>0.04</v>
      </c>
      <c r="E827" s="207">
        <v>0.03</v>
      </c>
      <c r="F827" s="216">
        <v>0.04</v>
      </c>
      <c r="G827" s="207">
        <v>0.01</v>
      </c>
      <c r="H827" s="207">
        <v>33.33</v>
      </c>
    </row>
    <row r="828" spans="1:8">
      <c r="A828" s="207" t="str">
        <f t="shared" si="12"/>
        <v>TAKUNI</v>
      </c>
      <c r="B828" s="207" t="s">
        <v>1787</v>
      </c>
      <c r="C828" s="207">
        <v>3.18</v>
      </c>
      <c r="D828" s="207">
        <v>3.26</v>
      </c>
      <c r="E828" s="207">
        <v>3.18</v>
      </c>
      <c r="F828" s="216">
        <v>3.24</v>
      </c>
      <c r="G828" s="207">
        <v>0.08</v>
      </c>
      <c r="H828" s="207">
        <v>2.5299999999999998</v>
      </c>
    </row>
    <row r="829" spans="1:8">
      <c r="A829" s="207" t="str">
        <f t="shared" si="12"/>
        <v>TPCH</v>
      </c>
      <c r="B829" s="207" t="s">
        <v>100</v>
      </c>
      <c r="C829" s="207">
        <v>7.55</v>
      </c>
      <c r="D829" s="207">
        <v>7.55</v>
      </c>
      <c r="E829" s="207">
        <v>7.55</v>
      </c>
      <c r="F829" s="216">
        <v>7.55</v>
      </c>
      <c r="G829" s="207">
        <v>0</v>
      </c>
      <c r="H829" s="207">
        <v>0</v>
      </c>
    </row>
    <row r="830" spans="1:8">
      <c r="A830" s="207" t="str">
        <f t="shared" si="12"/>
        <v>TRT</v>
      </c>
      <c r="B830" s="207" t="s">
        <v>1788</v>
      </c>
      <c r="C830" s="207">
        <v>2.86</v>
      </c>
      <c r="D830" s="207">
        <v>2.9</v>
      </c>
      <c r="E830" s="207">
        <v>2.86</v>
      </c>
      <c r="F830" s="216">
        <v>2.9</v>
      </c>
      <c r="G830" s="207">
        <v>0.04</v>
      </c>
      <c r="H830" s="207">
        <v>1.4</v>
      </c>
    </row>
    <row r="831" spans="1:8">
      <c r="A831" s="207" t="str">
        <f t="shared" si="12"/>
        <v>UMS</v>
      </c>
      <c r="B831" s="207" t="s">
        <v>1789</v>
      </c>
      <c r="C831" s="207">
        <v>1.91</v>
      </c>
      <c r="D831" s="207">
        <v>1.96</v>
      </c>
      <c r="E831" s="207">
        <v>1.91</v>
      </c>
      <c r="F831" s="216">
        <v>1.96</v>
      </c>
      <c r="G831" s="207">
        <v>-0.02</v>
      </c>
      <c r="H831" s="207">
        <v>-1.01</v>
      </c>
    </row>
    <row r="832" spans="1:8">
      <c r="A832" s="207" t="str">
        <f t="shared" si="12"/>
        <v>UPA</v>
      </c>
      <c r="B832" s="207" t="s">
        <v>1790</v>
      </c>
      <c r="C832" s="207">
        <v>0.2</v>
      </c>
      <c r="D832" s="207">
        <v>0.21</v>
      </c>
      <c r="E832" s="207">
        <v>0.19</v>
      </c>
      <c r="F832" s="216">
        <v>0.2</v>
      </c>
      <c r="G832" s="207">
        <v>0.01</v>
      </c>
      <c r="H832" s="207">
        <v>5.26</v>
      </c>
    </row>
    <row r="833" spans="1:8">
      <c r="A833" s="207" t="str">
        <f t="shared" si="12"/>
        <v>ADD</v>
      </c>
      <c r="B833" s="207" t="s">
        <v>2030</v>
      </c>
      <c r="C833" s="207" t="s">
        <v>766</v>
      </c>
      <c r="D833" s="207" t="s">
        <v>1365</v>
      </c>
      <c r="E833" s="207" t="s">
        <v>823</v>
      </c>
      <c r="F833" s="216" t="s">
        <v>1309</v>
      </c>
      <c r="G833" s="207" t="s">
        <v>847</v>
      </c>
      <c r="H833" s="207" t="s">
        <v>847</v>
      </c>
    </row>
    <row r="834" spans="1:8">
      <c r="A834" s="207" t="str">
        <f t="shared" ref="A834:A868" si="13">IFERROR(LEFT(B834,FIND("&lt;",B834)-2),TRIM(B834))</f>
        <v>AKP</v>
      </c>
      <c r="B834" s="207" t="s">
        <v>1791</v>
      </c>
      <c r="C834" s="207" t="s">
        <v>2429</v>
      </c>
      <c r="D834" s="207" t="s">
        <v>1859</v>
      </c>
      <c r="E834" s="207" t="s">
        <v>1381</v>
      </c>
      <c r="F834" s="216" t="s">
        <v>2429</v>
      </c>
      <c r="G834" s="207" t="s">
        <v>856</v>
      </c>
      <c r="H834" s="207" t="s">
        <v>1848</v>
      </c>
    </row>
    <row r="835" spans="1:8">
      <c r="A835" s="207" t="str">
        <f t="shared" si="13"/>
        <v>AMA</v>
      </c>
      <c r="B835" s="207" t="s">
        <v>1792</v>
      </c>
      <c r="C835" s="207" t="s">
        <v>874</v>
      </c>
      <c r="D835" s="207" t="s">
        <v>767</v>
      </c>
      <c r="E835" s="207" t="s">
        <v>874</v>
      </c>
      <c r="F835" s="216" t="s">
        <v>767</v>
      </c>
      <c r="G835" s="207" t="s">
        <v>903</v>
      </c>
      <c r="H835" s="207" t="s">
        <v>2102</v>
      </c>
    </row>
    <row r="836" spans="1:8">
      <c r="A836" s="207" t="str">
        <f t="shared" si="13"/>
        <v>AMARC</v>
      </c>
      <c r="B836" s="207" t="s">
        <v>1938</v>
      </c>
      <c r="C836" s="207" t="s">
        <v>1104</v>
      </c>
      <c r="D836" s="207" t="s">
        <v>1273</v>
      </c>
      <c r="E836" s="207" t="s">
        <v>1036</v>
      </c>
      <c r="F836" s="216" t="s">
        <v>1863</v>
      </c>
      <c r="G836" s="207" t="s">
        <v>924</v>
      </c>
      <c r="H836" s="207" t="s">
        <v>1508</v>
      </c>
    </row>
    <row r="837" spans="1:8">
      <c r="A837" s="207" t="str">
        <f t="shared" si="13"/>
        <v>ARIP</v>
      </c>
      <c r="B837" s="207" t="s">
        <v>1793</v>
      </c>
      <c r="C837" s="207" t="s">
        <v>1180</v>
      </c>
      <c r="D837" s="207" t="s">
        <v>2416</v>
      </c>
      <c r="E837" s="207" t="s">
        <v>1180</v>
      </c>
      <c r="F837" s="216" t="s">
        <v>2416</v>
      </c>
      <c r="G837" s="207" t="s">
        <v>856</v>
      </c>
      <c r="H837" s="207" t="s">
        <v>2418</v>
      </c>
    </row>
    <row r="838" spans="1:8">
      <c r="A838" s="207" t="str">
        <f t="shared" si="13"/>
        <v>ATP30</v>
      </c>
      <c r="B838" s="207" t="s">
        <v>1794</v>
      </c>
      <c r="C838" s="207" t="s">
        <v>1071</v>
      </c>
      <c r="D838" s="207" t="s">
        <v>1069</v>
      </c>
      <c r="E838" s="207" t="s">
        <v>1806</v>
      </c>
      <c r="F838" s="216" t="s">
        <v>1069</v>
      </c>
      <c r="G838" s="207" t="s">
        <v>856</v>
      </c>
      <c r="H838" s="207" t="s">
        <v>2242</v>
      </c>
    </row>
    <row r="839" spans="1:8">
      <c r="A839" s="207" t="str">
        <f t="shared" si="13"/>
        <v>AUCT</v>
      </c>
      <c r="B839" s="207" t="s">
        <v>1796</v>
      </c>
      <c r="C839" s="207" t="s">
        <v>805</v>
      </c>
      <c r="D839" s="207" t="s">
        <v>849</v>
      </c>
      <c r="E839" s="207" t="s">
        <v>1270</v>
      </c>
      <c r="F839" s="216" t="s">
        <v>805</v>
      </c>
      <c r="G839" s="207" t="s">
        <v>912</v>
      </c>
      <c r="H839" s="207" t="s">
        <v>2130</v>
      </c>
    </row>
    <row r="840" spans="1:8">
      <c r="A840" s="207" t="str">
        <f t="shared" si="13"/>
        <v>BIS</v>
      </c>
      <c r="B840" s="207" t="s">
        <v>1798</v>
      </c>
      <c r="C840" s="207" t="s">
        <v>1198</v>
      </c>
      <c r="D840" s="207" t="s">
        <v>866</v>
      </c>
      <c r="E840" s="207" t="s">
        <v>1019</v>
      </c>
      <c r="F840" s="216" t="s">
        <v>1019</v>
      </c>
      <c r="G840" s="207" t="s">
        <v>880</v>
      </c>
      <c r="H840" s="207" t="s">
        <v>2430</v>
      </c>
    </row>
    <row r="841" spans="1:8">
      <c r="A841" s="207" t="str">
        <f t="shared" si="13"/>
        <v>BOL</v>
      </c>
      <c r="B841" s="207" t="s">
        <v>1799</v>
      </c>
      <c r="C841" s="207" t="s">
        <v>1270</v>
      </c>
      <c r="D841" s="207" t="s">
        <v>805</v>
      </c>
      <c r="E841" s="207" t="s">
        <v>969</v>
      </c>
      <c r="F841" s="216" t="s">
        <v>805</v>
      </c>
      <c r="G841" s="207" t="s">
        <v>847</v>
      </c>
      <c r="H841" s="207" t="s">
        <v>847</v>
      </c>
    </row>
    <row r="842" spans="1:8">
      <c r="A842" s="207" t="str">
        <f t="shared" si="13"/>
        <v>CEYE</v>
      </c>
      <c r="B842" s="207" t="s">
        <v>1800</v>
      </c>
      <c r="C842" s="207" t="s">
        <v>1008</v>
      </c>
      <c r="D842" s="207" t="s">
        <v>1009</v>
      </c>
      <c r="E842" s="207" t="s">
        <v>1538</v>
      </c>
      <c r="F842" s="216" t="s">
        <v>1009</v>
      </c>
      <c r="G842" s="207" t="s">
        <v>856</v>
      </c>
      <c r="H842" s="207" t="s">
        <v>2168</v>
      </c>
    </row>
    <row r="843" spans="1:8">
      <c r="A843" s="207" t="str">
        <f t="shared" si="13"/>
        <v>CHIC</v>
      </c>
      <c r="B843" s="207" t="s">
        <v>1939</v>
      </c>
      <c r="C843" s="207" t="s">
        <v>1144</v>
      </c>
      <c r="D843" s="207" t="s">
        <v>1750</v>
      </c>
      <c r="E843" s="207" t="s">
        <v>1144</v>
      </c>
      <c r="F843" s="216" t="s">
        <v>1750</v>
      </c>
      <c r="G843" s="207" t="s">
        <v>1147</v>
      </c>
      <c r="H843" s="207" t="s">
        <v>2431</v>
      </c>
    </row>
    <row r="844" spans="1:8">
      <c r="A844" s="207" t="str">
        <f t="shared" si="13"/>
        <v>CMO</v>
      </c>
      <c r="B844" s="207" t="s">
        <v>1801</v>
      </c>
      <c r="C844" s="207" t="s">
        <v>1980</v>
      </c>
      <c r="D844" s="207" t="s">
        <v>1980</v>
      </c>
      <c r="E844" s="207" t="s">
        <v>1011</v>
      </c>
      <c r="F844" s="216" t="s">
        <v>914</v>
      </c>
      <c r="G844" s="207" t="s">
        <v>856</v>
      </c>
      <c r="H844" s="207" t="s">
        <v>2432</v>
      </c>
    </row>
    <row r="845" spans="1:8">
      <c r="A845" s="207" t="str">
        <f t="shared" si="13"/>
        <v>D</v>
      </c>
      <c r="B845" s="207" t="s">
        <v>2162</v>
      </c>
      <c r="C845" s="207" t="s">
        <v>962</v>
      </c>
      <c r="D845" s="207" t="s">
        <v>873</v>
      </c>
      <c r="E845" s="207" t="s">
        <v>962</v>
      </c>
      <c r="F845" s="216" t="s">
        <v>873</v>
      </c>
      <c r="G845" s="207" t="s">
        <v>1031</v>
      </c>
      <c r="H845" s="207" t="s">
        <v>2067</v>
      </c>
    </row>
    <row r="846" spans="1:8">
      <c r="A846" s="207" t="str">
        <f t="shared" si="13"/>
        <v>DV8</v>
      </c>
      <c r="B846" s="207" t="s">
        <v>1802</v>
      </c>
      <c r="C846" s="207" t="s">
        <v>2028</v>
      </c>
      <c r="D846" s="207" t="s">
        <v>2028</v>
      </c>
      <c r="E846" s="207" t="s">
        <v>1612</v>
      </c>
      <c r="F846" s="216" t="s">
        <v>2028</v>
      </c>
      <c r="G846" s="207" t="s">
        <v>847</v>
      </c>
      <c r="H846" s="207" t="s">
        <v>847</v>
      </c>
    </row>
    <row r="847" spans="1:8">
      <c r="A847" s="207" t="str">
        <f t="shared" si="13"/>
        <v>ETE</v>
      </c>
      <c r="B847" s="207" t="s">
        <v>1803</v>
      </c>
      <c r="C847" s="207" t="s">
        <v>1435</v>
      </c>
      <c r="D847" s="207" t="s">
        <v>1435</v>
      </c>
      <c r="E847" s="207" t="s">
        <v>1435</v>
      </c>
      <c r="F847" s="216" t="s">
        <v>1435</v>
      </c>
      <c r="G847" s="207" t="s">
        <v>847</v>
      </c>
      <c r="H847" s="207" t="s">
        <v>847</v>
      </c>
    </row>
    <row r="848" spans="1:8">
      <c r="A848" s="207" t="str">
        <f t="shared" si="13"/>
        <v>FSMART</v>
      </c>
      <c r="B848" s="207" t="s">
        <v>1807</v>
      </c>
      <c r="C848" s="207" t="s">
        <v>823</v>
      </c>
      <c r="D848" s="207" t="s">
        <v>823</v>
      </c>
      <c r="E848" s="207" t="s">
        <v>824</v>
      </c>
      <c r="F848" s="216" t="s">
        <v>1308</v>
      </c>
      <c r="G848" s="207" t="s">
        <v>847</v>
      </c>
      <c r="H848" s="207" t="s">
        <v>847</v>
      </c>
    </row>
    <row r="849" spans="1:8">
      <c r="A849" s="207" t="str">
        <f t="shared" si="13"/>
        <v>FVC</v>
      </c>
      <c r="B849" s="207" t="s">
        <v>1809</v>
      </c>
      <c r="C849" s="207" t="s">
        <v>1758</v>
      </c>
      <c r="D849" s="207" t="s">
        <v>1477</v>
      </c>
      <c r="E849" s="207" t="s">
        <v>1758</v>
      </c>
      <c r="F849" s="216" t="s">
        <v>1477</v>
      </c>
      <c r="G849" s="207" t="s">
        <v>856</v>
      </c>
      <c r="H849" s="207" t="s">
        <v>1275</v>
      </c>
    </row>
    <row r="850" spans="1:8">
      <c r="A850" s="207" t="str">
        <f t="shared" si="13"/>
        <v>GLORY</v>
      </c>
      <c r="B850" s="207" t="s">
        <v>1810</v>
      </c>
      <c r="C850" s="207" t="s">
        <v>896</v>
      </c>
      <c r="D850" s="207" t="s">
        <v>896</v>
      </c>
      <c r="E850" s="207" t="s">
        <v>1060</v>
      </c>
      <c r="F850" s="216" t="s">
        <v>1853</v>
      </c>
      <c r="G850" s="207" t="s">
        <v>1865</v>
      </c>
      <c r="H850" s="207" t="s">
        <v>2433</v>
      </c>
    </row>
    <row r="851" spans="1:8">
      <c r="A851" s="207" t="str">
        <f t="shared" si="13"/>
        <v>GSC</v>
      </c>
      <c r="B851" s="207" t="s">
        <v>1811</v>
      </c>
      <c r="C851" s="207" t="s">
        <v>1141</v>
      </c>
      <c r="D851" s="207" t="s">
        <v>1050</v>
      </c>
      <c r="E851" s="207" t="s">
        <v>1267</v>
      </c>
      <c r="F851" s="216" t="s">
        <v>1050</v>
      </c>
      <c r="G851" s="207" t="s">
        <v>847</v>
      </c>
      <c r="H851" s="207" t="s">
        <v>847</v>
      </c>
    </row>
    <row r="852" spans="1:8">
      <c r="A852" s="207" t="str">
        <f t="shared" si="13"/>
        <v>HARN</v>
      </c>
      <c r="B852" s="207" t="s">
        <v>1812</v>
      </c>
      <c r="C852" s="207" t="s">
        <v>1318</v>
      </c>
      <c r="D852" s="207" t="s">
        <v>1318</v>
      </c>
      <c r="E852" s="207" t="s">
        <v>1318</v>
      </c>
      <c r="F852" s="216" t="s">
        <v>1318</v>
      </c>
      <c r="G852" s="207" t="s">
        <v>847</v>
      </c>
      <c r="H852" s="207" t="s">
        <v>847</v>
      </c>
    </row>
    <row r="853" spans="1:8">
      <c r="A853" s="207" t="str">
        <f t="shared" si="13"/>
        <v>HEMP</v>
      </c>
      <c r="B853" s="207" t="s">
        <v>1813</v>
      </c>
      <c r="C853" s="207" t="s">
        <v>1447</v>
      </c>
      <c r="D853" s="207" t="s">
        <v>1980</v>
      </c>
      <c r="E853" s="207" t="s">
        <v>768</v>
      </c>
      <c r="F853" s="216" t="s">
        <v>1980</v>
      </c>
      <c r="G853" s="207" t="s">
        <v>920</v>
      </c>
      <c r="H853" s="207" t="s">
        <v>1879</v>
      </c>
    </row>
    <row r="854" spans="1:8">
      <c r="A854" s="207" t="str">
        <f t="shared" si="13"/>
        <v>HL</v>
      </c>
      <c r="B854" s="207" t="s">
        <v>1814</v>
      </c>
      <c r="C854" s="207" t="s">
        <v>1042</v>
      </c>
      <c r="D854" s="207" t="s">
        <v>1042</v>
      </c>
      <c r="E854" s="207" t="s">
        <v>2176</v>
      </c>
      <c r="F854" s="216" t="s">
        <v>2434</v>
      </c>
      <c r="G854" s="207" t="s">
        <v>971</v>
      </c>
      <c r="H854" s="207" t="s">
        <v>1113</v>
      </c>
    </row>
    <row r="855" spans="1:8">
      <c r="A855" s="207" t="str">
        <f t="shared" si="13"/>
        <v>IMH</v>
      </c>
      <c r="B855" s="207" t="s">
        <v>1815</v>
      </c>
      <c r="C855" s="207" t="s">
        <v>1262</v>
      </c>
      <c r="D855" s="207" t="s">
        <v>950</v>
      </c>
      <c r="E855" s="207" t="s">
        <v>751</v>
      </c>
      <c r="F855" s="216" t="s">
        <v>751</v>
      </c>
      <c r="G855" s="207" t="s">
        <v>1031</v>
      </c>
      <c r="H855" s="207" t="s">
        <v>1912</v>
      </c>
    </row>
    <row r="856" spans="1:8">
      <c r="A856" s="207" t="str">
        <f t="shared" si="13"/>
        <v>KK</v>
      </c>
      <c r="B856" s="207" t="s">
        <v>1816</v>
      </c>
      <c r="C856" s="207" t="s">
        <v>2367</v>
      </c>
      <c r="D856" s="207" t="s">
        <v>2367</v>
      </c>
      <c r="E856" s="207" t="s">
        <v>994</v>
      </c>
      <c r="F856" s="216" t="s">
        <v>994</v>
      </c>
      <c r="G856" s="207" t="s">
        <v>920</v>
      </c>
      <c r="H856" s="207" t="s">
        <v>2012</v>
      </c>
    </row>
    <row r="857" spans="1:8">
      <c r="A857" s="207" t="str">
        <f t="shared" si="13"/>
        <v>KLINIQ</v>
      </c>
      <c r="B857" s="207" t="s">
        <v>1940</v>
      </c>
      <c r="C857" s="207" t="s">
        <v>2246</v>
      </c>
      <c r="D857" s="207" t="s">
        <v>1135</v>
      </c>
      <c r="E857" s="207" t="s">
        <v>1893</v>
      </c>
      <c r="F857" s="216" t="s">
        <v>1134</v>
      </c>
      <c r="G857" s="207" t="s">
        <v>847</v>
      </c>
      <c r="H857" s="207" t="s">
        <v>847</v>
      </c>
    </row>
    <row r="858" spans="1:8">
      <c r="A858" s="207" t="str">
        <f t="shared" si="13"/>
        <v>KOOL</v>
      </c>
      <c r="B858" s="207" t="s">
        <v>1817</v>
      </c>
      <c r="C858" s="207" t="s">
        <v>1942</v>
      </c>
      <c r="D858" s="207" t="s">
        <v>1619</v>
      </c>
      <c r="E858" s="207" t="s">
        <v>1942</v>
      </c>
      <c r="F858" s="216" t="s">
        <v>1942</v>
      </c>
      <c r="G858" s="207" t="s">
        <v>847</v>
      </c>
      <c r="H858" s="207" t="s">
        <v>847</v>
      </c>
    </row>
    <row r="859" spans="1:8">
      <c r="A859" s="207" t="str">
        <f t="shared" si="13"/>
        <v>LDC</v>
      </c>
      <c r="B859" s="207" t="s">
        <v>1818</v>
      </c>
      <c r="C859" s="207" t="s">
        <v>2027</v>
      </c>
      <c r="D859" s="207" t="s">
        <v>1229</v>
      </c>
      <c r="E859" s="207" t="s">
        <v>2027</v>
      </c>
      <c r="F859" s="216" t="s">
        <v>1229</v>
      </c>
      <c r="G859" s="207" t="s">
        <v>1085</v>
      </c>
      <c r="H859" s="207" t="s">
        <v>2082</v>
      </c>
    </row>
    <row r="860" spans="1:8">
      <c r="A860" s="207" t="str">
        <f t="shared" si="13"/>
        <v>LEO</v>
      </c>
      <c r="B860" s="207" t="s">
        <v>1819</v>
      </c>
      <c r="C860" s="207" t="s">
        <v>1088</v>
      </c>
      <c r="D860" s="207" t="s">
        <v>1342</v>
      </c>
      <c r="E860" s="207" t="s">
        <v>1088</v>
      </c>
      <c r="F860" s="216" t="s">
        <v>1003</v>
      </c>
      <c r="G860" s="207" t="s">
        <v>1031</v>
      </c>
      <c r="H860" s="207" t="s">
        <v>2245</v>
      </c>
    </row>
    <row r="861" spans="1:8">
      <c r="A861" s="207" t="str">
        <f t="shared" si="13"/>
        <v>MORE</v>
      </c>
      <c r="B861" s="207" t="s">
        <v>1820</v>
      </c>
      <c r="C861" s="207" t="s">
        <v>1942</v>
      </c>
      <c r="D861" s="207" t="s">
        <v>1619</v>
      </c>
      <c r="E861" s="207" t="s">
        <v>2122</v>
      </c>
      <c r="F861" s="216" t="s">
        <v>2121</v>
      </c>
      <c r="G861" s="207" t="s">
        <v>872</v>
      </c>
      <c r="H861" s="207" t="s">
        <v>2435</v>
      </c>
    </row>
    <row r="862" spans="1:8">
      <c r="A862" s="207" t="str">
        <f t="shared" si="13"/>
        <v>MVP</v>
      </c>
      <c r="B862" s="207" t="s">
        <v>1821</v>
      </c>
      <c r="C862" s="207" t="s">
        <v>1694</v>
      </c>
      <c r="D862" s="207" t="s">
        <v>1694</v>
      </c>
      <c r="E862" s="207" t="s">
        <v>1389</v>
      </c>
      <c r="F862" s="216" t="s">
        <v>1694</v>
      </c>
      <c r="G862" s="207" t="s">
        <v>838</v>
      </c>
      <c r="H862" s="207" t="s">
        <v>2171</v>
      </c>
    </row>
    <row r="863" spans="1:8">
      <c r="A863" s="207" t="str">
        <f t="shared" si="13"/>
        <v>NBC</v>
      </c>
      <c r="B863" s="207" t="s">
        <v>1822</v>
      </c>
      <c r="C863" s="207" t="s">
        <v>1163</v>
      </c>
      <c r="D863" s="207" t="s">
        <v>1164</v>
      </c>
      <c r="E863" s="207" t="s">
        <v>1163</v>
      </c>
      <c r="F863" s="216" t="s">
        <v>1164</v>
      </c>
      <c r="G863" s="207" t="s">
        <v>838</v>
      </c>
      <c r="H863" s="207" t="s">
        <v>2131</v>
      </c>
    </row>
    <row r="864" spans="1:8">
      <c r="A864" s="207" t="str">
        <f t="shared" si="13"/>
        <v>NCL</v>
      </c>
      <c r="B864" s="207" t="s">
        <v>1823</v>
      </c>
      <c r="C864" s="207" t="s">
        <v>1073</v>
      </c>
      <c r="D864" s="207" t="s">
        <v>1073</v>
      </c>
      <c r="E864" s="207" t="s">
        <v>1072</v>
      </c>
      <c r="F864" s="216" t="s">
        <v>1072</v>
      </c>
      <c r="G864" s="207" t="s">
        <v>847</v>
      </c>
      <c r="H864" s="207" t="s">
        <v>847</v>
      </c>
    </row>
    <row r="865" spans="1:8">
      <c r="A865" s="207" t="str">
        <f t="shared" si="13"/>
        <v>NEWS</v>
      </c>
      <c r="B865" s="207" t="s">
        <v>1824</v>
      </c>
      <c r="C865" s="207" t="s">
        <v>1825</v>
      </c>
      <c r="D865" s="207" t="s">
        <v>1825</v>
      </c>
      <c r="E865" s="207" t="s">
        <v>1602</v>
      </c>
      <c r="F865" s="216" t="s">
        <v>1825</v>
      </c>
      <c r="G865" s="207" t="s">
        <v>1085</v>
      </c>
      <c r="H865" s="207" t="s">
        <v>2436</v>
      </c>
    </row>
    <row r="866" spans="1:8">
      <c r="A866" s="207" t="str">
        <f t="shared" si="13"/>
        <v>NINE</v>
      </c>
      <c r="B866" s="207" t="s">
        <v>1826</v>
      </c>
      <c r="C866" s="207" t="s">
        <v>930</v>
      </c>
      <c r="D866" s="207" t="s">
        <v>976</v>
      </c>
      <c r="E866" s="207" t="s">
        <v>930</v>
      </c>
      <c r="F866" s="216" t="s">
        <v>976</v>
      </c>
      <c r="G866" s="207" t="s">
        <v>835</v>
      </c>
      <c r="H866" s="207" t="s">
        <v>2437</v>
      </c>
    </row>
    <row r="867" spans="1:8">
      <c r="A867" s="207" t="str">
        <f t="shared" si="13"/>
        <v>OTO</v>
      </c>
      <c r="B867" s="207" t="s">
        <v>1827</v>
      </c>
      <c r="C867" s="207" t="s">
        <v>1365</v>
      </c>
      <c r="D867" s="207" t="s">
        <v>816</v>
      </c>
      <c r="E867" s="207" t="s">
        <v>1365</v>
      </c>
      <c r="F867" s="216" t="s">
        <v>816</v>
      </c>
      <c r="G867" s="207" t="s">
        <v>880</v>
      </c>
      <c r="H867" s="207" t="s">
        <v>1840</v>
      </c>
    </row>
    <row r="868" spans="1:8">
      <c r="A868" s="207" t="str">
        <f t="shared" si="13"/>
        <v>PHOL</v>
      </c>
      <c r="B868" s="207" t="s">
        <v>1828</v>
      </c>
      <c r="C868" s="207" t="s">
        <v>1647</v>
      </c>
      <c r="D868" s="207" t="s">
        <v>1647</v>
      </c>
      <c r="E868" s="207" t="s">
        <v>1647</v>
      </c>
      <c r="F868" s="216" t="s">
        <v>1647</v>
      </c>
      <c r="G868" s="207" t="s">
        <v>847</v>
      </c>
      <c r="H868" s="207" t="s">
        <v>847</v>
      </c>
    </row>
    <row r="869" spans="1:8">
      <c r="A869" s="207" t="str">
        <f>IFERROR(LEFT(B885,FIND("&lt;",B885)-2),TRIM(B885))</f>
        <v>YGG</v>
      </c>
      <c r="B869" s="207" t="s">
        <v>1829</v>
      </c>
      <c r="C869" s="207" t="s">
        <v>350</v>
      </c>
      <c r="D869" s="207" t="s">
        <v>350</v>
      </c>
      <c r="E869" s="207" t="s">
        <v>350</v>
      </c>
      <c r="F869" s="216" t="s">
        <v>350</v>
      </c>
      <c r="G869" s="207" t="s">
        <v>350</v>
      </c>
      <c r="H869" s="207" t="s">
        <v>350</v>
      </c>
    </row>
    <row r="870" spans="1:8">
      <c r="B870" t="s">
        <v>1830</v>
      </c>
      <c r="C870" t="s">
        <v>762</v>
      </c>
      <c r="D870" t="s">
        <v>762</v>
      </c>
      <c r="E870" t="s">
        <v>762</v>
      </c>
      <c r="F870" s="216" t="s">
        <v>762</v>
      </c>
      <c r="G870" t="s">
        <v>847</v>
      </c>
      <c r="H870" t="s">
        <v>847</v>
      </c>
    </row>
    <row r="871" spans="1:8">
      <c r="B871" t="s">
        <v>1831</v>
      </c>
      <c r="C871" t="s">
        <v>1102</v>
      </c>
      <c r="D871" t="s">
        <v>1102</v>
      </c>
      <c r="E871" t="s">
        <v>1102</v>
      </c>
      <c r="F871" s="216" t="s">
        <v>1102</v>
      </c>
      <c r="G871" t="s">
        <v>924</v>
      </c>
      <c r="H871" t="s">
        <v>2438</v>
      </c>
    </row>
    <row r="872" spans="1:8">
      <c r="B872" t="s">
        <v>1832</v>
      </c>
      <c r="C872" t="s">
        <v>1071</v>
      </c>
      <c r="D872" t="s">
        <v>1804</v>
      </c>
      <c r="E872" t="s">
        <v>1852</v>
      </c>
      <c r="F872" s="216" t="s">
        <v>1069</v>
      </c>
      <c r="G872" t="s">
        <v>1085</v>
      </c>
      <c r="H872" t="s">
        <v>1854</v>
      </c>
    </row>
    <row r="873" spans="1:8">
      <c r="B873" t="s">
        <v>1833</v>
      </c>
      <c r="C873" t="s">
        <v>350</v>
      </c>
      <c r="D873" t="s">
        <v>350</v>
      </c>
      <c r="E873" t="s">
        <v>350</v>
      </c>
      <c r="F873" s="216" t="s">
        <v>350</v>
      </c>
      <c r="G873" t="s">
        <v>350</v>
      </c>
      <c r="H873" t="s">
        <v>350</v>
      </c>
    </row>
    <row r="874" spans="1:8">
      <c r="B874" t="s">
        <v>140</v>
      </c>
      <c r="C874" t="s">
        <v>1694</v>
      </c>
      <c r="D874" t="s">
        <v>1390</v>
      </c>
      <c r="E874" t="s">
        <v>1357</v>
      </c>
      <c r="F874" s="216" t="s">
        <v>1399</v>
      </c>
      <c r="G874" t="s">
        <v>838</v>
      </c>
      <c r="H874" t="s">
        <v>1985</v>
      </c>
    </row>
    <row r="875" spans="1:8">
      <c r="B875" t="s">
        <v>139</v>
      </c>
      <c r="C875" t="s">
        <v>708</v>
      </c>
      <c r="D875" t="s">
        <v>1302</v>
      </c>
      <c r="E875" t="s">
        <v>849</v>
      </c>
      <c r="F875" s="216" t="s">
        <v>1302</v>
      </c>
      <c r="G875" t="s">
        <v>1031</v>
      </c>
      <c r="H875" t="s">
        <v>2439</v>
      </c>
    </row>
    <row r="876" spans="1:8">
      <c r="B876" t="s">
        <v>1834</v>
      </c>
      <c r="C876" t="s">
        <v>1836</v>
      </c>
      <c r="D876" t="s">
        <v>1836</v>
      </c>
      <c r="E876" t="s">
        <v>906</v>
      </c>
      <c r="F876" s="216" t="s">
        <v>1836</v>
      </c>
      <c r="G876" t="s">
        <v>847</v>
      </c>
      <c r="H876" t="s">
        <v>847</v>
      </c>
    </row>
    <row r="877" spans="1:8">
      <c r="B877" t="s">
        <v>1835</v>
      </c>
      <c r="C877" t="s">
        <v>1429</v>
      </c>
      <c r="D877" t="s">
        <v>1429</v>
      </c>
      <c r="E877" t="s">
        <v>1247</v>
      </c>
      <c r="F877" s="216" t="s">
        <v>1429</v>
      </c>
      <c r="G877" t="s">
        <v>847</v>
      </c>
      <c r="H877" t="s">
        <v>847</v>
      </c>
    </row>
    <row r="878" spans="1:8">
      <c r="B878" t="s">
        <v>2163</v>
      </c>
      <c r="C878" t="s">
        <v>1894</v>
      </c>
      <c r="D878" t="s">
        <v>1855</v>
      </c>
      <c r="E878" t="s">
        <v>1894</v>
      </c>
      <c r="F878" s="216" t="s">
        <v>1855</v>
      </c>
      <c r="G878" t="s">
        <v>847</v>
      </c>
      <c r="H878" t="s">
        <v>847</v>
      </c>
    </row>
    <row r="879" spans="1:8">
      <c r="B879" t="s">
        <v>106</v>
      </c>
      <c r="C879" t="s">
        <v>813</v>
      </c>
      <c r="D879" t="s">
        <v>813</v>
      </c>
      <c r="E879" t="s">
        <v>1281</v>
      </c>
      <c r="F879" s="216" t="s">
        <v>1281</v>
      </c>
      <c r="G879" t="s">
        <v>920</v>
      </c>
      <c r="H879" t="s">
        <v>956</v>
      </c>
    </row>
    <row r="880" spans="1:8">
      <c r="B880" t="s">
        <v>1837</v>
      </c>
      <c r="C880" t="s">
        <v>350</v>
      </c>
      <c r="D880" t="s">
        <v>350</v>
      </c>
      <c r="E880" t="s">
        <v>350</v>
      </c>
      <c r="F880" s="216" t="s">
        <v>350</v>
      </c>
      <c r="G880" t="s">
        <v>350</v>
      </c>
      <c r="H880" t="s">
        <v>350</v>
      </c>
    </row>
    <row r="881" spans="2:8">
      <c r="B881" t="s">
        <v>1943</v>
      </c>
      <c r="C881" t="s">
        <v>906</v>
      </c>
      <c r="D881" t="s">
        <v>1836</v>
      </c>
      <c r="E881" t="s">
        <v>906</v>
      </c>
      <c r="F881" s="216" t="s">
        <v>1836</v>
      </c>
      <c r="G881" t="s">
        <v>1085</v>
      </c>
      <c r="H881" t="s">
        <v>1897</v>
      </c>
    </row>
    <row r="882" spans="2:8">
      <c r="B882" t="s">
        <v>1838</v>
      </c>
      <c r="C882" t="s">
        <v>1334</v>
      </c>
      <c r="D882" t="s">
        <v>1868</v>
      </c>
      <c r="E882" t="s">
        <v>1334</v>
      </c>
      <c r="F882" s="216" t="s">
        <v>1868</v>
      </c>
      <c r="G882" t="s">
        <v>856</v>
      </c>
      <c r="H882" t="s">
        <v>2070</v>
      </c>
    </row>
    <row r="883" spans="2:8">
      <c r="B883" t="s">
        <v>2031</v>
      </c>
      <c r="C883" t="s">
        <v>1762</v>
      </c>
      <c r="D883" t="s">
        <v>2352</v>
      </c>
      <c r="E883" t="s">
        <v>1588</v>
      </c>
      <c r="F883" s="216" t="s">
        <v>1588</v>
      </c>
      <c r="G883" t="s">
        <v>872</v>
      </c>
      <c r="H883" t="s">
        <v>1992</v>
      </c>
    </row>
    <row r="884" spans="2:8">
      <c r="B884" t="s">
        <v>1839</v>
      </c>
      <c r="C884" t="s">
        <v>1141</v>
      </c>
      <c r="D884" t="s">
        <v>1141</v>
      </c>
      <c r="E884" t="s">
        <v>1267</v>
      </c>
      <c r="F884" s="216" t="s">
        <v>1267</v>
      </c>
      <c r="G884" t="s">
        <v>920</v>
      </c>
      <c r="H884" t="s">
        <v>1156</v>
      </c>
    </row>
    <row r="885" spans="2:8">
      <c r="B885" t="s">
        <v>2440</v>
      </c>
      <c r="C885" t="s">
        <v>909</v>
      </c>
      <c r="D885" t="s">
        <v>909</v>
      </c>
      <c r="E885" t="s">
        <v>1092</v>
      </c>
      <c r="F885" s="216" t="s">
        <v>909</v>
      </c>
      <c r="G885" t="s">
        <v>842</v>
      </c>
      <c r="H885" t="s">
        <v>1425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95" zoomScaleNormal="100" workbookViewId="0">
      <selection activeCell="O664" sqref="O664"/>
    </sheetView>
  </sheetViews>
  <sheetFormatPr defaultColWidth="12.59765625" defaultRowHeight="13.8"/>
  <cols>
    <col min="1" max="1" width="83.59765625" style="79" bestFit="1" customWidth="1"/>
    <col min="2" max="2" width="14.8984375" style="79" bestFit="1" customWidth="1"/>
    <col min="3" max="15" width="13.8984375" style="79" bestFit="1" customWidth="1"/>
    <col min="16" max="16" width="14.69921875" style="79" bestFit="1" customWidth="1"/>
    <col min="17" max="17" width="39.69921875" style="79" bestFit="1" customWidth="1"/>
    <col min="18" max="18" width="6.09765625" style="79" bestFit="1" customWidth="1"/>
    <col min="19" max="41" width="13.8984375" style="79" bestFit="1" customWidth="1"/>
    <col min="42" max="43" width="12.69921875" style="79" bestFit="1" customWidth="1"/>
    <col min="44" max="52" width="13.8984375" style="79" bestFit="1" customWidth="1"/>
    <col min="53" max="53" width="12.69921875" style="79" bestFit="1" customWidth="1"/>
    <col min="54" max="54" width="13.8984375" style="79" bestFit="1" customWidth="1"/>
    <col min="55" max="55" width="12.69921875" style="79" bestFit="1" customWidth="1"/>
    <col min="56" max="69" width="4.69921875" style="79" bestFit="1" customWidth="1"/>
    <col min="70" max="16384" width="12.59765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301</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303</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304</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306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335</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356</v>
      </c>
      <c r="Q347" s="134" t="s">
        <v>357</v>
      </c>
    </row>
    <row r="348" spans="1:53"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52" t="s">
        <v>11</v>
      </c>
      <c r="C349" s="252"/>
      <c r="D349" s="252"/>
      <c r="E349" s="252"/>
      <c r="F349" s="252"/>
      <c r="G349" s="252"/>
      <c r="H349" s="252"/>
      <c r="I349" s="252"/>
      <c r="J349" s="252"/>
      <c r="K349" s="252"/>
      <c r="L349" s="252"/>
      <c r="M349" s="252"/>
      <c r="N349" s="252"/>
      <c r="O349" s="115"/>
      <c r="P349" s="6"/>
      <c r="Q349" s="3"/>
    </row>
    <row r="350" spans="1:53">
      <c r="B350" s="273" t="s">
        <v>292</v>
      </c>
      <c r="C350" s="273"/>
      <c r="D350" s="273"/>
      <c r="E350" s="273"/>
      <c r="F350" s="273"/>
      <c r="G350" s="273"/>
      <c r="H350" s="273"/>
      <c r="I350" s="273"/>
      <c r="J350" s="273"/>
      <c r="K350" s="273"/>
      <c r="L350" s="273"/>
      <c r="M350" s="273"/>
      <c r="N350" s="273"/>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364</v>
      </c>
    </row>
    <row r="356" spans="2:17">
      <c r="B356" s="273" t="s">
        <v>293</v>
      </c>
      <c r="C356" s="273"/>
      <c r="D356" s="273"/>
      <c r="E356" s="273"/>
      <c r="F356" s="273"/>
      <c r="G356" s="273"/>
      <c r="H356" s="273"/>
      <c r="I356" s="273"/>
      <c r="J356" s="273"/>
      <c r="K356" s="273"/>
      <c r="L356" s="273"/>
      <c r="M356" s="273"/>
      <c r="N356" s="273"/>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364</v>
      </c>
    </row>
    <row r="362" spans="2:17">
      <c r="B362" s="273" t="s">
        <v>294</v>
      </c>
      <c r="C362" s="273"/>
      <c r="D362" s="273"/>
      <c r="E362" s="273"/>
      <c r="F362" s="273"/>
      <c r="G362" s="273"/>
      <c r="H362" s="273"/>
      <c r="I362" s="273"/>
      <c r="J362" s="273"/>
      <c r="K362" s="273"/>
      <c r="L362" s="273"/>
      <c r="M362" s="273"/>
      <c r="N362" s="273"/>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364</v>
      </c>
    </row>
    <row r="368" spans="2:17">
      <c r="B368" s="273" t="s">
        <v>295</v>
      </c>
      <c r="C368" s="273"/>
      <c r="D368" s="273"/>
      <c r="E368" s="273"/>
      <c r="F368" s="273"/>
      <c r="G368" s="273"/>
      <c r="H368" s="273"/>
      <c r="I368" s="273"/>
      <c r="J368" s="273"/>
      <c r="K368" s="273"/>
      <c r="L368" s="273"/>
      <c r="M368" s="273"/>
      <c r="N368" s="273"/>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364</v>
      </c>
    </row>
    <row r="374" spans="1:17">
      <c r="A374" s="84"/>
      <c r="B374" s="274" t="s">
        <v>296</v>
      </c>
      <c r="C374" s="274"/>
      <c r="D374" s="274"/>
      <c r="E374" s="274"/>
      <c r="F374" s="274"/>
      <c r="G374" s="274"/>
      <c r="H374" s="274"/>
      <c r="I374" s="274"/>
      <c r="J374" s="274"/>
      <c r="K374" s="274"/>
      <c r="L374" s="274"/>
      <c r="M374" s="274"/>
      <c r="N374" s="274"/>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364</v>
      </c>
    </row>
    <row r="380" spans="1:17">
      <c r="B380" s="273" t="s">
        <v>297</v>
      </c>
      <c r="C380" s="273"/>
      <c r="D380" s="273"/>
      <c r="E380" s="273"/>
      <c r="F380" s="273"/>
      <c r="G380" s="273"/>
      <c r="H380" s="273"/>
      <c r="I380" s="273"/>
      <c r="J380" s="273"/>
      <c r="K380" s="273"/>
      <c r="L380" s="273"/>
      <c r="M380" s="273"/>
      <c r="N380" s="273"/>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364</v>
      </c>
    </row>
    <row r="386" spans="1:17">
      <c r="B386" s="273" t="s">
        <v>298</v>
      </c>
      <c r="C386" s="273"/>
      <c r="D386" s="273"/>
      <c r="E386" s="273"/>
      <c r="F386" s="273"/>
      <c r="G386" s="273"/>
      <c r="H386" s="273"/>
      <c r="I386" s="273"/>
      <c r="J386" s="273"/>
      <c r="K386" s="273"/>
      <c r="L386" s="273"/>
      <c r="M386" s="273"/>
      <c r="N386" s="273"/>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364</v>
      </c>
    </row>
    <row r="392" spans="1:17">
      <c r="A392" s="84"/>
      <c r="B392" s="274" t="s">
        <v>299</v>
      </c>
      <c r="C392" s="274"/>
      <c r="D392" s="274"/>
      <c r="E392" s="274"/>
      <c r="F392" s="274"/>
      <c r="G392" s="274"/>
      <c r="H392" s="274"/>
      <c r="I392" s="274"/>
      <c r="J392" s="274"/>
      <c r="K392" s="274"/>
      <c r="L392" s="274"/>
      <c r="M392" s="274"/>
      <c r="N392" s="274"/>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364</v>
      </c>
    </row>
    <row r="398" spans="1:17">
      <c r="B398" s="252" t="s">
        <v>300</v>
      </c>
      <c r="C398" s="252"/>
      <c r="D398" s="252"/>
      <c r="E398" s="252"/>
      <c r="F398" s="252"/>
      <c r="G398" s="252"/>
      <c r="H398" s="252"/>
      <c r="I398" s="252"/>
      <c r="J398" s="252"/>
      <c r="K398" s="252"/>
      <c r="L398" s="252"/>
      <c r="M398" s="252"/>
      <c r="N398" s="252"/>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69" t="s">
        <v>1</v>
      </c>
      <c r="C403" s="269"/>
      <c r="D403" s="269"/>
      <c r="E403" s="269"/>
      <c r="F403" s="269"/>
      <c r="G403" s="269"/>
      <c r="H403" s="269"/>
      <c r="I403" s="269"/>
      <c r="J403" s="269"/>
      <c r="K403" s="269"/>
      <c r="L403" s="269"/>
      <c r="M403" s="269"/>
      <c r="N403" s="269"/>
      <c r="O403" s="117"/>
    </row>
    <row r="404" spans="1:17">
      <c r="B404" s="270" t="s">
        <v>302</v>
      </c>
      <c r="C404" s="270"/>
      <c r="D404" s="270"/>
      <c r="E404" s="270"/>
      <c r="F404" s="270"/>
      <c r="G404" s="270"/>
      <c r="H404" s="270"/>
      <c r="I404" s="270"/>
      <c r="J404" s="270"/>
      <c r="K404" s="270"/>
      <c r="L404" s="270"/>
      <c r="M404" s="270"/>
      <c r="N404" s="270"/>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364</v>
      </c>
    </row>
    <row r="410" spans="1:17">
      <c r="A410" s="84"/>
      <c r="B410" s="270" t="s">
        <v>305</v>
      </c>
      <c r="C410" s="270"/>
      <c r="D410" s="270"/>
      <c r="E410" s="270"/>
      <c r="F410" s="270"/>
      <c r="G410" s="270"/>
      <c r="H410" s="270"/>
      <c r="I410" s="270"/>
      <c r="J410" s="270"/>
      <c r="K410" s="270"/>
      <c r="L410" s="270"/>
      <c r="M410" s="270"/>
      <c r="N410" s="270"/>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364</v>
      </c>
    </row>
    <row r="416" spans="1:17">
      <c r="B416" s="275" t="s">
        <v>2</v>
      </c>
      <c r="C416" s="275"/>
      <c r="D416" s="275"/>
      <c r="E416" s="275"/>
      <c r="F416" s="275"/>
      <c r="G416" s="275"/>
      <c r="H416" s="275"/>
      <c r="I416" s="275"/>
      <c r="J416" s="275"/>
      <c r="K416" s="275"/>
      <c r="L416" s="275"/>
      <c r="M416" s="275"/>
      <c r="N416" s="275"/>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364</v>
      </c>
    </row>
    <row r="422" spans="2:17">
      <c r="B422" s="270" t="s">
        <v>3</v>
      </c>
      <c r="C422" s="270"/>
      <c r="D422" s="270"/>
      <c r="E422" s="270"/>
      <c r="F422" s="270"/>
      <c r="G422" s="270"/>
      <c r="H422" s="270"/>
      <c r="I422" s="270"/>
      <c r="J422" s="270"/>
      <c r="K422" s="270"/>
      <c r="L422" s="270"/>
      <c r="M422" s="270"/>
      <c r="N422" s="270"/>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364</v>
      </c>
    </row>
    <row r="428" spans="2:17">
      <c r="B428" s="270" t="s">
        <v>4</v>
      </c>
      <c r="C428" s="270"/>
      <c r="D428" s="270"/>
      <c r="E428" s="270"/>
      <c r="F428" s="270"/>
      <c r="G428" s="270"/>
      <c r="H428" s="270"/>
      <c r="I428" s="270"/>
      <c r="J428" s="270"/>
      <c r="K428" s="270"/>
      <c r="L428" s="270"/>
      <c r="M428" s="270"/>
      <c r="N428" s="270"/>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70" t="s">
        <v>307</v>
      </c>
      <c r="C434" s="270"/>
      <c r="D434" s="270"/>
      <c r="E434" s="270"/>
      <c r="F434" s="270"/>
      <c r="G434" s="270"/>
      <c r="H434" s="270"/>
      <c r="I434" s="270"/>
      <c r="J434" s="270"/>
      <c r="K434" s="270"/>
      <c r="L434" s="270"/>
      <c r="M434" s="270"/>
      <c r="N434" s="270"/>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364</v>
      </c>
    </row>
    <row r="440" spans="1:17">
      <c r="B440" s="269" t="s">
        <v>308</v>
      </c>
      <c r="C440" s="269"/>
      <c r="D440" s="269"/>
      <c r="E440" s="269"/>
      <c r="F440" s="269"/>
      <c r="G440" s="269"/>
      <c r="H440" s="269"/>
      <c r="I440" s="269"/>
      <c r="J440" s="269"/>
      <c r="K440" s="269"/>
      <c r="L440" s="269"/>
      <c r="M440" s="269"/>
      <c r="N440" s="269"/>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364</v>
      </c>
    </row>
    <row r="446" spans="1:17">
      <c r="B446" s="268" t="s">
        <v>17</v>
      </c>
      <c r="C446" s="268"/>
      <c r="D446" s="268"/>
      <c r="E446" s="268"/>
      <c r="F446" s="268"/>
      <c r="G446" s="268"/>
      <c r="H446" s="268"/>
      <c r="I446" s="268"/>
      <c r="J446" s="268"/>
      <c r="K446" s="268"/>
      <c r="L446" s="268"/>
      <c r="M446" s="268"/>
      <c r="N446" s="268"/>
      <c r="O446" s="120"/>
      <c r="P446" s="6"/>
      <c r="Q446" s="11"/>
    </row>
    <row r="447" spans="1:17">
      <c r="B447" s="272" t="s">
        <v>309</v>
      </c>
      <c r="C447" s="272"/>
      <c r="D447" s="272"/>
      <c r="E447" s="272"/>
      <c r="F447" s="272"/>
      <c r="G447" s="272"/>
      <c r="H447" s="272"/>
      <c r="I447" s="272"/>
      <c r="J447" s="272"/>
      <c r="K447" s="272"/>
      <c r="L447" s="272"/>
      <c r="M447" s="272"/>
      <c r="N447" s="272"/>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364</v>
      </c>
    </row>
    <row r="453" spans="1:18">
      <c r="B453" s="268" t="s">
        <v>310</v>
      </c>
      <c r="C453" s="268"/>
      <c r="D453" s="268"/>
      <c r="E453" s="268"/>
      <c r="F453" s="268"/>
      <c r="G453" s="268"/>
      <c r="H453" s="268"/>
      <c r="I453" s="268"/>
      <c r="J453" s="268"/>
      <c r="K453" s="268"/>
      <c r="L453" s="268"/>
      <c r="M453" s="268"/>
      <c r="N453" s="268"/>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364</v>
      </c>
    </row>
    <row r="459" spans="1:18">
      <c r="B459" s="252" t="s">
        <v>18</v>
      </c>
      <c r="C459" s="252"/>
      <c r="D459" s="252"/>
      <c r="E459" s="252"/>
      <c r="F459" s="252"/>
      <c r="G459" s="252"/>
      <c r="H459" s="252"/>
      <c r="I459" s="252"/>
      <c r="J459" s="252"/>
      <c r="K459" s="252"/>
      <c r="L459" s="252"/>
      <c r="M459" s="252"/>
      <c r="N459" s="252"/>
      <c r="O459" s="115"/>
      <c r="P459" s="6"/>
      <c r="Q459" s="15"/>
    </row>
    <row r="460" spans="1:18">
      <c r="B460" s="252" t="s">
        <v>327</v>
      </c>
      <c r="C460" s="252"/>
      <c r="D460" s="252"/>
      <c r="E460" s="252"/>
      <c r="F460" s="252"/>
      <c r="G460" s="252"/>
      <c r="H460" s="252"/>
      <c r="I460" s="252"/>
      <c r="J460" s="252"/>
      <c r="K460" s="252"/>
      <c r="L460" s="252"/>
      <c r="M460" s="252"/>
      <c r="N460" s="252"/>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52" t="s">
        <v>291</v>
      </c>
      <c r="C467" s="252"/>
      <c r="D467" s="252"/>
      <c r="E467" s="252"/>
      <c r="F467" s="252"/>
      <c r="G467" s="252"/>
      <c r="H467" s="252"/>
      <c r="I467" s="252"/>
      <c r="J467" s="252"/>
      <c r="K467" s="252"/>
      <c r="L467" s="252"/>
      <c r="M467" s="252"/>
      <c r="N467" s="252"/>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52" t="s">
        <v>328</v>
      </c>
      <c r="C473" s="252"/>
      <c r="D473" s="252"/>
      <c r="E473" s="252"/>
      <c r="F473" s="252"/>
      <c r="G473" s="252"/>
      <c r="H473" s="252"/>
      <c r="I473" s="252"/>
      <c r="J473" s="252"/>
      <c r="K473" s="252"/>
      <c r="L473" s="252"/>
      <c r="M473" s="252"/>
      <c r="N473" s="252"/>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52" t="s">
        <v>336</v>
      </c>
      <c r="C479" s="252"/>
      <c r="D479" s="252"/>
      <c r="E479" s="252"/>
      <c r="F479" s="252"/>
      <c r="G479" s="252"/>
      <c r="H479" s="252"/>
      <c r="I479" s="252"/>
      <c r="J479" s="252"/>
      <c r="K479" s="252"/>
      <c r="L479" s="252"/>
      <c r="M479" s="252"/>
      <c r="N479" s="252"/>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52" t="s">
        <v>337</v>
      </c>
      <c r="C485" s="252"/>
      <c r="D485" s="252"/>
      <c r="E485" s="252"/>
      <c r="F485" s="252"/>
      <c r="G485" s="252"/>
      <c r="H485" s="252"/>
      <c r="I485" s="252"/>
      <c r="J485" s="252"/>
      <c r="K485" s="252"/>
      <c r="L485" s="252"/>
      <c r="M485" s="252"/>
      <c r="N485" s="252"/>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52" t="s">
        <v>330</v>
      </c>
      <c r="C491" s="252"/>
      <c r="D491" s="252"/>
      <c r="E491" s="252"/>
      <c r="F491" s="252"/>
      <c r="G491" s="252"/>
      <c r="H491" s="252"/>
      <c r="I491" s="252"/>
      <c r="J491" s="252"/>
      <c r="K491" s="252"/>
      <c r="L491" s="252"/>
      <c r="M491" s="252"/>
      <c r="N491" s="252"/>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69" t="s">
        <v>21</v>
      </c>
      <c r="C497" s="269"/>
      <c r="D497" s="269"/>
      <c r="E497" s="269"/>
      <c r="F497" s="269"/>
      <c r="G497" s="269"/>
      <c r="H497" s="269"/>
      <c r="I497" s="269"/>
      <c r="J497" s="269"/>
      <c r="K497" s="269"/>
      <c r="L497" s="269"/>
      <c r="M497" s="269"/>
      <c r="N497" s="269"/>
      <c r="O497" s="117"/>
      <c r="P497" s="6"/>
      <c r="Q497" s="9"/>
    </row>
    <row r="498" spans="1:17">
      <c r="B498" s="270" t="s">
        <v>331</v>
      </c>
      <c r="C498" s="270"/>
      <c r="D498" s="270"/>
      <c r="E498" s="270"/>
      <c r="F498" s="270"/>
      <c r="G498" s="270"/>
      <c r="H498" s="270"/>
      <c r="I498" s="270"/>
      <c r="J498" s="270"/>
      <c r="K498" s="270"/>
      <c r="L498" s="270"/>
      <c r="M498" s="270"/>
      <c r="N498" s="270"/>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364</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68" t="s">
        <v>22</v>
      </c>
      <c r="C506" s="268"/>
      <c r="D506" s="268"/>
      <c r="E506" s="268"/>
      <c r="F506" s="268"/>
      <c r="G506" s="268"/>
      <c r="H506" s="268"/>
      <c r="I506" s="268"/>
      <c r="J506" s="268"/>
      <c r="K506" s="268"/>
      <c r="L506" s="268"/>
      <c r="M506" s="268"/>
      <c r="N506" s="268"/>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69" t="s">
        <v>24</v>
      </c>
      <c r="C514" s="269"/>
      <c r="D514" s="269"/>
      <c r="E514" s="269"/>
      <c r="F514" s="269"/>
      <c r="G514" s="269"/>
      <c r="H514" s="269"/>
      <c r="I514" s="269"/>
      <c r="J514" s="269"/>
      <c r="K514" s="269"/>
      <c r="L514" s="269"/>
      <c r="M514" s="269"/>
      <c r="N514" s="269"/>
      <c r="O514" s="117"/>
      <c r="P514" s="6"/>
      <c r="Q514" s="3"/>
    </row>
    <row r="515" spans="1:17">
      <c r="B515" s="270" t="s">
        <v>333</v>
      </c>
      <c r="C515" s="270"/>
      <c r="D515" s="270"/>
      <c r="E515" s="270"/>
      <c r="F515" s="270"/>
      <c r="G515" s="270"/>
      <c r="H515" s="270"/>
      <c r="I515" s="270"/>
      <c r="J515" s="270"/>
      <c r="K515" s="270"/>
      <c r="L515" s="270"/>
      <c r="M515" s="270"/>
      <c r="N515" s="270"/>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364</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70" t="s">
        <v>334</v>
      </c>
      <c r="C523" s="270"/>
      <c r="D523" s="270"/>
      <c r="E523" s="270"/>
      <c r="F523" s="270"/>
      <c r="G523" s="270"/>
      <c r="H523" s="270"/>
      <c r="I523" s="270"/>
      <c r="J523" s="270"/>
      <c r="K523" s="270"/>
      <c r="L523" s="270"/>
      <c r="M523" s="270"/>
      <c r="N523" s="270"/>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364</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69" t="s">
        <v>332</v>
      </c>
      <c r="C531" s="269"/>
      <c r="D531" s="269"/>
      <c r="E531" s="269"/>
      <c r="F531" s="269"/>
      <c r="G531" s="269"/>
      <c r="H531" s="269"/>
      <c r="I531" s="269"/>
      <c r="J531" s="269"/>
      <c r="K531" s="269"/>
      <c r="L531" s="269"/>
      <c r="M531" s="269"/>
      <c r="N531" s="269"/>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364</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70" t="s">
        <v>7</v>
      </c>
      <c r="C539" s="270"/>
      <c r="D539" s="270"/>
      <c r="E539" s="270"/>
      <c r="F539" s="270"/>
      <c r="G539" s="270"/>
      <c r="H539" s="270"/>
      <c r="I539" s="270"/>
      <c r="J539" s="270"/>
      <c r="K539" s="270"/>
      <c r="L539" s="270"/>
      <c r="M539" s="270"/>
      <c r="N539" s="270"/>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364</v>
      </c>
    </row>
    <row r="546" spans="1:17">
      <c r="B546" s="268" t="s">
        <v>25</v>
      </c>
      <c r="C546" s="268"/>
      <c r="D546" s="268"/>
      <c r="E546" s="268"/>
      <c r="F546" s="268"/>
      <c r="G546" s="268"/>
      <c r="H546" s="268"/>
      <c r="I546" s="268"/>
      <c r="J546" s="268"/>
      <c r="K546" s="268"/>
      <c r="L546" s="268"/>
      <c r="M546" s="268"/>
      <c r="N546" s="268"/>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68" t="s">
        <v>27</v>
      </c>
      <c r="C554" s="268"/>
      <c r="D554" s="268"/>
      <c r="E554" s="268"/>
      <c r="F554" s="268"/>
      <c r="G554" s="268"/>
      <c r="H554" s="268"/>
      <c r="I554" s="268"/>
      <c r="J554" s="268"/>
      <c r="K554" s="268"/>
      <c r="L554" s="268"/>
      <c r="M554" s="268"/>
      <c r="N554" s="268"/>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70" t="s">
        <v>338</v>
      </c>
      <c r="C562" s="270"/>
      <c r="D562" s="270"/>
      <c r="E562" s="270"/>
      <c r="F562" s="270"/>
      <c r="G562" s="270"/>
      <c r="H562" s="270"/>
      <c r="I562" s="270"/>
      <c r="J562" s="270"/>
      <c r="K562" s="270"/>
      <c r="L562" s="270"/>
      <c r="M562" s="270"/>
      <c r="N562" s="270"/>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364</v>
      </c>
    </row>
    <row r="569" spans="1:17">
      <c r="B569" s="268" t="s">
        <v>29</v>
      </c>
      <c r="C569" s="268"/>
      <c r="D569" s="268"/>
      <c r="E569" s="268"/>
      <c r="F569" s="268"/>
      <c r="G569" s="268"/>
      <c r="H569" s="268"/>
      <c r="I569" s="268"/>
      <c r="J569" s="268"/>
      <c r="K569" s="268"/>
      <c r="L569" s="268"/>
      <c r="M569" s="268"/>
      <c r="N569" s="268"/>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71" t="s">
        <v>339</v>
      </c>
      <c r="C576" s="271"/>
      <c r="D576" s="271"/>
      <c r="E576" s="271"/>
      <c r="F576" s="271"/>
      <c r="G576" s="271"/>
      <c r="H576" s="271"/>
      <c r="I576" s="271"/>
      <c r="J576" s="271"/>
      <c r="K576" s="271"/>
      <c r="L576" s="271"/>
      <c r="M576" s="271"/>
      <c r="N576" s="271"/>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68" t="s">
        <v>701</v>
      </c>
      <c r="C583" s="268"/>
      <c r="D583" s="268"/>
      <c r="E583" s="268"/>
      <c r="F583" s="268"/>
      <c r="G583" s="268"/>
      <c r="H583" s="268"/>
      <c r="I583" s="268"/>
      <c r="J583" s="268"/>
      <c r="K583" s="268"/>
      <c r="L583" s="268"/>
      <c r="M583" s="268"/>
      <c r="N583" s="268"/>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52" t="s">
        <v>9</v>
      </c>
      <c r="C591" s="252"/>
      <c r="D591" s="252"/>
      <c r="E591" s="252"/>
      <c r="F591" s="252"/>
      <c r="G591" s="252"/>
      <c r="H591" s="252"/>
      <c r="I591" s="252"/>
      <c r="J591" s="252"/>
      <c r="K591" s="252"/>
      <c r="L591" s="252"/>
      <c r="M591" s="252"/>
      <c r="N591" s="252"/>
      <c r="O591" s="115"/>
    </row>
    <row r="592" spans="1:17">
      <c r="B592" s="253" t="s">
        <v>340</v>
      </c>
      <c r="C592" s="253"/>
      <c r="D592" s="253"/>
      <c r="E592" s="253"/>
      <c r="F592" s="253"/>
      <c r="G592" s="253"/>
      <c r="H592" s="253"/>
      <c r="I592" s="253"/>
      <c r="J592" s="253"/>
      <c r="K592" s="253"/>
      <c r="L592" s="253"/>
      <c r="M592" s="253"/>
      <c r="N592" s="253"/>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364</v>
      </c>
    </row>
    <row r="598" spans="2:17">
      <c r="B598" s="254" t="s">
        <v>342</v>
      </c>
      <c r="C598" s="255"/>
      <c r="D598" s="255"/>
      <c r="E598" s="255"/>
      <c r="F598" s="255"/>
      <c r="G598" s="255"/>
      <c r="H598" s="255"/>
      <c r="I598" s="255"/>
      <c r="J598" s="255"/>
      <c r="K598" s="255"/>
      <c r="L598" s="255"/>
      <c r="M598" s="255"/>
      <c r="N598" s="255"/>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56" t="s">
        <v>34</v>
      </c>
      <c r="C604" s="257"/>
      <c r="D604" s="257"/>
      <c r="E604" s="257"/>
      <c r="F604" s="257"/>
      <c r="G604" s="257"/>
      <c r="H604" s="257"/>
      <c r="I604" s="257"/>
      <c r="J604" s="257"/>
      <c r="K604" s="257"/>
      <c r="L604" s="257"/>
      <c r="M604" s="257"/>
      <c r="N604" s="257"/>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58" t="s">
        <v>10</v>
      </c>
      <c r="C609" s="259"/>
      <c r="D609" s="259"/>
      <c r="E609" s="259"/>
      <c r="F609" s="259"/>
      <c r="G609" s="259"/>
      <c r="H609" s="259"/>
      <c r="I609" s="259"/>
      <c r="J609" s="259"/>
      <c r="K609" s="259"/>
      <c r="L609" s="259"/>
      <c r="M609" s="259"/>
      <c r="N609" s="259"/>
      <c r="O609" s="124"/>
      <c r="P609" s="6"/>
      <c r="Q609" s="9"/>
    </row>
    <row r="610" spans="2:17">
      <c r="B610" s="260" t="s">
        <v>343</v>
      </c>
      <c r="C610" s="261"/>
      <c r="D610" s="261"/>
      <c r="E610" s="261"/>
      <c r="F610" s="261"/>
      <c r="G610" s="261"/>
      <c r="H610" s="261"/>
      <c r="I610" s="261"/>
      <c r="J610" s="261"/>
      <c r="K610" s="261"/>
      <c r="L610" s="261"/>
      <c r="M610" s="261"/>
      <c r="N610" s="261"/>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62" t="s">
        <v>344</v>
      </c>
      <c r="C615" s="263"/>
      <c r="D615" s="263"/>
      <c r="E615" s="263"/>
      <c r="F615" s="263"/>
      <c r="G615" s="263"/>
      <c r="H615" s="263"/>
      <c r="I615" s="263"/>
      <c r="J615" s="263"/>
      <c r="K615" s="263"/>
      <c r="L615" s="263"/>
      <c r="M615" s="263"/>
      <c r="N615" s="263"/>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56" t="s">
        <v>345</v>
      </c>
      <c r="C620" s="257"/>
      <c r="D620" s="257"/>
      <c r="E620" s="257"/>
      <c r="F620" s="257"/>
      <c r="G620" s="257"/>
      <c r="H620" s="257"/>
      <c r="I620" s="257"/>
      <c r="J620" s="257"/>
      <c r="K620" s="257"/>
      <c r="L620" s="257"/>
      <c r="M620" s="257"/>
      <c r="N620" s="257"/>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64" t="s">
        <v>346</v>
      </c>
      <c r="C625" s="265"/>
      <c r="D625" s="265"/>
      <c r="E625" s="265"/>
      <c r="F625" s="265"/>
      <c r="G625" s="265"/>
      <c r="H625" s="265"/>
      <c r="I625" s="265"/>
      <c r="J625" s="265"/>
      <c r="K625" s="265"/>
      <c r="L625" s="265"/>
      <c r="M625" s="265"/>
      <c r="N625" s="265"/>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66" t="s">
        <v>35</v>
      </c>
      <c r="C630" s="267"/>
      <c r="D630" s="267"/>
      <c r="E630" s="267"/>
      <c r="F630" s="267"/>
      <c r="G630" s="267"/>
      <c r="H630" s="267"/>
      <c r="I630" s="267"/>
      <c r="J630" s="267"/>
      <c r="K630" s="267"/>
      <c r="L630" s="267"/>
      <c r="M630" s="267"/>
      <c r="N630" s="267"/>
      <c r="O630" s="125"/>
      <c r="P630" s="28"/>
      <c r="Q630" s="89"/>
    </row>
    <row r="631" spans="2:17">
      <c r="B631" s="242" t="s">
        <v>36</v>
      </c>
      <c r="C631" s="243"/>
      <c r="D631" s="243"/>
      <c r="E631" s="243"/>
      <c r="F631" s="243"/>
      <c r="G631" s="243"/>
      <c r="H631" s="243"/>
      <c r="I631" s="243"/>
      <c r="J631" s="243"/>
      <c r="K631" s="243"/>
      <c r="L631" s="243"/>
      <c r="M631" s="243"/>
      <c r="N631" s="243"/>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42" t="s">
        <v>59</v>
      </c>
      <c r="C635" s="243"/>
      <c r="D635" s="243"/>
      <c r="E635" s="243"/>
      <c r="F635" s="243"/>
      <c r="G635" s="243"/>
      <c r="H635" s="243"/>
      <c r="I635" s="243"/>
      <c r="J635" s="243"/>
      <c r="K635" s="243"/>
      <c r="L635" s="243"/>
      <c r="M635" s="243"/>
      <c r="N635" s="243"/>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366</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367</v>
      </c>
    </row>
    <row r="638" spans="2:17">
      <c r="B638" s="242" t="s">
        <v>347</v>
      </c>
      <c r="C638" s="243"/>
      <c r="D638" s="243"/>
      <c r="E638" s="243"/>
      <c r="F638" s="243"/>
      <c r="G638" s="243"/>
      <c r="H638" s="243"/>
      <c r="I638" s="243"/>
      <c r="J638" s="243"/>
      <c r="K638" s="243"/>
      <c r="L638" s="243"/>
      <c r="M638" s="243"/>
      <c r="N638" s="243"/>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46" t="s">
        <v>365</v>
      </c>
      <c r="C641" s="247"/>
      <c r="D641" s="247"/>
      <c r="E641" s="247"/>
      <c r="F641" s="247"/>
      <c r="G641" s="247"/>
      <c r="H641" s="247"/>
      <c r="I641" s="247"/>
      <c r="J641" s="247"/>
      <c r="K641" s="247"/>
      <c r="L641" s="247"/>
      <c r="M641" s="247"/>
      <c r="N641" s="247"/>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44" t="s">
        <v>42</v>
      </c>
      <c r="C646" s="245"/>
      <c r="D646" s="245"/>
      <c r="E646" s="245"/>
      <c r="F646" s="245"/>
      <c r="G646" s="245"/>
      <c r="H646" s="245"/>
      <c r="I646" s="245"/>
      <c r="J646" s="245"/>
      <c r="K646" s="245"/>
      <c r="L646" s="245"/>
      <c r="M646" s="245"/>
      <c r="N646" s="245"/>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c r="A659" s="99"/>
      <c r="B659" s="138"/>
      <c r="C659" s="138"/>
      <c r="D659" s="138"/>
      <c r="E659" s="138"/>
      <c r="F659" s="138"/>
      <c r="G659" s="138"/>
      <c r="H659" s="138"/>
      <c r="I659" s="138"/>
      <c r="J659" s="138"/>
      <c r="K659" s="138"/>
      <c r="L659" s="138"/>
      <c r="M659" s="138"/>
      <c r="N659" s="145"/>
      <c r="O659" s="145"/>
      <c r="P659" s="31"/>
      <c r="Q659" s="37" t="s">
        <v>55</v>
      </c>
    </row>
    <row r="660" spans="1:17" s="71" customFormat="1">
      <c r="A660" s="100"/>
      <c r="B660" s="138"/>
      <c r="C660" s="138"/>
      <c r="D660" s="138"/>
      <c r="E660" s="138"/>
      <c r="F660" s="138"/>
      <c r="G660" s="138"/>
      <c r="H660" s="138"/>
      <c r="I660" s="138"/>
      <c r="J660" s="138"/>
      <c r="K660" s="138"/>
      <c r="L660" s="138"/>
      <c r="M660" s="138"/>
      <c r="N660" s="145"/>
      <c r="O660" s="145"/>
      <c r="P660" s="38"/>
      <c r="Q660" s="39" t="s">
        <v>56</v>
      </c>
    </row>
    <row r="661" spans="1:17" s="3" customFormat="1">
      <c r="A661" s="101"/>
      <c r="B661" s="146"/>
      <c r="C661" s="146"/>
      <c r="D661" s="146"/>
      <c r="E661" s="146"/>
      <c r="F661" s="146"/>
      <c r="G661" s="146"/>
      <c r="H661" s="146"/>
      <c r="I661" s="146"/>
      <c r="J661" s="146"/>
      <c r="K661" s="146"/>
      <c r="L661" s="146"/>
      <c r="M661" s="146"/>
      <c r="N661" s="147"/>
      <c r="O661" s="149" t="e">
        <f>VLOOKUP($P661,Price!$A$1:$F$1200,6,FALSE)</f>
        <v>#N/A</v>
      </c>
      <c r="P661" s="148" t="s">
        <v>368</v>
      </c>
      <c r="Q661" s="36" t="s">
        <v>57</v>
      </c>
    </row>
    <row r="662" spans="1:17">
      <c r="B662" s="248" t="s">
        <v>64</v>
      </c>
      <c r="C662" s="249"/>
      <c r="D662" s="249"/>
      <c r="E662" s="249"/>
      <c r="F662" s="249"/>
      <c r="G662" s="249"/>
      <c r="H662" s="249"/>
      <c r="I662" s="249"/>
      <c r="J662" s="249"/>
      <c r="K662" s="249"/>
      <c r="L662" s="249"/>
      <c r="M662" s="249"/>
      <c r="N662" s="249"/>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50" t="s">
        <v>73</v>
      </c>
      <c r="C671" s="251"/>
      <c r="D671" s="251"/>
      <c r="E671" s="251"/>
      <c r="F671" s="251"/>
      <c r="G671" s="251"/>
      <c r="H671" s="251"/>
      <c r="I671" s="251"/>
      <c r="J671" s="251"/>
      <c r="K671" s="251"/>
      <c r="L671" s="251"/>
      <c r="M671" s="251"/>
      <c r="N671" s="251"/>
      <c r="O671" s="129"/>
      <c r="P671" s="28"/>
      <c r="Q671" s="89"/>
    </row>
    <row r="672" spans="1:17" s="3" customFormat="1">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c r="B674" s="72"/>
      <c r="I674" s="61"/>
      <c r="J674" s="61"/>
      <c r="K674" s="61"/>
      <c r="L674" s="61"/>
      <c r="M674" s="61"/>
      <c r="N674" s="62"/>
      <c r="O674" s="62" t="e">
        <f>+O673/B673-1</f>
        <v>#N/A</v>
      </c>
      <c r="P674" s="31"/>
      <c r="Q674" s="63" t="s">
        <v>76</v>
      </c>
    </row>
    <row r="675" spans="1:17" s="70" customFormat="1">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c r="B678" s="72"/>
      <c r="I678" s="61"/>
      <c r="J678" s="61"/>
      <c r="K678" s="61"/>
      <c r="L678" s="61"/>
      <c r="M678" s="61"/>
      <c r="N678" s="62"/>
      <c r="O678" s="62" t="e">
        <f>+O677/C677-1</f>
        <v>#N/A</v>
      </c>
      <c r="P678" s="31"/>
      <c r="Q678" s="63" t="s">
        <v>76</v>
      </c>
    </row>
    <row r="679" spans="1:17" s="70" customFormat="1">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c r="B682" s="72"/>
      <c r="I682" s="61"/>
      <c r="J682" s="61"/>
      <c r="K682" s="61"/>
      <c r="L682" s="61"/>
      <c r="M682" s="61"/>
      <c r="N682" s="62"/>
      <c r="O682" s="62" t="e">
        <f>+O681/D681-1</f>
        <v>#N/A</v>
      </c>
      <c r="P682" s="31"/>
      <c r="Q682" s="63" t="s">
        <v>76</v>
      </c>
    </row>
    <row r="683" spans="1:17" s="70" customFormat="1">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c r="B686" s="72"/>
      <c r="I686" s="61"/>
      <c r="J686" s="61"/>
      <c r="K686" s="61"/>
      <c r="L686" s="61"/>
      <c r="M686" s="61"/>
      <c r="N686" s="62"/>
      <c r="O686" s="62" t="e">
        <f>+O685/E685-1</f>
        <v>#N/A</v>
      </c>
      <c r="P686" s="31"/>
      <c r="Q686" s="63" t="s">
        <v>76</v>
      </c>
    </row>
    <row r="687" spans="1:17" s="70" customFormat="1">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c r="B690" s="72"/>
      <c r="I690" s="61"/>
      <c r="J690" s="61"/>
      <c r="K690" s="61"/>
      <c r="L690" s="61"/>
      <c r="M690" s="61"/>
      <c r="N690" s="62"/>
      <c r="O690" s="62" t="e">
        <f>+O689/F689-1</f>
        <v>#N/A</v>
      </c>
      <c r="P690" s="31"/>
      <c r="Q690" s="63" t="s">
        <v>76</v>
      </c>
    </row>
    <row r="691" spans="1:17" s="70" customFormat="1">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c r="B694" s="72"/>
      <c r="I694" s="61"/>
      <c r="J694" s="61"/>
      <c r="K694" s="61"/>
      <c r="L694" s="61"/>
      <c r="M694" s="61"/>
      <c r="N694" s="62"/>
      <c r="O694" s="62" t="e">
        <f>+O693/G693-1</f>
        <v>#N/A</v>
      </c>
      <c r="P694" s="31"/>
      <c r="Q694" s="63" t="s">
        <v>76</v>
      </c>
    </row>
    <row r="695" spans="1:17" s="70" customFormat="1">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c r="B698" s="72"/>
      <c r="I698" s="61"/>
      <c r="J698" s="61"/>
      <c r="K698" s="61"/>
      <c r="L698" s="61"/>
      <c r="M698" s="61"/>
      <c r="N698" s="62"/>
      <c r="O698" s="62" t="e">
        <f>+O697/H697-1</f>
        <v>#N/A</v>
      </c>
      <c r="P698" s="31"/>
      <c r="Q698" s="63" t="s">
        <v>76</v>
      </c>
    </row>
    <row r="699" spans="1:17" s="70" customFormat="1">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c r="B702" s="72"/>
      <c r="I702" s="61"/>
      <c r="J702" s="61"/>
      <c r="K702" s="61"/>
      <c r="L702" s="61"/>
      <c r="M702" s="61"/>
      <c r="N702" s="62"/>
      <c r="O702" s="62" t="e">
        <f>+O701/I701-1</f>
        <v>#N/A</v>
      </c>
      <c r="P702" s="31"/>
      <c r="Q702" s="63" t="s">
        <v>76</v>
      </c>
    </row>
    <row r="703" spans="1:17" s="70" customFormat="1">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c r="B706" s="72"/>
      <c r="I706" s="61"/>
      <c r="J706" s="61"/>
      <c r="K706" s="61"/>
      <c r="L706" s="61"/>
      <c r="M706" s="61"/>
      <c r="N706" s="62"/>
      <c r="O706" s="62" t="e">
        <f>+O705/J705-1</f>
        <v>#N/A</v>
      </c>
      <c r="P706" s="31"/>
      <c r="Q706" s="63" t="s">
        <v>76</v>
      </c>
    </row>
    <row r="707" spans="1:17" s="70" customFormat="1">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c r="B710" s="72"/>
      <c r="I710" s="61"/>
      <c r="J710" s="61"/>
      <c r="K710" s="61"/>
      <c r="L710" s="61"/>
      <c r="M710" s="61"/>
      <c r="N710" s="62"/>
      <c r="O710" s="62" t="e">
        <f>+O709/K709-1</f>
        <v>#N/A</v>
      </c>
      <c r="P710" s="31"/>
      <c r="Q710" s="63" t="s">
        <v>76</v>
      </c>
    </row>
    <row r="711" spans="1:17"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c r="B714" s="72"/>
      <c r="I714" s="61"/>
      <c r="J714" s="61"/>
      <c r="K714" s="61"/>
      <c r="L714" s="61"/>
      <c r="M714" s="61"/>
      <c r="N714" s="62"/>
      <c r="O714" s="62" t="e">
        <f>+O713/L713-1</f>
        <v>#N/A</v>
      </c>
      <c r="P714" s="31"/>
      <c r="Q714" s="63" t="s">
        <v>76</v>
      </c>
    </row>
    <row r="715" spans="1:17"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c r="B716" s="73"/>
      <c r="C716" s="74"/>
      <c r="D716" s="74"/>
      <c r="E716" s="74"/>
      <c r="F716" s="74"/>
      <c r="G716" s="74"/>
      <c r="H716" s="74"/>
      <c r="I716" s="74"/>
      <c r="J716" s="74"/>
      <c r="K716" s="74"/>
      <c r="L716" s="74"/>
      <c r="M716" s="74"/>
      <c r="N716" s="75">
        <f>+M$651+M716</f>
        <v>0</v>
      </c>
      <c r="O716" s="75">
        <f>+N$651+N716</f>
        <v>0</v>
      </c>
      <c r="P716" s="31"/>
      <c r="Q716" s="36" t="s">
        <v>74</v>
      </c>
    </row>
    <row r="717" spans="1:17" s="3" customFormat="1">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c r="B718" s="72"/>
      <c r="I718" s="61"/>
      <c r="J718" s="61"/>
      <c r="K718" s="61"/>
      <c r="L718" s="61"/>
      <c r="M718" s="61"/>
      <c r="N718" s="62"/>
      <c r="O718" s="62" t="e">
        <f>+O717/M717-1</f>
        <v>#N/A</v>
      </c>
      <c r="P718" s="31"/>
      <c r="Q718" s="63" t="s">
        <v>76</v>
      </c>
    </row>
    <row r="719" spans="1:17" s="70" customFormat="1">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c r="B720" s="73"/>
      <c r="C720" s="74"/>
      <c r="D720" s="74"/>
      <c r="E720" s="74"/>
      <c r="F720" s="74"/>
      <c r="G720" s="74"/>
      <c r="H720" s="74"/>
      <c r="I720" s="74"/>
      <c r="J720" s="74"/>
      <c r="K720" s="74"/>
      <c r="L720" s="74"/>
      <c r="M720" s="74"/>
      <c r="N720" s="75"/>
      <c r="O720" s="75">
        <f>+N$651+N720</f>
        <v>0</v>
      </c>
      <c r="P720" s="31"/>
      <c r="Q720" s="36" t="s">
        <v>74</v>
      </c>
    </row>
    <row r="721" spans="1:17" s="3" customFormat="1">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c r="B722" s="72"/>
      <c r="I722" s="61"/>
      <c r="J722" s="61"/>
      <c r="K722" s="61"/>
      <c r="L722" s="61"/>
      <c r="M722" s="61"/>
      <c r="N722" s="62"/>
      <c r="O722" s="62" t="e">
        <f>+O721/N721-1</f>
        <v>#N/A</v>
      </c>
      <c r="P722" s="31"/>
      <c r="Q722" s="63" t="s">
        <v>76</v>
      </c>
    </row>
    <row r="723" spans="1:17" s="70" customFormat="1">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0166" priority="1217" operator="lessThan">
      <formula>0</formula>
    </cfRule>
  </conditionalFormatting>
  <conditionalFormatting sqref="P583">
    <cfRule type="cellIs" dxfId="10165" priority="1212" operator="lessThan">
      <formula>0</formula>
    </cfRule>
  </conditionalFormatting>
  <conditionalFormatting sqref="B348:N348">
    <cfRule type="cellIs" dxfId="10164" priority="1211" operator="lessThan">
      <formula>0</formula>
    </cfRule>
  </conditionalFormatting>
  <conditionalFormatting sqref="P514:P515">
    <cfRule type="cellIs" dxfId="10163" priority="1213" operator="lessThan">
      <formula>0</formula>
    </cfRule>
  </conditionalFormatting>
  <conditionalFormatting sqref="P523 Q529 Q539:Q545">
    <cfRule type="cellIs" dxfId="10162" priority="1214" operator="lessThan">
      <formula>0</formula>
    </cfRule>
  </conditionalFormatting>
  <conditionalFormatting sqref="P531">
    <cfRule type="cellIs" dxfId="10161" priority="1215" operator="lessThan">
      <formula>0</formula>
    </cfRule>
  </conditionalFormatting>
  <conditionalFormatting sqref="P562">
    <cfRule type="cellIs" dxfId="10160" priority="1216" operator="lessThan">
      <formula>0</formula>
    </cfRule>
  </conditionalFormatting>
  <conditionalFormatting sqref="B348:N348">
    <cfRule type="cellIs" dxfId="10159" priority="1210" operator="lessThan">
      <formula>0</formula>
    </cfRule>
  </conditionalFormatting>
  <conditionalFormatting sqref="Q588">
    <cfRule type="cellIs" dxfId="10158" priority="1195" operator="lessThan">
      <formula>0</formula>
    </cfRule>
  </conditionalFormatting>
  <conditionalFormatting sqref="Q499:Q502">
    <cfRule type="cellIs" dxfId="10157" priority="1209" operator="lessThan">
      <formula>0</formula>
    </cfRule>
  </conditionalFormatting>
  <conditionalFormatting sqref="Q503">
    <cfRule type="cellIs" dxfId="10156" priority="1208" operator="lessThan">
      <formula>0</formula>
    </cfRule>
  </conditionalFormatting>
  <conditionalFormatting sqref="Q503">
    <cfRule type="cellIs" dxfId="10155" priority="1207" operator="lessThan">
      <formula>0</formula>
    </cfRule>
  </conditionalFormatting>
  <conditionalFormatting sqref="B514">
    <cfRule type="cellIs" dxfId="10154" priority="1205" operator="lessThan">
      <formula>0</formula>
    </cfRule>
  </conditionalFormatting>
  <conditionalFormatting sqref="B531">
    <cfRule type="cellIs" dxfId="10153" priority="1204" operator="lessThan">
      <formula>0</formula>
    </cfRule>
  </conditionalFormatting>
  <conditionalFormatting sqref="Q520">
    <cfRule type="cellIs" dxfId="10152" priority="1203" operator="lessThan">
      <formula>0</formula>
    </cfRule>
  </conditionalFormatting>
  <conditionalFormatting sqref="Q520">
    <cfRule type="cellIs" dxfId="10151" priority="1202" operator="lessThan">
      <formula>0</formula>
    </cfRule>
  </conditionalFormatting>
  <conditionalFormatting sqref="Q567">
    <cfRule type="cellIs" dxfId="10150" priority="1197" operator="lessThan">
      <formula>0</formula>
    </cfRule>
  </conditionalFormatting>
  <conditionalFormatting sqref="B523 B515">
    <cfRule type="cellIs" dxfId="10149" priority="1206" operator="lessThan">
      <formula>0</formula>
    </cfRule>
  </conditionalFormatting>
  <conditionalFormatting sqref="Q528">
    <cfRule type="cellIs" dxfId="10148" priority="1200" operator="lessThan">
      <formula>0</formula>
    </cfRule>
  </conditionalFormatting>
  <conditionalFormatting sqref="Q536">
    <cfRule type="cellIs" dxfId="10147" priority="1199" operator="lessThan">
      <formula>0</formula>
    </cfRule>
  </conditionalFormatting>
  <conditionalFormatting sqref="Q536">
    <cfRule type="cellIs" dxfId="10146" priority="1198" operator="lessThan">
      <formula>0</formula>
    </cfRule>
  </conditionalFormatting>
  <conditionalFormatting sqref="P539">
    <cfRule type="cellIs" dxfId="10145" priority="1186" operator="lessThan">
      <formula>0</formula>
    </cfRule>
  </conditionalFormatting>
  <conditionalFormatting sqref="Q528">
    <cfRule type="cellIs" dxfId="10144" priority="1201" operator="lessThan">
      <formula>0</formula>
    </cfRule>
  </conditionalFormatting>
  <conditionalFormatting sqref="Q567">
    <cfRule type="cellIs" dxfId="10143" priority="1196" operator="lessThan">
      <formula>0</formula>
    </cfRule>
  </conditionalFormatting>
  <conditionalFormatting sqref="P584:P587">
    <cfRule type="cellIs" dxfId="10142" priority="1188" operator="lessThan">
      <formula>0</formula>
    </cfRule>
  </conditionalFormatting>
  <conditionalFormatting sqref="P563:P566">
    <cfRule type="cellIs" dxfId="10141" priority="1189" operator="lessThan">
      <formula>0</formula>
    </cfRule>
  </conditionalFormatting>
  <conditionalFormatting sqref="Q366">
    <cfRule type="cellIs" dxfId="10140" priority="1147" operator="lessThan">
      <formula>0</formula>
    </cfRule>
  </conditionalFormatting>
  <conditionalFormatting sqref="Q588">
    <cfRule type="cellIs" dxfId="10139" priority="1194" operator="lessThan">
      <formula>0</formula>
    </cfRule>
  </conditionalFormatting>
  <conditionalFormatting sqref="Q544">
    <cfRule type="cellIs" dxfId="10138" priority="1185" operator="lessThan">
      <formula>0</formula>
    </cfRule>
  </conditionalFormatting>
  <conditionalFormatting sqref="J353:N354 K351:N352">
    <cfRule type="cellIs" dxfId="10137" priority="1174" operator="lessThan">
      <formula>0</formula>
    </cfRule>
  </conditionalFormatting>
  <conditionalFormatting sqref="P516:P519">
    <cfRule type="cellIs" dxfId="10136" priority="1193" operator="lessThan">
      <formula>0</formula>
    </cfRule>
  </conditionalFormatting>
  <conditionalFormatting sqref="P524:P527">
    <cfRule type="cellIs" dxfId="10135" priority="1192" operator="lessThan">
      <formula>0</formula>
    </cfRule>
  </conditionalFormatting>
  <conditionalFormatting sqref="P539:P543">
    <cfRule type="cellIs" dxfId="10134" priority="1191" operator="lessThan">
      <formula>0</formula>
    </cfRule>
  </conditionalFormatting>
  <conditionalFormatting sqref="P532:P535">
    <cfRule type="cellIs" dxfId="10133" priority="1190" operator="lessThan">
      <formula>0</formula>
    </cfRule>
  </conditionalFormatting>
  <conditionalFormatting sqref="Q544">
    <cfRule type="cellIs" dxfId="10132" priority="1184" operator="lessThan">
      <formula>0</formula>
    </cfRule>
  </conditionalFormatting>
  <conditionalFormatting sqref="Q354">
    <cfRule type="cellIs" dxfId="10131" priority="1167" operator="lessThan">
      <formula>0</formula>
    </cfRule>
  </conditionalFormatting>
  <conditionalFormatting sqref="Q540:Q543 B539">
    <cfRule type="cellIs" dxfId="10130" priority="1187" operator="lessThan">
      <formula>0</formula>
    </cfRule>
  </conditionalFormatting>
  <conditionalFormatting sqref="P555:P558">
    <cfRule type="cellIs" dxfId="10129" priority="1179" operator="lessThan">
      <formula>0</formula>
    </cfRule>
  </conditionalFormatting>
  <conditionalFormatting sqref="Q555:Q558 Q560">
    <cfRule type="cellIs" dxfId="10128" priority="1182" operator="lessThan">
      <formula>0</formula>
    </cfRule>
  </conditionalFormatting>
  <conditionalFormatting sqref="Q559">
    <cfRule type="cellIs" dxfId="10127" priority="1181" operator="lessThan">
      <formula>0</formula>
    </cfRule>
  </conditionalFormatting>
  <conditionalFormatting sqref="Q468:Q472">
    <cfRule type="cellIs" dxfId="10126" priority="1178" operator="lessThan">
      <formula>0</formula>
    </cfRule>
  </conditionalFormatting>
  <conditionalFormatting sqref="Q559">
    <cfRule type="cellIs" dxfId="10125" priority="1180" operator="lessThan">
      <formula>0</formula>
    </cfRule>
  </conditionalFormatting>
  <conditionalFormatting sqref="J351">
    <cfRule type="cellIs" dxfId="10124" priority="1173" operator="lessThan">
      <formula>0</formula>
    </cfRule>
  </conditionalFormatting>
  <conditionalFormatting sqref="P540:P543">
    <cfRule type="cellIs" dxfId="10123" priority="1183" operator="lessThan">
      <formula>0</formula>
    </cfRule>
  </conditionalFormatting>
  <conditionalFormatting sqref="P349:Q350 Q351:Q353">
    <cfRule type="cellIs" dxfId="10122" priority="1177" operator="lessThan">
      <formula>0</formula>
    </cfRule>
  </conditionalFormatting>
  <conditionalFormatting sqref="Q396">
    <cfRule type="cellIs" dxfId="10121" priority="1100" operator="lessThan">
      <formula>0</formula>
    </cfRule>
  </conditionalFormatting>
  <conditionalFormatting sqref="B349">
    <cfRule type="cellIs" dxfId="10120" priority="1172" operator="lessThan">
      <formula>0</formula>
    </cfRule>
  </conditionalFormatting>
  <conditionalFormatting sqref="P393:P395">
    <cfRule type="cellIs" dxfId="10119" priority="1104" operator="lessThan">
      <formula>0</formula>
    </cfRule>
  </conditionalFormatting>
  <conditionalFormatting sqref="Q397">
    <cfRule type="cellIs" dxfId="10118" priority="1102" operator="lessThan">
      <formula>0</formula>
    </cfRule>
  </conditionalFormatting>
  <conditionalFormatting sqref="P349:P350">
    <cfRule type="cellIs" dxfId="10117" priority="1176" operator="lessThan">
      <formula>0</formula>
    </cfRule>
  </conditionalFormatting>
  <conditionalFormatting sqref="P351:P354">
    <cfRule type="cellIs" dxfId="10116" priority="1175" operator="lessThan">
      <formula>0</formula>
    </cfRule>
  </conditionalFormatting>
  <conditionalFormatting sqref="C397:M397">
    <cfRule type="cellIs" dxfId="10115" priority="1099" operator="lessThan">
      <formula>0</formula>
    </cfRule>
  </conditionalFormatting>
  <conditionalFormatting sqref="Q355">
    <cfRule type="cellIs" dxfId="10114" priority="1170" operator="lessThan">
      <formula>0</formula>
    </cfRule>
  </conditionalFormatting>
  <conditionalFormatting sqref="P398:Q398 Q399:Q401">
    <cfRule type="cellIs" dxfId="10113" priority="1098" operator="lessThan">
      <formula>0</formula>
    </cfRule>
  </conditionalFormatting>
  <conditionalFormatting sqref="P399:P401">
    <cfRule type="cellIs" dxfId="10112" priority="1096" operator="lessThan">
      <formula>0</formula>
    </cfRule>
  </conditionalFormatting>
  <conditionalFormatting sqref="H385">
    <cfRule type="cellIs" dxfId="10111" priority="1061" operator="lessThan">
      <formula>0</formula>
    </cfRule>
  </conditionalFormatting>
  <conditionalFormatting sqref="Q402">
    <cfRule type="cellIs" dxfId="10110" priority="1094" operator="lessThan">
      <formula>0</formula>
    </cfRule>
  </conditionalFormatting>
  <conditionalFormatting sqref="B350">
    <cfRule type="cellIs" dxfId="10109" priority="1171" operator="lessThan">
      <formula>0</formula>
    </cfRule>
  </conditionalFormatting>
  <conditionalFormatting sqref="J352">
    <cfRule type="cellIs" dxfId="10108" priority="1168" operator="lessThan">
      <formula>0</formula>
    </cfRule>
  </conditionalFormatting>
  <conditionalFormatting sqref="P355">
    <cfRule type="cellIs" dxfId="10107" priority="1169" operator="lessThan">
      <formula>0</formula>
    </cfRule>
  </conditionalFormatting>
  <conditionalFormatting sqref="P440">
    <cfRule type="cellIs" dxfId="10106" priority="1047" operator="lessThan">
      <formula>0</formula>
    </cfRule>
  </conditionalFormatting>
  <conditionalFormatting sqref="Q354">
    <cfRule type="cellIs" dxfId="10105" priority="1166" operator="lessThan">
      <formula>0</formula>
    </cfRule>
  </conditionalFormatting>
  <conditionalFormatting sqref="P356:Q356 Q357:Q359">
    <cfRule type="cellIs" dxfId="10104" priority="1165" operator="lessThan">
      <formula>0</formula>
    </cfRule>
  </conditionalFormatting>
  <conditionalFormatting sqref="P356">
    <cfRule type="cellIs" dxfId="10103" priority="1164" operator="lessThan">
      <formula>0</formula>
    </cfRule>
  </conditionalFormatting>
  <conditionalFormatting sqref="P357:P360">
    <cfRule type="cellIs" dxfId="10102" priority="1163" operator="lessThan">
      <formula>0</formula>
    </cfRule>
  </conditionalFormatting>
  <conditionalFormatting sqref="B356">
    <cfRule type="cellIs" dxfId="10101" priority="1159" operator="lessThan">
      <formula>0</formula>
    </cfRule>
  </conditionalFormatting>
  <conditionalFormatting sqref="Q361">
    <cfRule type="cellIs" dxfId="10100" priority="1158" operator="lessThan">
      <formula>0</formula>
    </cfRule>
  </conditionalFormatting>
  <conditionalFormatting sqref="Q360">
    <cfRule type="cellIs" dxfId="10099" priority="1156" operator="lessThan">
      <formula>0</formula>
    </cfRule>
  </conditionalFormatting>
  <conditionalFormatting sqref="Q360">
    <cfRule type="cellIs" dxfId="10098" priority="1155" operator="lessThan">
      <formula>0</formula>
    </cfRule>
  </conditionalFormatting>
  <conditionalFormatting sqref="P362:Q362 Q363:Q365">
    <cfRule type="cellIs" dxfId="10097" priority="1154" operator="lessThan">
      <formula>0</formula>
    </cfRule>
  </conditionalFormatting>
  <conditionalFormatting sqref="P362">
    <cfRule type="cellIs" dxfId="10096" priority="1153" operator="lessThan">
      <formula>0</formula>
    </cfRule>
  </conditionalFormatting>
  <conditionalFormatting sqref="J363">
    <cfRule type="cellIs" dxfId="10095" priority="1151" operator="lessThan">
      <formula>0</formula>
    </cfRule>
  </conditionalFormatting>
  <conditionalFormatting sqref="K363:N364 J365:M366">
    <cfRule type="cellIs" dxfId="10094" priority="1152" operator="lessThan">
      <formula>0</formula>
    </cfRule>
  </conditionalFormatting>
  <conditionalFormatting sqref="P368">
    <cfRule type="cellIs" dxfId="10093" priority="1144" operator="lessThan">
      <formula>0</formula>
    </cfRule>
  </conditionalFormatting>
  <conditionalFormatting sqref="Q367">
    <cfRule type="cellIs" dxfId="10092" priority="1149" operator="lessThan">
      <formula>0</formula>
    </cfRule>
  </conditionalFormatting>
  <conditionalFormatting sqref="B362">
    <cfRule type="cellIs" dxfId="10091" priority="1150" operator="lessThan">
      <formula>0</formula>
    </cfRule>
  </conditionalFormatting>
  <conditionalFormatting sqref="P405:P407">
    <cfRule type="cellIs" dxfId="10090" priority="1082" operator="lessThan">
      <formula>0</formula>
    </cfRule>
  </conditionalFormatting>
  <conditionalFormatting sqref="J364">
    <cfRule type="cellIs" dxfId="10089" priority="1148" operator="lessThan">
      <formula>0</formula>
    </cfRule>
  </conditionalFormatting>
  <conditionalFormatting sqref="Q366">
    <cfRule type="cellIs" dxfId="10088" priority="1146" operator="lessThan">
      <formula>0</formula>
    </cfRule>
  </conditionalFormatting>
  <conditionalFormatting sqref="P368:Q368 Q369:Q371">
    <cfRule type="cellIs" dxfId="10087" priority="1145" operator="lessThan">
      <formula>0</formula>
    </cfRule>
  </conditionalFormatting>
  <conditionalFormatting sqref="Q372">
    <cfRule type="cellIs" dxfId="10086" priority="1136" operator="lessThan">
      <formula>0</formula>
    </cfRule>
  </conditionalFormatting>
  <conditionalFormatting sqref="I370 K369:N370 C371:M372">
    <cfRule type="cellIs" dxfId="10085" priority="1143" operator="lessThan">
      <formula>0</formula>
    </cfRule>
  </conditionalFormatting>
  <conditionalFormatting sqref="I369">
    <cfRule type="cellIs" dxfId="10084" priority="1141" operator="lessThan">
      <formula>0</formula>
    </cfRule>
  </conditionalFormatting>
  <conditionalFormatting sqref="C369:J369">
    <cfRule type="cellIs" dxfId="10083" priority="1142" operator="lessThan">
      <formula>0</formula>
    </cfRule>
  </conditionalFormatting>
  <conditionalFormatting sqref="B368">
    <cfRule type="cellIs" dxfId="10082" priority="1140" operator="lessThan">
      <formula>0</formula>
    </cfRule>
  </conditionalFormatting>
  <conditionalFormatting sqref="Q373">
    <cfRule type="cellIs" dxfId="10081" priority="1139" operator="lessThan">
      <formula>0</formula>
    </cfRule>
  </conditionalFormatting>
  <conditionalFormatting sqref="P411:P413">
    <cfRule type="cellIs" dxfId="10080" priority="1075" operator="lessThan">
      <formula>0</formula>
    </cfRule>
  </conditionalFormatting>
  <conditionalFormatting sqref="C370:J370">
    <cfRule type="cellIs" dxfId="10079" priority="1138" operator="lessThan">
      <formula>0</formula>
    </cfRule>
  </conditionalFormatting>
  <conditionalFormatting sqref="Q372">
    <cfRule type="cellIs" dxfId="10078" priority="1137" operator="lessThan">
      <formula>0</formula>
    </cfRule>
  </conditionalFormatting>
  <conditionalFormatting sqref="P374:Q374 Q375:Q377">
    <cfRule type="cellIs" dxfId="10077" priority="1135" operator="lessThan">
      <formula>0</formula>
    </cfRule>
  </conditionalFormatting>
  <conditionalFormatting sqref="P374">
    <cfRule type="cellIs" dxfId="10076" priority="1134" operator="lessThan">
      <formula>0</formula>
    </cfRule>
  </conditionalFormatting>
  <conditionalFormatting sqref="P375:P377">
    <cfRule type="cellIs" dxfId="10075" priority="1133" operator="lessThan">
      <formula>0</formula>
    </cfRule>
  </conditionalFormatting>
  <conditionalFormatting sqref="I376 K375:N376 C377:M378">
    <cfRule type="cellIs" dxfId="10074" priority="1132" operator="lessThan">
      <formula>0</formula>
    </cfRule>
  </conditionalFormatting>
  <conditionalFormatting sqref="I375">
    <cfRule type="cellIs" dxfId="10073" priority="1130" operator="lessThan">
      <formula>0</formula>
    </cfRule>
  </conditionalFormatting>
  <conditionalFormatting sqref="C375:J375">
    <cfRule type="cellIs" dxfId="10072" priority="1131" operator="lessThan">
      <formula>0</formula>
    </cfRule>
  </conditionalFormatting>
  <conditionalFormatting sqref="B374">
    <cfRule type="cellIs" dxfId="10071" priority="1129" operator="lessThan">
      <formula>0</formula>
    </cfRule>
  </conditionalFormatting>
  <conditionalFormatting sqref="Q379">
    <cfRule type="cellIs" dxfId="10070" priority="1128" operator="lessThan">
      <formula>0</formula>
    </cfRule>
  </conditionalFormatting>
  <conditionalFormatting sqref="C376:J376">
    <cfRule type="cellIs" dxfId="10069" priority="1127" operator="lessThan">
      <formula>0</formula>
    </cfRule>
  </conditionalFormatting>
  <conditionalFormatting sqref="Q378">
    <cfRule type="cellIs" dxfId="10068" priority="1126" operator="lessThan">
      <formula>0</formula>
    </cfRule>
  </conditionalFormatting>
  <conditionalFormatting sqref="Q378">
    <cfRule type="cellIs" dxfId="10067" priority="1125" operator="lessThan">
      <formula>0</formula>
    </cfRule>
  </conditionalFormatting>
  <conditionalFormatting sqref="P380:Q380 Q381:Q383">
    <cfRule type="cellIs" dxfId="10066" priority="1124" operator="lessThan">
      <formula>0</formula>
    </cfRule>
  </conditionalFormatting>
  <conditionalFormatting sqref="P380">
    <cfRule type="cellIs" dxfId="10065" priority="1123" operator="lessThan">
      <formula>0</formula>
    </cfRule>
  </conditionalFormatting>
  <conditionalFormatting sqref="P381:P383">
    <cfRule type="cellIs" dxfId="10064" priority="1122" operator="lessThan">
      <formula>0</formula>
    </cfRule>
  </conditionalFormatting>
  <conditionalFormatting sqref="I382 K381:N382 C383:N383 C384:M384">
    <cfRule type="cellIs" dxfId="10063" priority="1121" operator="lessThan">
      <formula>0</formula>
    </cfRule>
  </conditionalFormatting>
  <conditionalFormatting sqref="I381">
    <cfRule type="cellIs" dxfId="10062" priority="1119" operator="lessThan">
      <formula>0</formula>
    </cfRule>
  </conditionalFormatting>
  <conditionalFormatting sqref="C381:J381">
    <cfRule type="cellIs" dxfId="10061" priority="1120" operator="lessThan">
      <formula>0</formula>
    </cfRule>
  </conditionalFormatting>
  <conditionalFormatting sqref="B380">
    <cfRule type="cellIs" dxfId="10060" priority="1118" operator="lessThan">
      <formula>0</formula>
    </cfRule>
  </conditionalFormatting>
  <conditionalFormatting sqref="Q385">
    <cfRule type="cellIs" dxfId="10059" priority="1117" operator="lessThan">
      <formula>0</formula>
    </cfRule>
  </conditionalFormatting>
  <conditionalFormatting sqref="C382:J382">
    <cfRule type="cellIs" dxfId="10058" priority="1116" operator="lessThan">
      <formula>0</formula>
    </cfRule>
  </conditionalFormatting>
  <conditionalFormatting sqref="Q384">
    <cfRule type="cellIs" dxfId="10057" priority="1115" operator="lessThan">
      <formula>0</formula>
    </cfRule>
  </conditionalFormatting>
  <conditionalFormatting sqref="Q384">
    <cfRule type="cellIs" dxfId="10056" priority="1114" operator="lessThan">
      <formula>0</formula>
    </cfRule>
  </conditionalFormatting>
  <conditionalFormatting sqref="P386:Q386 Q387:Q389">
    <cfRule type="cellIs" dxfId="10055" priority="1113" operator="lessThan">
      <formula>0</formula>
    </cfRule>
  </conditionalFormatting>
  <conditionalFormatting sqref="P386">
    <cfRule type="cellIs" dxfId="10054" priority="1112" operator="lessThan">
      <formula>0</formula>
    </cfRule>
  </conditionalFormatting>
  <conditionalFormatting sqref="P387:P389">
    <cfRule type="cellIs" dxfId="10053" priority="1111" operator="lessThan">
      <formula>0</formula>
    </cfRule>
  </conditionalFormatting>
  <conditionalFormatting sqref="B386">
    <cfRule type="cellIs" dxfId="10052" priority="1110" operator="lessThan">
      <formula>0</formula>
    </cfRule>
  </conditionalFormatting>
  <conditionalFormatting sqref="Q391">
    <cfRule type="cellIs" dxfId="10051" priority="1109" operator="lessThan">
      <formula>0</formula>
    </cfRule>
  </conditionalFormatting>
  <conditionalFormatting sqref="Q390">
    <cfRule type="cellIs" dxfId="10050" priority="1108" operator="lessThan">
      <formula>0</formula>
    </cfRule>
  </conditionalFormatting>
  <conditionalFormatting sqref="Q390">
    <cfRule type="cellIs" dxfId="10049" priority="1107" operator="lessThan">
      <formula>0</formula>
    </cfRule>
  </conditionalFormatting>
  <conditionalFormatting sqref="P392:Q392 Q393:Q395">
    <cfRule type="cellIs" dxfId="10048" priority="1106" operator="lessThan">
      <formula>0</formula>
    </cfRule>
  </conditionalFormatting>
  <conditionalFormatting sqref="P392">
    <cfRule type="cellIs" dxfId="10047" priority="1105" operator="lessThan">
      <formula>0</formula>
    </cfRule>
  </conditionalFormatting>
  <conditionalFormatting sqref="H397">
    <cfRule type="cellIs" dxfId="10046" priority="1064" operator="lessThan">
      <formula>0</formula>
    </cfRule>
  </conditionalFormatting>
  <conditionalFormatting sqref="B392">
    <cfRule type="cellIs" dxfId="10045" priority="1103" operator="lessThan">
      <formula>0</formula>
    </cfRule>
  </conditionalFormatting>
  <conditionalFormatting sqref="H378">
    <cfRule type="cellIs" dxfId="10044" priority="1060" operator="lessThan">
      <formula>0</formula>
    </cfRule>
  </conditionalFormatting>
  <conditionalFormatting sqref="Q396">
    <cfRule type="cellIs" dxfId="10043" priority="1101" operator="lessThan">
      <formula>0</formula>
    </cfRule>
  </conditionalFormatting>
  <conditionalFormatting sqref="H361">
    <cfRule type="cellIs" dxfId="10042" priority="1057" operator="lessThan">
      <formula>0</formula>
    </cfRule>
  </conditionalFormatting>
  <conditionalFormatting sqref="P398">
    <cfRule type="cellIs" dxfId="10041" priority="1097" operator="lessThan">
      <formula>0</formula>
    </cfRule>
  </conditionalFormatting>
  <conditionalFormatting sqref="Q438">
    <cfRule type="cellIs" dxfId="10040" priority="1050" operator="lessThan">
      <formula>0</formula>
    </cfRule>
  </conditionalFormatting>
  <conditionalFormatting sqref="H372">
    <cfRule type="cellIs" dxfId="10039" priority="1056" operator="lessThan">
      <formula>0</formula>
    </cfRule>
  </conditionalFormatting>
  <conditionalFormatting sqref="Q402">
    <cfRule type="cellIs" dxfId="10038" priority="1095" operator="lessThan">
      <formula>0</formula>
    </cfRule>
  </conditionalFormatting>
  <conditionalFormatting sqref="P440:Q440 Q441:Q443">
    <cfRule type="cellIs" dxfId="10037" priority="1048" operator="lessThan">
      <formula>0</formula>
    </cfRule>
  </conditionalFormatting>
  <conditionalFormatting sqref="C391:M391">
    <cfRule type="cellIs" dxfId="10036" priority="1093" operator="lessThan">
      <formula>0</formula>
    </cfRule>
  </conditionalFormatting>
  <conditionalFormatting sqref="C385:M385">
    <cfRule type="cellIs" dxfId="10035" priority="1092" operator="lessThan">
      <formula>0</formula>
    </cfRule>
  </conditionalFormatting>
  <conditionalFormatting sqref="C379:M379">
    <cfRule type="cellIs" dxfId="10034" priority="1091" operator="lessThan">
      <formula>0</formula>
    </cfRule>
  </conditionalFormatting>
  <conditionalFormatting sqref="C373:M373">
    <cfRule type="cellIs" dxfId="10033" priority="1090" operator="lessThan">
      <formula>0</formula>
    </cfRule>
  </conditionalFormatting>
  <conditionalFormatting sqref="J367:M367">
    <cfRule type="cellIs" dxfId="10032" priority="1089" operator="lessThan">
      <formula>0</formula>
    </cfRule>
  </conditionalFormatting>
  <conditionalFormatting sqref="C361:M361">
    <cfRule type="cellIs" dxfId="10031" priority="1088" operator="lessThan">
      <formula>0</formula>
    </cfRule>
  </conditionalFormatting>
  <conditionalFormatting sqref="J355:N355">
    <cfRule type="cellIs" dxfId="10030" priority="1087" operator="lessThan">
      <formula>0</formula>
    </cfRule>
  </conditionalFormatting>
  <conditionalFormatting sqref="B398">
    <cfRule type="cellIs" dxfId="10029" priority="1086" operator="lessThan">
      <formula>0</formula>
    </cfRule>
  </conditionalFormatting>
  <conditionalFormatting sqref="B403">
    <cfRule type="cellIs" dxfId="10028" priority="1085" operator="lessThan">
      <formula>0</formula>
    </cfRule>
  </conditionalFormatting>
  <conditionalFormatting sqref="Q408">
    <cfRule type="cellIs" dxfId="10027" priority="1079" operator="lessThan">
      <formula>0</formula>
    </cfRule>
  </conditionalFormatting>
  <conditionalFormatting sqref="Q409">
    <cfRule type="cellIs" dxfId="10026" priority="1081" operator="lessThan">
      <formula>0</formula>
    </cfRule>
  </conditionalFormatting>
  <conditionalFormatting sqref="P404:Q404 Q405:Q407">
    <cfRule type="cellIs" dxfId="10025" priority="1084" operator="lessThan">
      <formula>0</formula>
    </cfRule>
  </conditionalFormatting>
  <conditionalFormatting sqref="P404">
    <cfRule type="cellIs" dxfId="10024" priority="1083" operator="lessThan">
      <formula>0</formula>
    </cfRule>
  </conditionalFormatting>
  <conditionalFormatting sqref="Q408">
    <cfRule type="cellIs" dxfId="10023" priority="1080" operator="lessThan">
      <formula>0</formula>
    </cfRule>
  </conditionalFormatting>
  <conditionalFormatting sqref="B404">
    <cfRule type="cellIs" dxfId="10022" priority="1078" operator="lessThan">
      <formula>0</formula>
    </cfRule>
  </conditionalFormatting>
  <conditionalFormatting sqref="Q414">
    <cfRule type="cellIs" dxfId="10021" priority="1072" operator="lessThan">
      <formula>0</formula>
    </cfRule>
  </conditionalFormatting>
  <conditionalFormatting sqref="Q415">
    <cfRule type="cellIs" dxfId="10020" priority="1074" operator="lessThan">
      <formula>0</formula>
    </cfRule>
  </conditionalFormatting>
  <conditionalFormatting sqref="P410:Q410 Q411:Q413">
    <cfRule type="cellIs" dxfId="10019" priority="1077" operator="lessThan">
      <formula>0</formula>
    </cfRule>
  </conditionalFormatting>
  <conditionalFormatting sqref="P410">
    <cfRule type="cellIs" dxfId="10018" priority="1076" operator="lessThan">
      <formula>0</formula>
    </cfRule>
  </conditionalFormatting>
  <conditionalFormatting sqref="Q414">
    <cfRule type="cellIs" dxfId="10017" priority="1073" operator="lessThan">
      <formula>0</formula>
    </cfRule>
  </conditionalFormatting>
  <conditionalFormatting sqref="B410">
    <cfRule type="cellIs" dxfId="10016" priority="1071" operator="lessThan">
      <formula>0</formula>
    </cfRule>
  </conditionalFormatting>
  <conditionalFormatting sqref="Q432">
    <cfRule type="cellIs" dxfId="10015" priority="1065" operator="lessThan">
      <formula>0</formula>
    </cfRule>
  </conditionalFormatting>
  <conditionalFormatting sqref="P429:P431">
    <cfRule type="cellIs" dxfId="10014" priority="1068" operator="lessThan">
      <formula>0</formula>
    </cfRule>
  </conditionalFormatting>
  <conditionalFormatting sqref="Q433">
    <cfRule type="cellIs" dxfId="10013" priority="1067" operator="lessThan">
      <formula>0</formula>
    </cfRule>
  </conditionalFormatting>
  <conditionalFormatting sqref="P428:Q428 Q429:Q431">
    <cfRule type="cellIs" dxfId="10012" priority="1070" operator="lessThan">
      <formula>0</formula>
    </cfRule>
  </conditionalFormatting>
  <conditionalFormatting sqref="P428">
    <cfRule type="cellIs" dxfId="10011" priority="1069" operator="lessThan">
      <formula>0</formula>
    </cfRule>
  </conditionalFormatting>
  <conditionalFormatting sqref="Q432">
    <cfRule type="cellIs" dxfId="10010" priority="1066" operator="lessThan">
      <formula>0</formula>
    </cfRule>
  </conditionalFormatting>
  <conditionalFormatting sqref="H391">
    <cfRule type="cellIs" dxfId="10009" priority="1063" operator="lessThan">
      <formula>0</formula>
    </cfRule>
  </conditionalFormatting>
  <conditionalFormatting sqref="P435:P437">
    <cfRule type="cellIs" dxfId="10008" priority="1052" operator="lessThan">
      <formula>0</formula>
    </cfRule>
  </conditionalFormatting>
  <conditionalFormatting sqref="Q444">
    <cfRule type="cellIs" dxfId="10007" priority="1044" operator="lessThan">
      <formula>0</formula>
    </cfRule>
  </conditionalFormatting>
  <conditionalFormatting sqref="H384">
    <cfRule type="cellIs" dxfId="10006" priority="1062" operator="lessThan">
      <formula>0</formula>
    </cfRule>
  </conditionalFormatting>
  <conditionalFormatting sqref="H379">
    <cfRule type="cellIs" dxfId="10005" priority="1059" operator="lessThan">
      <formula>0</formula>
    </cfRule>
  </conditionalFormatting>
  <conditionalFormatting sqref="Q438">
    <cfRule type="cellIs" dxfId="10004" priority="1051" operator="lessThan">
      <formula>0</formula>
    </cfRule>
  </conditionalFormatting>
  <conditionalFormatting sqref="H373">
    <cfRule type="cellIs" dxfId="10003" priority="1055" operator="lessThan">
      <formula>0</formula>
    </cfRule>
  </conditionalFormatting>
  <conditionalFormatting sqref="P441:P443">
    <cfRule type="cellIs" dxfId="10002" priority="1046" operator="lessThan">
      <formula>0</formula>
    </cfRule>
  </conditionalFormatting>
  <conditionalFormatting sqref="P434:Q434 Q435:Q437">
    <cfRule type="cellIs" dxfId="10001" priority="1054" operator="lessThan">
      <formula>0</formula>
    </cfRule>
  </conditionalFormatting>
  <conditionalFormatting sqref="P434">
    <cfRule type="cellIs" dxfId="10000" priority="1053" operator="lessThan">
      <formula>0</formula>
    </cfRule>
  </conditionalFormatting>
  <conditionalFormatting sqref="B434">
    <cfRule type="cellIs" dxfId="9999" priority="1049" operator="lessThan">
      <formula>0</formula>
    </cfRule>
  </conditionalFormatting>
  <conditionalFormatting sqref="Q445:Q446">
    <cfRule type="cellIs" dxfId="9998" priority="1040" operator="lessThan">
      <formula>0</formula>
    </cfRule>
  </conditionalFormatting>
  <conditionalFormatting sqref="Q444">
    <cfRule type="cellIs" dxfId="9997" priority="1043" operator="lessThan">
      <formula>0</formula>
    </cfRule>
  </conditionalFormatting>
  <conditionalFormatting sqref="B446">
    <cfRule type="cellIs" dxfId="9996" priority="1039" operator="lessThan">
      <formula>0</formula>
    </cfRule>
  </conditionalFormatting>
  <conditionalFormatting sqref="B440">
    <cfRule type="cellIs" dxfId="9995" priority="1042" operator="lessThan">
      <formula>0</formula>
    </cfRule>
  </conditionalFormatting>
  <conditionalFormatting sqref="P446">
    <cfRule type="cellIs" dxfId="9994" priority="1045" operator="lessThan">
      <formula>0</formula>
    </cfRule>
  </conditionalFormatting>
  <conditionalFormatting sqref="B447">
    <cfRule type="cellIs" dxfId="9993" priority="1038" operator="lessThan">
      <formula>0</formula>
    </cfRule>
  </conditionalFormatting>
  <conditionalFormatting sqref="Q439">
    <cfRule type="cellIs" dxfId="9992" priority="1041" operator="lessThan">
      <formula>0</formula>
    </cfRule>
  </conditionalFormatting>
  <conditionalFormatting sqref="Q448:Q450">
    <cfRule type="cellIs" dxfId="9991" priority="1037" operator="lessThan">
      <formula>0</formula>
    </cfRule>
  </conditionalFormatting>
  <conditionalFormatting sqref="P448:P450">
    <cfRule type="cellIs" dxfId="9990" priority="1036" operator="lessThan">
      <formula>0</formula>
    </cfRule>
  </conditionalFormatting>
  <conditionalFormatting sqref="Q603">
    <cfRule type="cellIs" dxfId="9989" priority="1011" operator="lessThan">
      <formula>0</formula>
    </cfRule>
  </conditionalFormatting>
  <conditionalFormatting sqref="B625">
    <cfRule type="cellIs" dxfId="9988" priority="975" operator="lessThan">
      <formula>0</formula>
    </cfRule>
  </conditionalFormatting>
  <conditionalFormatting sqref="P454:P456">
    <cfRule type="cellIs" dxfId="9987" priority="1032" operator="lessThan">
      <formula>0</formula>
    </cfRule>
  </conditionalFormatting>
  <conditionalFormatting sqref="Q457">
    <cfRule type="cellIs" dxfId="9986" priority="1031" operator="lessThan">
      <formula>0</formula>
    </cfRule>
  </conditionalFormatting>
  <conditionalFormatting sqref="Q597">
    <cfRule type="cellIs" dxfId="9985" priority="1020" operator="lessThan">
      <formula>0</formula>
    </cfRule>
  </conditionalFormatting>
  <conditionalFormatting sqref="Q451">
    <cfRule type="cellIs" dxfId="9984" priority="1035" operator="lessThan">
      <formula>0</formula>
    </cfRule>
  </conditionalFormatting>
  <conditionalFormatting sqref="Q451">
    <cfRule type="cellIs" dxfId="9983" priority="1034" operator="lessThan">
      <formula>0</formula>
    </cfRule>
  </conditionalFormatting>
  <conditionalFormatting sqref="Q457">
    <cfRule type="cellIs" dxfId="9982" priority="1030" operator="lessThan">
      <formula>0</formula>
    </cfRule>
  </conditionalFormatting>
  <conditionalFormatting sqref="J593:N595 J596:M596">
    <cfRule type="cellIs" dxfId="9981" priority="1024" operator="lessThan">
      <formula>0</formula>
    </cfRule>
  </conditionalFormatting>
  <conditionalFormatting sqref="B453">
    <cfRule type="cellIs" dxfId="9980" priority="1028" operator="lessThan">
      <formula>0</formula>
    </cfRule>
  </conditionalFormatting>
  <conditionalFormatting sqref="P599:P602">
    <cfRule type="cellIs" dxfId="9979" priority="1017" operator="lessThan">
      <formula>0</formula>
    </cfRule>
  </conditionalFormatting>
  <conditionalFormatting sqref="Q454:Q456">
    <cfRule type="cellIs" dxfId="9978" priority="1033" operator="lessThan">
      <formula>0</formula>
    </cfRule>
  </conditionalFormatting>
  <conditionalFormatting sqref="Q593:Q595">
    <cfRule type="cellIs" dxfId="9977" priority="1027" operator="lessThan">
      <formula>0</formula>
    </cfRule>
  </conditionalFormatting>
  <conditionalFormatting sqref="Q596">
    <cfRule type="cellIs" dxfId="9976" priority="1022" operator="lessThan">
      <formula>0</formula>
    </cfRule>
  </conditionalFormatting>
  <conditionalFormatting sqref="Q452">
    <cfRule type="cellIs" dxfId="9975" priority="1029" operator="lessThan">
      <formula>0</formula>
    </cfRule>
  </conditionalFormatting>
  <conditionalFormatting sqref="B592">
    <cfRule type="cellIs" dxfId="9974" priority="1019" operator="lessThan">
      <formula>0</formula>
    </cfRule>
  </conditionalFormatting>
  <conditionalFormatting sqref="P593:P595">
    <cfRule type="cellIs" dxfId="9973" priority="1026" operator="lessThan">
      <formula>0</formula>
    </cfRule>
  </conditionalFormatting>
  <conditionalFormatting sqref="J594">
    <cfRule type="cellIs" dxfId="9972" priority="1023" operator="lessThan">
      <formula>0</formula>
    </cfRule>
  </conditionalFormatting>
  <conditionalFormatting sqref="Q602">
    <cfRule type="cellIs" dxfId="9971" priority="1012" operator="lessThan">
      <formula>0</formula>
    </cfRule>
  </conditionalFormatting>
  <conditionalFormatting sqref="J595:N595 K593:N594 J596:M596">
    <cfRule type="cellIs" dxfId="9970" priority="1025" operator="lessThan">
      <formula>0</formula>
    </cfRule>
  </conditionalFormatting>
  <conditionalFormatting sqref="Q596">
    <cfRule type="cellIs" dxfId="9969" priority="1021" operator="lessThan">
      <formula>0</formula>
    </cfRule>
  </conditionalFormatting>
  <conditionalFormatting sqref="J599:N599 J601:N602 J600:M600">
    <cfRule type="cellIs" dxfId="9968" priority="1015" operator="lessThan">
      <formula>0</formula>
    </cfRule>
  </conditionalFormatting>
  <conditionalFormatting sqref="P616:P619">
    <cfRule type="cellIs" dxfId="9967" priority="1009" operator="lessThan">
      <formula>0</formula>
    </cfRule>
  </conditionalFormatting>
  <conditionalFormatting sqref="Q602">
    <cfRule type="cellIs" dxfId="9966" priority="1013" operator="lessThan">
      <formula>0</formula>
    </cfRule>
  </conditionalFormatting>
  <conditionalFormatting sqref="J600">
    <cfRule type="cellIs" dxfId="9965" priority="1014" operator="lessThan">
      <formula>0</formula>
    </cfRule>
  </conditionalFormatting>
  <conditionalFormatting sqref="J601:N602 K599:N599 K600:M600">
    <cfRule type="cellIs" dxfId="9964" priority="1016" operator="lessThan">
      <formula>0</formula>
    </cfRule>
  </conditionalFormatting>
  <conditionalFormatting sqref="Q599:Q601">
    <cfRule type="cellIs" dxfId="9963" priority="1018" operator="lessThan">
      <formula>0</formula>
    </cfRule>
  </conditionalFormatting>
  <conditionalFormatting sqref="Q629">
    <cfRule type="cellIs" dxfId="9962" priority="979" operator="lessThan">
      <formula>0</formula>
    </cfRule>
  </conditionalFormatting>
  <conditionalFormatting sqref="I626">
    <cfRule type="cellIs" dxfId="9961" priority="982" operator="lessThan">
      <formula>0</formula>
    </cfRule>
  </conditionalFormatting>
  <conditionalFormatting sqref="C616:N619">
    <cfRule type="cellIs" dxfId="9960" priority="1007" operator="lessThan">
      <formula>0</formula>
    </cfRule>
  </conditionalFormatting>
  <conditionalFormatting sqref="Q619">
    <cfRule type="cellIs" dxfId="9959" priority="1003" operator="lessThan">
      <formula>0</formula>
    </cfRule>
  </conditionalFormatting>
  <conditionalFormatting sqref="I616">
    <cfRule type="cellIs" dxfId="9958" priority="1006" operator="lessThan">
      <formula>0</formula>
    </cfRule>
  </conditionalFormatting>
  <conditionalFormatting sqref="H621:H624">
    <cfRule type="cellIs" dxfId="9957" priority="989" operator="lessThan">
      <formula>0</formula>
    </cfRule>
  </conditionalFormatting>
  <conditionalFormatting sqref="Q619">
    <cfRule type="cellIs" dxfId="9956" priority="1004" operator="lessThan">
      <formula>0</formula>
    </cfRule>
  </conditionalFormatting>
  <conditionalFormatting sqref="H616">
    <cfRule type="cellIs" dxfId="9955" priority="1000" operator="lessThan">
      <formula>0</formula>
    </cfRule>
  </conditionalFormatting>
  <conditionalFormatting sqref="H616:H619">
    <cfRule type="cellIs" dxfId="9954" priority="1001" operator="lessThan">
      <formula>0</formula>
    </cfRule>
  </conditionalFormatting>
  <conditionalFormatting sqref="C617:J617">
    <cfRule type="cellIs" dxfId="9953" priority="1005" operator="lessThan">
      <formula>0</formula>
    </cfRule>
  </conditionalFormatting>
  <conditionalFormatting sqref="H617:H619">
    <cfRule type="cellIs" dxfId="9952" priority="1002" operator="lessThan">
      <formula>0</formula>
    </cfRule>
  </conditionalFormatting>
  <conditionalFormatting sqref="I617 K616:N617 C618:N619">
    <cfRule type="cellIs" dxfId="9951" priority="1008" operator="lessThan">
      <formula>0</formula>
    </cfRule>
  </conditionalFormatting>
  <conditionalFormatting sqref="Q616:Q618">
    <cfRule type="cellIs" dxfId="9950" priority="1010" operator="lessThan">
      <formula>0</formula>
    </cfRule>
  </conditionalFormatting>
  <conditionalFormatting sqref="B615">
    <cfRule type="cellIs" dxfId="9949" priority="999" operator="lessThan">
      <formula>0</formula>
    </cfRule>
  </conditionalFormatting>
  <conditionalFormatting sqref="Q624">
    <cfRule type="cellIs" dxfId="9948" priority="991" operator="lessThan">
      <formula>0</formula>
    </cfRule>
  </conditionalFormatting>
  <conditionalFormatting sqref="I621">
    <cfRule type="cellIs" dxfId="9947" priority="994" operator="lessThan">
      <formula>0</formula>
    </cfRule>
  </conditionalFormatting>
  <conditionalFormatting sqref="C621:N624">
    <cfRule type="cellIs" dxfId="9946" priority="995" operator="lessThan">
      <formula>0</formula>
    </cfRule>
  </conditionalFormatting>
  <conditionalFormatting sqref="Q624">
    <cfRule type="cellIs" dxfId="9945" priority="992" operator="lessThan">
      <formula>0</formula>
    </cfRule>
  </conditionalFormatting>
  <conditionalFormatting sqref="H621">
    <cfRule type="cellIs" dxfId="9944" priority="988" operator="lessThan">
      <formula>0</formula>
    </cfRule>
  </conditionalFormatting>
  <conditionalFormatting sqref="P621:P624">
    <cfRule type="cellIs" dxfId="9943" priority="997" operator="lessThan">
      <formula>0</formula>
    </cfRule>
  </conditionalFormatting>
  <conditionalFormatting sqref="C622:J622">
    <cfRule type="cellIs" dxfId="9942" priority="993" operator="lessThan">
      <formula>0</formula>
    </cfRule>
  </conditionalFormatting>
  <conditionalFormatting sqref="H622:H624">
    <cfRule type="cellIs" dxfId="9941" priority="990" operator="lessThan">
      <formula>0</formula>
    </cfRule>
  </conditionalFormatting>
  <conditionalFormatting sqref="I622 K621:N622 C623:N624">
    <cfRule type="cellIs" dxfId="9940" priority="996" operator="lessThan">
      <formula>0</formula>
    </cfRule>
  </conditionalFormatting>
  <conditionalFormatting sqref="Q621:Q623">
    <cfRule type="cellIs" dxfId="9939" priority="998" operator="lessThan">
      <formula>0</formula>
    </cfRule>
  </conditionalFormatting>
  <conditionalFormatting sqref="B620">
    <cfRule type="cellIs" dxfId="9938" priority="987" operator="lessThan">
      <formula>0</formula>
    </cfRule>
  </conditionalFormatting>
  <conditionalFormatting sqref="C626:N629">
    <cfRule type="cellIs" dxfId="9937" priority="983" operator="lessThan">
      <formula>0</formula>
    </cfRule>
  </conditionalFormatting>
  <conditionalFormatting sqref="Q629">
    <cfRule type="cellIs" dxfId="9936" priority="980" operator="lessThan">
      <formula>0</formula>
    </cfRule>
  </conditionalFormatting>
  <conditionalFormatting sqref="H626">
    <cfRule type="cellIs" dxfId="9935" priority="976" operator="lessThan">
      <formula>0</formula>
    </cfRule>
  </conditionalFormatting>
  <conditionalFormatting sqref="H626:H629">
    <cfRule type="cellIs" dxfId="9934" priority="977" operator="lessThan">
      <formula>0</formula>
    </cfRule>
  </conditionalFormatting>
  <conditionalFormatting sqref="P626:P629">
    <cfRule type="cellIs" dxfId="9933" priority="985" operator="lessThan">
      <formula>0</formula>
    </cfRule>
  </conditionalFormatting>
  <conditionalFormatting sqref="C627:J627">
    <cfRule type="cellIs" dxfId="9932" priority="981" operator="lessThan">
      <formula>0</formula>
    </cfRule>
  </conditionalFormatting>
  <conditionalFormatting sqref="H627:H629">
    <cfRule type="cellIs" dxfId="9931" priority="978" operator="lessThan">
      <formula>0</formula>
    </cfRule>
  </conditionalFormatting>
  <conditionalFormatting sqref="I627 K626:N627 C628:N629">
    <cfRule type="cellIs" dxfId="9930" priority="984" operator="lessThan">
      <formula>0</formula>
    </cfRule>
  </conditionalFormatting>
  <conditionalFormatting sqref="Q626:Q628">
    <cfRule type="cellIs" dxfId="9929" priority="986" operator="lessThan">
      <formula>0</formula>
    </cfRule>
  </conditionalFormatting>
  <conditionalFormatting sqref="C351:I351">
    <cfRule type="cellIs" dxfId="9928" priority="972" operator="lessThan">
      <formula>0</formula>
    </cfRule>
  </conditionalFormatting>
  <conditionalFormatting sqref="C353:I354">
    <cfRule type="cellIs" dxfId="9927" priority="973" operator="lessThan">
      <formula>0</formula>
    </cfRule>
  </conditionalFormatting>
  <conditionalFormatting sqref="P506:Q506">
    <cfRule type="cellIs" dxfId="9926" priority="956" operator="lessThan">
      <formula>0</formula>
    </cfRule>
  </conditionalFormatting>
  <conditionalFormatting sqref="P499:P502">
    <cfRule type="cellIs" dxfId="9925" priority="957" operator="lessThan">
      <formula>0</formula>
    </cfRule>
  </conditionalFormatting>
  <conditionalFormatting sqref="Q611:Q613">
    <cfRule type="cellIs" dxfId="9924" priority="919" operator="lessThan">
      <formula>0</formula>
    </cfRule>
  </conditionalFormatting>
  <conditionalFormatting sqref="B498">
    <cfRule type="cellIs" dxfId="9923" priority="974" operator="lessThan">
      <formula>0</formula>
    </cfRule>
  </conditionalFormatting>
  <conditionalFormatting sqref="N427">
    <cfRule type="cellIs" dxfId="9922" priority="693" operator="lessThan">
      <formula>0</formula>
    </cfRule>
  </conditionalFormatting>
  <conditionalFormatting sqref="C352:I352">
    <cfRule type="cellIs" dxfId="9921" priority="971" operator="lessThan">
      <formula>0</formula>
    </cfRule>
  </conditionalFormatting>
  <conditionalFormatting sqref="C355:I355">
    <cfRule type="cellIs" dxfId="9920" priority="970" operator="lessThan">
      <formula>0</formula>
    </cfRule>
  </conditionalFormatting>
  <conditionalFormatting sqref="C365:I366">
    <cfRule type="cellIs" dxfId="9919" priority="969" operator="lessThan">
      <formula>0</formula>
    </cfRule>
  </conditionalFormatting>
  <conditionalFormatting sqref="C363:I363">
    <cfRule type="cellIs" dxfId="9918" priority="968" operator="lessThan">
      <formula>0</formula>
    </cfRule>
  </conditionalFormatting>
  <conditionalFormatting sqref="C364:I364">
    <cfRule type="cellIs" dxfId="9917" priority="967" operator="lessThan">
      <formula>0</formula>
    </cfRule>
  </conditionalFormatting>
  <conditionalFormatting sqref="C367:I367">
    <cfRule type="cellIs" dxfId="9916" priority="966" operator="lessThan">
      <formula>0</formula>
    </cfRule>
  </conditionalFormatting>
  <conditionalFormatting sqref="C593:I596">
    <cfRule type="cellIs" dxfId="9915" priority="964" operator="lessThan">
      <formula>0</formula>
    </cfRule>
  </conditionalFormatting>
  <conditionalFormatting sqref="C594:I594">
    <cfRule type="cellIs" dxfId="9914" priority="963" operator="lessThan">
      <formula>0</formula>
    </cfRule>
  </conditionalFormatting>
  <conditionalFormatting sqref="C595:I596">
    <cfRule type="cellIs" dxfId="9913" priority="965" operator="lessThan">
      <formula>0</formula>
    </cfRule>
  </conditionalFormatting>
  <conditionalFormatting sqref="Q551">
    <cfRule type="cellIs" dxfId="9912" priority="945" operator="lessThan">
      <formula>0</formula>
    </cfRule>
  </conditionalFormatting>
  <conditionalFormatting sqref="Q551">
    <cfRule type="cellIs" dxfId="9911" priority="946" operator="lessThan">
      <formula>0</formula>
    </cfRule>
  </conditionalFormatting>
  <conditionalFormatting sqref="C599:I602">
    <cfRule type="cellIs" dxfId="9910" priority="961" operator="lessThan">
      <formula>0</formula>
    </cfRule>
  </conditionalFormatting>
  <conditionalFormatting sqref="C600:I600">
    <cfRule type="cellIs" dxfId="9909" priority="960" operator="lessThan">
      <formula>0</formula>
    </cfRule>
  </conditionalFormatting>
  <conditionalFormatting sqref="C601:I602">
    <cfRule type="cellIs" dxfId="9908" priority="962" operator="lessThan">
      <formula>0</formula>
    </cfRule>
  </conditionalFormatting>
  <conditionalFormatting sqref="C461:C464">
    <cfRule type="cellIs" dxfId="9907" priority="959" operator="lessThan">
      <formula>0</formula>
    </cfRule>
  </conditionalFormatting>
  <conditionalFormatting sqref="P468:P471">
    <cfRule type="cellIs" dxfId="9906" priority="958" operator="lessThan">
      <formula>0</formula>
    </cfRule>
  </conditionalFormatting>
  <conditionalFormatting sqref="Q507:Q510">
    <cfRule type="cellIs" dxfId="9905" priority="955" operator="lessThan">
      <formula>0</formula>
    </cfRule>
  </conditionalFormatting>
  <conditionalFormatting sqref="Q511:Q512">
    <cfRule type="cellIs" dxfId="9904" priority="954" operator="lessThan">
      <formula>0</formula>
    </cfRule>
  </conditionalFormatting>
  <conditionalFormatting sqref="Q512">
    <cfRule type="cellIs" dxfId="9903" priority="953" operator="lessThan">
      <formula>0</formula>
    </cfRule>
  </conditionalFormatting>
  <conditionalFormatting sqref="Q511">
    <cfRule type="cellIs" dxfId="9902" priority="952" operator="lessThan">
      <formula>0</formula>
    </cfRule>
  </conditionalFormatting>
  <conditionalFormatting sqref="P507:P510">
    <cfRule type="cellIs" dxfId="9901" priority="951" operator="lessThan">
      <formula>0</formula>
    </cfRule>
  </conditionalFormatting>
  <conditionalFormatting sqref="B506">
    <cfRule type="cellIs" dxfId="9900" priority="950" operator="lessThan">
      <formula>0</formula>
    </cfRule>
  </conditionalFormatting>
  <conditionalFormatting sqref="C611:N614">
    <cfRule type="cellIs" dxfId="9899" priority="916" operator="lessThan">
      <formula>0</formula>
    </cfRule>
  </conditionalFormatting>
  <conditionalFormatting sqref="Q614">
    <cfRule type="cellIs" dxfId="9898" priority="913" operator="lessThan">
      <formula>0</formula>
    </cfRule>
  </conditionalFormatting>
  <conditionalFormatting sqref="P547:P550">
    <cfRule type="cellIs" dxfId="9897" priority="944" operator="lessThan">
      <formula>0</formula>
    </cfRule>
  </conditionalFormatting>
  <conditionalFormatting sqref="H611:H614">
    <cfRule type="cellIs" dxfId="9896" priority="910" operator="lessThan">
      <formula>0</formula>
    </cfRule>
  </conditionalFormatting>
  <conditionalFormatting sqref="Q504">
    <cfRule type="cellIs" dxfId="9895" priority="949" operator="lessThan">
      <formula>0</formula>
    </cfRule>
  </conditionalFormatting>
  <conditionalFormatting sqref="Q547:Q550 Q552 Q554:Q560">
    <cfRule type="cellIs" dxfId="9894" priority="948" operator="lessThan">
      <formula>0</formula>
    </cfRule>
  </conditionalFormatting>
  <conditionalFormatting sqref="P546">
    <cfRule type="cellIs" dxfId="9893" priority="947" operator="lessThan">
      <formula>0</formula>
    </cfRule>
  </conditionalFormatting>
  <conditionalFormatting sqref="P554:P558">
    <cfRule type="cellIs" dxfId="9892" priority="943" operator="lessThan">
      <formula>0</formula>
    </cfRule>
  </conditionalFormatting>
  <conditionalFormatting sqref="Q570:Q573 Q575">
    <cfRule type="cellIs" dxfId="9891" priority="941" operator="lessThan">
      <formula>0</formula>
    </cfRule>
  </conditionalFormatting>
  <conditionalFormatting sqref="B546">
    <cfRule type="cellIs" dxfId="9890" priority="942" operator="lessThan">
      <formula>0</formula>
    </cfRule>
  </conditionalFormatting>
  <conditionalFormatting sqref="P569">
    <cfRule type="cellIs" dxfId="9889" priority="940" operator="lessThan">
      <formula>0</formula>
    </cfRule>
  </conditionalFormatting>
  <conditionalFormatting sqref="Q574">
    <cfRule type="cellIs" dxfId="9888" priority="939" operator="lessThan">
      <formula>0</formula>
    </cfRule>
  </conditionalFormatting>
  <conditionalFormatting sqref="Q574">
    <cfRule type="cellIs" dxfId="9887" priority="938" operator="lessThan">
      <formula>0</formula>
    </cfRule>
  </conditionalFormatting>
  <conditionalFormatting sqref="P570:P573">
    <cfRule type="cellIs" dxfId="9886" priority="937" operator="lessThan">
      <formula>0</formula>
    </cfRule>
  </conditionalFormatting>
  <conditionalFormatting sqref="Q582 Q577:Q580">
    <cfRule type="cellIs" dxfId="9885" priority="935" operator="lessThan">
      <formula>0</formula>
    </cfRule>
  </conditionalFormatting>
  <conditionalFormatting sqref="Q581">
    <cfRule type="cellIs" dxfId="9884" priority="933" operator="lessThan">
      <formula>0</formula>
    </cfRule>
  </conditionalFormatting>
  <conditionalFormatting sqref="B569">
    <cfRule type="cellIs" dxfId="9883" priority="936" operator="lessThan">
      <formula>0</formula>
    </cfRule>
  </conditionalFormatting>
  <conditionalFormatting sqref="P576">
    <cfRule type="cellIs" dxfId="9882" priority="934" operator="lessThan">
      <formula>0</formula>
    </cfRule>
  </conditionalFormatting>
  <conditionalFormatting sqref="P577:P580">
    <cfRule type="cellIs" dxfId="9881" priority="931" operator="lessThan">
      <formula>0</formula>
    </cfRule>
  </conditionalFormatting>
  <conditionalFormatting sqref="Q581">
    <cfRule type="cellIs" dxfId="9880" priority="932" operator="lessThan">
      <formula>0</formula>
    </cfRule>
  </conditionalFormatting>
  <conditionalFormatting sqref="P605:P607 P609">
    <cfRule type="cellIs" dxfId="9879" priority="929" operator="lessThan">
      <formula>0</formula>
    </cfRule>
  </conditionalFormatting>
  <conditionalFormatting sqref="Q605:Q607">
    <cfRule type="cellIs" dxfId="9878" priority="930" operator="lessThan">
      <formula>0</formula>
    </cfRule>
  </conditionalFormatting>
  <conditionalFormatting sqref="C607:I607">
    <cfRule type="cellIs" dxfId="9877" priority="922" operator="lessThan">
      <formula>0</formula>
    </cfRule>
  </conditionalFormatting>
  <conditionalFormatting sqref="C605:I607">
    <cfRule type="cellIs" dxfId="9876" priority="921" operator="lessThan">
      <formula>0</formula>
    </cfRule>
  </conditionalFormatting>
  <conditionalFormatting sqref="B604">
    <cfRule type="cellIs" dxfId="9875" priority="923" operator="lessThan">
      <formula>0</formula>
    </cfRule>
  </conditionalFormatting>
  <conditionalFormatting sqref="J605:N607">
    <cfRule type="cellIs" dxfId="9874" priority="927" operator="lessThan">
      <formula>0</formula>
    </cfRule>
  </conditionalFormatting>
  <conditionalFormatting sqref="P611:P614">
    <cfRule type="cellIs" dxfId="9873" priority="918" operator="lessThan">
      <formula>0</formula>
    </cfRule>
  </conditionalFormatting>
  <conditionalFormatting sqref="Q608:Q609">
    <cfRule type="cellIs" dxfId="9872" priority="924" operator="lessThan">
      <formula>0</formula>
    </cfRule>
  </conditionalFormatting>
  <conditionalFormatting sqref="C433:M433">
    <cfRule type="cellIs" dxfId="9871" priority="691" operator="lessThan">
      <formula>0</formula>
    </cfRule>
  </conditionalFormatting>
  <conditionalFormatting sqref="Q608:Q609">
    <cfRule type="cellIs" dxfId="9870" priority="925" operator="lessThan">
      <formula>0</formula>
    </cfRule>
  </conditionalFormatting>
  <conditionalFormatting sqref="J606">
    <cfRule type="cellIs" dxfId="9869" priority="926" operator="lessThan">
      <formula>0</formula>
    </cfRule>
  </conditionalFormatting>
  <conditionalFormatting sqref="J607:N607 K605:N606">
    <cfRule type="cellIs" dxfId="9868" priority="928" operator="lessThan">
      <formula>0</formula>
    </cfRule>
  </conditionalFormatting>
  <conditionalFormatting sqref="I612 K611:N612 C613:N614">
    <cfRule type="cellIs" dxfId="9867" priority="917" operator="lessThan">
      <formula>0</formula>
    </cfRule>
  </conditionalFormatting>
  <conditionalFormatting sqref="N427">
    <cfRule type="cellIs" dxfId="9866" priority="694" operator="lessThan">
      <formula>0</formula>
    </cfRule>
  </conditionalFormatting>
  <conditionalFormatting sqref="B429:N429">
    <cfRule type="cellIs" dxfId="9865" priority="686" operator="lessThan">
      <formula>0</formula>
    </cfRule>
  </conditionalFormatting>
  <conditionalFormatting sqref="C606:I606">
    <cfRule type="cellIs" dxfId="9864" priority="920" operator="lessThan">
      <formula>0</formula>
    </cfRule>
  </conditionalFormatting>
  <conditionalFormatting sqref="B429:N429">
    <cfRule type="cellIs" dxfId="9863" priority="687" operator="lessThan">
      <formula>0</formula>
    </cfRule>
  </conditionalFormatting>
  <conditionalFormatting sqref="H433">
    <cfRule type="cellIs" dxfId="9862" priority="690" operator="lessThan">
      <formula>0</formula>
    </cfRule>
  </conditionalFormatting>
  <conditionalFormatting sqref="B433">
    <cfRule type="cellIs" dxfId="9861" priority="689" operator="lessThan">
      <formula>0</formula>
    </cfRule>
  </conditionalFormatting>
  <conditionalFormatting sqref="B433">
    <cfRule type="cellIs" dxfId="9860" priority="688" operator="lessThan">
      <formula>0</formula>
    </cfRule>
  </conditionalFormatting>
  <conditionalFormatting sqref="B429:N429">
    <cfRule type="cellIs" dxfId="9859" priority="684" operator="lessThan">
      <formula>0</formula>
    </cfRule>
  </conditionalFormatting>
  <conditionalFormatting sqref="B429:N429">
    <cfRule type="cellIs" dxfId="9858" priority="685" operator="lessThan">
      <formula>0</formula>
    </cfRule>
  </conditionalFormatting>
  <conditionalFormatting sqref="B435:N435">
    <cfRule type="cellIs" dxfId="9857" priority="671" operator="lessThan">
      <formula>0</formula>
    </cfRule>
  </conditionalFormatting>
  <conditionalFormatting sqref="H611">
    <cfRule type="cellIs" dxfId="9856" priority="909" operator="lessThan">
      <formula>0</formula>
    </cfRule>
  </conditionalFormatting>
  <conditionalFormatting sqref="C433:M433">
    <cfRule type="cellIs" dxfId="9855" priority="692" operator="lessThan">
      <formula>0</formula>
    </cfRule>
  </conditionalFormatting>
  <conditionalFormatting sqref="H612:H614">
    <cfRule type="cellIs" dxfId="9854" priority="911" operator="lessThan">
      <formula>0</formula>
    </cfRule>
  </conditionalFormatting>
  <conditionalFormatting sqref="Q614">
    <cfRule type="cellIs" dxfId="9853" priority="912" operator="lessThan">
      <formula>0</formula>
    </cfRule>
  </conditionalFormatting>
  <conditionalFormatting sqref="I611">
    <cfRule type="cellIs" dxfId="9852" priority="915" operator="lessThan">
      <formula>0</formula>
    </cfRule>
  </conditionalFormatting>
  <conditionalFormatting sqref="N439">
    <cfRule type="cellIs" dxfId="9851" priority="664" operator="lessThan">
      <formula>0</formula>
    </cfRule>
  </conditionalFormatting>
  <conditionalFormatting sqref="C612:J612">
    <cfRule type="cellIs" dxfId="9850" priority="914" operator="lessThan">
      <formula>0</formula>
    </cfRule>
  </conditionalFormatting>
  <conditionalFormatting sqref="B610">
    <cfRule type="cellIs" dxfId="9849" priority="908" operator="lessThan">
      <formula>0</formula>
    </cfRule>
  </conditionalFormatting>
  <conditionalFormatting sqref="B435:N435">
    <cfRule type="cellIs" dxfId="9848" priority="670" operator="lessThan">
      <formula>0</formula>
    </cfRule>
  </conditionalFormatting>
  <conditionalFormatting sqref="C445:M445">
    <cfRule type="cellIs" dxfId="9847" priority="661" operator="lessThan">
      <formula>0</formula>
    </cfRule>
  </conditionalFormatting>
  <conditionalFormatting sqref="C445:M445">
    <cfRule type="cellIs" dxfId="9846" priority="662" operator="lessThan">
      <formula>0</formula>
    </cfRule>
  </conditionalFormatting>
  <conditionalFormatting sqref="B435:N435">
    <cfRule type="cellIs" dxfId="9845" priority="669" operator="lessThan">
      <formula>0</formula>
    </cfRule>
  </conditionalFormatting>
  <conditionalFormatting sqref="N438">
    <cfRule type="cellIs" dxfId="9844" priority="665" operator="lessThan">
      <formula>0</formula>
    </cfRule>
  </conditionalFormatting>
  <conditionalFormatting sqref="B435:N435">
    <cfRule type="cellIs" dxfId="9843" priority="668" operator="lessThan">
      <formula>0</formula>
    </cfRule>
  </conditionalFormatting>
  <conditionalFormatting sqref="B435:N435">
    <cfRule type="cellIs" dxfId="9842" priority="666" operator="lessThan">
      <formula>0</formula>
    </cfRule>
  </conditionalFormatting>
  <conditionalFormatting sqref="B598">
    <cfRule type="cellIs" dxfId="9841" priority="907" operator="lessThan">
      <formula>0</formula>
    </cfRule>
  </conditionalFormatting>
  <conditionalFormatting sqref="N439">
    <cfRule type="cellIs" dxfId="9840" priority="663" operator="lessThan">
      <formula>0</formula>
    </cfRule>
  </conditionalFormatting>
  <conditionalFormatting sqref="B435:N435">
    <cfRule type="cellIs" dxfId="9839" priority="667" operator="lessThan">
      <formula>0</formula>
    </cfRule>
  </conditionalFormatting>
  <conditionalFormatting sqref="B598">
    <cfRule type="cellIs" dxfId="9838" priority="906" operator="lessThan">
      <formula>0</formula>
    </cfRule>
  </conditionalFormatting>
  <conditionalFormatting sqref="B641">
    <cfRule type="cellIs" dxfId="9837" priority="894" operator="lessThan">
      <formula>0</formula>
    </cfRule>
  </conditionalFormatting>
  <conditionalFormatting sqref="B591">
    <cfRule type="cellIs" dxfId="9836" priority="904" operator="lessThan">
      <formula>0</formula>
    </cfRule>
  </conditionalFormatting>
  <conditionalFormatting sqref="B591">
    <cfRule type="cellIs" dxfId="9835" priority="905" operator="lessThan">
      <formula>0</formula>
    </cfRule>
  </conditionalFormatting>
  <conditionalFormatting sqref="B609">
    <cfRule type="cellIs" dxfId="9834" priority="902" operator="lessThan">
      <formula>0</formula>
    </cfRule>
  </conditionalFormatting>
  <conditionalFormatting sqref="B609">
    <cfRule type="cellIs" dxfId="9833"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832" priority="901" operator="lessThan">
      <formula>0</formula>
    </cfRule>
  </conditionalFormatting>
  <conditionalFormatting sqref="B646">
    <cfRule type="cellIs" dxfId="9831" priority="898" operator="lessThan">
      <formula>0</formula>
    </cfRule>
  </conditionalFormatting>
  <conditionalFormatting sqref="B631">
    <cfRule type="cellIs" dxfId="9830" priority="900" operator="lessThan">
      <formula>0</formula>
    </cfRule>
  </conditionalFormatting>
  <conditionalFormatting sqref="B635">
    <cfRule type="cellIs" dxfId="9829" priority="899" operator="lessThan">
      <formula>0</formula>
    </cfRule>
  </conditionalFormatting>
  <conditionalFormatting sqref="B662">
    <cfRule type="cellIs" dxfId="9828" priority="897" operator="lessThan">
      <formula>0</formula>
    </cfRule>
  </conditionalFormatting>
  <conditionalFormatting sqref="B671">
    <cfRule type="cellIs" dxfId="9827" priority="896" operator="lessThan">
      <formula>0</formula>
    </cfRule>
  </conditionalFormatting>
  <conditionalFormatting sqref="I674:N674 P672:Q675">
    <cfRule type="cellIs" dxfId="9826" priority="895" operator="lessThan">
      <formula>0</formula>
    </cfRule>
  </conditionalFormatting>
  <conditionalFormatting sqref="P641">
    <cfRule type="cellIs" dxfId="9825" priority="892" operator="lessThan">
      <formula>0</formula>
    </cfRule>
  </conditionalFormatting>
  <conditionalFormatting sqref="P641">
    <cfRule type="cellIs" dxfId="9824" priority="893" operator="lessThan">
      <formula>0</formula>
    </cfRule>
  </conditionalFormatting>
  <conditionalFormatting sqref="P422:Q422 Q423:Q425">
    <cfRule type="cellIs" dxfId="9823" priority="879" operator="lessThan">
      <formula>0</formula>
    </cfRule>
  </conditionalFormatting>
  <conditionalFormatting sqref="B416">
    <cfRule type="cellIs" dxfId="9822" priority="880" operator="lessThan">
      <formula>0</formula>
    </cfRule>
  </conditionalFormatting>
  <conditionalFormatting sqref="P423:P425">
    <cfRule type="cellIs" dxfId="9821" priority="877" operator="lessThan">
      <formula>0</formula>
    </cfRule>
  </conditionalFormatting>
  <conditionalFormatting sqref="P422">
    <cfRule type="cellIs" dxfId="9820" priority="878" operator="lessThan">
      <formula>0</formula>
    </cfRule>
  </conditionalFormatting>
  <conditionalFormatting sqref="Q426">
    <cfRule type="cellIs" dxfId="9819" priority="875" operator="lessThan">
      <formula>0</formula>
    </cfRule>
  </conditionalFormatting>
  <conditionalFormatting sqref="Q427">
    <cfRule type="cellIs" dxfId="9818" priority="876" operator="lessThan">
      <formula>0</formula>
    </cfRule>
  </conditionalFormatting>
  <conditionalFormatting sqref="B422">
    <cfRule type="cellIs" dxfId="9817" priority="873" operator="lessThan">
      <formula>0</formula>
    </cfRule>
  </conditionalFormatting>
  <conditionalFormatting sqref="Q426">
    <cfRule type="cellIs" dxfId="9816" priority="874" operator="lessThan">
      <formula>0</formula>
    </cfRule>
  </conditionalFormatting>
  <conditionalFormatting sqref="B454:N454">
    <cfRule type="cellIs" dxfId="9815" priority="624" operator="lessThan">
      <formula>0</formula>
    </cfRule>
  </conditionalFormatting>
  <conditionalFormatting sqref="B454:N454">
    <cfRule type="cellIs" dxfId="9814" priority="625" operator="lessThan">
      <formula>0</formula>
    </cfRule>
  </conditionalFormatting>
  <conditionalFormatting sqref="C652:I652">
    <cfRule type="cellIs" dxfId="9813" priority="891" operator="lessThan">
      <formula>0</formula>
    </cfRule>
  </conditionalFormatting>
  <conditionalFormatting sqref="C653:I653">
    <cfRule type="cellIs" dxfId="9812" priority="890" operator="lessThan">
      <formula>0</formula>
    </cfRule>
  </conditionalFormatting>
  <conditionalFormatting sqref="C658:M658">
    <cfRule type="cellIs" dxfId="9811" priority="889" operator="lessThan">
      <formula>0</formula>
    </cfRule>
  </conditionalFormatting>
  <conditionalFormatting sqref="C647:N647">
    <cfRule type="cellIs" dxfId="9810" priority="888" operator="lessThan">
      <formula>0</formula>
    </cfRule>
  </conditionalFormatting>
  <conditionalFormatting sqref="P650">
    <cfRule type="cellIs" dxfId="9809" priority="887" operator="lessThan">
      <formula>0</formula>
    </cfRule>
  </conditionalFormatting>
  <conditionalFormatting sqref="P417:P419">
    <cfRule type="cellIs" dxfId="9808" priority="884" operator="lessThan">
      <formula>0</formula>
    </cfRule>
  </conditionalFormatting>
  <conditionalFormatting sqref="Q420">
    <cfRule type="cellIs" dxfId="9807" priority="881" operator="lessThan">
      <formula>0</formula>
    </cfRule>
  </conditionalFormatting>
  <conditionalFormatting sqref="Q421">
    <cfRule type="cellIs" dxfId="9806" priority="883" operator="lessThan">
      <formula>0</formula>
    </cfRule>
  </conditionalFormatting>
  <conditionalFormatting sqref="P416:Q416 Q417:Q419">
    <cfRule type="cellIs" dxfId="9805" priority="886" operator="lessThan">
      <formula>0</formula>
    </cfRule>
  </conditionalFormatting>
  <conditionalFormatting sqref="P416">
    <cfRule type="cellIs" dxfId="9804" priority="885" operator="lessThan">
      <formula>0</formula>
    </cfRule>
  </conditionalFormatting>
  <conditionalFormatting sqref="Q420">
    <cfRule type="cellIs" dxfId="9803" priority="882" operator="lessThan">
      <formula>0</formula>
    </cfRule>
  </conditionalFormatting>
  <conditionalFormatting sqref="B454:N454">
    <cfRule type="cellIs" dxfId="9802" priority="623" operator="lessThan">
      <formula>0</formula>
    </cfRule>
  </conditionalFormatting>
  <conditionalFormatting sqref="B454:N454">
    <cfRule type="cellIs" dxfId="9801" priority="622" operator="lessThan">
      <formula>0</formula>
    </cfRule>
  </conditionalFormatting>
  <conditionalFormatting sqref="B454:N454">
    <cfRule type="cellIs" dxfId="9800" priority="621" operator="lessThan">
      <formula>0</formula>
    </cfRule>
  </conditionalFormatting>
  <conditionalFormatting sqref="B454:N454">
    <cfRule type="cellIs" dxfId="9799" priority="619" operator="lessThan">
      <formula>0</formula>
    </cfRule>
  </conditionalFormatting>
  <conditionalFormatting sqref="B454:N454">
    <cfRule type="cellIs" dxfId="9798" priority="620" operator="lessThan">
      <formula>0</formula>
    </cfRule>
  </conditionalFormatting>
  <conditionalFormatting sqref="N457">
    <cfRule type="cellIs" dxfId="9797" priority="617" operator="lessThan">
      <formula>0</formula>
    </cfRule>
  </conditionalFormatting>
  <conditionalFormatting sqref="B454:N454">
    <cfRule type="cellIs" dxfId="9796" priority="618" operator="lessThan">
      <formula>0</formula>
    </cfRule>
  </conditionalFormatting>
  <conditionalFormatting sqref="N458">
    <cfRule type="cellIs" dxfId="9795" priority="616" operator="lessThan">
      <formula>0</formula>
    </cfRule>
  </conditionalFormatting>
  <conditionalFormatting sqref="P530">
    <cfRule type="cellIs" dxfId="9794" priority="336" operator="lessThan">
      <formula>0</formula>
    </cfRule>
  </conditionalFormatting>
  <conditionalFormatting sqref="N458">
    <cfRule type="cellIs" dxfId="9793" priority="615" operator="lessThan">
      <formula>0</formula>
    </cfRule>
  </conditionalFormatting>
  <conditionalFormatting sqref="D461:N464">
    <cfRule type="cellIs" dxfId="9792" priority="612" operator="lessThan">
      <formula>0</formula>
    </cfRule>
  </conditionalFormatting>
  <conditionalFormatting sqref="P538">
    <cfRule type="cellIs" dxfId="9791" priority="333" operator="lessThan">
      <formula>0</formula>
    </cfRule>
  </conditionalFormatting>
  <conditionalFormatting sqref="B461:B464">
    <cfRule type="cellIs" dxfId="9790" priority="609" operator="lessThan">
      <formula>0</formula>
    </cfRule>
  </conditionalFormatting>
  <conditionalFormatting sqref="P553">
    <cfRule type="cellIs" dxfId="9789" priority="330" operator="lessThan">
      <formula>0</formula>
    </cfRule>
  </conditionalFormatting>
  <conditionalFormatting sqref="B512">
    <cfRule type="cellIs" dxfId="9788" priority="606" operator="lessThan">
      <formula>0</formula>
    </cfRule>
  </conditionalFormatting>
  <conditionalFormatting sqref="C512">
    <cfRule type="cellIs" dxfId="9787" priority="603" operator="lessThan">
      <formula>0</formula>
    </cfRule>
  </conditionalFormatting>
  <conditionalFormatting sqref="P561">
    <cfRule type="cellIs" dxfId="9786" priority="327" operator="lessThan">
      <formula>0</formula>
    </cfRule>
  </conditionalFormatting>
  <conditionalFormatting sqref="P590">
    <cfRule type="cellIs" dxfId="9785" priority="324" operator="lessThan">
      <formula>0</formula>
    </cfRule>
  </conditionalFormatting>
  <conditionalFormatting sqref="N365">
    <cfRule type="cellIs" dxfId="9784" priority="872" operator="lessThan">
      <formula>0</formula>
    </cfRule>
  </conditionalFormatting>
  <conditionalFormatting sqref="N371">
    <cfRule type="cellIs" dxfId="9783" priority="871" operator="lessThan">
      <formula>0</formula>
    </cfRule>
  </conditionalFormatting>
  <conditionalFormatting sqref="N377">
    <cfRule type="cellIs" dxfId="9782" priority="870" operator="lessThan">
      <formula>0</formula>
    </cfRule>
  </conditionalFormatting>
  <conditionalFormatting sqref="B376">
    <cfRule type="cellIs" dxfId="9781" priority="853" operator="lessThan">
      <formula>0</formula>
    </cfRule>
  </conditionalFormatting>
  <conditionalFormatting sqref="B588">
    <cfRule type="cellIs" dxfId="9780" priority="863" operator="lessThan">
      <formula>0</formula>
    </cfRule>
  </conditionalFormatting>
  <conditionalFormatting sqref="B371:B372">
    <cfRule type="cellIs" dxfId="9779" priority="858" operator="lessThan">
      <formula>0</formula>
    </cfRule>
  </conditionalFormatting>
  <conditionalFormatting sqref="B377:B378">
    <cfRule type="cellIs" dxfId="9778" priority="855" operator="lessThan">
      <formula>0</formula>
    </cfRule>
  </conditionalFormatting>
  <conditionalFormatting sqref="C351:M354">
    <cfRule type="cellIs" dxfId="9777" priority="868" operator="lessThan">
      <formula>0</formula>
    </cfRule>
  </conditionalFormatting>
  <conditionalFormatting sqref="B428">
    <cfRule type="cellIs" dxfId="9776" priority="867" operator="lessThan">
      <formula>0</formula>
    </cfRule>
  </conditionalFormatting>
  <conditionalFormatting sqref="B428">
    <cfRule type="cellIs" dxfId="9775" priority="866" operator="lessThan">
      <formula>0</formula>
    </cfRule>
  </conditionalFormatting>
  <conditionalFormatting sqref="B391 B397 B381:B385 B375:B379 B369:B373 B363:B367 B361 B351:B355">
    <cfRule type="cellIs" dxfId="9774" priority="865" operator="lessThan">
      <formula>0</formula>
    </cfRule>
  </conditionalFormatting>
  <conditionalFormatting sqref="B585:B587">
    <cfRule type="cellIs" dxfId="9773" priority="864" operator="lessThan">
      <formula>0</formula>
    </cfRule>
  </conditionalFormatting>
  <conditionalFormatting sqref="B584">
    <cfRule type="cellIs" dxfId="9772" priority="862" operator="lessThan">
      <formula>0</formula>
    </cfRule>
  </conditionalFormatting>
  <conditionalFormatting sqref="B397">
    <cfRule type="cellIs" dxfId="9771" priority="849" operator="lessThan">
      <formula>0</formula>
    </cfRule>
  </conditionalFormatting>
  <conditionalFormatting sqref="B369">
    <cfRule type="cellIs" dxfId="9770" priority="857" operator="lessThan">
      <formula>0</formula>
    </cfRule>
  </conditionalFormatting>
  <conditionalFormatting sqref="B370">
    <cfRule type="cellIs" dxfId="9769" priority="856" operator="lessThan">
      <formula>0</formula>
    </cfRule>
  </conditionalFormatting>
  <conditionalFormatting sqref="B375">
    <cfRule type="cellIs" dxfId="9768" priority="854" operator="lessThan">
      <formula>0</formula>
    </cfRule>
  </conditionalFormatting>
  <conditionalFormatting sqref="B383:B384">
    <cfRule type="cellIs" dxfId="9767" priority="852" operator="lessThan">
      <formula>0</formula>
    </cfRule>
  </conditionalFormatting>
  <conditionalFormatting sqref="B381">
    <cfRule type="cellIs" dxfId="9766" priority="851" operator="lessThan">
      <formula>0</formula>
    </cfRule>
  </conditionalFormatting>
  <conditionalFormatting sqref="B382">
    <cfRule type="cellIs" dxfId="9765" priority="850" operator="lessThan">
      <formula>0</formula>
    </cfRule>
  </conditionalFormatting>
  <conditionalFormatting sqref="B391">
    <cfRule type="cellIs" dxfId="9764" priority="848" operator="lessThan">
      <formula>0</formula>
    </cfRule>
  </conditionalFormatting>
  <conditionalFormatting sqref="B385">
    <cfRule type="cellIs" dxfId="9763" priority="847" operator="lessThan">
      <formula>0</formula>
    </cfRule>
  </conditionalFormatting>
  <conditionalFormatting sqref="B379">
    <cfRule type="cellIs" dxfId="9762" priority="846" operator="lessThan">
      <formula>0</formula>
    </cfRule>
  </conditionalFormatting>
  <conditionalFormatting sqref="B373">
    <cfRule type="cellIs" dxfId="9761" priority="845" operator="lessThan">
      <formula>0</formula>
    </cfRule>
  </conditionalFormatting>
  <conditionalFormatting sqref="B361">
    <cfRule type="cellIs" dxfId="9760" priority="844" operator="lessThan">
      <formula>0</formula>
    </cfRule>
  </conditionalFormatting>
  <conditionalFormatting sqref="B621:B624">
    <cfRule type="cellIs" dxfId="9759" priority="839" operator="lessThan">
      <formula>0</formula>
    </cfRule>
  </conditionalFormatting>
  <conditionalFormatting sqref="B616:B619">
    <cfRule type="cellIs" dxfId="9758" priority="842" operator="lessThan">
      <formula>0</formula>
    </cfRule>
  </conditionalFormatting>
  <conditionalFormatting sqref="B617">
    <cfRule type="cellIs" dxfId="9757" priority="841" operator="lessThan">
      <formula>0</formula>
    </cfRule>
  </conditionalFormatting>
  <conditionalFormatting sqref="B618:B619">
    <cfRule type="cellIs" dxfId="9756" priority="843" operator="lessThan">
      <formula>0</formula>
    </cfRule>
  </conditionalFormatting>
  <conditionalFormatting sqref="B628:B629">
    <cfRule type="cellIs" dxfId="9755" priority="837" operator="lessThan">
      <formula>0</formula>
    </cfRule>
  </conditionalFormatting>
  <conditionalFormatting sqref="B622">
    <cfRule type="cellIs" dxfId="9754" priority="838" operator="lessThan">
      <formula>0</formula>
    </cfRule>
  </conditionalFormatting>
  <conditionalFormatting sqref="B623:B624">
    <cfRule type="cellIs" dxfId="9753" priority="840" operator="lessThan">
      <formula>0</formula>
    </cfRule>
  </conditionalFormatting>
  <conditionalFormatting sqref="B626:B629">
    <cfRule type="cellIs" dxfId="9752" priority="836" operator="lessThan">
      <formula>0</formula>
    </cfRule>
  </conditionalFormatting>
  <conditionalFormatting sqref="B627">
    <cfRule type="cellIs" dxfId="9751" priority="835" operator="lessThan">
      <formula>0</formula>
    </cfRule>
  </conditionalFormatting>
  <conditionalFormatting sqref="B365:B366">
    <cfRule type="cellIs" dxfId="9750" priority="830" operator="lessThan">
      <formula>0</formula>
    </cfRule>
  </conditionalFormatting>
  <conditionalFormatting sqref="B355">
    <cfRule type="cellIs" dxfId="9749" priority="831" operator="lessThan">
      <formula>0</formula>
    </cfRule>
  </conditionalFormatting>
  <conditionalFormatting sqref="B393:N393">
    <cfRule type="cellIs" dxfId="9748" priority="785" operator="lessThan">
      <formula>0</formula>
    </cfRule>
  </conditionalFormatting>
  <conditionalFormatting sqref="B387:N387">
    <cfRule type="cellIs" dxfId="9747" priority="796" operator="lessThan">
      <formula>0</formula>
    </cfRule>
  </conditionalFormatting>
  <conditionalFormatting sqref="B387:N387">
    <cfRule type="cellIs" dxfId="9746" priority="795" operator="lessThan">
      <formula>0</formula>
    </cfRule>
  </conditionalFormatting>
  <conditionalFormatting sqref="B353:B354">
    <cfRule type="cellIs" dxfId="9745" priority="834" operator="lessThan">
      <formula>0</formula>
    </cfRule>
  </conditionalFormatting>
  <conditionalFormatting sqref="B351">
    <cfRule type="cellIs" dxfId="9744" priority="833" operator="lessThan">
      <formula>0</formula>
    </cfRule>
  </conditionalFormatting>
  <conditionalFormatting sqref="B352">
    <cfRule type="cellIs" dxfId="9743" priority="832" operator="lessThan">
      <formula>0</formula>
    </cfRule>
  </conditionalFormatting>
  <conditionalFormatting sqref="B363">
    <cfRule type="cellIs" dxfId="9742" priority="829" operator="lessThan">
      <formula>0</formula>
    </cfRule>
  </conditionalFormatting>
  <conditionalFormatting sqref="B364">
    <cfRule type="cellIs" dxfId="9741" priority="828" operator="lessThan">
      <formula>0</formula>
    </cfRule>
  </conditionalFormatting>
  <conditionalFormatting sqref="B367">
    <cfRule type="cellIs" dxfId="9740" priority="827" operator="lessThan">
      <formula>0</formula>
    </cfRule>
  </conditionalFormatting>
  <conditionalFormatting sqref="B593:B596">
    <cfRule type="cellIs" dxfId="9739" priority="825" operator="lessThan">
      <formula>0</formula>
    </cfRule>
  </conditionalFormatting>
  <conditionalFormatting sqref="B594">
    <cfRule type="cellIs" dxfId="9738" priority="824" operator="lessThan">
      <formula>0</formula>
    </cfRule>
  </conditionalFormatting>
  <conditionalFormatting sqref="B595:B596">
    <cfRule type="cellIs" dxfId="9737" priority="826" operator="lessThan">
      <formula>0</formula>
    </cfRule>
  </conditionalFormatting>
  <conditionalFormatting sqref="B603">
    <cfRule type="cellIs" dxfId="9736" priority="819" operator="lessThan">
      <formula>0</formula>
    </cfRule>
  </conditionalFormatting>
  <conditionalFormatting sqref="B603">
    <cfRule type="cellIs" dxfId="9735" priority="820" operator="lessThan">
      <formula>0</formula>
    </cfRule>
  </conditionalFormatting>
  <conditionalFormatting sqref="B599:B602">
    <cfRule type="cellIs" dxfId="9734" priority="822" operator="lessThan">
      <formula>0</formula>
    </cfRule>
  </conditionalFormatting>
  <conditionalFormatting sqref="B600">
    <cfRule type="cellIs" dxfId="9733" priority="821" operator="lessThan">
      <formula>0</formula>
    </cfRule>
  </conditionalFormatting>
  <conditionalFormatting sqref="B601:B602">
    <cfRule type="cellIs" dxfId="9732" priority="823" operator="lessThan">
      <formula>0</formula>
    </cfRule>
  </conditionalFormatting>
  <conditionalFormatting sqref="N390">
    <cfRule type="cellIs" dxfId="9731" priority="790" operator="lessThan">
      <formula>0</formula>
    </cfRule>
  </conditionalFormatting>
  <conditionalFormatting sqref="B393:N393">
    <cfRule type="cellIs" dxfId="9730" priority="788" operator="lessThan">
      <formula>0</formula>
    </cfRule>
  </conditionalFormatting>
  <conditionalFormatting sqref="B571:B573">
    <cfRule type="cellIs" dxfId="9729" priority="818" operator="lessThan">
      <formula>0</formula>
    </cfRule>
  </conditionalFormatting>
  <conditionalFormatting sqref="B574">
    <cfRule type="cellIs" dxfId="9728" priority="817" operator="lessThan">
      <formula>0</formula>
    </cfRule>
  </conditionalFormatting>
  <conditionalFormatting sqref="B570">
    <cfRule type="cellIs" dxfId="9727" priority="816" operator="lessThan">
      <formula>0</formula>
    </cfRule>
  </conditionalFormatting>
  <conditionalFormatting sqref="B607:B608">
    <cfRule type="cellIs" dxfId="9726" priority="815" operator="lessThan">
      <formula>0</formula>
    </cfRule>
  </conditionalFormatting>
  <conditionalFormatting sqref="B605:B608">
    <cfRule type="cellIs" dxfId="9725" priority="814" operator="lessThan">
      <formula>0</formula>
    </cfRule>
  </conditionalFormatting>
  <conditionalFormatting sqref="B589">
    <cfRule type="cellIs" dxfId="9724" priority="540" operator="lessThan">
      <formula>0</formula>
    </cfRule>
  </conditionalFormatting>
  <conditionalFormatting sqref="B613:B614">
    <cfRule type="cellIs" dxfId="9723" priority="812" operator="lessThan">
      <formula>0</formula>
    </cfRule>
  </conditionalFormatting>
  <conditionalFormatting sqref="B606">
    <cfRule type="cellIs" dxfId="9722" priority="813" operator="lessThan">
      <formula>0</formula>
    </cfRule>
  </conditionalFormatting>
  <conditionalFormatting sqref="B611:B614">
    <cfRule type="cellIs" dxfId="9721" priority="811" operator="lessThan">
      <formula>0</formula>
    </cfRule>
  </conditionalFormatting>
  <conditionalFormatting sqref="O616:O619">
    <cfRule type="cellIs" dxfId="9720" priority="286" operator="lessThan">
      <formula>0</formula>
    </cfRule>
  </conditionalFormatting>
  <conditionalFormatting sqref="O599 O601:O602">
    <cfRule type="cellIs" dxfId="9719" priority="288" operator="lessThan">
      <formula>0</formula>
    </cfRule>
  </conditionalFormatting>
  <conditionalFormatting sqref="B612">
    <cfRule type="cellIs" dxfId="9718" priority="810" operator="lessThan">
      <formula>0</formula>
    </cfRule>
  </conditionalFormatting>
  <conditionalFormatting sqref="D589">
    <cfRule type="cellIs" dxfId="9717" priority="534" operator="lessThan">
      <formula>0</formula>
    </cfRule>
  </conditionalFormatting>
  <conditionalFormatting sqref="O605:O607">
    <cfRule type="cellIs" dxfId="9716" priority="280" operator="lessThan">
      <formula>0</formula>
    </cfRule>
  </conditionalFormatting>
  <conditionalFormatting sqref="O626:O629">
    <cfRule type="cellIs" dxfId="9715" priority="282" operator="lessThan">
      <formula>0</formula>
    </cfRule>
  </conditionalFormatting>
  <conditionalFormatting sqref="B650 B655:B657 B663 B665:B668 B642:B645 B670">
    <cfRule type="cellIs" dxfId="9714" priority="809" operator="lessThan">
      <formula>0</formula>
    </cfRule>
  </conditionalFormatting>
  <conditionalFormatting sqref="N378">
    <cfRule type="cellIs" dxfId="9713" priority="800" operator="lessThan">
      <formula>0</formula>
    </cfRule>
  </conditionalFormatting>
  <conditionalFormatting sqref="N372">
    <cfRule type="cellIs" dxfId="9712" priority="801" operator="lessThan">
      <formula>0</formula>
    </cfRule>
  </conditionalFormatting>
  <conditionalFormatting sqref="B387:N387">
    <cfRule type="cellIs" dxfId="9711" priority="798" operator="lessThan">
      <formula>0</formula>
    </cfRule>
  </conditionalFormatting>
  <conditionalFormatting sqref="N384">
    <cfRule type="cellIs" dxfId="9710" priority="799" operator="lessThan">
      <formula>0</formula>
    </cfRule>
  </conditionalFormatting>
  <conditionalFormatting sqref="B387:N387">
    <cfRule type="cellIs" dxfId="9709" priority="797" operator="lessThan">
      <formula>0</formula>
    </cfRule>
  </conditionalFormatting>
  <conditionalFormatting sqref="B387:N387">
    <cfRule type="cellIs" dxfId="9708" priority="794" operator="lessThan">
      <formula>0</formula>
    </cfRule>
  </conditionalFormatting>
  <conditionalFormatting sqref="B652">
    <cfRule type="cellIs" dxfId="9707" priority="808" operator="lessThan">
      <formula>0</formula>
    </cfRule>
  </conditionalFormatting>
  <conditionalFormatting sqref="B653">
    <cfRule type="cellIs" dxfId="9706" priority="807" operator="lessThan">
      <formula>0</formula>
    </cfRule>
  </conditionalFormatting>
  <conditionalFormatting sqref="B658">
    <cfRule type="cellIs" dxfId="9705" priority="806" operator="lessThan">
      <formula>0</formula>
    </cfRule>
  </conditionalFormatting>
  <conditionalFormatting sqref="B647">
    <cfRule type="cellIs" dxfId="9704" priority="805" operator="lessThan">
      <formula>0</formula>
    </cfRule>
  </conditionalFormatting>
  <conditionalFormatting sqref="O365">
    <cfRule type="cellIs" dxfId="9703" priority="274" operator="lessThan">
      <formula>0</formula>
    </cfRule>
  </conditionalFormatting>
  <conditionalFormatting sqref="O371">
    <cfRule type="cellIs" dxfId="9702" priority="273" operator="lessThan">
      <formula>0</formula>
    </cfRule>
  </conditionalFormatting>
  <conditionalFormatting sqref="G589">
    <cfRule type="cellIs" dxfId="9701" priority="525" operator="lessThan">
      <formula>0</formula>
    </cfRule>
  </conditionalFormatting>
  <conditionalFormatting sqref="H589">
    <cfRule type="cellIs" dxfId="9700" priority="522" operator="lessThan">
      <formula>0</formula>
    </cfRule>
  </conditionalFormatting>
  <conditionalFormatting sqref="B351:B354">
    <cfRule type="cellIs" dxfId="9699" priority="804" operator="lessThan">
      <formula>0</formula>
    </cfRule>
  </conditionalFormatting>
  <conditionalFormatting sqref="N366">
    <cfRule type="cellIs" dxfId="9698" priority="802" operator="lessThan">
      <formula>0</formula>
    </cfRule>
  </conditionalFormatting>
  <conditionalFormatting sqref="B387:N387">
    <cfRule type="cellIs" dxfId="9697" priority="793" operator="lessThan">
      <formula>0</formula>
    </cfRule>
  </conditionalFormatting>
  <conditionalFormatting sqref="B387:N387">
    <cfRule type="cellIs" dxfId="9696" priority="792" operator="lessThan">
      <formula>0</formula>
    </cfRule>
  </conditionalFormatting>
  <conditionalFormatting sqref="B387:N387">
    <cfRule type="cellIs" dxfId="9695" priority="791" operator="lessThan">
      <formula>0</formula>
    </cfRule>
  </conditionalFormatting>
  <conditionalFormatting sqref="B393:N393">
    <cfRule type="cellIs" dxfId="9694" priority="786" operator="lessThan">
      <formula>0</formula>
    </cfRule>
  </conditionalFormatting>
  <conditionalFormatting sqref="B393:N393">
    <cfRule type="cellIs" dxfId="9693" priority="789" operator="lessThan">
      <formula>0</formula>
    </cfRule>
  </conditionalFormatting>
  <conditionalFormatting sqref="B393:N393">
    <cfRule type="cellIs" dxfId="9692" priority="784" operator="lessThan">
      <formula>0</formula>
    </cfRule>
  </conditionalFormatting>
  <conditionalFormatting sqref="B393:N393">
    <cfRule type="cellIs" dxfId="9691" priority="787" operator="lessThan">
      <formula>0</formula>
    </cfRule>
  </conditionalFormatting>
  <conditionalFormatting sqref="B393:N393">
    <cfRule type="cellIs" dxfId="9690" priority="782" operator="lessThan">
      <formula>0</formula>
    </cfRule>
  </conditionalFormatting>
  <conditionalFormatting sqref="B393:N393">
    <cfRule type="cellIs" dxfId="9689" priority="783" operator="lessThan">
      <formula>0</formula>
    </cfRule>
  </conditionalFormatting>
  <conditionalFormatting sqref="B399:N399">
    <cfRule type="cellIs" dxfId="9688" priority="780" operator="lessThan">
      <formula>0</formula>
    </cfRule>
  </conditionalFormatting>
  <conditionalFormatting sqref="N396">
    <cfRule type="cellIs" dxfId="9687" priority="781" operator="lessThan">
      <formula>0</formula>
    </cfRule>
  </conditionalFormatting>
  <conditionalFormatting sqref="B399:N399">
    <cfRule type="cellIs" dxfId="9686" priority="779" operator="lessThan">
      <formula>0</formula>
    </cfRule>
  </conditionalFormatting>
  <conditionalFormatting sqref="B399:N399">
    <cfRule type="cellIs" dxfId="9685" priority="778" operator="lessThan">
      <formula>0</formula>
    </cfRule>
  </conditionalFormatting>
  <conditionalFormatting sqref="B399:N399">
    <cfRule type="cellIs" dxfId="9684" priority="777" operator="lessThan">
      <formula>0</formula>
    </cfRule>
  </conditionalFormatting>
  <conditionalFormatting sqref="B399:N399">
    <cfRule type="cellIs" dxfId="9683" priority="776" operator="lessThan">
      <formula>0</formula>
    </cfRule>
  </conditionalFormatting>
  <conditionalFormatting sqref="B399:N399">
    <cfRule type="cellIs" dxfId="9682" priority="775" operator="lessThan">
      <formula>0</formula>
    </cfRule>
  </conditionalFormatting>
  <conditionalFormatting sqref="B399:N399">
    <cfRule type="cellIs" dxfId="9681" priority="774" operator="lessThan">
      <formula>0</formula>
    </cfRule>
  </conditionalFormatting>
  <conditionalFormatting sqref="B399:N399">
    <cfRule type="cellIs" dxfId="9680" priority="773" operator="lessThan">
      <formula>0</formula>
    </cfRule>
  </conditionalFormatting>
  <conditionalFormatting sqref="N402">
    <cfRule type="cellIs" dxfId="9679" priority="772" operator="lessThan">
      <formula>0</formula>
    </cfRule>
  </conditionalFormatting>
  <conditionalFormatting sqref="N355">
    <cfRule type="cellIs" dxfId="9678" priority="771" operator="lessThan">
      <formula>0</formula>
    </cfRule>
  </conditionalFormatting>
  <conditionalFormatting sqref="N361">
    <cfRule type="cellIs" dxfId="9677" priority="770" operator="lessThan">
      <formula>0</formula>
    </cfRule>
  </conditionalFormatting>
  <conditionalFormatting sqref="N361">
    <cfRule type="cellIs" dxfId="9676" priority="769" operator="lessThan">
      <formula>0</formula>
    </cfRule>
  </conditionalFormatting>
  <conditionalFormatting sqref="N367">
    <cfRule type="cellIs" dxfId="9675" priority="768" operator="lessThan">
      <formula>0</formula>
    </cfRule>
  </conditionalFormatting>
  <conditionalFormatting sqref="N367">
    <cfRule type="cellIs" dxfId="9674" priority="767" operator="lessThan">
      <formula>0</formula>
    </cfRule>
  </conditionalFormatting>
  <conditionalFormatting sqref="N373">
    <cfRule type="cellIs" dxfId="9673" priority="766" operator="lessThan">
      <formula>0</formula>
    </cfRule>
  </conditionalFormatting>
  <conditionalFormatting sqref="N373">
    <cfRule type="cellIs" dxfId="9672" priority="765" operator="lessThan">
      <formula>0</formula>
    </cfRule>
  </conditionalFormatting>
  <conditionalFormatting sqref="N379">
    <cfRule type="cellIs" dxfId="9671" priority="764" operator="lessThan">
      <formula>0</formula>
    </cfRule>
  </conditionalFormatting>
  <conditionalFormatting sqref="N379">
    <cfRule type="cellIs" dxfId="9670" priority="763" operator="lessThan">
      <formula>0</formula>
    </cfRule>
  </conditionalFormatting>
  <conditionalFormatting sqref="N385">
    <cfRule type="cellIs" dxfId="9669" priority="762" operator="lessThan">
      <formula>0</formula>
    </cfRule>
  </conditionalFormatting>
  <conditionalFormatting sqref="N385">
    <cfRule type="cellIs" dxfId="9668" priority="761" operator="lessThan">
      <formula>0</formula>
    </cfRule>
  </conditionalFormatting>
  <conditionalFormatting sqref="N391">
    <cfRule type="cellIs" dxfId="9667" priority="760" operator="lessThan">
      <formula>0</formula>
    </cfRule>
  </conditionalFormatting>
  <conditionalFormatting sqref="N391">
    <cfRule type="cellIs" dxfId="9666" priority="759" operator="lessThan">
      <formula>0</formula>
    </cfRule>
  </conditionalFormatting>
  <conditionalFormatting sqref="N397">
    <cfRule type="cellIs" dxfId="9665" priority="758" operator="lessThan">
      <formula>0</formula>
    </cfRule>
  </conditionalFormatting>
  <conditionalFormatting sqref="N397">
    <cfRule type="cellIs" dxfId="9664" priority="757" operator="lessThan">
      <formula>0</formula>
    </cfRule>
  </conditionalFormatting>
  <conditionalFormatting sqref="C409:M409">
    <cfRule type="cellIs" dxfId="9663" priority="756" operator="lessThan">
      <formula>0</formula>
    </cfRule>
  </conditionalFormatting>
  <conditionalFormatting sqref="C409:M409">
    <cfRule type="cellIs" dxfId="9662" priority="755" operator="lessThan">
      <formula>0</formula>
    </cfRule>
  </conditionalFormatting>
  <conditionalFormatting sqref="H409">
    <cfRule type="cellIs" dxfId="9661" priority="754" operator="lessThan">
      <formula>0</formula>
    </cfRule>
  </conditionalFormatting>
  <conditionalFormatting sqref="B409">
    <cfRule type="cellIs" dxfId="9660" priority="753" operator="lessThan">
      <formula>0</formula>
    </cfRule>
  </conditionalFormatting>
  <conditionalFormatting sqref="B409">
    <cfRule type="cellIs" dxfId="9659" priority="752" operator="lessThan">
      <formula>0</formula>
    </cfRule>
  </conditionalFormatting>
  <conditionalFormatting sqref="B405:N405">
    <cfRule type="cellIs" dxfId="9658" priority="751" operator="lessThan">
      <formula>0</formula>
    </cfRule>
  </conditionalFormatting>
  <conditionalFormatting sqref="B405:N405">
    <cfRule type="cellIs" dxfId="9657" priority="750" operator="lessThan">
      <formula>0</formula>
    </cfRule>
  </conditionalFormatting>
  <conditionalFormatting sqref="B405:N405">
    <cfRule type="cellIs" dxfId="9656" priority="749" operator="lessThan">
      <formula>0</formula>
    </cfRule>
  </conditionalFormatting>
  <conditionalFormatting sqref="B405:N405">
    <cfRule type="cellIs" dxfId="9655" priority="748" operator="lessThan">
      <formula>0</formula>
    </cfRule>
  </conditionalFormatting>
  <conditionalFormatting sqref="B405:N405">
    <cfRule type="cellIs" dxfId="9654" priority="747" operator="lessThan">
      <formula>0</formula>
    </cfRule>
  </conditionalFormatting>
  <conditionalFormatting sqref="B405:N405">
    <cfRule type="cellIs" dxfId="9653" priority="746" operator="lessThan">
      <formula>0</formula>
    </cfRule>
  </conditionalFormatting>
  <conditionalFormatting sqref="B405:N405">
    <cfRule type="cellIs" dxfId="9652" priority="745" operator="lessThan">
      <formula>0</formula>
    </cfRule>
  </conditionalFormatting>
  <conditionalFormatting sqref="B405:N405">
    <cfRule type="cellIs" dxfId="9651" priority="744" operator="lessThan">
      <formula>0</formula>
    </cfRule>
  </conditionalFormatting>
  <conditionalFormatting sqref="N408">
    <cfRule type="cellIs" dxfId="9650" priority="743" operator="lessThan">
      <formula>0</formula>
    </cfRule>
  </conditionalFormatting>
  <conditionalFormatting sqref="N409">
    <cfRule type="cellIs" dxfId="9649" priority="742" operator="lessThan">
      <formula>0</formula>
    </cfRule>
  </conditionalFormatting>
  <conditionalFormatting sqref="N409">
    <cfRule type="cellIs" dxfId="9648" priority="741" operator="lessThan">
      <formula>0</formula>
    </cfRule>
  </conditionalFormatting>
  <conditionalFormatting sqref="C415:M415">
    <cfRule type="cellIs" dxfId="9647" priority="740" operator="lessThan">
      <formula>0</formula>
    </cfRule>
  </conditionalFormatting>
  <conditionalFormatting sqref="C415:M415">
    <cfRule type="cellIs" dxfId="9646" priority="739" operator="lessThan">
      <formula>0</formula>
    </cfRule>
  </conditionalFormatting>
  <conditionalFormatting sqref="H415">
    <cfRule type="cellIs" dxfId="9645" priority="738" operator="lessThan">
      <formula>0</formula>
    </cfRule>
  </conditionalFormatting>
  <conditionalFormatting sqref="B415">
    <cfRule type="cellIs" dxfId="9644" priority="737" operator="lessThan">
      <formula>0</formula>
    </cfRule>
  </conditionalFormatting>
  <conditionalFormatting sqref="B415">
    <cfRule type="cellIs" dxfId="9643" priority="736" operator="lessThan">
      <formula>0</formula>
    </cfRule>
  </conditionalFormatting>
  <conditionalFormatting sqref="B411:N411">
    <cfRule type="cellIs" dxfId="9642" priority="735" operator="lessThan">
      <formula>0</formula>
    </cfRule>
  </conditionalFormatting>
  <conditionalFormatting sqref="B411:N411">
    <cfRule type="cellIs" dxfId="9641" priority="734" operator="lessThan">
      <formula>0</formula>
    </cfRule>
  </conditionalFormatting>
  <conditionalFormatting sqref="B411:N411">
    <cfRule type="cellIs" dxfId="9640" priority="733" operator="lessThan">
      <formula>0</formula>
    </cfRule>
  </conditionalFormatting>
  <conditionalFormatting sqref="B411:N411">
    <cfRule type="cellIs" dxfId="9639" priority="732" operator="lessThan">
      <formula>0</formula>
    </cfRule>
  </conditionalFormatting>
  <conditionalFormatting sqref="B411:N411">
    <cfRule type="cellIs" dxfId="9638" priority="731" operator="lessThan">
      <formula>0</formula>
    </cfRule>
  </conditionalFormatting>
  <conditionalFormatting sqref="B411:N411">
    <cfRule type="cellIs" dxfId="9637" priority="730" operator="lessThan">
      <formula>0</formula>
    </cfRule>
  </conditionalFormatting>
  <conditionalFormatting sqref="B411:N411">
    <cfRule type="cellIs" dxfId="9636" priority="729" operator="lessThan">
      <formula>0</formula>
    </cfRule>
  </conditionalFormatting>
  <conditionalFormatting sqref="B411:N411">
    <cfRule type="cellIs" dxfId="9635" priority="728" operator="lessThan">
      <formula>0</formula>
    </cfRule>
  </conditionalFormatting>
  <conditionalFormatting sqref="N414">
    <cfRule type="cellIs" dxfId="9634" priority="727" operator="lessThan">
      <formula>0</formula>
    </cfRule>
  </conditionalFormatting>
  <conditionalFormatting sqref="N415">
    <cfRule type="cellIs" dxfId="9633" priority="726" operator="lessThan">
      <formula>0</formula>
    </cfRule>
  </conditionalFormatting>
  <conditionalFormatting sqref="N415">
    <cfRule type="cellIs" dxfId="9632" priority="725" operator="lessThan">
      <formula>0</formula>
    </cfRule>
  </conditionalFormatting>
  <conditionalFormatting sqref="C421:M421">
    <cfRule type="cellIs" dxfId="9631" priority="724" operator="lessThan">
      <formula>0</formula>
    </cfRule>
  </conditionalFormatting>
  <conditionalFormatting sqref="C421:M421">
    <cfRule type="cellIs" dxfId="9630" priority="723" operator="lessThan">
      <formula>0</formula>
    </cfRule>
  </conditionalFormatting>
  <conditionalFormatting sqref="H421">
    <cfRule type="cellIs" dxfId="9629" priority="722" operator="lessThan">
      <formula>0</formula>
    </cfRule>
  </conditionalFormatting>
  <conditionalFormatting sqref="B421">
    <cfRule type="cellIs" dxfId="9628" priority="721" operator="lessThan">
      <formula>0</formula>
    </cfRule>
  </conditionalFormatting>
  <conditionalFormatting sqref="B421">
    <cfRule type="cellIs" dxfId="9627" priority="720" operator="lessThan">
      <formula>0</formula>
    </cfRule>
  </conditionalFormatting>
  <conditionalFormatting sqref="B417:N417">
    <cfRule type="cellIs" dxfId="9626" priority="719" operator="lessThan">
      <formula>0</formula>
    </cfRule>
  </conditionalFormatting>
  <conditionalFormatting sqref="B417:N417">
    <cfRule type="cellIs" dxfId="9625" priority="718" operator="lessThan">
      <formula>0</formula>
    </cfRule>
  </conditionalFormatting>
  <conditionalFormatting sqref="B417:N417">
    <cfRule type="cellIs" dxfId="9624" priority="717" operator="lessThan">
      <formula>0</formula>
    </cfRule>
  </conditionalFormatting>
  <conditionalFormatting sqref="B417:N417">
    <cfRule type="cellIs" dxfId="9623" priority="716" operator="lessThan">
      <formula>0</formula>
    </cfRule>
  </conditionalFormatting>
  <conditionalFormatting sqref="B417:N417">
    <cfRule type="cellIs" dxfId="9622" priority="715" operator="lessThan">
      <formula>0</formula>
    </cfRule>
  </conditionalFormatting>
  <conditionalFormatting sqref="B417:N417">
    <cfRule type="cellIs" dxfId="9621" priority="714" operator="lessThan">
      <formula>0</formula>
    </cfRule>
  </conditionalFormatting>
  <conditionalFormatting sqref="B417:N417">
    <cfRule type="cellIs" dxfId="9620" priority="713" operator="lessThan">
      <formula>0</formula>
    </cfRule>
  </conditionalFormatting>
  <conditionalFormatting sqref="B417:N417">
    <cfRule type="cellIs" dxfId="9619" priority="712" operator="lessThan">
      <formula>0</formula>
    </cfRule>
  </conditionalFormatting>
  <conditionalFormatting sqref="N420">
    <cfRule type="cellIs" dxfId="9618" priority="711" operator="lessThan">
      <formula>0</formula>
    </cfRule>
  </conditionalFormatting>
  <conditionalFormatting sqref="N421">
    <cfRule type="cellIs" dxfId="9617" priority="710" operator="lessThan">
      <formula>0</formula>
    </cfRule>
  </conditionalFormatting>
  <conditionalFormatting sqref="N421">
    <cfRule type="cellIs" dxfId="9616" priority="709" operator="lessThan">
      <formula>0</formula>
    </cfRule>
  </conditionalFormatting>
  <conditionalFormatting sqref="C427:M427">
    <cfRule type="cellIs" dxfId="9615" priority="708" operator="lessThan">
      <formula>0</formula>
    </cfRule>
  </conditionalFormatting>
  <conditionalFormatting sqref="C427:M427">
    <cfRule type="cellIs" dxfId="9614" priority="707" operator="lessThan">
      <formula>0</formula>
    </cfRule>
  </conditionalFormatting>
  <conditionalFormatting sqref="H427">
    <cfRule type="cellIs" dxfId="9613" priority="706" operator="lessThan">
      <formula>0</formula>
    </cfRule>
  </conditionalFormatting>
  <conditionalFormatting sqref="B427">
    <cfRule type="cellIs" dxfId="9612" priority="705" operator="lessThan">
      <formula>0</formula>
    </cfRule>
  </conditionalFormatting>
  <conditionalFormatting sqref="B427">
    <cfRule type="cellIs" dxfId="9611" priority="704" operator="lessThan">
      <formula>0</formula>
    </cfRule>
  </conditionalFormatting>
  <conditionalFormatting sqref="B423:N423">
    <cfRule type="cellIs" dxfId="9610" priority="703" operator="lessThan">
      <formula>0</formula>
    </cfRule>
  </conditionalFormatting>
  <conditionalFormatting sqref="B423:N423">
    <cfRule type="cellIs" dxfId="9609" priority="702" operator="lessThan">
      <formula>0</formula>
    </cfRule>
  </conditionalFormatting>
  <conditionalFormatting sqref="B423:N423">
    <cfRule type="cellIs" dxfId="9608" priority="701" operator="lessThan">
      <formula>0</formula>
    </cfRule>
  </conditionalFormatting>
  <conditionalFormatting sqref="B423:N423">
    <cfRule type="cellIs" dxfId="9607" priority="700" operator="lessThan">
      <formula>0</formula>
    </cfRule>
  </conditionalFormatting>
  <conditionalFormatting sqref="B423:N423">
    <cfRule type="cellIs" dxfId="9606" priority="699" operator="lessThan">
      <formula>0</formula>
    </cfRule>
  </conditionalFormatting>
  <conditionalFormatting sqref="B423:N423">
    <cfRule type="cellIs" dxfId="9605" priority="698" operator="lessThan">
      <formula>0</formula>
    </cfRule>
  </conditionalFormatting>
  <conditionalFormatting sqref="B423:N423">
    <cfRule type="cellIs" dxfId="9604" priority="697" operator="lessThan">
      <formula>0</formula>
    </cfRule>
  </conditionalFormatting>
  <conditionalFormatting sqref="B423:N423">
    <cfRule type="cellIs" dxfId="9603" priority="696" operator="lessThan">
      <formula>0</formula>
    </cfRule>
  </conditionalFormatting>
  <conditionalFormatting sqref="N426">
    <cfRule type="cellIs" dxfId="9602" priority="695" operator="lessThan">
      <formula>0</formula>
    </cfRule>
  </conditionalFormatting>
  <conditionalFormatting sqref="C537:N537">
    <cfRule type="cellIs" dxfId="9601" priority="415" operator="lessThan">
      <formula>0</formula>
    </cfRule>
  </conditionalFormatting>
  <conditionalFormatting sqref="C568:N568">
    <cfRule type="cellIs" dxfId="9600" priority="412" operator="lessThan">
      <formula>0</formula>
    </cfRule>
  </conditionalFormatting>
  <conditionalFormatting sqref="I552:N552">
    <cfRule type="cellIs" dxfId="9599" priority="409" operator="lessThan">
      <formula>0</formula>
    </cfRule>
  </conditionalFormatting>
  <conditionalFormatting sqref="I560:N560">
    <cfRule type="cellIs" dxfId="9598" priority="406" operator="lessThan">
      <formula>0</formula>
    </cfRule>
  </conditionalFormatting>
  <conditionalFormatting sqref="B429:N429">
    <cfRule type="cellIs" dxfId="9597" priority="683" operator="lessThan">
      <formula>0</formula>
    </cfRule>
  </conditionalFormatting>
  <conditionalFormatting sqref="B429:N429">
    <cfRule type="cellIs" dxfId="9596" priority="682" operator="lessThan">
      <formula>0</formula>
    </cfRule>
  </conditionalFormatting>
  <conditionalFormatting sqref="B429:N429">
    <cfRule type="cellIs" dxfId="9595" priority="681" operator="lessThan">
      <formula>0</formula>
    </cfRule>
  </conditionalFormatting>
  <conditionalFormatting sqref="B429:N429">
    <cfRule type="cellIs" dxfId="9594" priority="680" operator="lessThan">
      <formula>0</formula>
    </cfRule>
  </conditionalFormatting>
  <conditionalFormatting sqref="N432">
    <cfRule type="cellIs" dxfId="9593" priority="679" operator="lessThan">
      <formula>0</formula>
    </cfRule>
  </conditionalFormatting>
  <conditionalFormatting sqref="C439:M439">
    <cfRule type="cellIs" dxfId="9592" priority="678" operator="lessThan">
      <formula>0</formula>
    </cfRule>
  </conditionalFormatting>
  <conditionalFormatting sqref="C439:M439">
    <cfRule type="cellIs" dxfId="9591" priority="677" operator="lessThan">
      <formula>0</formula>
    </cfRule>
  </conditionalFormatting>
  <conditionalFormatting sqref="H439">
    <cfRule type="cellIs" dxfId="9590" priority="676" operator="lessThan">
      <formula>0</formula>
    </cfRule>
  </conditionalFormatting>
  <conditionalFormatting sqref="B439">
    <cfRule type="cellIs" dxfId="9589" priority="675" operator="lessThan">
      <formula>0</formula>
    </cfRule>
  </conditionalFormatting>
  <conditionalFormatting sqref="B439">
    <cfRule type="cellIs" dxfId="9588" priority="674" operator="lessThan">
      <formula>0</formula>
    </cfRule>
  </conditionalFormatting>
  <conditionalFormatting sqref="B435:N435">
    <cfRule type="cellIs" dxfId="9587" priority="673" operator="lessThan">
      <formula>0</formula>
    </cfRule>
  </conditionalFormatting>
  <conditionalFormatting sqref="B435:N435">
    <cfRule type="cellIs" dxfId="9586" priority="672" operator="lessThan">
      <formula>0</formula>
    </cfRule>
  </conditionalFormatting>
  <conditionalFormatting sqref="C641:N645">
    <cfRule type="cellIs" dxfId="9585" priority="391" operator="lessThan">
      <formula>0</formula>
    </cfRule>
  </conditionalFormatting>
  <conditionalFormatting sqref="C597:N597">
    <cfRule type="cellIs" dxfId="9584" priority="388" operator="lessThan">
      <formula>0</formula>
    </cfRule>
  </conditionalFormatting>
  <conditionalFormatting sqref="C603:N603">
    <cfRule type="cellIs" dxfId="9583" priority="385" operator="lessThan">
      <formula>0</formula>
    </cfRule>
  </conditionalFormatting>
  <conditionalFormatting sqref="C603:N603">
    <cfRule type="cellIs" dxfId="9582" priority="384" operator="lessThan">
      <formula>0</formula>
    </cfRule>
  </conditionalFormatting>
  <conditionalFormatting sqref="C603:N603">
    <cfRule type="cellIs" dxfId="9581" priority="383" operator="lessThan">
      <formula>0</formula>
    </cfRule>
  </conditionalFormatting>
  <conditionalFormatting sqref="H445">
    <cfRule type="cellIs" dxfId="9580" priority="660" operator="lessThan">
      <formula>0</formula>
    </cfRule>
  </conditionalFormatting>
  <conditionalFormatting sqref="B445">
    <cfRule type="cellIs" dxfId="9579" priority="659" operator="lessThan">
      <formula>0</formula>
    </cfRule>
  </conditionalFormatting>
  <conditionalFormatting sqref="B445">
    <cfRule type="cellIs" dxfId="9578" priority="658" operator="lessThan">
      <formula>0</formula>
    </cfRule>
  </conditionalFormatting>
  <conditionalFormatting sqref="B441:N441">
    <cfRule type="cellIs" dxfId="9577" priority="657" operator="lessThan">
      <formula>0</formula>
    </cfRule>
  </conditionalFormatting>
  <conditionalFormatting sqref="B441:N441">
    <cfRule type="cellIs" dxfId="9576" priority="656" operator="lessThan">
      <formula>0</formula>
    </cfRule>
  </conditionalFormatting>
  <conditionalFormatting sqref="B441:N441">
    <cfRule type="cellIs" dxfId="9575" priority="655" operator="lessThan">
      <formula>0</formula>
    </cfRule>
  </conditionalFormatting>
  <conditionalFormatting sqref="B441:N441">
    <cfRule type="cellIs" dxfId="9574" priority="654" operator="lessThan">
      <formula>0</formula>
    </cfRule>
  </conditionalFormatting>
  <conditionalFormatting sqref="B441:N441">
    <cfRule type="cellIs" dxfId="9573" priority="653" operator="lessThan">
      <formula>0</formula>
    </cfRule>
  </conditionalFormatting>
  <conditionalFormatting sqref="B441:N441">
    <cfRule type="cellIs" dxfId="9572" priority="652" operator="lessThan">
      <formula>0</formula>
    </cfRule>
  </conditionalFormatting>
  <conditionalFormatting sqref="B441:N441">
    <cfRule type="cellIs" dxfId="9571" priority="651" operator="lessThan">
      <formula>0</formula>
    </cfRule>
  </conditionalFormatting>
  <conditionalFormatting sqref="B441:N441">
    <cfRule type="cellIs" dxfId="9570" priority="650" operator="lessThan">
      <formula>0</formula>
    </cfRule>
  </conditionalFormatting>
  <conditionalFormatting sqref="N444">
    <cfRule type="cellIs" dxfId="9569" priority="649" operator="lessThan">
      <formula>0</formula>
    </cfRule>
  </conditionalFormatting>
  <conditionalFormatting sqref="N445">
    <cfRule type="cellIs" dxfId="9568" priority="648" operator="lessThan">
      <formula>0</formula>
    </cfRule>
  </conditionalFormatting>
  <conditionalFormatting sqref="N445">
    <cfRule type="cellIs" dxfId="9567" priority="647" operator="lessThan">
      <formula>0</formula>
    </cfRule>
  </conditionalFormatting>
  <conditionalFormatting sqref="C452:M452">
    <cfRule type="cellIs" dxfId="9566" priority="646" operator="lessThan">
      <formula>0</formula>
    </cfRule>
  </conditionalFormatting>
  <conditionalFormatting sqref="C452:M452">
    <cfRule type="cellIs" dxfId="9565" priority="645" operator="lessThan">
      <formula>0</formula>
    </cfRule>
  </conditionalFormatting>
  <conditionalFormatting sqref="H452">
    <cfRule type="cellIs" dxfId="9564" priority="644" operator="lessThan">
      <formula>0</formula>
    </cfRule>
  </conditionalFormatting>
  <conditionalFormatting sqref="B452">
    <cfRule type="cellIs" dxfId="9563" priority="643" operator="lessThan">
      <formula>0</formula>
    </cfRule>
  </conditionalFormatting>
  <conditionalFormatting sqref="B452">
    <cfRule type="cellIs" dxfId="9562" priority="642" operator="lessThan">
      <formula>0</formula>
    </cfRule>
  </conditionalFormatting>
  <conditionalFormatting sqref="B448:N448">
    <cfRule type="cellIs" dxfId="9561" priority="641" operator="lessThan">
      <formula>0</formula>
    </cfRule>
  </conditionalFormatting>
  <conditionalFormatting sqref="B448:N448">
    <cfRule type="cellIs" dxfId="9560" priority="640" operator="lessThan">
      <formula>0</formula>
    </cfRule>
  </conditionalFormatting>
  <conditionalFormatting sqref="B448:N448">
    <cfRule type="cellIs" dxfId="9559" priority="639" operator="lessThan">
      <formula>0</formula>
    </cfRule>
  </conditionalFormatting>
  <conditionalFormatting sqref="B448:N448">
    <cfRule type="cellIs" dxfId="9558" priority="638" operator="lessThan">
      <formula>0</formula>
    </cfRule>
  </conditionalFormatting>
  <conditionalFormatting sqref="B448:N448">
    <cfRule type="cellIs" dxfId="9557" priority="637" operator="lessThan">
      <formula>0</formula>
    </cfRule>
  </conditionalFormatting>
  <conditionalFormatting sqref="B448:N448">
    <cfRule type="cellIs" dxfId="9556" priority="636" operator="lessThan">
      <formula>0</formula>
    </cfRule>
  </conditionalFormatting>
  <conditionalFormatting sqref="B448:N448">
    <cfRule type="cellIs" dxfId="9555" priority="635" operator="lessThan">
      <formula>0</formula>
    </cfRule>
  </conditionalFormatting>
  <conditionalFormatting sqref="B448:N448">
    <cfRule type="cellIs" dxfId="9554" priority="634" operator="lessThan">
      <formula>0</formula>
    </cfRule>
  </conditionalFormatting>
  <conditionalFormatting sqref="N451">
    <cfRule type="cellIs" dxfId="9553" priority="633" operator="lessThan">
      <formula>0</formula>
    </cfRule>
  </conditionalFormatting>
  <conditionalFormatting sqref="N452">
    <cfRule type="cellIs" dxfId="9552" priority="632" operator="lessThan">
      <formula>0</formula>
    </cfRule>
  </conditionalFormatting>
  <conditionalFormatting sqref="N452">
    <cfRule type="cellIs" dxfId="9551" priority="631" operator="lessThan">
      <formula>0</formula>
    </cfRule>
  </conditionalFormatting>
  <conditionalFormatting sqref="C458:M458">
    <cfRule type="cellIs" dxfId="9550" priority="630" operator="lessThan">
      <formula>0</formula>
    </cfRule>
  </conditionalFormatting>
  <conditionalFormatting sqref="C458:M458">
    <cfRule type="cellIs" dxfId="9549" priority="629" operator="lessThan">
      <formula>0</formula>
    </cfRule>
  </conditionalFormatting>
  <conditionalFormatting sqref="H458">
    <cfRule type="cellIs" dxfId="9548" priority="628" operator="lessThan">
      <formula>0</formula>
    </cfRule>
  </conditionalFormatting>
  <conditionalFormatting sqref="B458">
    <cfRule type="cellIs" dxfId="9547" priority="627" operator="lessThan">
      <formula>0</formula>
    </cfRule>
  </conditionalFormatting>
  <conditionalFormatting sqref="B458">
    <cfRule type="cellIs" dxfId="9546" priority="626" operator="lessThan">
      <formula>0</formula>
    </cfRule>
  </conditionalFormatting>
  <conditionalFormatting sqref="Q505">
    <cfRule type="cellIs" dxfId="9545" priority="346" operator="lessThan">
      <formula>0</formula>
    </cfRule>
  </conditionalFormatting>
  <conditionalFormatting sqref="P505">
    <cfRule type="cellIs" dxfId="9544" priority="345" operator="lessThan">
      <formula>0</formula>
    </cfRule>
  </conditionalFormatting>
  <conditionalFormatting sqref="Q513">
    <cfRule type="cellIs" dxfId="9543" priority="343" operator="lessThan">
      <formula>0</formula>
    </cfRule>
  </conditionalFormatting>
  <conditionalFormatting sqref="P513">
    <cfRule type="cellIs" dxfId="9542" priority="342" operator="lessThan">
      <formula>0</formula>
    </cfRule>
  </conditionalFormatting>
  <conditionalFormatting sqref="Q522">
    <cfRule type="cellIs" dxfId="9541" priority="340" operator="lessThan">
      <formula>0</formula>
    </cfRule>
  </conditionalFormatting>
  <conditionalFormatting sqref="P522">
    <cfRule type="cellIs" dxfId="9540" priority="339" operator="lessThan">
      <formula>0</formula>
    </cfRule>
  </conditionalFormatting>
  <conditionalFormatting sqref="Q530">
    <cfRule type="cellIs" dxfId="9539" priority="337" operator="lessThan">
      <formula>0</formula>
    </cfRule>
  </conditionalFormatting>
  <conditionalFormatting sqref="C461:C464">
    <cfRule type="expression" dxfId="9538" priority="613">
      <formula>C461/B461&gt;1</formula>
    </cfRule>
    <cfRule type="expression" dxfId="9537" priority="614">
      <formula>C461/B461&lt;1</formula>
    </cfRule>
  </conditionalFormatting>
  <conditionalFormatting sqref="Q538">
    <cfRule type="cellIs" dxfId="9536" priority="334" operator="lessThan">
      <formula>0</formula>
    </cfRule>
  </conditionalFormatting>
  <conditionalFormatting sqref="D461:N464">
    <cfRule type="expression" dxfId="9535" priority="610">
      <formula>D461/C461&gt;1</formula>
    </cfRule>
    <cfRule type="expression" dxfId="9534" priority="611">
      <formula>D461/C461&lt;1</formula>
    </cfRule>
  </conditionalFormatting>
  <conditionalFormatting sqref="Q553">
    <cfRule type="cellIs" dxfId="9533" priority="331" operator="lessThan">
      <formula>0</formula>
    </cfRule>
  </conditionalFormatting>
  <conditionalFormatting sqref="B461:B464 B552:N552 B560:N560 B575:N575 B589:N589">
    <cfRule type="expression" dxfId="9532" priority="607">
      <formula>B461/#REF!&gt;1</formula>
    </cfRule>
    <cfRule type="expression" dxfId="9531" priority="608">
      <formula>B461/#REF!&lt;1</formula>
    </cfRule>
  </conditionalFormatting>
  <conditionalFormatting sqref="Q561">
    <cfRule type="cellIs" dxfId="9530" priority="328" operator="lessThan">
      <formula>0</formula>
    </cfRule>
  </conditionalFormatting>
  <conditionalFormatting sqref="B512">
    <cfRule type="expression" dxfId="9529" priority="604">
      <formula>B512/#REF!&gt;1</formula>
    </cfRule>
    <cfRule type="expression" dxfId="9528" priority="605">
      <formula>B512/#REF!&lt;1</formula>
    </cfRule>
  </conditionalFormatting>
  <conditionalFormatting sqref="Q590">
    <cfRule type="cellIs" dxfId="9527" priority="325" operator="lessThan">
      <formula>0</formula>
    </cfRule>
  </conditionalFormatting>
  <conditionalFormatting sqref="C512">
    <cfRule type="expression" dxfId="9526" priority="601">
      <formula>C512/B512&gt;1</formula>
    </cfRule>
    <cfRule type="expression" dxfId="9525" priority="602">
      <formula>C512/B512&lt;1</formula>
    </cfRule>
  </conditionalFormatting>
  <conditionalFormatting sqref="D512">
    <cfRule type="cellIs" dxfId="9524" priority="600" operator="lessThan">
      <formula>0</formula>
    </cfRule>
  </conditionalFormatting>
  <conditionalFormatting sqref="D512">
    <cfRule type="expression" dxfId="9523" priority="598">
      <formula>D512/C512&gt;1</formula>
    </cfRule>
    <cfRule type="expression" dxfId="9522" priority="599">
      <formula>D512/C512&lt;1</formula>
    </cfRule>
  </conditionalFormatting>
  <conditionalFormatting sqref="E512">
    <cfRule type="cellIs" dxfId="9521" priority="597" operator="lessThan">
      <formula>0</formula>
    </cfRule>
  </conditionalFormatting>
  <conditionalFormatting sqref="E512">
    <cfRule type="expression" dxfId="9520" priority="595">
      <formula>E512/D512&gt;1</formula>
    </cfRule>
    <cfRule type="expression" dxfId="9519" priority="596">
      <formula>E512/D512&lt;1</formula>
    </cfRule>
  </conditionalFormatting>
  <conditionalFormatting sqref="F512">
    <cfRule type="cellIs" dxfId="9518" priority="594" operator="lessThan">
      <formula>0</formula>
    </cfRule>
  </conditionalFormatting>
  <conditionalFormatting sqref="F512">
    <cfRule type="expression" dxfId="9517" priority="592">
      <formula>F512/E512&gt;1</formula>
    </cfRule>
    <cfRule type="expression" dxfId="9516" priority="593">
      <formula>F512/E512&lt;1</formula>
    </cfRule>
  </conditionalFormatting>
  <conditionalFormatting sqref="G512">
    <cfRule type="cellIs" dxfId="9515" priority="591" operator="lessThan">
      <formula>0</formula>
    </cfRule>
  </conditionalFormatting>
  <conditionalFormatting sqref="G512">
    <cfRule type="expression" dxfId="9514" priority="589">
      <formula>G512/F512&gt;1</formula>
    </cfRule>
    <cfRule type="expression" dxfId="9513" priority="590">
      <formula>G512/F512&lt;1</formula>
    </cfRule>
  </conditionalFormatting>
  <conditionalFormatting sqref="H512">
    <cfRule type="cellIs" dxfId="9512" priority="588" operator="lessThan">
      <formula>0</formula>
    </cfRule>
  </conditionalFormatting>
  <conditionalFormatting sqref="H512">
    <cfRule type="expression" dxfId="9511" priority="586">
      <formula>H512/G512&gt;1</formula>
    </cfRule>
    <cfRule type="expression" dxfId="9510" priority="587">
      <formula>H512/G512&lt;1</formula>
    </cfRule>
  </conditionalFormatting>
  <conditionalFormatting sqref="I512:N512">
    <cfRule type="cellIs" dxfId="9509" priority="585" operator="lessThan">
      <formula>0</formula>
    </cfRule>
  </conditionalFormatting>
  <conditionalFormatting sqref="I512:N512">
    <cfRule type="expression" dxfId="9508" priority="583">
      <formula>I512/H512&gt;1</formula>
    </cfRule>
    <cfRule type="expression" dxfId="9507" priority="584">
      <formula>I512/H512&lt;1</formula>
    </cfRule>
  </conditionalFormatting>
  <conditionalFormatting sqref="B552">
    <cfRule type="cellIs" dxfId="9506" priority="582" operator="lessThan">
      <formula>0</formula>
    </cfRule>
  </conditionalFormatting>
  <conditionalFormatting sqref="B552">
    <cfRule type="expression" dxfId="9505" priority="580">
      <formula>B552/#REF!&gt;1</formula>
    </cfRule>
    <cfRule type="expression" dxfId="9504" priority="581">
      <formula>B552/#REF!&lt;1</formula>
    </cfRule>
  </conditionalFormatting>
  <conditionalFormatting sqref="C552">
    <cfRule type="cellIs" dxfId="9503" priority="579" operator="lessThan">
      <formula>0</formula>
    </cfRule>
  </conditionalFormatting>
  <conditionalFormatting sqref="C552">
    <cfRule type="expression" dxfId="9502" priority="577">
      <formula>C552/B552&gt;1</formula>
    </cfRule>
    <cfRule type="expression" dxfId="9501" priority="578">
      <formula>C552/B552&lt;1</formula>
    </cfRule>
  </conditionalFormatting>
  <conditionalFormatting sqref="D552">
    <cfRule type="cellIs" dxfId="9500" priority="576" operator="lessThan">
      <formula>0</formula>
    </cfRule>
  </conditionalFormatting>
  <conditionalFormatting sqref="D552">
    <cfRule type="expression" dxfId="9499" priority="574">
      <formula>D552/C552&gt;1</formula>
    </cfRule>
    <cfRule type="expression" dxfId="9498" priority="575">
      <formula>D552/C552&lt;1</formula>
    </cfRule>
  </conditionalFormatting>
  <conditionalFormatting sqref="E552">
    <cfRule type="cellIs" dxfId="9497" priority="573" operator="lessThan">
      <formula>0</formula>
    </cfRule>
  </conditionalFormatting>
  <conditionalFormatting sqref="E552">
    <cfRule type="expression" dxfId="9496" priority="571">
      <formula>E552/D552&gt;1</formula>
    </cfRule>
    <cfRule type="expression" dxfId="9495" priority="572">
      <formula>E552/D552&lt;1</formula>
    </cfRule>
  </conditionalFormatting>
  <conditionalFormatting sqref="F552">
    <cfRule type="cellIs" dxfId="9494" priority="570" operator="lessThan">
      <formula>0</formula>
    </cfRule>
  </conditionalFormatting>
  <conditionalFormatting sqref="F552">
    <cfRule type="expression" dxfId="9493" priority="568">
      <formula>F552/E552&gt;1</formula>
    </cfRule>
    <cfRule type="expression" dxfId="9492" priority="569">
      <formula>F552/E552&lt;1</formula>
    </cfRule>
  </conditionalFormatting>
  <conditionalFormatting sqref="G552">
    <cfRule type="cellIs" dxfId="9491" priority="567" operator="lessThan">
      <formula>0</formula>
    </cfRule>
  </conditionalFormatting>
  <conditionalFormatting sqref="G552">
    <cfRule type="expression" dxfId="9490" priority="565">
      <formula>G552/F552&gt;1</formula>
    </cfRule>
    <cfRule type="expression" dxfId="9489" priority="566">
      <formula>G552/F552&lt;1</formula>
    </cfRule>
  </conditionalFormatting>
  <conditionalFormatting sqref="H552">
    <cfRule type="cellIs" dxfId="9488" priority="564" operator="lessThan">
      <formula>0</formula>
    </cfRule>
  </conditionalFormatting>
  <conditionalFormatting sqref="H552">
    <cfRule type="expression" dxfId="9487" priority="562">
      <formula>H552/G552&gt;1</formula>
    </cfRule>
    <cfRule type="expression" dxfId="9486" priority="563">
      <formula>H552/G552&lt;1</formula>
    </cfRule>
  </conditionalFormatting>
  <conditionalFormatting sqref="B560">
    <cfRule type="cellIs" dxfId="9485" priority="561" operator="lessThan">
      <formula>0</formula>
    </cfRule>
  </conditionalFormatting>
  <conditionalFormatting sqref="B560">
    <cfRule type="expression" dxfId="9484" priority="559">
      <formula>B560/#REF!&gt;1</formula>
    </cfRule>
    <cfRule type="expression" dxfId="9483" priority="560">
      <formula>B560/#REF!&lt;1</formula>
    </cfRule>
  </conditionalFormatting>
  <conditionalFormatting sqref="C560">
    <cfRule type="cellIs" dxfId="9482" priority="558" operator="lessThan">
      <formula>0</formula>
    </cfRule>
  </conditionalFormatting>
  <conditionalFormatting sqref="C560">
    <cfRule type="expression" dxfId="9481" priority="556">
      <formula>C560/B560&gt;1</formula>
    </cfRule>
    <cfRule type="expression" dxfId="9480" priority="557">
      <formula>C560/B560&lt;1</formula>
    </cfRule>
  </conditionalFormatting>
  <conditionalFormatting sqref="D560">
    <cfRule type="cellIs" dxfId="9479" priority="555" operator="lessThan">
      <formula>0</formula>
    </cfRule>
  </conditionalFormatting>
  <conditionalFormatting sqref="D560">
    <cfRule type="expression" dxfId="9478" priority="553">
      <formula>D560/C560&gt;1</formula>
    </cfRule>
    <cfRule type="expression" dxfId="9477" priority="554">
      <formula>D560/C560&lt;1</formula>
    </cfRule>
  </conditionalFormatting>
  <conditionalFormatting sqref="E560">
    <cfRule type="cellIs" dxfId="9476" priority="552" operator="lessThan">
      <formula>0</formula>
    </cfRule>
  </conditionalFormatting>
  <conditionalFormatting sqref="E560">
    <cfRule type="expression" dxfId="9475" priority="550">
      <formula>E560/D560&gt;1</formula>
    </cfRule>
    <cfRule type="expression" dxfId="9474" priority="551">
      <formula>E560/D560&lt;1</formula>
    </cfRule>
  </conditionalFormatting>
  <conditionalFormatting sqref="F560">
    <cfRule type="cellIs" dxfId="9473" priority="549" operator="lessThan">
      <formula>0</formula>
    </cfRule>
  </conditionalFormatting>
  <conditionalFormatting sqref="F560">
    <cfRule type="expression" dxfId="9472" priority="547">
      <formula>F560/E560&gt;1</formula>
    </cfRule>
    <cfRule type="expression" dxfId="9471" priority="548">
      <formula>F560/E560&lt;1</formula>
    </cfRule>
  </conditionalFormatting>
  <conditionalFormatting sqref="G560">
    <cfRule type="cellIs" dxfId="9470" priority="546" operator="lessThan">
      <formula>0</formula>
    </cfRule>
  </conditionalFormatting>
  <conditionalFormatting sqref="G560">
    <cfRule type="expression" dxfId="9469" priority="544">
      <formula>G560/F560&gt;1</formula>
    </cfRule>
    <cfRule type="expression" dxfId="9468" priority="545">
      <formula>G560/F560&lt;1</formula>
    </cfRule>
  </conditionalFormatting>
  <conditionalFormatting sqref="H560">
    <cfRule type="cellIs" dxfId="9467" priority="543" operator="lessThan">
      <formula>0</formula>
    </cfRule>
  </conditionalFormatting>
  <conditionalFormatting sqref="H560">
    <cfRule type="expression" dxfId="9466" priority="541">
      <formula>H560/G560&gt;1</formula>
    </cfRule>
    <cfRule type="expression" dxfId="9465" priority="542">
      <formula>H560/G560&lt;1</formula>
    </cfRule>
  </conditionalFormatting>
  <conditionalFormatting sqref="O616:O619">
    <cfRule type="cellIs" dxfId="9464" priority="287" operator="lessThan">
      <formula>0</formula>
    </cfRule>
  </conditionalFormatting>
  <conditionalFormatting sqref="B589">
    <cfRule type="expression" dxfId="9463" priority="538">
      <formula>B589/#REF!&gt;1</formula>
    </cfRule>
    <cfRule type="expression" dxfId="9462" priority="539">
      <formula>B589/#REF!&lt;1</formula>
    </cfRule>
  </conditionalFormatting>
  <conditionalFormatting sqref="C589">
    <cfRule type="cellIs" dxfId="9461" priority="537" operator="lessThan">
      <formula>0</formula>
    </cfRule>
  </conditionalFormatting>
  <conditionalFormatting sqref="C589">
    <cfRule type="expression" dxfId="9460" priority="535">
      <formula>C589/B589&gt;1</formula>
    </cfRule>
    <cfRule type="expression" dxfId="9459" priority="536">
      <formula>C589/B589&lt;1</formula>
    </cfRule>
  </conditionalFormatting>
  <conditionalFormatting sqref="O605:O607">
    <cfRule type="cellIs" dxfId="9458" priority="281" operator="lessThan">
      <formula>0</formula>
    </cfRule>
  </conditionalFormatting>
  <conditionalFormatting sqref="D589">
    <cfRule type="expression" dxfId="9457" priority="532">
      <formula>D589/C589&gt;1</formula>
    </cfRule>
    <cfRule type="expression" dxfId="9456" priority="533">
      <formula>D589/C589&lt;1</formula>
    </cfRule>
  </conditionalFormatting>
  <conditionalFormatting sqref="E589">
    <cfRule type="cellIs" dxfId="9455" priority="531" operator="lessThan">
      <formula>0</formula>
    </cfRule>
  </conditionalFormatting>
  <conditionalFormatting sqref="E589">
    <cfRule type="expression" dxfId="9454" priority="529">
      <formula>E589/D589&gt;1</formula>
    </cfRule>
    <cfRule type="expression" dxfId="9453" priority="530">
      <formula>E589/D589&lt;1</formula>
    </cfRule>
  </conditionalFormatting>
  <conditionalFormatting sqref="F589">
    <cfRule type="cellIs" dxfId="9452" priority="528" operator="lessThan">
      <formula>0</formula>
    </cfRule>
  </conditionalFormatting>
  <conditionalFormatting sqref="F589">
    <cfRule type="expression" dxfId="9451" priority="526">
      <formula>F589/E589&gt;1</formula>
    </cfRule>
    <cfRule type="expression" dxfId="9450" priority="527">
      <formula>F589/E589&lt;1</formula>
    </cfRule>
  </conditionalFormatting>
  <conditionalFormatting sqref="O377">
    <cfRule type="cellIs" dxfId="9449" priority="272" operator="lessThan">
      <formula>0</formula>
    </cfRule>
  </conditionalFormatting>
  <conditionalFormatting sqref="G589">
    <cfRule type="expression" dxfId="9448" priority="523">
      <formula>G589/F589&gt;1</formula>
    </cfRule>
    <cfRule type="expression" dxfId="9447" priority="524">
      <formula>G589/F589&lt;1</formula>
    </cfRule>
  </conditionalFormatting>
  <conditionalFormatting sqref="O366">
    <cfRule type="cellIs" dxfId="9446" priority="269" operator="lessThan">
      <formula>0</formula>
    </cfRule>
  </conditionalFormatting>
  <conditionalFormatting sqref="H589">
    <cfRule type="expression" dxfId="9445" priority="520">
      <formula>H589/G589&gt;1</formula>
    </cfRule>
    <cfRule type="expression" dxfId="9444" priority="521">
      <formula>H589/G589&lt;1</formula>
    </cfRule>
  </conditionalFormatting>
  <conditionalFormatting sqref="N596">
    <cfRule type="cellIs" dxfId="9443" priority="519" operator="lessThan">
      <formula>0</formula>
    </cfRule>
  </conditionalFormatting>
  <conditionalFormatting sqref="O387">
    <cfRule type="cellIs" dxfId="9442" priority="264" operator="lessThan">
      <formula>0</formula>
    </cfRule>
  </conditionalFormatting>
  <conditionalFormatting sqref="O387">
    <cfRule type="cellIs" dxfId="9441" priority="265" operator="lessThan">
      <formula>0</formula>
    </cfRule>
  </conditionalFormatting>
  <conditionalFormatting sqref="O387">
    <cfRule type="cellIs" dxfId="9440" priority="262" operator="lessThan">
      <formula>0</formula>
    </cfRule>
  </conditionalFormatting>
  <conditionalFormatting sqref="O387">
    <cfRule type="cellIs" dxfId="9439" priority="263" operator="lessThan">
      <formula>0</formula>
    </cfRule>
  </conditionalFormatting>
  <conditionalFormatting sqref="N600">
    <cfRule type="cellIs" dxfId="9438" priority="518" operator="lessThan">
      <formula>0</formula>
    </cfRule>
  </conditionalFormatting>
  <conditionalFormatting sqref="N600">
    <cfRule type="cellIs" dxfId="9437" priority="517" operator="lessThan">
      <formula>0</formula>
    </cfRule>
  </conditionalFormatting>
  <conditionalFormatting sqref="P363">
    <cfRule type="cellIs" dxfId="9436" priority="516" operator="lessThan">
      <formula>0</formula>
    </cfRule>
  </conditionalFormatting>
  <conditionalFormatting sqref="P364:P365">
    <cfRule type="cellIs" dxfId="9435" priority="515" operator="lessThan">
      <formula>0</formula>
    </cfRule>
  </conditionalFormatting>
  <conditionalFormatting sqref="P461:P464">
    <cfRule type="cellIs" dxfId="9434" priority="514" operator="lessThan">
      <formula>0</formula>
    </cfRule>
  </conditionalFormatting>
  <conditionalFormatting sqref="P361">
    <cfRule type="cellIs" dxfId="9433" priority="513" operator="lessThan">
      <formula>0</formula>
    </cfRule>
  </conditionalFormatting>
  <conditionalFormatting sqref="P366:P367">
    <cfRule type="cellIs" dxfId="9432" priority="512" operator="lessThan">
      <formula>0</formula>
    </cfRule>
  </conditionalFormatting>
  <conditionalFormatting sqref="P369:P373">
    <cfRule type="cellIs" dxfId="9431" priority="511" operator="lessThan">
      <formula>0</formula>
    </cfRule>
  </conditionalFormatting>
  <conditionalFormatting sqref="P378:P379">
    <cfRule type="cellIs" dxfId="9430" priority="510" operator="lessThan">
      <formula>0</formula>
    </cfRule>
  </conditionalFormatting>
  <conditionalFormatting sqref="P384:P385">
    <cfRule type="cellIs" dxfId="9429" priority="509" operator="lessThan">
      <formula>0</formula>
    </cfRule>
  </conditionalFormatting>
  <conditionalFormatting sqref="P390:P391">
    <cfRule type="cellIs" dxfId="9428" priority="508" operator="lessThan">
      <formula>0</formula>
    </cfRule>
  </conditionalFormatting>
  <conditionalFormatting sqref="P396:P397">
    <cfRule type="cellIs" dxfId="9427" priority="507" operator="lessThan">
      <formula>0</formula>
    </cfRule>
  </conditionalFormatting>
  <conditionalFormatting sqref="P402">
    <cfRule type="cellIs" dxfId="9426" priority="506" operator="lessThan">
      <formula>0</formula>
    </cfRule>
  </conditionalFormatting>
  <conditionalFormatting sqref="P408:P409">
    <cfRule type="cellIs" dxfId="9425" priority="505" operator="lessThan">
      <formula>0</formula>
    </cfRule>
  </conditionalFormatting>
  <conditionalFormatting sqref="P414:P415">
    <cfRule type="cellIs" dxfId="9424" priority="504" operator="lessThan">
      <formula>0</formula>
    </cfRule>
  </conditionalFormatting>
  <conditionalFormatting sqref="P420:P421">
    <cfRule type="cellIs" dxfId="9423" priority="503" operator="lessThan">
      <formula>0</formula>
    </cfRule>
  </conditionalFormatting>
  <conditionalFormatting sqref="P426:P427">
    <cfRule type="cellIs" dxfId="9422" priority="502" operator="lessThan">
      <formula>0</formula>
    </cfRule>
  </conditionalFormatting>
  <conditionalFormatting sqref="P432:P433">
    <cfRule type="cellIs" dxfId="9421" priority="501" operator="lessThan">
      <formula>0</formula>
    </cfRule>
  </conditionalFormatting>
  <conditionalFormatting sqref="P438:P439">
    <cfRule type="cellIs" dxfId="9420" priority="500" operator="lessThan">
      <formula>0</formula>
    </cfRule>
  </conditionalFormatting>
  <conditionalFormatting sqref="P444:P445">
    <cfRule type="cellIs" dxfId="9419" priority="499" operator="lessThan">
      <formula>0</formula>
    </cfRule>
  </conditionalFormatting>
  <conditionalFormatting sqref="P451:P452">
    <cfRule type="cellIs" dxfId="9418" priority="498" operator="lessThan">
      <formula>0</formula>
    </cfRule>
  </conditionalFormatting>
  <conditionalFormatting sqref="P457:P458">
    <cfRule type="cellIs" dxfId="9417" priority="497" operator="lessThan">
      <formula>0</formula>
    </cfRule>
  </conditionalFormatting>
  <conditionalFormatting sqref="P465">
    <cfRule type="cellIs" dxfId="9416" priority="496" operator="lessThan">
      <formula>0</formula>
    </cfRule>
  </conditionalFormatting>
  <conditionalFormatting sqref="P472">
    <cfRule type="cellIs" dxfId="9415" priority="495" operator="lessThan">
      <formula>0</formula>
    </cfRule>
  </conditionalFormatting>
  <conditionalFormatting sqref="P503:P504">
    <cfRule type="cellIs" dxfId="9414" priority="494" operator="lessThan">
      <formula>0</formula>
    </cfRule>
  </conditionalFormatting>
  <conditionalFormatting sqref="P511:P512">
    <cfRule type="cellIs" dxfId="9413" priority="493" operator="lessThan">
      <formula>0</formula>
    </cfRule>
  </conditionalFormatting>
  <conditionalFormatting sqref="P520:P521">
    <cfRule type="cellIs" dxfId="9412" priority="492" operator="lessThan">
      <formula>0</formula>
    </cfRule>
  </conditionalFormatting>
  <conditionalFormatting sqref="P528:P529">
    <cfRule type="cellIs" dxfId="9411" priority="491" operator="lessThan">
      <formula>0</formula>
    </cfRule>
  </conditionalFormatting>
  <conditionalFormatting sqref="P544:P545">
    <cfRule type="cellIs" dxfId="9410" priority="490" operator="lessThan">
      <formula>0</formula>
    </cfRule>
  </conditionalFormatting>
  <conditionalFormatting sqref="P536:P537">
    <cfRule type="cellIs" dxfId="9409" priority="489" operator="lessThan">
      <formula>0</formula>
    </cfRule>
  </conditionalFormatting>
  <conditionalFormatting sqref="P551:P552">
    <cfRule type="cellIs" dxfId="9408" priority="488" operator="lessThan">
      <formula>0</formula>
    </cfRule>
  </conditionalFormatting>
  <conditionalFormatting sqref="P559:P560">
    <cfRule type="cellIs" dxfId="9407" priority="487" operator="lessThan">
      <formula>0</formula>
    </cfRule>
  </conditionalFormatting>
  <conditionalFormatting sqref="P567:P568">
    <cfRule type="cellIs" dxfId="9406" priority="486" operator="lessThan">
      <formula>0</formula>
    </cfRule>
  </conditionalFormatting>
  <conditionalFormatting sqref="P574:P575">
    <cfRule type="cellIs" dxfId="9405" priority="485" operator="lessThan">
      <formula>0</formula>
    </cfRule>
  </conditionalFormatting>
  <conditionalFormatting sqref="P581:P582">
    <cfRule type="cellIs" dxfId="9404" priority="484" operator="lessThan">
      <formula>0</formula>
    </cfRule>
  </conditionalFormatting>
  <conditionalFormatting sqref="P588:P589">
    <cfRule type="cellIs" dxfId="9403" priority="483" operator="lessThan">
      <formula>0</formula>
    </cfRule>
  </conditionalFormatting>
  <conditionalFormatting sqref="P596:P597">
    <cfRule type="cellIs" dxfId="9402" priority="482" operator="lessThan">
      <formula>0</formula>
    </cfRule>
  </conditionalFormatting>
  <conditionalFormatting sqref="P603">
    <cfRule type="cellIs" dxfId="9401" priority="481" operator="lessThan">
      <formula>0</formula>
    </cfRule>
  </conditionalFormatting>
  <conditionalFormatting sqref="P608">
    <cfRule type="cellIs" dxfId="9400" priority="480" operator="lessThan">
      <formula>0</formula>
    </cfRule>
  </conditionalFormatting>
  <conditionalFormatting sqref="O405">
    <cfRule type="cellIs" dxfId="9399" priority="222" operator="lessThan">
      <formula>0</formula>
    </cfRule>
  </conditionalFormatting>
  <conditionalFormatting sqref="P632:P634">
    <cfRule type="cellIs" dxfId="9398" priority="479" operator="lessThan">
      <formula>0</formula>
    </cfRule>
  </conditionalFormatting>
  <conditionalFormatting sqref="I710:N710 P708:Q711">
    <cfRule type="cellIs" dxfId="9397" priority="473" operator="lessThan">
      <formula>0</formula>
    </cfRule>
  </conditionalFormatting>
  <conditionalFormatting sqref="P636:P637 P641:P645">
    <cfRule type="cellIs" dxfId="9396" priority="478" operator="lessThan">
      <formula>0</formula>
    </cfRule>
  </conditionalFormatting>
  <conditionalFormatting sqref="P648">
    <cfRule type="cellIs" dxfId="9395" priority="477" operator="lessThan">
      <formula>0</formula>
    </cfRule>
  </conditionalFormatting>
  <conditionalFormatting sqref="P649">
    <cfRule type="cellIs" dxfId="9394" priority="476" operator="lessThan">
      <formula>0</formula>
    </cfRule>
  </conditionalFormatting>
  <conditionalFormatting sqref="P651">
    <cfRule type="cellIs" dxfId="9393" priority="475" operator="lessThan">
      <formula>0</formula>
    </cfRule>
  </conditionalFormatting>
  <conditionalFormatting sqref="P652">
    <cfRule type="cellIs" dxfId="9392" priority="474" operator="lessThan">
      <formula>0</formula>
    </cfRule>
  </conditionalFormatting>
  <conditionalFormatting sqref="D654:N654 D651:N651 D648:N649 D632:N634">
    <cfRule type="expression" dxfId="9391" priority="446">
      <formula>D632/C632&gt;1</formula>
    </cfRule>
    <cfRule type="expression" dxfId="9390" priority="447">
      <formula>D632/C632&lt;1</formula>
    </cfRule>
  </conditionalFormatting>
  <conditionalFormatting sqref="C507:C510">
    <cfRule type="cellIs" dxfId="9389" priority="472" operator="lessThan">
      <formula>0</formula>
    </cfRule>
  </conditionalFormatting>
  <conditionalFormatting sqref="C507:C510">
    <cfRule type="expression" dxfId="9388" priority="470">
      <formula>C507/B507&gt;1</formula>
    </cfRule>
    <cfRule type="expression" dxfId="9387" priority="471">
      <formula>C507/B507&lt;1</formula>
    </cfRule>
  </conditionalFormatting>
  <conditionalFormatting sqref="D507:N510">
    <cfRule type="cellIs" dxfId="9386" priority="469" operator="lessThan">
      <formula>0</formula>
    </cfRule>
  </conditionalFormatting>
  <conditionalFormatting sqref="D507:N510">
    <cfRule type="expression" dxfId="9385" priority="467">
      <formula>D507/C507&gt;1</formula>
    </cfRule>
    <cfRule type="expression" dxfId="9384" priority="468">
      <formula>D507/C507&lt;1</formula>
    </cfRule>
  </conditionalFormatting>
  <conditionalFormatting sqref="B507:B510">
    <cfRule type="cellIs" dxfId="9383" priority="466" operator="lessThan">
      <formula>0</formula>
    </cfRule>
  </conditionalFormatting>
  <conditionalFormatting sqref="B507:B510">
    <cfRule type="expression" dxfId="9382" priority="464">
      <formula>B507/#REF!&gt;1</formula>
    </cfRule>
    <cfRule type="expression" dxfId="9381" priority="465">
      <formula>B507/#REF!&lt;1</formula>
    </cfRule>
  </conditionalFormatting>
  <conditionalFormatting sqref="J588:N588 J574:N574 J559:N559 J551:N551">
    <cfRule type="cellIs" dxfId="9380" priority="463" operator="lessThan">
      <formula>0</formula>
    </cfRule>
  </conditionalFormatting>
  <conditionalFormatting sqref="C588:I588 C584:C587 C574:I574 C570:C573 C559:I559 C555:C558 C551:I551 C547:C550">
    <cfRule type="cellIs" dxfId="9379" priority="462" operator="lessThan">
      <formula>0</formula>
    </cfRule>
  </conditionalFormatting>
  <conditionalFormatting sqref="C588:M588 C574:M574 C559:M559 C551:M551">
    <cfRule type="cellIs" dxfId="9378" priority="461" operator="lessThan">
      <formula>0</formula>
    </cfRule>
  </conditionalFormatting>
  <conditionalFormatting sqref="C584:C587 C570:C573 C555:C558 C547:C550">
    <cfRule type="expression" dxfId="9377" priority="459">
      <formula>C547/B547&gt;1</formula>
    </cfRule>
    <cfRule type="expression" dxfId="9376" priority="460">
      <formula>C547/B547&lt;1</formula>
    </cfRule>
  </conditionalFormatting>
  <conditionalFormatting sqref="D584:N587 D570:N573 D555:N558 D547:N550">
    <cfRule type="cellIs" dxfId="9375" priority="458" operator="lessThan">
      <formula>0</formula>
    </cfRule>
  </conditionalFormatting>
  <conditionalFormatting sqref="D584:N587 D570:N573 D555:N558 D547:N550">
    <cfRule type="expression" dxfId="9374" priority="456">
      <formula>D547/C547&gt;1</formula>
    </cfRule>
    <cfRule type="expression" dxfId="9373" priority="457">
      <formula>D547/C547&lt;1</formula>
    </cfRule>
  </conditionalFormatting>
  <conditionalFormatting sqref="C588:N588 C574:N574 C559:N559 C551:N551">
    <cfRule type="cellIs" dxfId="9372" priority="455" operator="lessThan">
      <formula>0</formula>
    </cfRule>
  </conditionalFormatting>
  <conditionalFormatting sqref="C588:N588 C574:N574 C559:N559 C551:N551">
    <cfRule type="expression" dxfId="9371" priority="453">
      <formula>C551/B551&gt;1</formula>
    </cfRule>
    <cfRule type="expression" dxfId="9370" priority="454">
      <formula>C551/B551&lt;1</formula>
    </cfRule>
  </conditionalFormatting>
  <conditionalFormatting sqref="B654 B651 B648:B649 B632:B634 B641:B645">
    <cfRule type="cellIs" dxfId="9369" priority="452" operator="lessThan">
      <formula>0</formula>
    </cfRule>
  </conditionalFormatting>
  <conditionalFormatting sqref="C654 C651 C648:C649 C632:C634">
    <cfRule type="cellIs" dxfId="9368" priority="451" operator="lessThan">
      <formula>0</formula>
    </cfRule>
  </conditionalFormatting>
  <conditionalFormatting sqref="C654 C651 C648:C649 C632:C634">
    <cfRule type="expression" dxfId="9367" priority="449">
      <formula>C632/B632&gt;1</formula>
    </cfRule>
    <cfRule type="expression" dxfId="9366" priority="450">
      <formula>C632/B632&lt;1</formula>
    </cfRule>
  </conditionalFormatting>
  <conditionalFormatting sqref="D654:N654 D651:N651 D648:N649 D632:N634">
    <cfRule type="cellIs" dxfId="9365" priority="448" operator="lessThan">
      <formula>0</formula>
    </cfRule>
  </conditionalFormatting>
  <conditionalFormatting sqref="B504:N504 B537 B568 B597">
    <cfRule type="expression" dxfId="9364" priority="1218">
      <formula>B504/#REF!&gt;1</formula>
    </cfRule>
    <cfRule type="expression" dxfId="9363" priority="1219">
      <formula>B504/#REF!&lt;1</formula>
    </cfRule>
  </conditionalFormatting>
  <conditionalFormatting sqref="C465">
    <cfRule type="cellIs" dxfId="9362" priority="445" operator="lessThan">
      <formula>0</formula>
    </cfRule>
  </conditionalFormatting>
  <conditionalFormatting sqref="C465">
    <cfRule type="expression" dxfId="9361" priority="443">
      <formula>C465/B465&gt;1</formula>
    </cfRule>
    <cfRule type="expression" dxfId="9360" priority="444">
      <formula>C465/B465&lt;1</formula>
    </cfRule>
  </conditionalFormatting>
  <conditionalFormatting sqref="D465:N465">
    <cfRule type="cellIs" dxfId="9359" priority="442" operator="lessThan">
      <formula>0</formula>
    </cfRule>
  </conditionalFormatting>
  <conditionalFormatting sqref="D465:N465">
    <cfRule type="expression" dxfId="9358" priority="440">
      <formula>D465/C465&gt;1</formula>
    </cfRule>
    <cfRule type="expression" dxfId="9357" priority="441">
      <formula>D465/C465&lt;1</formula>
    </cfRule>
  </conditionalFormatting>
  <conditionalFormatting sqref="B465">
    <cfRule type="cellIs" dxfId="9356" priority="439" operator="lessThan">
      <formula>0</formula>
    </cfRule>
  </conditionalFormatting>
  <conditionalFormatting sqref="B465">
    <cfRule type="expression" dxfId="9355" priority="437">
      <formula>B465/#REF!&gt;1</formula>
    </cfRule>
    <cfRule type="expression" dxfId="9354" priority="438">
      <formula>B465/#REF!&lt;1</formula>
    </cfRule>
  </conditionalFormatting>
  <conditionalFormatting sqref="C511">
    <cfRule type="cellIs" dxfId="9353" priority="436" operator="lessThan">
      <formula>0</formula>
    </cfRule>
  </conditionalFormatting>
  <conditionalFormatting sqref="D511:N511">
    <cfRule type="cellIs" dxfId="9352" priority="433" operator="lessThan">
      <formula>0</formula>
    </cfRule>
  </conditionalFormatting>
  <conditionalFormatting sqref="C511">
    <cfRule type="expression" dxfId="9351" priority="434">
      <formula>C511/B511&gt;1</formula>
    </cfRule>
    <cfRule type="expression" dxfId="9350" priority="435">
      <formula>C511/B511&lt;1</formula>
    </cfRule>
  </conditionalFormatting>
  <conditionalFormatting sqref="D511:N511">
    <cfRule type="expression" dxfId="9349" priority="431">
      <formula>D511/C511&gt;1</formula>
    </cfRule>
    <cfRule type="expression" dxfId="9348" priority="432">
      <formula>D511/C511&lt;1</formula>
    </cfRule>
  </conditionalFormatting>
  <conditionalFormatting sqref="B511">
    <cfRule type="cellIs" dxfId="9347" priority="430" operator="lessThan">
      <formula>0</formula>
    </cfRule>
  </conditionalFormatting>
  <conditionalFormatting sqref="B511">
    <cfRule type="expression" dxfId="9346" priority="428">
      <formula>B511/#REF!&gt;1</formula>
    </cfRule>
    <cfRule type="expression" dxfId="9345" priority="429">
      <formula>B511/#REF!&lt;1</formula>
    </cfRule>
  </conditionalFormatting>
  <conditionalFormatting sqref="B529 B521">
    <cfRule type="cellIs" dxfId="9344" priority="427" operator="lessThan">
      <formula>0</formula>
    </cfRule>
  </conditionalFormatting>
  <conditionalFormatting sqref="B529 B521">
    <cfRule type="expression" dxfId="9343" priority="425">
      <formula>B521/#REF!&gt;1</formula>
    </cfRule>
    <cfRule type="expression" dxfId="9342" priority="426">
      <formula>B521/#REF!&lt;1</formula>
    </cfRule>
  </conditionalFormatting>
  <conditionalFormatting sqref="C521">
    <cfRule type="cellIs" dxfId="9341" priority="424" operator="lessThan">
      <formula>0</formula>
    </cfRule>
  </conditionalFormatting>
  <conditionalFormatting sqref="C521 B636:O637">
    <cfRule type="expression" dxfId="9340" priority="422">
      <formula>B521/A521&gt;1</formula>
    </cfRule>
    <cfRule type="expression" dxfId="9339" priority="423">
      <formula>B521/A521&lt;1</formula>
    </cfRule>
  </conditionalFormatting>
  <conditionalFormatting sqref="C603:N603">
    <cfRule type="expression" dxfId="9338" priority="381">
      <formula>C603/B603&gt;1</formula>
    </cfRule>
    <cfRule type="expression" dxfId="9337" priority="382">
      <formula>C603/B603&lt;1</formula>
    </cfRule>
  </conditionalFormatting>
  <conditionalFormatting sqref="I552:N552">
    <cfRule type="expression" dxfId="9336" priority="407">
      <formula>I552/H552&gt;1</formula>
    </cfRule>
    <cfRule type="expression" dxfId="9335" priority="408">
      <formula>I552/H552&lt;1</formula>
    </cfRule>
  </conditionalFormatting>
  <conditionalFormatting sqref="I560:N560">
    <cfRule type="expression" dxfId="9334" priority="404">
      <formula>I560/H560&gt;1</formula>
    </cfRule>
    <cfRule type="expression" dxfId="9333" priority="405">
      <formula>I560/H560&lt;1</formula>
    </cfRule>
  </conditionalFormatting>
  <conditionalFormatting sqref="B575:N575">
    <cfRule type="cellIs" dxfId="9332" priority="403" operator="lessThan">
      <formula>0</formula>
    </cfRule>
  </conditionalFormatting>
  <conditionalFormatting sqref="B575:N575">
    <cfRule type="expression" dxfId="9331" priority="401">
      <formula>B575/A575&gt;1</formula>
    </cfRule>
    <cfRule type="expression" dxfId="9330" priority="402">
      <formula>B575/A575&lt;1</formula>
    </cfRule>
  </conditionalFormatting>
  <conditionalFormatting sqref="B589:N589">
    <cfRule type="cellIs" dxfId="9329" priority="400" operator="lessThan">
      <formula>0</formula>
    </cfRule>
  </conditionalFormatting>
  <conditionalFormatting sqref="B589:N589">
    <cfRule type="expression" dxfId="9328" priority="398">
      <formula>B589/A589&gt;1</formula>
    </cfRule>
    <cfRule type="expression" dxfId="9327" priority="399">
      <formula>B589/A589&lt;1</formula>
    </cfRule>
  </conditionalFormatting>
  <conditionalFormatting sqref="N608">
    <cfRule type="cellIs" dxfId="9326" priority="374" operator="lessThan">
      <formula>0</formula>
    </cfRule>
  </conditionalFormatting>
  <conditionalFormatting sqref="D521:N521">
    <cfRule type="cellIs" dxfId="9325" priority="421" operator="lessThan">
      <formula>0</formula>
    </cfRule>
  </conditionalFormatting>
  <conditionalFormatting sqref="D521:N521">
    <cfRule type="expression" dxfId="9324" priority="419">
      <formula>D521/C521&gt;1</formula>
    </cfRule>
    <cfRule type="expression" dxfId="9323" priority="420">
      <formula>D521/C521&lt;1</formula>
    </cfRule>
  </conditionalFormatting>
  <conditionalFormatting sqref="C529:N529">
    <cfRule type="cellIs" dxfId="9322" priority="418" operator="lessThan">
      <formula>0</formula>
    </cfRule>
  </conditionalFormatting>
  <conditionalFormatting sqref="C529:N529">
    <cfRule type="expression" dxfId="9321" priority="416">
      <formula>C529/B529&gt;1</formula>
    </cfRule>
    <cfRule type="expression" dxfId="9320" priority="417">
      <formula>C529/B529&lt;1</formula>
    </cfRule>
  </conditionalFormatting>
  <conditionalFormatting sqref="C582:N582">
    <cfRule type="expression" dxfId="9319" priority="392">
      <formula>C582/B582&gt;1</formula>
    </cfRule>
    <cfRule type="expression" dxfId="9318" priority="393">
      <formula>C582/B582&lt;1</formula>
    </cfRule>
  </conditionalFormatting>
  <conditionalFormatting sqref="C537:N537">
    <cfRule type="expression" dxfId="9317" priority="413">
      <formula>C537/B537&gt;1</formula>
    </cfRule>
    <cfRule type="expression" dxfId="9316" priority="414">
      <formula>C537/B537&lt;1</formula>
    </cfRule>
  </conditionalFormatting>
  <conditionalFormatting sqref="C568:N568">
    <cfRule type="expression" dxfId="9315" priority="410">
      <formula>C568/B568&gt;1</formula>
    </cfRule>
    <cfRule type="expression" dxfId="9314" priority="411">
      <formula>C568/B568&lt;1</formula>
    </cfRule>
  </conditionalFormatting>
  <conditionalFormatting sqref="C608:M608">
    <cfRule type="expression" dxfId="9313" priority="376">
      <formula>C608/B608&gt;1</formula>
    </cfRule>
    <cfRule type="expression" dxfId="9312" priority="377">
      <formula>C608/B608&lt;1</formula>
    </cfRule>
  </conditionalFormatting>
  <conditionalFormatting sqref="N608">
    <cfRule type="expression" dxfId="9311" priority="371">
      <formula>N608/M608&gt;1</formula>
    </cfRule>
    <cfRule type="expression" dxfId="9310" priority="372">
      <formula>N608/M608&lt;1</formula>
    </cfRule>
  </conditionalFormatting>
  <conditionalFormatting sqref="C608:M608">
    <cfRule type="cellIs" dxfId="9309" priority="380" operator="lessThan">
      <formula>0</formula>
    </cfRule>
  </conditionalFormatting>
  <conditionalFormatting sqref="C608:M608">
    <cfRule type="cellIs" dxfId="9308" priority="379" operator="lessThan">
      <formula>0</formula>
    </cfRule>
  </conditionalFormatting>
  <conditionalFormatting sqref="B582">
    <cfRule type="cellIs" dxfId="9307" priority="395" operator="lessThan">
      <formula>0</formula>
    </cfRule>
  </conditionalFormatting>
  <conditionalFormatting sqref="B582">
    <cfRule type="expression" dxfId="9306" priority="396">
      <formula>B582/#REF!&gt;1</formula>
    </cfRule>
    <cfRule type="expression" dxfId="9305" priority="397">
      <formula>B582/#REF!&lt;1</formula>
    </cfRule>
  </conditionalFormatting>
  <conditionalFormatting sqref="C582:N582">
    <cfRule type="cellIs" dxfId="9304" priority="394" operator="lessThan">
      <formula>0</formula>
    </cfRule>
  </conditionalFormatting>
  <conditionalFormatting sqref="C597:N597">
    <cfRule type="expression" dxfId="9303" priority="386">
      <formula>C597/B597&gt;1</formula>
    </cfRule>
    <cfRule type="expression" dxfId="9302" priority="387">
      <formula>C597/B597&lt;1</formula>
    </cfRule>
  </conditionalFormatting>
  <conditionalFormatting sqref="N608">
    <cfRule type="cellIs" dxfId="9301" priority="375" operator="lessThan">
      <formula>0</formula>
    </cfRule>
  </conditionalFormatting>
  <conditionalFormatting sqref="C608:M608">
    <cfRule type="cellIs" dxfId="9300" priority="378" operator="lessThan">
      <formula>0</formula>
    </cfRule>
  </conditionalFormatting>
  <conditionalFormatting sqref="N608">
    <cfRule type="cellIs" dxfId="9299" priority="373" operator="lessThan">
      <formula>0</formula>
    </cfRule>
  </conditionalFormatting>
  <conditionalFormatting sqref="B676:N679">
    <cfRule type="cellIs" dxfId="9298" priority="370" operator="lessThan">
      <formula>0</formula>
    </cfRule>
  </conditionalFormatting>
  <conditionalFormatting sqref="I678:N678 P676:Q679">
    <cfRule type="cellIs" dxfId="9297" priority="369" operator="lessThan">
      <formula>0</formula>
    </cfRule>
  </conditionalFormatting>
  <conditionalFormatting sqref="B680:N683">
    <cfRule type="cellIs" dxfId="9296" priority="368" operator="lessThan">
      <formula>0</formula>
    </cfRule>
  </conditionalFormatting>
  <conditionalFormatting sqref="I682:N682 P680:Q683">
    <cfRule type="cellIs" dxfId="9295" priority="367" operator="lessThan">
      <formula>0</formula>
    </cfRule>
  </conditionalFormatting>
  <conditionalFormatting sqref="B684:N687">
    <cfRule type="cellIs" dxfId="9294" priority="366" operator="lessThan">
      <formula>0</formula>
    </cfRule>
  </conditionalFormatting>
  <conditionalFormatting sqref="I686:N686 P684:Q687">
    <cfRule type="cellIs" dxfId="9293" priority="365" operator="lessThan">
      <formula>0</formula>
    </cfRule>
  </conditionalFormatting>
  <conditionalFormatting sqref="B688:N691">
    <cfRule type="cellIs" dxfId="9292" priority="364" operator="lessThan">
      <formula>0</formula>
    </cfRule>
  </conditionalFormatting>
  <conditionalFormatting sqref="I690:N690 P688:Q691">
    <cfRule type="cellIs" dxfId="9291" priority="363" operator="lessThan">
      <formula>0</formula>
    </cfRule>
  </conditionalFormatting>
  <conditionalFormatting sqref="B692:N695 O694">
    <cfRule type="cellIs" dxfId="9290" priority="362" operator="lessThan">
      <formula>0</formula>
    </cfRule>
  </conditionalFormatting>
  <conditionalFormatting sqref="P692:Q695 I694:O694">
    <cfRule type="cellIs" dxfId="9289" priority="361" operator="lessThan">
      <formula>0</formula>
    </cfRule>
  </conditionalFormatting>
  <conditionalFormatting sqref="B696:N699">
    <cfRule type="cellIs" dxfId="9288" priority="360" operator="lessThan">
      <formula>0</formula>
    </cfRule>
  </conditionalFormatting>
  <conditionalFormatting sqref="I698:N698 P696:Q699">
    <cfRule type="cellIs" dxfId="9287" priority="359" operator="lessThan">
      <formula>0</formula>
    </cfRule>
  </conditionalFormatting>
  <conditionalFormatting sqref="B700:N703">
    <cfRule type="cellIs" dxfId="9286" priority="358" operator="lessThan">
      <formula>0</formula>
    </cfRule>
  </conditionalFormatting>
  <conditionalFormatting sqref="I702:N702 P700:Q703">
    <cfRule type="cellIs" dxfId="9285" priority="357" operator="lessThan">
      <formula>0</formula>
    </cfRule>
  </conditionalFormatting>
  <conditionalFormatting sqref="B704:N707">
    <cfRule type="cellIs" dxfId="9284" priority="356" operator="lessThan">
      <formula>0</formula>
    </cfRule>
  </conditionalFormatting>
  <conditionalFormatting sqref="I706:N706 P704:Q707">
    <cfRule type="cellIs" dxfId="9283" priority="355" operator="lessThan">
      <formula>0</formula>
    </cfRule>
  </conditionalFormatting>
  <conditionalFormatting sqref="B712:N715">
    <cfRule type="cellIs" dxfId="9282" priority="354" operator="lessThan">
      <formula>0</formula>
    </cfRule>
  </conditionalFormatting>
  <conditionalFormatting sqref="I714:N714 P712:Q715">
    <cfRule type="cellIs" dxfId="9281" priority="353" operator="lessThan">
      <formula>0</formula>
    </cfRule>
  </conditionalFormatting>
  <conditionalFormatting sqref="B716:N719">
    <cfRule type="cellIs" dxfId="9280" priority="352" operator="lessThan">
      <formula>0</formula>
    </cfRule>
  </conditionalFormatting>
  <conditionalFormatting sqref="I718:N718 P716:Q719">
    <cfRule type="cellIs" dxfId="9279" priority="351" operator="lessThan">
      <formula>0</formula>
    </cfRule>
  </conditionalFormatting>
  <conditionalFormatting sqref="P654">
    <cfRule type="cellIs" dxfId="9278" priority="350" operator="lessThan">
      <formula>0</formula>
    </cfRule>
  </conditionalFormatting>
  <conditionalFormatting sqref="Q466">
    <cfRule type="cellIs" dxfId="9277" priority="349" operator="lessThan">
      <formula>0</formula>
    </cfRule>
  </conditionalFormatting>
  <conditionalFormatting sqref="P466">
    <cfRule type="cellIs" dxfId="9276" priority="348" operator="lessThan">
      <formula>0</formula>
    </cfRule>
  </conditionalFormatting>
  <conditionalFormatting sqref="B466:N466">
    <cfRule type="cellIs" dxfId="9275" priority="347" operator="lessThan">
      <formula>0</formula>
    </cfRule>
  </conditionalFormatting>
  <conditionalFormatting sqref="B505:N505">
    <cfRule type="cellIs" dxfId="9274" priority="344" operator="lessThan">
      <formula>0</formula>
    </cfRule>
  </conditionalFormatting>
  <conditionalFormatting sqref="B513:N513">
    <cfRule type="cellIs" dxfId="9273" priority="341" operator="lessThan">
      <formula>0</formula>
    </cfRule>
  </conditionalFormatting>
  <conditionalFormatting sqref="B522:N522">
    <cfRule type="cellIs" dxfId="9272" priority="338" operator="lessThan">
      <formula>0</formula>
    </cfRule>
  </conditionalFormatting>
  <conditionalFormatting sqref="B530:N530">
    <cfRule type="cellIs" dxfId="9271" priority="335" operator="lessThan">
      <formula>0</formula>
    </cfRule>
  </conditionalFormatting>
  <conditionalFormatting sqref="B538:N538">
    <cfRule type="cellIs" dxfId="9270" priority="332" operator="lessThan">
      <formula>0</formula>
    </cfRule>
  </conditionalFormatting>
  <conditionalFormatting sqref="B553:N553">
    <cfRule type="cellIs" dxfId="9269" priority="329" operator="lessThan">
      <formula>0</formula>
    </cfRule>
  </conditionalFormatting>
  <conditionalFormatting sqref="B561:N561">
    <cfRule type="cellIs" dxfId="9268" priority="326" operator="lessThan">
      <formula>0</formula>
    </cfRule>
  </conditionalFormatting>
  <conditionalFormatting sqref="B590:N590">
    <cfRule type="cellIs" dxfId="9267" priority="323" operator="lessThan">
      <formula>0</formula>
    </cfRule>
  </conditionalFormatting>
  <conditionalFormatting sqref="O608">
    <cfRule type="cellIs" dxfId="9266" priority="56" operator="lessThan">
      <formula>0</formula>
    </cfRule>
  </conditionalFormatting>
  <conditionalFormatting sqref="O608">
    <cfRule type="cellIs" dxfId="9265" priority="57" operator="lessThan">
      <formula>0</formula>
    </cfRule>
  </conditionalFormatting>
  <conditionalFormatting sqref="O603">
    <cfRule type="cellIs" dxfId="9264" priority="60" operator="lessThan">
      <formula>0</formula>
    </cfRule>
  </conditionalFormatting>
  <conditionalFormatting sqref="O603">
    <cfRule type="cellIs" dxfId="9263" priority="61" operator="lessThan">
      <formula>0</formula>
    </cfRule>
  </conditionalFormatting>
  <conditionalFormatting sqref="O603">
    <cfRule type="cellIs" dxfId="9262" priority="62" operator="lessThan">
      <formula>0</formula>
    </cfRule>
  </conditionalFormatting>
  <conditionalFormatting sqref="O608">
    <cfRule type="cellIs" dxfId="9261" priority="55" operator="lessThan">
      <formula>0</formula>
    </cfRule>
  </conditionalFormatting>
  <conditionalFormatting sqref="P491:Q491">
    <cfRule type="cellIs" dxfId="9260" priority="322" operator="lessThan">
      <formula>0</formula>
    </cfRule>
  </conditionalFormatting>
  <conditionalFormatting sqref="Q492:Q496">
    <cfRule type="cellIs" dxfId="9259" priority="321" operator="lessThan">
      <formula>0</formula>
    </cfRule>
  </conditionalFormatting>
  <conditionalFormatting sqref="P492:P495">
    <cfRule type="cellIs" dxfId="9258" priority="320" operator="lessThan">
      <formula>0</formula>
    </cfRule>
  </conditionalFormatting>
  <conditionalFormatting sqref="P496">
    <cfRule type="cellIs" dxfId="9257" priority="319" operator="lessThan">
      <formula>0</formula>
    </cfRule>
  </conditionalFormatting>
  <conditionalFormatting sqref="P473:Q473 B473">
    <cfRule type="cellIs" dxfId="9256" priority="318" operator="lessThan">
      <formula>0</formula>
    </cfRule>
  </conditionalFormatting>
  <conditionalFormatting sqref="Q474:Q478">
    <cfRule type="cellIs" dxfId="9255" priority="317" operator="lessThan">
      <formula>0</formula>
    </cfRule>
  </conditionalFormatting>
  <conditionalFormatting sqref="P474:P477">
    <cfRule type="cellIs" dxfId="9254" priority="316" operator="lessThan">
      <formula>0</formula>
    </cfRule>
  </conditionalFormatting>
  <conditionalFormatting sqref="P478">
    <cfRule type="cellIs" dxfId="9253" priority="315" operator="lessThan">
      <formula>0</formula>
    </cfRule>
  </conditionalFormatting>
  <conditionalFormatting sqref="P479:Q479 B479">
    <cfRule type="cellIs" dxfId="9252" priority="314" operator="lessThan">
      <formula>0</formula>
    </cfRule>
  </conditionalFormatting>
  <conditionalFormatting sqref="Q480:Q484">
    <cfRule type="cellIs" dxfId="9251" priority="313" operator="lessThan">
      <formula>0</formula>
    </cfRule>
  </conditionalFormatting>
  <conditionalFormatting sqref="P480:P483">
    <cfRule type="cellIs" dxfId="9250" priority="312" operator="lessThan">
      <formula>0</formula>
    </cfRule>
  </conditionalFormatting>
  <conditionalFormatting sqref="P484">
    <cfRule type="cellIs" dxfId="9249" priority="311" operator="lessThan">
      <formula>0</formula>
    </cfRule>
  </conditionalFormatting>
  <conditionalFormatting sqref="P485:Q485 B485">
    <cfRule type="cellIs" dxfId="9248" priority="310" operator="lessThan">
      <formula>0</formula>
    </cfRule>
  </conditionalFormatting>
  <conditionalFormatting sqref="Q486:Q490">
    <cfRule type="cellIs" dxfId="9247" priority="309" operator="lessThan">
      <formula>0</formula>
    </cfRule>
  </conditionalFormatting>
  <conditionalFormatting sqref="P486:P489">
    <cfRule type="cellIs" dxfId="9246" priority="308" operator="lessThan">
      <formula>0</formula>
    </cfRule>
  </conditionalFormatting>
  <conditionalFormatting sqref="P490">
    <cfRule type="cellIs" dxfId="9245"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9244" priority="301" operator="lessThan">
      <formula>0</formula>
    </cfRule>
  </conditionalFormatting>
  <conditionalFormatting sqref="O348">
    <cfRule type="cellIs" dxfId="9243" priority="300" operator="lessThan">
      <formula>0</formula>
    </cfRule>
  </conditionalFormatting>
  <conditionalFormatting sqref="O348">
    <cfRule type="cellIs" dxfId="9242" priority="299" operator="lessThan">
      <formula>0</formula>
    </cfRule>
  </conditionalFormatting>
  <conditionalFormatting sqref="O351:O354">
    <cfRule type="cellIs" dxfId="9241" priority="298" operator="lessThan">
      <formula>0</formula>
    </cfRule>
  </conditionalFormatting>
  <conditionalFormatting sqref="O363:O364">
    <cfRule type="cellIs" dxfId="9240" priority="296" operator="lessThan">
      <formula>0</formula>
    </cfRule>
  </conditionalFormatting>
  <conditionalFormatting sqref="O369:O370">
    <cfRule type="cellIs" dxfId="9239" priority="295" operator="lessThan">
      <formula>0</formula>
    </cfRule>
  </conditionalFormatting>
  <conditionalFormatting sqref="O375:O376">
    <cfRule type="cellIs" dxfId="9238" priority="294" operator="lessThan">
      <formula>0</formula>
    </cfRule>
  </conditionalFormatting>
  <conditionalFormatting sqref="O381:O383">
    <cfRule type="cellIs" dxfId="9237" priority="293" operator="lessThan">
      <formula>0</formula>
    </cfRule>
  </conditionalFormatting>
  <conditionalFormatting sqref="O355">
    <cfRule type="cellIs" dxfId="9236" priority="292" operator="lessThan">
      <formula>0</formula>
    </cfRule>
  </conditionalFormatting>
  <conditionalFormatting sqref="O593:O595">
    <cfRule type="cellIs" dxfId="9235" priority="290" operator="lessThan">
      <formula>0</formula>
    </cfRule>
  </conditionalFormatting>
  <conditionalFormatting sqref="O593:O595">
    <cfRule type="cellIs" dxfId="9234" priority="291" operator="lessThan">
      <formula>0</formula>
    </cfRule>
  </conditionalFormatting>
  <conditionalFormatting sqref="O601:O602 O599">
    <cfRule type="cellIs" dxfId="9233" priority="289" operator="lessThan">
      <formula>0</formula>
    </cfRule>
  </conditionalFormatting>
  <conditionalFormatting sqref="O621:O624">
    <cfRule type="cellIs" dxfId="9232" priority="284" operator="lessThan">
      <formula>0</formula>
    </cfRule>
  </conditionalFormatting>
  <conditionalFormatting sqref="O621:O624">
    <cfRule type="cellIs" dxfId="9231" priority="285" operator="lessThan">
      <formula>0</formula>
    </cfRule>
  </conditionalFormatting>
  <conditionalFormatting sqref="O626:O629">
    <cfRule type="cellIs" dxfId="9230" priority="283" operator="lessThan">
      <formula>0</formula>
    </cfRule>
  </conditionalFormatting>
  <conditionalFormatting sqref="O611:O614">
    <cfRule type="cellIs" dxfId="9229" priority="278" operator="lessThan">
      <formula>0</formula>
    </cfRule>
  </conditionalFormatting>
  <conditionalFormatting sqref="O611:O614">
    <cfRule type="cellIs" dxfId="9228" priority="279" operator="lessThan">
      <formula>0</formula>
    </cfRule>
  </conditionalFormatting>
  <conditionalFormatting sqref="O650 O663 O655:O661 O642:O645 O652:O653 O672:O675 O708:O711 O665:O670">
    <cfRule type="cellIs" dxfId="9227" priority="277" operator="lessThan">
      <formula>0</formula>
    </cfRule>
  </conditionalFormatting>
  <conditionalFormatting sqref="O674">
    <cfRule type="cellIs" dxfId="9226" priority="276" operator="lessThan">
      <formula>0</formula>
    </cfRule>
  </conditionalFormatting>
  <conditionalFormatting sqref="O647">
    <cfRule type="cellIs" dxfId="9225" priority="275" operator="lessThan">
      <formula>0</formula>
    </cfRule>
  </conditionalFormatting>
  <conditionalFormatting sqref="O393">
    <cfRule type="cellIs" dxfId="9224" priority="252" operator="lessThan">
      <formula>0</formula>
    </cfRule>
  </conditionalFormatting>
  <conditionalFormatting sqref="O390">
    <cfRule type="cellIs" dxfId="9223" priority="257" operator="lessThan">
      <formula>0</formula>
    </cfRule>
  </conditionalFormatting>
  <conditionalFormatting sqref="O393">
    <cfRule type="cellIs" dxfId="9222" priority="255" operator="lessThan">
      <formula>0</formula>
    </cfRule>
  </conditionalFormatting>
  <conditionalFormatting sqref="O378">
    <cfRule type="cellIs" dxfId="9221" priority="267" operator="lessThan">
      <formula>0</formula>
    </cfRule>
  </conditionalFormatting>
  <conditionalFormatting sqref="O372">
    <cfRule type="cellIs" dxfId="9220" priority="268" operator="lessThan">
      <formula>0</formula>
    </cfRule>
  </conditionalFormatting>
  <conditionalFormatting sqref="O384">
    <cfRule type="cellIs" dxfId="9219" priority="266" operator="lessThan">
      <formula>0</formula>
    </cfRule>
  </conditionalFormatting>
  <conditionalFormatting sqref="O387">
    <cfRule type="cellIs" dxfId="9218" priority="261" operator="lessThan">
      <formula>0</formula>
    </cfRule>
  </conditionalFormatting>
  <conditionalFormatting sqref="O387">
    <cfRule type="cellIs" dxfId="9217" priority="260" operator="lessThan">
      <formula>0</formula>
    </cfRule>
  </conditionalFormatting>
  <conditionalFormatting sqref="O387">
    <cfRule type="cellIs" dxfId="9216" priority="259" operator="lessThan">
      <formula>0</formula>
    </cfRule>
  </conditionalFormatting>
  <conditionalFormatting sqref="O387">
    <cfRule type="cellIs" dxfId="9215" priority="258" operator="lessThan">
      <formula>0</formula>
    </cfRule>
  </conditionalFormatting>
  <conditionalFormatting sqref="O393">
    <cfRule type="cellIs" dxfId="9214" priority="253" operator="lessThan">
      <formula>0</formula>
    </cfRule>
  </conditionalFormatting>
  <conditionalFormatting sqref="O393">
    <cfRule type="cellIs" dxfId="9213" priority="256" operator="lessThan">
      <formula>0</formula>
    </cfRule>
  </conditionalFormatting>
  <conditionalFormatting sqref="O393">
    <cfRule type="cellIs" dxfId="9212" priority="251" operator="lessThan">
      <formula>0</formula>
    </cfRule>
  </conditionalFormatting>
  <conditionalFormatting sqref="O393">
    <cfRule type="cellIs" dxfId="9211" priority="254" operator="lessThan">
      <formula>0</formula>
    </cfRule>
  </conditionalFormatting>
  <conditionalFormatting sqref="O393">
    <cfRule type="cellIs" dxfId="9210" priority="249" operator="lessThan">
      <formula>0</formula>
    </cfRule>
  </conditionalFormatting>
  <conditionalFormatting sqref="O393">
    <cfRule type="cellIs" dxfId="9209" priority="250" operator="lessThan">
      <formula>0</formula>
    </cfRule>
  </conditionalFormatting>
  <conditionalFormatting sqref="O399">
    <cfRule type="cellIs" dxfId="9208" priority="247" operator="lessThan">
      <formula>0</formula>
    </cfRule>
  </conditionalFormatting>
  <conditionalFormatting sqref="O396">
    <cfRule type="cellIs" dxfId="9207" priority="248" operator="lessThan">
      <formula>0</formula>
    </cfRule>
  </conditionalFormatting>
  <conditionalFormatting sqref="O399">
    <cfRule type="cellIs" dxfId="9206" priority="246" operator="lessThan">
      <formula>0</formula>
    </cfRule>
  </conditionalFormatting>
  <conditionalFormatting sqref="O399">
    <cfRule type="cellIs" dxfId="9205" priority="245" operator="lessThan">
      <formula>0</formula>
    </cfRule>
  </conditionalFormatting>
  <conditionalFormatting sqref="O399">
    <cfRule type="cellIs" dxfId="9204" priority="244" operator="lessThan">
      <formula>0</formula>
    </cfRule>
  </conditionalFormatting>
  <conditionalFormatting sqref="O399">
    <cfRule type="cellIs" dxfId="9203" priority="243" operator="lessThan">
      <formula>0</formula>
    </cfRule>
  </conditionalFormatting>
  <conditionalFormatting sqref="O399">
    <cfRule type="cellIs" dxfId="9202" priority="242" operator="lessThan">
      <formula>0</formula>
    </cfRule>
  </conditionalFormatting>
  <conditionalFormatting sqref="O399">
    <cfRule type="cellIs" dxfId="9201" priority="241" operator="lessThan">
      <formula>0</formula>
    </cfRule>
  </conditionalFormatting>
  <conditionalFormatting sqref="O399">
    <cfRule type="cellIs" dxfId="9200" priority="240" operator="lessThan">
      <formula>0</formula>
    </cfRule>
  </conditionalFormatting>
  <conditionalFormatting sqref="O402">
    <cfRule type="cellIs" dxfId="9199" priority="239" operator="lessThan">
      <formula>0</formula>
    </cfRule>
  </conditionalFormatting>
  <conditionalFormatting sqref="O355">
    <cfRule type="cellIs" dxfId="9198" priority="238" operator="lessThan">
      <formula>0</formula>
    </cfRule>
  </conditionalFormatting>
  <conditionalFormatting sqref="O361">
    <cfRule type="cellIs" dxfId="9197" priority="237" operator="lessThan">
      <formula>0</formula>
    </cfRule>
  </conditionalFormatting>
  <conditionalFormatting sqref="O361">
    <cfRule type="cellIs" dxfId="9196" priority="236" operator="lessThan">
      <formula>0</formula>
    </cfRule>
  </conditionalFormatting>
  <conditionalFormatting sqref="O367">
    <cfRule type="cellIs" dxfId="9195" priority="235" operator="lessThan">
      <formula>0</formula>
    </cfRule>
  </conditionalFormatting>
  <conditionalFormatting sqref="O367">
    <cfRule type="cellIs" dxfId="9194" priority="234" operator="lessThan">
      <formula>0</formula>
    </cfRule>
  </conditionalFormatting>
  <conditionalFormatting sqref="O373">
    <cfRule type="cellIs" dxfId="9193" priority="233" operator="lessThan">
      <formula>0</formula>
    </cfRule>
  </conditionalFormatting>
  <conditionalFormatting sqref="O373">
    <cfRule type="cellIs" dxfId="9192" priority="232" operator="lessThan">
      <formula>0</formula>
    </cfRule>
  </conditionalFormatting>
  <conditionalFormatting sqref="O379">
    <cfRule type="cellIs" dxfId="9191" priority="231" operator="lessThan">
      <formula>0</formula>
    </cfRule>
  </conditionalFormatting>
  <conditionalFormatting sqref="O379">
    <cfRule type="cellIs" dxfId="9190" priority="230" operator="lessThan">
      <formula>0</formula>
    </cfRule>
  </conditionalFormatting>
  <conditionalFormatting sqref="O385">
    <cfRule type="cellIs" dxfId="9189" priority="229" operator="lessThan">
      <formula>0</formula>
    </cfRule>
  </conditionalFormatting>
  <conditionalFormatting sqref="O385">
    <cfRule type="cellIs" dxfId="9188" priority="228" operator="lessThan">
      <formula>0</formula>
    </cfRule>
  </conditionalFormatting>
  <conditionalFormatting sqref="O391">
    <cfRule type="cellIs" dxfId="9187" priority="227" operator="lessThan">
      <formula>0</formula>
    </cfRule>
  </conditionalFormatting>
  <conditionalFormatting sqref="O391">
    <cfRule type="cellIs" dxfId="9186" priority="226" operator="lessThan">
      <formula>0</formula>
    </cfRule>
  </conditionalFormatting>
  <conditionalFormatting sqref="O397">
    <cfRule type="cellIs" dxfId="9185" priority="225" operator="lessThan">
      <formula>0</formula>
    </cfRule>
  </conditionalFormatting>
  <conditionalFormatting sqref="O397">
    <cfRule type="cellIs" dxfId="9184" priority="224" operator="lessThan">
      <formula>0</formula>
    </cfRule>
  </conditionalFormatting>
  <conditionalFormatting sqref="O405">
    <cfRule type="cellIs" dxfId="9183" priority="223" operator="lessThan">
      <formula>0</formula>
    </cfRule>
  </conditionalFormatting>
  <conditionalFormatting sqref="O405">
    <cfRule type="cellIs" dxfId="9182" priority="221" operator="lessThan">
      <formula>0</formula>
    </cfRule>
  </conditionalFormatting>
  <conditionalFormatting sqref="O405">
    <cfRule type="cellIs" dxfId="9181" priority="220" operator="lessThan">
      <formula>0</formula>
    </cfRule>
  </conditionalFormatting>
  <conditionalFormatting sqref="O405">
    <cfRule type="cellIs" dxfId="9180" priority="219" operator="lessThan">
      <formula>0</formula>
    </cfRule>
  </conditionalFormatting>
  <conditionalFormatting sqref="O405">
    <cfRule type="cellIs" dxfId="9179" priority="218" operator="lessThan">
      <formula>0</formula>
    </cfRule>
  </conditionalFormatting>
  <conditionalFormatting sqref="O405">
    <cfRule type="cellIs" dxfId="9178" priority="217" operator="lessThan">
      <formula>0</formula>
    </cfRule>
  </conditionalFormatting>
  <conditionalFormatting sqref="O405">
    <cfRule type="cellIs" dxfId="9177" priority="216" operator="lessThan">
      <formula>0</formula>
    </cfRule>
  </conditionalFormatting>
  <conditionalFormatting sqref="O408">
    <cfRule type="cellIs" dxfId="9176" priority="215" operator="lessThan">
      <formula>0</formula>
    </cfRule>
  </conditionalFormatting>
  <conditionalFormatting sqref="O409">
    <cfRule type="cellIs" dxfId="9175" priority="214" operator="lessThan">
      <formula>0</formula>
    </cfRule>
  </conditionalFormatting>
  <conditionalFormatting sqref="O409">
    <cfRule type="cellIs" dxfId="9174" priority="213" operator="lessThan">
      <formula>0</formula>
    </cfRule>
  </conditionalFormatting>
  <conditionalFormatting sqref="O411">
    <cfRule type="cellIs" dxfId="9173" priority="212" operator="lessThan">
      <formula>0</formula>
    </cfRule>
  </conditionalFormatting>
  <conditionalFormatting sqref="O411">
    <cfRule type="cellIs" dxfId="9172" priority="211" operator="lessThan">
      <formula>0</formula>
    </cfRule>
  </conditionalFormatting>
  <conditionalFormatting sqref="O411">
    <cfRule type="cellIs" dxfId="9171" priority="210" operator="lessThan">
      <formula>0</formula>
    </cfRule>
  </conditionalFormatting>
  <conditionalFormatting sqref="O411">
    <cfRule type="cellIs" dxfId="9170" priority="209" operator="lessThan">
      <formula>0</formula>
    </cfRule>
  </conditionalFormatting>
  <conditionalFormatting sqref="O411">
    <cfRule type="cellIs" dxfId="9169" priority="208" operator="lessThan">
      <formula>0</formula>
    </cfRule>
  </conditionalFormatting>
  <conditionalFormatting sqref="O411">
    <cfRule type="cellIs" dxfId="9168" priority="207" operator="lessThan">
      <formula>0</formula>
    </cfRule>
  </conditionalFormatting>
  <conditionalFormatting sqref="O411">
    <cfRule type="cellIs" dxfId="9167" priority="206" operator="lessThan">
      <formula>0</formula>
    </cfRule>
  </conditionalFormatting>
  <conditionalFormatting sqref="O411">
    <cfRule type="cellIs" dxfId="9166" priority="205" operator="lessThan">
      <formula>0</formula>
    </cfRule>
  </conditionalFormatting>
  <conditionalFormatting sqref="O414">
    <cfRule type="cellIs" dxfId="9165" priority="204" operator="lessThan">
      <formula>0</formula>
    </cfRule>
  </conditionalFormatting>
  <conditionalFormatting sqref="O415">
    <cfRule type="cellIs" dxfId="9164" priority="203" operator="lessThan">
      <formula>0</formula>
    </cfRule>
  </conditionalFormatting>
  <conditionalFormatting sqref="O415">
    <cfRule type="cellIs" dxfId="9163" priority="202" operator="lessThan">
      <formula>0</formula>
    </cfRule>
  </conditionalFormatting>
  <conditionalFormatting sqref="O417">
    <cfRule type="cellIs" dxfId="9162" priority="201" operator="lessThan">
      <formula>0</formula>
    </cfRule>
  </conditionalFormatting>
  <conditionalFormatting sqref="O417">
    <cfRule type="cellIs" dxfId="9161" priority="200" operator="lessThan">
      <formula>0</formula>
    </cfRule>
  </conditionalFormatting>
  <conditionalFormatting sqref="O417">
    <cfRule type="cellIs" dxfId="9160" priority="199" operator="lessThan">
      <formula>0</formula>
    </cfRule>
  </conditionalFormatting>
  <conditionalFormatting sqref="O417">
    <cfRule type="cellIs" dxfId="9159" priority="198" operator="lessThan">
      <formula>0</formula>
    </cfRule>
  </conditionalFormatting>
  <conditionalFormatting sqref="O417">
    <cfRule type="cellIs" dxfId="9158" priority="197" operator="lessThan">
      <formula>0</formula>
    </cfRule>
  </conditionalFormatting>
  <conditionalFormatting sqref="O417">
    <cfRule type="cellIs" dxfId="9157" priority="196" operator="lessThan">
      <formula>0</formula>
    </cfRule>
  </conditionalFormatting>
  <conditionalFormatting sqref="O417">
    <cfRule type="cellIs" dxfId="9156" priority="195" operator="lessThan">
      <formula>0</formula>
    </cfRule>
  </conditionalFormatting>
  <conditionalFormatting sqref="O417">
    <cfRule type="cellIs" dxfId="9155" priority="194" operator="lessThan">
      <formula>0</formula>
    </cfRule>
  </conditionalFormatting>
  <conditionalFormatting sqref="O420">
    <cfRule type="cellIs" dxfId="9154" priority="193" operator="lessThan">
      <formula>0</formula>
    </cfRule>
  </conditionalFormatting>
  <conditionalFormatting sqref="O421">
    <cfRule type="cellIs" dxfId="9153" priority="192" operator="lessThan">
      <formula>0</formula>
    </cfRule>
  </conditionalFormatting>
  <conditionalFormatting sqref="O421">
    <cfRule type="cellIs" dxfId="9152" priority="191" operator="lessThan">
      <formula>0</formula>
    </cfRule>
  </conditionalFormatting>
  <conditionalFormatting sqref="O423">
    <cfRule type="cellIs" dxfId="9151" priority="190" operator="lessThan">
      <formula>0</formula>
    </cfRule>
  </conditionalFormatting>
  <conditionalFormatting sqref="O423">
    <cfRule type="cellIs" dxfId="9150" priority="189" operator="lessThan">
      <formula>0</formula>
    </cfRule>
  </conditionalFormatting>
  <conditionalFormatting sqref="O423">
    <cfRule type="cellIs" dxfId="9149" priority="188" operator="lessThan">
      <formula>0</formula>
    </cfRule>
  </conditionalFormatting>
  <conditionalFormatting sqref="O423">
    <cfRule type="cellIs" dxfId="9148" priority="187" operator="lessThan">
      <formula>0</formula>
    </cfRule>
  </conditionalFormatting>
  <conditionalFormatting sqref="O423">
    <cfRule type="cellIs" dxfId="9147" priority="186" operator="lessThan">
      <formula>0</formula>
    </cfRule>
  </conditionalFormatting>
  <conditionalFormatting sqref="O423">
    <cfRule type="cellIs" dxfId="9146" priority="185" operator="lessThan">
      <formula>0</formula>
    </cfRule>
  </conditionalFormatting>
  <conditionalFormatting sqref="O423">
    <cfRule type="cellIs" dxfId="9145" priority="184" operator="lessThan">
      <formula>0</formula>
    </cfRule>
  </conditionalFormatting>
  <conditionalFormatting sqref="O423">
    <cfRule type="cellIs" dxfId="9144" priority="183" operator="lessThan">
      <formula>0</formula>
    </cfRule>
  </conditionalFormatting>
  <conditionalFormatting sqref="O426">
    <cfRule type="cellIs" dxfId="9143" priority="182" operator="lessThan">
      <formula>0</formula>
    </cfRule>
  </conditionalFormatting>
  <conditionalFormatting sqref="O427">
    <cfRule type="cellIs" dxfId="9142" priority="181" operator="lessThan">
      <formula>0</formula>
    </cfRule>
  </conditionalFormatting>
  <conditionalFormatting sqref="O427">
    <cfRule type="cellIs" dxfId="9141" priority="180" operator="lessThan">
      <formula>0</formula>
    </cfRule>
  </conditionalFormatting>
  <conditionalFormatting sqref="O429">
    <cfRule type="cellIs" dxfId="9140" priority="179" operator="lessThan">
      <formula>0</formula>
    </cfRule>
  </conditionalFormatting>
  <conditionalFormatting sqref="O429">
    <cfRule type="cellIs" dxfId="9139" priority="178" operator="lessThan">
      <formula>0</formula>
    </cfRule>
  </conditionalFormatting>
  <conditionalFormatting sqref="O429">
    <cfRule type="cellIs" dxfId="9138" priority="177" operator="lessThan">
      <formula>0</formula>
    </cfRule>
  </conditionalFormatting>
  <conditionalFormatting sqref="O429">
    <cfRule type="cellIs" dxfId="9137" priority="176" operator="lessThan">
      <formula>0</formula>
    </cfRule>
  </conditionalFormatting>
  <conditionalFormatting sqref="O429">
    <cfRule type="cellIs" dxfId="9136" priority="175" operator="lessThan">
      <formula>0</formula>
    </cfRule>
  </conditionalFormatting>
  <conditionalFormatting sqref="O429">
    <cfRule type="cellIs" dxfId="9135" priority="174" operator="lessThan">
      <formula>0</formula>
    </cfRule>
  </conditionalFormatting>
  <conditionalFormatting sqref="O429">
    <cfRule type="cellIs" dxfId="9134" priority="173" operator="lessThan">
      <formula>0</formula>
    </cfRule>
  </conditionalFormatting>
  <conditionalFormatting sqref="O429">
    <cfRule type="cellIs" dxfId="9133" priority="172" operator="lessThan">
      <formula>0</formula>
    </cfRule>
  </conditionalFormatting>
  <conditionalFormatting sqref="O432">
    <cfRule type="cellIs" dxfId="9132" priority="171" operator="lessThan">
      <formula>0</formula>
    </cfRule>
  </conditionalFormatting>
  <conditionalFormatting sqref="O435">
    <cfRule type="cellIs" dxfId="9131" priority="170" operator="lessThan">
      <formula>0</formula>
    </cfRule>
  </conditionalFormatting>
  <conditionalFormatting sqref="O435">
    <cfRule type="cellIs" dxfId="9130" priority="169" operator="lessThan">
      <formula>0</formula>
    </cfRule>
  </conditionalFormatting>
  <conditionalFormatting sqref="O435">
    <cfRule type="cellIs" dxfId="9129" priority="168" operator="lessThan">
      <formula>0</formula>
    </cfRule>
  </conditionalFormatting>
  <conditionalFormatting sqref="O435">
    <cfRule type="cellIs" dxfId="9128" priority="167" operator="lessThan">
      <formula>0</formula>
    </cfRule>
  </conditionalFormatting>
  <conditionalFormatting sqref="O435">
    <cfRule type="cellIs" dxfId="9127" priority="166" operator="lessThan">
      <formula>0</formula>
    </cfRule>
  </conditionalFormatting>
  <conditionalFormatting sqref="O435">
    <cfRule type="cellIs" dxfId="9126" priority="165" operator="lessThan">
      <formula>0</formula>
    </cfRule>
  </conditionalFormatting>
  <conditionalFormatting sqref="O435">
    <cfRule type="cellIs" dxfId="9125" priority="164" operator="lessThan">
      <formula>0</formula>
    </cfRule>
  </conditionalFormatting>
  <conditionalFormatting sqref="O435">
    <cfRule type="cellIs" dxfId="9124" priority="163" operator="lessThan">
      <formula>0</formula>
    </cfRule>
  </conditionalFormatting>
  <conditionalFormatting sqref="O438">
    <cfRule type="cellIs" dxfId="9123" priority="162" operator="lessThan">
      <formula>0</formula>
    </cfRule>
  </conditionalFormatting>
  <conditionalFormatting sqref="O439">
    <cfRule type="cellIs" dxfId="9122" priority="161" operator="lessThan">
      <formula>0</formula>
    </cfRule>
  </conditionalFormatting>
  <conditionalFormatting sqref="O439">
    <cfRule type="cellIs" dxfId="9121" priority="160" operator="lessThan">
      <formula>0</formula>
    </cfRule>
  </conditionalFormatting>
  <conditionalFormatting sqref="O441">
    <cfRule type="cellIs" dxfId="9120" priority="159" operator="lessThan">
      <formula>0</formula>
    </cfRule>
  </conditionalFormatting>
  <conditionalFormatting sqref="O441">
    <cfRule type="cellIs" dxfId="9119" priority="158" operator="lessThan">
      <formula>0</formula>
    </cfRule>
  </conditionalFormatting>
  <conditionalFormatting sqref="O441">
    <cfRule type="cellIs" dxfId="9118" priority="157" operator="lessThan">
      <formula>0</formula>
    </cfRule>
  </conditionalFormatting>
  <conditionalFormatting sqref="O441">
    <cfRule type="cellIs" dxfId="9117" priority="156" operator="lessThan">
      <formula>0</formula>
    </cfRule>
  </conditionalFormatting>
  <conditionalFormatting sqref="O441">
    <cfRule type="cellIs" dxfId="9116" priority="155" operator="lessThan">
      <formula>0</formula>
    </cfRule>
  </conditionalFormatting>
  <conditionalFormatting sqref="O441">
    <cfRule type="cellIs" dxfId="9115" priority="154" operator="lessThan">
      <formula>0</formula>
    </cfRule>
  </conditionalFormatting>
  <conditionalFormatting sqref="O441">
    <cfRule type="cellIs" dxfId="9114" priority="153" operator="lessThan">
      <formula>0</formula>
    </cfRule>
  </conditionalFormatting>
  <conditionalFormatting sqref="O441">
    <cfRule type="cellIs" dxfId="9113" priority="152" operator="lessThan">
      <formula>0</formula>
    </cfRule>
  </conditionalFormatting>
  <conditionalFormatting sqref="O444">
    <cfRule type="cellIs" dxfId="9112" priority="151" operator="lessThan">
      <formula>0</formula>
    </cfRule>
  </conditionalFormatting>
  <conditionalFormatting sqref="O445">
    <cfRule type="cellIs" dxfId="9111" priority="150" operator="lessThan">
      <formula>0</formula>
    </cfRule>
  </conditionalFormatting>
  <conditionalFormatting sqref="O445">
    <cfRule type="cellIs" dxfId="9110" priority="149" operator="lessThan">
      <formula>0</formula>
    </cfRule>
  </conditionalFormatting>
  <conditionalFormatting sqref="O448">
    <cfRule type="cellIs" dxfId="9109" priority="148" operator="lessThan">
      <formula>0</formula>
    </cfRule>
  </conditionalFormatting>
  <conditionalFormatting sqref="O448">
    <cfRule type="cellIs" dxfId="9108" priority="147" operator="lessThan">
      <formula>0</formula>
    </cfRule>
  </conditionalFormatting>
  <conditionalFormatting sqref="O448">
    <cfRule type="cellIs" dxfId="9107" priority="146" operator="lessThan">
      <formula>0</formula>
    </cfRule>
  </conditionalFormatting>
  <conditionalFormatting sqref="O448">
    <cfRule type="cellIs" dxfId="9106" priority="145" operator="lessThan">
      <formula>0</formula>
    </cfRule>
  </conditionalFormatting>
  <conditionalFormatting sqref="O448">
    <cfRule type="cellIs" dxfId="9105" priority="144" operator="lessThan">
      <formula>0</formula>
    </cfRule>
  </conditionalFormatting>
  <conditionalFormatting sqref="O448">
    <cfRule type="cellIs" dxfId="9104" priority="143" operator="lessThan">
      <formula>0</formula>
    </cfRule>
  </conditionalFormatting>
  <conditionalFormatting sqref="O448">
    <cfRule type="cellIs" dxfId="9103" priority="142" operator="lessThan">
      <formula>0</formula>
    </cfRule>
  </conditionalFormatting>
  <conditionalFormatting sqref="O448">
    <cfRule type="cellIs" dxfId="9102" priority="141" operator="lessThan">
      <formula>0</formula>
    </cfRule>
  </conditionalFormatting>
  <conditionalFormatting sqref="O451">
    <cfRule type="cellIs" dxfId="9101" priority="140" operator="lessThan">
      <formula>0</formula>
    </cfRule>
  </conditionalFormatting>
  <conditionalFormatting sqref="O452">
    <cfRule type="cellIs" dxfId="9100" priority="139" operator="lessThan">
      <formula>0</formula>
    </cfRule>
  </conditionalFormatting>
  <conditionalFormatting sqref="O452">
    <cfRule type="cellIs" dxfId="9099" priority="138" operator="lessThan">
      <formula>0</formula>
    </cfRule>
  </conditionalFormatting>
  <conditionalFormatting sqref="O454">
    <cfRule type="cellIs" dxfId="9098" priority="137" operator="lessThan">
      <formula>0</formula>
    </cfRule>
  </conditionalFormatting>
  <conditionalFormatting sqref="O454">
    <cfRule type="cellIs" dxfId="9097" priority="136" operator="lessThan">
      <formula>0</formula>
    </cfRule>
  </conditionalFormatting>
  <conditionalFormatting sqref="O454">
    <cfRule type="cellIs" dxfId="9096" priority="135" operator="lessThan">
      <formula>0</formula>
    </cfRule>
  </conditionalFormatting>
  <conditionalFormatting sqref="O454">
    <cfRule type="cellIs" dxfId="9095" priority="134" operator="lessThan">
      <formula>0</formula>
    </cfRule>
  </conditionalFormatting>
  <conditionalFormatting sqref="O454">
    <cfRule type="cellIs" dxfId="9094" priority="133" operator="lessThan">
      <formula>0</formula>
    </cfRule>
  </conditionalFormatting>
  <conditionalFormatting sqref="O454">
    <cfRule type="cellIs" dxfId="9093" priority="132" operator="lessThan">
      <formula>0</formula>
    </cfRule>
  </conditionalFormatting>
  <conditionalFormatting sqref="O454">
    <cfRule type="cellIs" dxfId="9092" priority="131" operator="lessThan">
      <formula>0</formula>
    </cfRule>
  </conditionalFormatting>
  <conditionalFormatting sqref="O454">
    <cfRule type="cellIs" dxfId="9091" priority="130" operator="lessThan">
      <formula>0</formula>
    </cfRule>
  </conditionalFormatting>
  <conditionalFormatting sqref="O457">
    <cfRule type="cellIs" dxfId="9090" priority="129" operator="lessThan">
      <formula>0</formula>
    </cfRule>
  </conditionalFormatting>
  <conditionalFormatting sqref="O458">
    <cfRule type="cellIs" dxfId="9089" priority="128" operator="lessThan">
      <formula>0</formula>
    </cfRule>
  </conditionalFormatting>
  <conditionalFormatting sqref="O458">
    <cfRule type="cellIs" dxfId="9088" priority="127" operator="lessThan">
      <formula>0</formula>
    </cfRule>
  </conditionalFormatting>
  <conditionalFormatting sqref="O461:O464">
    <cfRule type="cellIs" dxfId="9087" priority="126" operator="lessThan">
      <formula>0</formula>
    </cfRule>
  </conditionalFormatting>
  <conditionalFormatting sqref="O461:O464">
    <cfRule type="expression" dxfId="9086" priority="124">
      <formula>O461/N461&gt;1</formula>
    </cfRule>
    <cfRule type="expression" dxfId="9085" priority="125">
      <formula>O461/N461&lt;1</formula>
    </cfRule>
  </conditionalFormatting>
  <conditionalFormatting sqref="O552 O560 O575 O589">
    <cfRule type="expression" dxfId="9084" priority="122">
      <formula>O552/#REF!&gt;1</formula>
    </cfRule>
    <cfRule type="expression" dxfId="9083" priority="123">
      <formula>O552/#REF!&lt;1</formula>
    </cfRule>
  </conditionalFormatting>
  <conditionalFormatting sqref="O512">
    <cfRule type="cellIs" dxfId="9082" priority="121" operator="lessThan">
      <formula>0</formula>
    </cfRule>
  </conditionalFormatting>
  <conditionalFormatting sqref="O512">
    <cfRule type="expression" dxfId="9081" priority="119">
      <formula>O512/N512&gt;1</formula>
    </cfRule>
    <cfRule type="expression" dxfId="9080" priority="120">
      <formula>O512/N512&lt;1</formula>
    </cfRule>
  </conditionalFormatting>
  <conditionalFormatting sqref="O596">
    <cfRule type="cellIs" dxfId="9079" priority="118" operator="lessThan">
      <formula>0</formula>
    </cfRule>
  </conditionalFormatting>
  <conditionalFormatting sqref="O600">
    <cfRule type="cellIs" dxfId="9078" priority="117" operator="lessThan">
      <formula>0</formula>
    </cfRule>
  </conditionalFormatting>
  <conditionalFormatting sqref="O600">
    <cfRule type="cellIs" dxfId="9077" priority="116" operator="lessThan">
      <formula>0</formula>
    </cfRule>
  </conditionalFormatting>
  <conditionalFormatting sqref="O710">
    <cfRule type="cellIs" dxfId="9076" priority="115" operator="lessThan">
      <formula>0</formula>
    </cfRule>
  </conditionalFormatting>
  <conditionalFormatting sqref="O654 O651 O648:O649 O632:O634">
    <cfRule type="expression" dxfId="9075" priority="102">
      <formula>O632/N632&gt;1</formula>
    </cfRule>
    <cfRule type="expression" dxfId="9074" priority="103">
      <formula>O632/N632&lt;1</formula>
    </cfRule>
  </conditionalFormatting>
  <conditionalFormatting sqref="O507:O510">
    <cfRule type="cellIs" dxfId="9073" priority="114" operator="lessThan">
      <formula>0</formula>
    </cfRule>
  </conditionalFormatting>
  <conditionalFormatting sqref="O507:O510">
    <cfRule type="expression" dxfId="9072" priority="112">
      <formula>O507/N507&gt;1</formula>
    </cfRule>
    <cfRule type="expression" dxfId="9071" priority="113">
      <formula>O507/N507&lt;1</formula>
    </cfRule>
  </conditionalFormatting>
  <conditionalFormatting sqref="O588 O574 O559 O551">
    <cfRule type="cellIs" dxfId="9070" priority="111" operator="lessThan">
      <formula>0</formula>
    </cfRule>
  </conditionalFormatting>
  <conditionalFormatting sqref="O584:O587 O570:O573 O555:O558 O547:O550">
    <cfRule type="cellIs" dxfId="9069" priority="110" operator="lessThan">
      <formula>0</formula>
    </cfRule>
  </conditionalFormatting>
  <conditionalFormatting sqref="O584:O587 O570:O573 O555:O558 O547:O550">
    <cfRule type="expression" dxfId="9068" priority="108">
      <formula>O547/N547&gt;1</formula>
    </cfRule>
    <cfRule type="expression" dxfId="9067" priority="109">
      <formula>O547/N547&lt;1</formula>
    </cfRule>
  </conditionalFormatting>
  <conditionalFormatting sqref="O588 O574 O559 O551">
    <cfRule type="cellIs" dxfId="9066" priority="107" operator="lessThan">
      <formula>0</formula>
    </cfRule>
  </conditionalFormatting>
  <conditionalFormatting sqref="O588 O574 O559 O551">
    <cfRule type="expression" dxfId="9065" priority="105">
      <formula>O551/N551&gt;1</formula>
    </cfRule>
    <cfRule type="expression" dxfId="9064" priority="106">
      <formula>O551/N551&lt;1</formula>
    </cfRule>
  </conditionalFormatting>
  <conditionalFormatting sqref="O654 O651 O648:O649 O632:O634">
    <cfRule type="cellIs" dxfId="9063" priority="104" operator="lessThan">
      <formula>0</formula>
    </cfRule>
  </conditionalFormatting>
  <conditionalFormatting sqref="O504">
    <cfRule type="expression" dxfId="9062" priority="302">
      <formula>O504/#REF!&gt;1</formula>
    </cfRule>
    <cfRule type="expression" dxfId="9061" priority="303">
      <formula>O504/#REF!&lt;1</formula>
    </cfRule>
  </conditionalFormatting>
  <conditionalFormatting sqref="O465">
    <cfRule type="cellIs" dxfId="9060" priority="101" operator="lessThan">
      <formula>0</formula>
    </cfRule>
  </conditionalFormatting>
  <conditionalFormatting sqref="O465">
    <cfRule type="expression" dxfId="9059" priority="99">
      <formula>O465/N465&gt;1</formula>
    </cfRule>
    <cfRule type="expression" dxfId="9058" priority="100">
      <formula>O465/N465&lt;1</formula>
    </cfRule>
  </conditionalFormatting>
  <conditionalFormatting sqref="O511">
    <cfRule type="cellIs" dxfId="9057" priority="98" operator="lessThan">
      <formula>0</formula>
    </cfRule>
  </conditionalFormatting>
  <conditionalFormatting sqref="O511">
    <cfRule type="expression" dxfId="9056" priority="96">
      <formula>O511/N511&gt;1</formula>
    </cfRule>
    <cfRule type="expression" dxfId="9055" priority="97">
      <formula>O511/N511&lt;1</formula>
    </cfRule>
  </conditionalFormatting>
  <conditionalFormatting sqref="O568">
    <cfRule type="cellIs" dxfId="9054" priority="86" operator="lessThan">
      <formula>0</formula>
    </cfRule>
  </conditionalFormatting>
  <conditionalFormatting sqref="O603">
    <cfRule type="expression" dxfId="9053" priority="58">
      <formula>O603/N603&gt;1</formula>
    </cfRule>
    <cfRule type="expression" dxfId="9052" priority="59">
      <formula>O603/N603&lt;1</formula>
    </cfRule>
  </conditionalFormatting>
  <conditionalFormatting sqref="O552">
    <cfRule type="cellIs" dxfId="9051" priority="83" operator="lessThan">
      <formula>0</formula>
    </cfRule>
  </conditionalFormatting>
  <conditionalFormatting sqref="O552">
    <cfRule type="expression" dxfId="9050" priority="81">
      <formula>O552/N552&gt;1</formula>
    </cfRule>
    <cfRule type="expression" dxfId="9049" priority="82">
      <formula>O552/N552&lt;1</formula>
    </cfRule>
  </conditionalFormatting>
  <conditionalFormatting sqref="O560">
    <cfRule type="cellIs" dxfId="9048" priority="80" operator="lessThan">
      <formula>0</formula>
    </cfRule>
  </conditionalFormatting>
  <conditionalFormatting sqref="O560">
    <cfRule type="expression" dxfId="9047" priority="78">
      <formula>O560/N560&gt;1</formula>
    </cfRule>
    <cfRule type="expression" dxfId="9046" priority="79">
      <formula>O560/N560&lt;1</formula>
    </cfRule>
  </conditionalFormatting>
  <conditionalFormatting sqref="O575">
    <cfRule type="cellIs" dxfId="9045" priority="77" operator="lessThan">
      <formula>0</formula>
    </cfRule>
  </conditionalFormatting>
  <conditionalFormatting sqref="O575">
    <cfRule type="expression" dxfId="9044" priority="75">
      <formula>O575/N575&gt;1</formula>
    </cfRule>
    <cfRule type="expression" dxfId="9043" priority="76">
      <formula>O575/N575&lt;1</formula>
    </cfRule>
  </conditionalFormatting>
  <conditionalFormatting sqref="O589">
    <cfRule type="cellIs" dxfId="9042" priority="74" operator="lessThan">
      <formula>0</formula>
    </cfRule>
  </conditionalFormatting>
  <conditionalFormatting sqref="O589">
    <cfRule type="expression" dxfId="9041" priority="72">
      <formula>O589/N589&gt;1</formula>
    </cfRule>
    <cfRule type="expression" dxfId="9040" priority="73">
      <formula>O589/N589&lt;1</formula>
    </cfRule>
  </conditionalFormatting>
  <conditionalFormatting sqref="O521">
    <cfRule type="cellIs" dxfId="9039" priority="95" operator="lessThan">
      <formula>0</formula>
    </cfRule>
  </conditionalFormatting>
  <conditionalFormatting sqref="O521">
    <cfRule type="expression" dxfId="9038" priority="93">
      <formula>O521/N521&gt;1</formula>
    </cfRule>
    <cfRule type="expression" dxfId="9037" priority="94">
      <formula>O521/N521&lt;1</formula>
    </cfRule>
  </conditionalFormatting>
  <conditionalFormatting sqref="O529">
    <cfRule type="cellIs" dxfId="9036" priority="92" operator="lessThan">
      <formula>0</formula>
    </cfRule>
  </conditionalFormatting>
  <conditionalFormatting sqref="O529">
    <cfRule type="expression" dxfId="9035" priority="90">
      <formula>O529/N529&gt;1</formula>
    </cfRule>
    <cfRule type="expression" dxfId="9034" priority="91">
      <formula>O529/N529&lt;1</formula>
    </cfRule>
  </conditionalFormatting>
  <conditionalFormatting sqref="O582">
    <cfRule type="expression" dxfId="9033" priority="69">
      <formula>O582/N582&gt;1</formula>
    </cfRule>
    <cfRule type="expression" dxfId="9032" priority="70">
      <formula>O582/N582&lt;1</formula>
    </cfRule>
  </conditionalFormatting>
  <conditionalFormatting sqref="O537">
    <cfRule type="cellIs" dxfId="9031" priority="89" operator="lessThan">
      <formula>0</formula>
    </cfRule>
  </conditionalFormatting>
  <conditionalFormatting sqref="O537">
    <cfRule type="expression" dxfId="9030" priority="87">
      <formula>O537/N537&gt;1</formula>
    </cfRule>
    <cfRule type="expression" dxfId="9029" priority="88">
      <formula>O537/N537&lt;1</formula>
    </cfRule>
  </conditionalFormatting>
  <conditionalFormatting sqref="O641:O645 B636:O637">
    <cfRule type="cellIs" dxfId="9028" priority="68" operator="lessThan">
      <formula>0</formula>
    </cfRule>
  </conditionalFormatting>
  <conditionalFormatting sqref="O568">
    <cfRule type="expression" dxfId="9027" priority="84">
      <formula>O568/N568&gt;1</formula>
    </cfRule>
    <cfRule type="expression" dxfId="9026" priority="85">
      <formula>O568/N568&lt;1</formula>
    </cfRule>
  </conditionalFormatting>
  <conditionalFormatting sqref="O597">
    <cfRule type="cellIs" dxfId="9025" priority="65" operator="lessThan">
      <formula>0</formula>
    </cfRule>
  </conditionalFormatting>
  <conditionalFormatting sqref="O608">
    <cfRule type="expression" dxfId="9024" priority="53">
      <formula>O608/N608&gt;1</formula>
    </cfRule>
    <cfRule type="expression" dxfId="9023" priority="54">
      <formula>O608/N608&lt;1</formula>
    </cfRule>
  </conditionalFormatting>
  <conditionalFormatting sqref="O582">
    <cfRule type="cellIs" dxfId="9022" priority="71" operator="lessThan">
      <formula>0</formula>
    </cfRule>
  </conditionalFormatting>
  <conditionalFormatting sqref="O597">
    <cfRule type="expression" dxfId="9021" priority="63">
      <formula>O597/N597&gt;1</formula>
    </cfRule>
    <cfRule type="expression" dxfId="9020" priority="64">
      <formula>O597/N597&lt;1</formula>
    </cfRule>
  </conditionalFormatting>
  <conditionalFormatting sqref="O676:O679">
    <cfRule type="cellIs" dxfId="9019" priority="52" operator="lessThan">
      <formula>0</formula>
    </cfRule>
  </conditionalFormatting>
  <conditionalFormatting sqref="O678">
    <cfRule type="cellIs" dxfId="9018" priority="51" operator="lessThan">
      <formula>0</formula>
    </cfRule>
  </conditionalFormatting>
  <conditionalFormatting sqref="O680:O683">
    <cfRule type="cellIs" dxfId="9017" priority="50" operator="lessThan">
      <formula>0</formula>
    </cfRule>
  </conditionalFormatting>
  <conditionalFormatting sqref="O682">
    <cfRule type="cellIs" dxfId="9016" priority="49" operator="lessThan">
      <formula>0</formula>
    </cfRule>
  </conditionalFormatting>
  <conditionalFormatting sqref="O684:O687">
    <cfRule type="cellIs" dxfId="9015" priority="48" operator="lessThan">
      <formula>0</formula>
    </cfRule>
  </conditionalFormatting>
  <conditionalFormatting sqref="O686">
    <cfRule type="cellIs" dxfId="9014" priority="47" operator="lessThan">
      <formula>0</formula>
    </cfRule>
  </conditionalFormatting>
  <conditionalFormatting sqref="O688:O691">
    <cfRule type="cellIs" dxfId="9013" priority="46" operator="lessThan">
      <formula>0</formula>
    </cfRule>
  </conditionalFormatting>
  <conditionalFormatting sqref="O690">
    <cfRule type="cellIs" dxfId="9012" priority="45" operator="lessThan">
      <formula>0</formula>
    </cfRule>
  </conditionalFormatting>
  <conditionalFormatting sqref="O692:O693 O695">
    <cfRule type="cellIs" dxfId="9011" priority="44" operator="lessThan">
      <formula>0</formula>
    </cfRule>
  </conditionalFormatting>
  <conditionalFormatting sqref="O696:O699">
    <cfRule type="cellIs" dxfId="9010" priority="43" operator="lessThan">
      <formula>0</formula>
    </cfRule>
  </conditionalFormatting>
  <conditionalFormatting sqref="O698">
    <cfRule type="cellIs" dxfId="9009" priority="42" operator="lessThan">
      <formula>0</formula>
    </cfRule>
  </conditionalFormatting>
  <conditionalFormatting sqref="O700:O703">
    <cfRule type="cellIs" dxfId="9008" priority="41" operator="lessThan">
      <formula>0</formula>
    </cfRule>
  </conditionalFormatting>
  <conditionalFormatting sqref="O702">
    <cfRule type="cellIs" dxfId="9007" priority="40" operator="lessThan">
      <formula>0</formula>
    </cfRule>
  </conditionalFormatting>
  <conditionalFormatting sqref="O704:O707">
    <cfRule type="cellIs" dxfId="9006" priority="39" operator="lessThan">
      <formula>0</formula>
    </cfRule>
  </conditionalFormatting>
  <conditionalFormatting sqref="O706">
    <cfRule type="cellIs" dxfId="9005" priority="38" operator="lessThan">
      <formula>0</formula>
    </cfRule>
  </conditionalFormatting>
  <conditionalFormatting sqref="O712:O715">
    <cfRule type="cellIs" dxfId="9004" priority="37" operator="lessThan">
      <formula>0</formula>
    </cfRule>
  </conditionalFormatting>
  <conditionalFormatting sqref="O714">
    <cfRule type="cellIs" dxfId="9003" priority="36" operator="lessThan">
      <formula>0</formula>
    </cfRule>
  </conditionalFormatting>
  <conditionalFormatting sqref="O716:O719">
    <cfRule type="cellIs" dxfId="9002" priority="35" operator="lessThan">
      <formula>0</formula>
    </cfRule>
  </conditionalFormatting>
  <conditionalFormatting sqref="O718">
    <cfRule type="cellIs" dxfId="9001" priority="34" operator="lessThan">
      <formula>0</formula>
    </cfRule>
  </conditionalFormatting>
  <conditionalFormatting sqref="O466">
    <cfRule type="cellIs" dxfId="9000" priority="33" operator="lessThan">
      <formula>0</formula>
    </cfRule>
  </conditionalFormatting>
  <conditionalFormatting sqref="O505">
    <cfRule type="cellIs" dxfId="8999" priority="32" operator="lessThan">
      <formula>0</formula>
    </cfRule>
  </conditionalFormatting>
  <conditionalFormatting sqref="O513">
    <cfRule type="cellIs" dxfId="8998" priority="31" operator="lessThan">
      <formula>0</formula>
    </cfRule>
  </conditionalFormatting>
  <conditionalFormatting sqref="O522">
    <cfRule type="cellIs" dxfId="8997" priority="30" operator="lessThan">
      <formula>0</formula>
    </cfRule>
  </conditionalFormatting>
  <conditionalFormatting sqref="O530">
    <cfRule type="cellIs" dxfId="8996" priority="29" operator="lessThan">
      <formula>0</formula>
    </cfRule>
  </conditionalFormatting>
  <conditionalFormatting sqref="O538">
    <cfRule type="cellIs" dxfId="8995" priority="28" operator="lessThan">
      <formula>0</formula>
    </cfRule>
  </conditionalFormatting>
  <conditionalFormatting sqref="O553">
    <cfRule type="cellIs" dxfId="8994" priority="27" operator="lessThan">
      <formula>0</formula>
    </cfRule>
  </conditionalFormatting>
  <conditionalFormatting sqref="O561">
    <cfRule type="cellIs" dxfId="8993" priority="26" operator="lessThan">
      <formula>0</formula>
    </cfRule>
  </conditionalFormatting>
  <conditionalFormatting sqref="O590">
    <cfRule type="cellIs" dxfId="8992" priority="25" operator="lessThan">
      <formula>0</formula>
    </cfRule>
  </conditionalFormatting>
  <conditionalFormatting sqref="B720:N723">
    <cfRule type="cellIs" dxfId="8991" priority="21" operator="lessThan">
      <formula>0</formula>
    </cfRule>
  </conditionalFormatting>
  <conditionalFormatting sqref="I722:N722 P720:Q723">
    <cfRule type="cellIs" dxfId="8990" priority="20" operator="lessThan">
      <formula>0</formula>
    </cfRule>
  </conditionalFormatting>
  <conditionalFormatting sqref="O720:O723">
    <cfRule type="cellIs" dxfId="8989" priority="19" operator="lessThan">
      <formula>0</formula>
    </cfRule>
  </conditionalFormatting>
  <conditionalFormatting sqref="O722">
    <cfRule type="cellIs" dxfId="8988" priority="18" operator="lessThan">
      <formula>0</formula>
    </cfRule>
  </conditionalFormatting>
  <conditionalFormatting sqref="P655:P658">
    <cfRule type="cellIs" dxfId="8987" priority="17" operator="lessThan">
      <formula>0</formula>
    </cfRule>
  </conditionalFormatting>
  <conditionalFormatting sqref="P638:Q638 Q639:Q640">
    <cfRule type="cellIs" dxfId="8986" priority="16" operator="lessThan">
      <formula>0</formula>
    </cfRule>
  </conditionalFormatting>
  <conditionalFormatting sqref="B638">
    <cfRule type="cellIs" dxfId="8985" priority="15" operator="lessThan">
      <formula>0</formula>
    </cfRule>
  </conditionalFormatting>
  <conditionalFormatting sqref="P639:P640">
    <cfRule type="cellIs" dxfId="8984" priority="14" operator="lessThan">
      <formula>0</formula>
    </cfRule>
  </conditionalFormatting>
  <conditionalFormatting sqref="B639:O640">
    <cfRule type="expression" dxfId="8983" priority="11">
      <formula>B639/A639&gt;1</formula>
    </cfRule>
    <cfRule type="expression" dxfId="8982" priority="12">
      <formula>B639/A639&lt;1</formula>
    </cfRule>
  </conditionalFormatting>
  <conditionalFormatting sqref="B639:O640">
    <cfRule type="cellIs" dxfId="8981" priority="9" operator="lessThan">
      <formula>0</formula>
    </cfRule>
  </conditionalFormatting>
  <conditionalFormatting sqref="B491">
    <cfRule type="cellIs" dxfId="8980" priority="8" operator="lessThan">
      <formula>0</formula>
    </cfRule>
  </conditionalFormatting>
  <conditionalFormatting sqref="B492:N496">
    <cfRule type="cellIs" dxfId="8979" priority="7" operator="lessThan">
      <formula>0</formula>
    </cfRule>
  </conditionalFormatting>
  <conditionalFormatting sqref="B492:N496">
    <cfRule type="expression" dxfId="8978" priority="5">
      <formula>B492/A492&gt;1</formula>
    </cfRule>
    <cfRule type="expression" dxfId="8977" priority="6">
      <formula>B492/A492&lt;1</formula>
    </cfRule>
  </conditionalFormatting>
  <conditionalFormatting sqref="O492:O496">
    <cfRule type="cellIs" dxfId="8976" priority="4" operator="lessThan">
      <formula>0</formula>
    </cfRule>
  </conditionalFormatting>
  <conditionalFormatting sqref="O492:O496">
    <cfRule type="expression" dxfId="8975" priority="2">
      <formula>O492/N492&gt;1</formula>
    </cfRule>
    <cfRule type="expression" dxfId="8974" priority="3">
      <formula>O492/N492&lt;1</formula>
    </cfRule>
  </conditionalFormatting>
  <conditionalFormatting sqref="B357:O360">
    <cfRule type="cellIs" dxfId="8973"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4998B-38CC-4BF3-880D-2D49E293F242}">
  <sheetPr>
    <tabColor rgb="FFFF0000"/>
    <outlinePr summaryBelow="0" summaryRight="0"/>
  </sheetPr>
  <dimension ref="A1:DO723"/>
  <sheetViews>
    <sheetView topLeftCell="H336" zoomScaleNormal="100" workbookViewId="0">
      <selection activeCell="R353" sqref="R353"/>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301</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303</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304</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306</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 si="4">P119+P120+P121</f>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 si="7">P122</f>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 si="9">SUM(P123:P124)</f>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335</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356</v>
      </c>
      <c r="R347" s="134" t="s">
        <v>357</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8</v>
      </c>
      <c r="R348" s="133">
        <v>2022</v>
      </c>
    </row>
    <row r="349" spans="1:54">
      <c r="A349" s="84"/>
      <c r="B349" s="252" t="s">
        <v>11</v>
      </c>
      <c r="C349" s="252"/>
      <c r="D349" s="252"/>
      <c r="E349" s="252"/>
      <c r="F349" s="252"/>
      <c r="G349" s="252"/>
      <c r="H349" s="252"/>
      <c r="I349" s="252"/>
      <c r="J349" s="252"/>
      <c r="K349" s="252"/>
      <c r="L349" s="252"/>
      <c r="M349" s="252"/>
      <c r="N349" s="252"/>
      <c r="O349" s="115"/>
      <c r="P349" s="115"/>
      <c r="Q349" s="6"/>
      <c r="R349" s="3"/>
    </row>
    <row r="350" spans="1:54">
      <c r="B350" s="273" t="s">
        <v>292</v>
      </c>
      <c r="C350" s="273"/>
      <c r="D350" s="273"/>
      <c r="E350" s="273"/>
      <c r="F350" s="273"/>
      <c r="G350" s="273"/>
      <c r="H350" s="273"/>
      <c r="I350" s="273"/>
      <c r="J350" s="273"/>
      <c r="K350" s="273"/>
      <c r="L350" s="273"/>
      <c r="M350" s="273"/>
      <c r="N350" s="273"/>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8" t="str">
        <f t="shared" si="13"/>
        <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8" t="str">
        <f t="shared" si="13"/>
        <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 t="shared" si="13"/>
        <v/>
      </c>
      <c r="O353" s="8" t="str">
        <f t="shared" si="13"/>
        <v/>
      </c>
      <c r="P353" s="8" t="str">
        <f t="shared" si="13"/>
        <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t="str">
        <f t="shared" si="14"/>
        <v/>
      </c>
      <c r="M354" s="7" t="str">
        <f t="shared" si="14"/>
        <v/>
      </c>
      <c r="N354" s="8" t="str">
        <f>IFERROR(VLOOKUP($B$350,$4:$126,MATCH($R354&amp;"/"&amp;N$348,$2:$2,0),FALSE),IFERROR(VLOOKUP($B$350,$4:$126,MATCH($R353&amp;"/"&amp;N$348,$2:$2,0),FALSE),IFERROR(VLOOKUP($B$350,$4:$126,MATCH($R352&amp;"/"&amp;N$348,$2:$2,0),FALSE),IFERROR(VLOOKUP($B$350,$4:$126,MATCH($R351&amp;"/"&amp;N$348,$2:$2,0),FALSE),""))))</f>
        <v/>
      </c>
      <c r="O354" s="8" t="str">
        <f>IFERROR(VLOOKUP($B$350,$4:$126,MATCH($R354&amp;"/"&amp;O$348,$2:$2,0),FALSE),IFERROR(VLOOKUP($B$350,$4:$126,MATCH($R353&amp;"/"&amp;O$348,$2:$2,0),FALSE),IFERROR(VLOOKUP($B$350,$4:$126,MATCH($R352&amp;"/"&amp;O$348,$2:$2,0),FALSE),IFERROR(VLOOKUP($B$350,$4:$126,MATCH($R351&amp;"/"&amp;O$348,$2:$2,0),FALSE),""))))</f>
        <v/>
      </c>
      <c r="P354" s="8" t="str">
        <f>IFERROR(VLOOKUP($B$350,$4:$126,MATCH($R354&amp;"/"&amp;P$348,$2:$2,0),FALSE),IFERROR(VLOOKUP($B$350,$4:$126,MATCH($R353&amp;"/"&amp;P$348,$2:$2,0),FALSE),IFERROR(VLOOKUP($B$350,$4:$126,MATCH($R352&amp;"/"&amp;P$348,$2:$2,0),FALSE),IFERROR(VLOOKUP($B$350,$4:$126,MATCH($R351&amp;"/"&amp;P$348,$2:$2,0),FALSE),""))))</f>
        <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t="e">
        <f t="shared" si="15"/>
        <v>#VALUE!</v>
      </c>
      <c r="M355" s="12" t="e">
        <f t="shared" si="15"/>
        <v>#VALUE!</v>
      </c>
      <c r="N355" s="12" t="e">
        <f t="shared" si="15"/>
        <v>#VALUE!</v>
      </c>
      <c r="O355" s="12" t="e">
        <f t="shared" si="15"/>
        <v>#VALUE!</v>
      </c>
      <c r="P355" s="12" t="e">
        <f t="shared" ref="P355" si="16">+P354/P$402</f>
        <v>#VALUE!</v>
      </c>
      <c r="Q355" s="6"/>
      <c r="R355" s="11" t="s">
        <v>364</v>
      </c>
    </row>
    <row r="356" spans="2:18">
      <c r="B356" s="273" t="s">
        <v>293</v>
      </c>
      <c r="C356" s="273"/>
      <c r="D356" s="273"/>
      <c r="E356" s="273"/>
      <c r="F356" s="273"/>
      <c r="G356" s="273"/>
      <c r="H356" s="273"/>
      <c r="I356" s="273"/>
      <c r="J356" s="273"/>
      <c r="K356" s="273"/>
      <c r="L356" s="273"/>
      <c r="M356" s="273"/>
      <c r="N356" s="273"/>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t="str">
        <f t="shared" si="17"/>
        <v/>
      </c>
      <c r="N357" s="8" t="str">
        <f t="shared" si="17"/>
        <v/>
      </c>
      <c r="O357" s="8" t="str">
        <f t="shared" si="17"/>
        <v/>
      </c>
      <c r="P357" s="8" t="str">
        <f t="shared" si="17"/>
        <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t="str">
        <f t="shared" si="17"/>
        <v/>
      </c>
      <c r="N358" s="8" t="str">
        <f t="shared" si="17"/>
        <v/>
      </c>
      <c r="O358" s="8" t="str">
        <f t="shared" si="17"/>
        <v/>
      </c>
      <c r="P358" s="8" t="str">
        <f t="shared" si="17"/>
        <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 t="shared" si="17"/>
        <v/>
      </c>
      <c r="P359" s="8" t="str">
        <f t="shared" si="17"/>
        <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t="str">
        <f t="shared" si="18"/>
        <v/>
      </c>
      <c r="M360" s="8" t="str">
        <f t="shared" si="18"/>
        <v/>
      </c>
      <c r="N360" s="8" t="str">
        <f t="shared" si="18"/>
        <v/>
      </c>
      <c r="O360" s="8" t="str">
        <f t="shared" si="18"/>
        <v/>
      </c>
      <c r="P360" s="8" t="str">
        <f t="shared" si="18"/>
        <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t="e">
        <f t="shared" si="19"/>
        <v>#VALUE!</v>
      </c>
      <c r="M361" s="12" t="e">
        <f t="shared" si="19"/>
        <v>#VALUE!</v>
      </c>
      <c r="N361" s="12" t="e">
        <f t="shared" si="19"/>
        <v>#VALUE!</v>
      </c>
      <c r="O361" s="12" t="e">
        <f t="shared" si="19"/>
        <v>#VALUE!</v>
      </c>
      <c r="P361" s="12" t="e">
        <f t="shared" ref="P361" si="20">+P360/P$402</f>
        <v>#VALUE!</v>
      </c>
      <c r="Q361" s="6"/>
      <c r="R361" s="11" t="s">
        <v>364</v>
      </c>
    </row>
    <row r="362" spans="2:18">
      <c r="B362" s="273" t="s">
        <v>294</v>
      </c>
      <c r="C362" s="273"/>
      <c r="D362" s="273"/>
      <c r="E362" s="273"/>
      <c r="F362" s="273"/>
      <c r="G362" s="273"/>
      <c r="H362" s="273"/>
      <c r="I362" s="273"/>
      <c r="J362" s="273"/>
      <c r="K362" s="273"/>
      <c r="L362" s="273"/>
      <c r="M362" s="273"/>
      <c r="N362" s="273"/>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t="str">
        <f t="shared" si="21"/>
        <v/>
      </c>
      <c r="N363" s="8" t="str">
        <f t="shared" si="21"/>
        <v/>
      </c>
      <c r="O363" s="8" t="str">
        <f t="shared" si="21"/>
        <v/>
      </c>
      <c r="P363" s="8" t="str">
        <f t="shared" si="21"/>
        <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t="str">
        <f t="shared" si="21"/>
        <v/>
      </c>
      <c r="N364" s="8" t="str">
        <f t="shared" si="21"/>
        <v/>
      </c>
      <c r="O364" s="8" t="str">
        <f t="shared" si="21"/>
        <v/>
      </c>
      <c r="P364" s="8" t="str">
        <f t="shared" si="21"/>
        <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t="str">
        <f t="shared" si="21"/>
        <v/>
      </c>
      <c r="N365" s="8" t="str">
        <f t="shared" si="21"/>
        <v/>
      </c>
      <c r="O365" s="8" t="str">
        <f t="shared" si="21"/>
        <v/>
      </c>
      <c r="P365" s="8" t="str">
        <f t="shared" si="21"/>
        <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t="str">
        <f t="shared" si="22"/>
        <v/>
      </c>
      <c r="M366" s="8" t="str">
        <f t="shared" si="22"/>
        <v/>
      </c>
      <c r="N366" s="8" t="str">
        <f>IFERROR(VLOOKUP($B$362,$4:$126,MATCH($R366&amp;"/"&amp;N$348,$2:$2,0),FALSE),IFERROR(VLOOKUP($B$362,$4:$126,MATCH($R365&amp;"/"&amp;N$348,$2:$2,0),FALSE),IFERROR(VLOOKUP($B$362,$4:$126,MATCH($R364&amp;"/"&amp;N$348,$2:$2,0),FALSE),IFERROR(VLOOKUP($B$362,$4:$126,MATCH($R363&amp;"/"&amp;N$348,$2:$2,0),FALSE),""))))</f>
        <v/>
      </c>
      <c r="O366" s="8" t="str">
        <f>IFERROR(VLOOKUP($B$362,$4:$126,MATCH($R366&amp;"/"&amp;O$348,$2:$2,0),FALSE),IFERROR(VLOOKUP($B$362,$4:$126,MATCH($R365&amp;"/"&amp;O$348,$2:$2,0),FALSE),IFERROR(VLOOKUP($B$362,$4:$126,MATCH($R364&amp;"/"&amp;O$348,$2:$2,0),FALSE),IFERROR(VLOOKUP($B$362,$4:$126,MATCH($R363&amp;"/"&amp;O$348,$2:$2,0),FALSE),""))))</f>
        <v/>
      </c>
      <c r="P366" s="8" t="str">
        <f>IFERROR(VLOOKUP($B$362,$4:$126,MATCH($R366&amp;"/"&amp;P$348,$2:$2,0),FALSE),IFERROR(VLOOKUP($B$362,$4:$126,MATCH($R365&amp;"/"&amp;P$348,$2:$2,0),FALSE),IFERROR(VLOOKUP($B$362,$4:$126,MATCH($R364&amp;"/"&amp;P$348,$2:$2,0),FALSE),IFERROR(VLOOKUP($B$362,$4:$126,MATCH($R363&amp;"/"&amp;P$348,$2:$2,0),FALSE),""))))</f>
        <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t="e">
        <f t="shared" si="23"/>
        <v>#VALUE!</v>
      </c>
      <c r="M367" s="12" t="e">
        <f t="shared" si="23"/>
        <v>#VALUE!</v>
      </c>
      <c r="N367" s="12" t="e">
        <f t="shared" si="23"/>
        <v>#VALUE!</v>
      </c>
      <c r="O367" s="12" t="e">
        <f t="shared" si="23"/>
        <v>#VALUE!</v>
      </c>
      <c r="P367" s="12" t="e">
        <f t="shared" ref="P367" si="24">+P366/P$402</f>
        <v>#VALUE!</v>
      </c>
      <c r="Q367" s="6"/>
      <c r="R367" s="11" t="s">
        <v>364</v>
      </c>
    </row>
    <row r="368" spans="2:18">
      <c r="B368" s="273" t="s">
        <v>295</v>
      </c>
      <c r="C368" s="273"/>
      <c r="D368" s="273"/>
      <c r="E368" s="273"/>
      <c r="F368" s="273"/>
      <c r="G368" s="273"/>
      <c r="H368" s="273"/>
      <c r="I368" s="273"/>
      <c r="J368" s="273"/>
      <c r="K368" s="273"/>
      <c r="L368" s="273"/>
      <c r="M368" s="273"/>
      <c r="N368" s="273"/>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R372&amp;"/"&amp;N$348,$2:$2,0),FALSE),IFERROR(VLOOKUP($B$368,$4:$126,MATCH($R371&amp;"/"&amp;N$348,$2:$2,0),FALSE),IFERROR(VLOOKUP($B$368,$4:$126,MATCH($R370&amp;"/"&amp;N$348,$2:$2,0),FALSE),IFERROR(VLOOKUP($B$368,$4:$126,MATCH($R369&amp;"/"&amp;N$348,$2:$2,0),FALSE),""))))</f>
        <v/>
      </c>
      <c r="O372" s="8" t="str">
        <f>IFERROR(VLOOKUP($B$368,$4:$126,MATCH($R372&amp;"/"&amp;O$348,$2:$2,0),FALSE),IFERROR(VLOOKUP($B$368,$4:$126,MATCH($R371&amp;"/"&amp;O$348,$2:$2,0),FALSE),IFERROR(VLOOKUP($B$368,$4:$126,MATCH($R370&amp;"/"&amp;O$348,$2:$2,0),FALSE),IFERROR(VLOOKUP($B$368,$4:$126,MATCH($R369&amp;"/"&amp;O$348,$2:$2,0),FALSE),""))))</f>
        <v/>
      </c>
      <c r="P372" s="8" t="str">
        <f>IFERROR(VLOOKUP($B$368,$4:$126,MATCH($R372&amp;"/"&amp;P$348,$2:$2,0),FALSE),IFERROR(VLOOKUP($B$368,$4:$126,MATCH($R371&amp;"/"&amp;P$348,$2:$2,0),FALSE),IFERROR(VLOOKUP($B$368,$4:$126,MATCH($R370&amp;"/"&amp;P$348,$2:$2,0),FALSE),IFERROR(VLOOKUP($B$368,$4:$126,MATCH($R369&amp;"/"&amp;P$348,$2:$2,0),FALSE),""))))</f>
        <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si="27"/>
        <v>#VALUE!</v>
      </c>
      <c r="P373" s="12" t="e">
        <f t="shared" ref="P373" si="28">+P372/P$402</f>
        <v>#VALUE!</v>
      </c>
      <c r="Q373" s="6"/>
      <c r="R373" s="11" t="s">
        <v>364</v>
      </c>
    </row>
    <row r="374" spans="1:18">
      <c r="A374" s="84"/>
      <c r="B374" s="274" t="s">
        <v>296</v>
      </c>
      <c r="C374" s="274"/>
      <c r="D374" s="274"/>
      <c r="E374" s="274"/>
      <c r="F374" s="274"/>
      <c r="G374" s="274"/>
      <c r="H374" s="274"/>
      <c r="I374" s="274"/>
      <c r="J374" s="274"/>
      <c r="K374" s="274"/>
      <c r="L374" s="274"/>
      <c r="M374" s="274"/>
      <c r="N374" s="274"/>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t="str">
        <f t="shared" si="29"/>
        <v/>
      </c>
      <c r="N375" s="8" t="str">
        <f t="shared" si="29"/>
        <v/>
      </c>
      <c r="O375" s="8" t="str">
        <f t="shared" si="29"/>
        <v/>
      </c>
      <c r="P375" s="8" t="str">
        <f t="shared" si="29"/>
        <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t="str">
        <f t="shared" si="29"/>
        <v/>
      </c>
      <c r="N376" s="8" t="str">
        <f t="shared" si="29"/>
        <v/>
      </c>
      <c r="O376" s="8" t="str">
        <f t="shared" si="29"/>
        <v/>
      </c>
      <c r="P376" s="8" t="str">
        <f t="shared" si="29"/>
        <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t="str">
        <f t="shared" si="29"/>
        <v/>
      </c>
      <c r="N377" s="8" t="str">
        <f t="shared" si="29"/>
        <v/>
      </c>
      <c r="O377" s="8" t="str">
        <f t="shared" si="29"/>
        <v/>
      </c>
      <c r="P377" s="8" t="str">
        <f t="shared" si="29"/>
        <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t="str">
        <f t="shared" si="30"/>
        <v/>
      </c>
      <c r="M378" s="8" t="str">
        <f t="shared" si="30"/>
        <v/>
      </c>
      <c r="N378" s="8" t="str">
        <f>IFERROR(VLOOKUP($B$374,$4:$126,MATCH($R378&amp;"/"&amp;N$348,$2:$2,0),FALSE),IFERROR(VLOOKUP($B$374,$4:$126,MATCH($R377&amp;"/"&amp;N$348,$2:$2,0),FALSE),IFERROR(VLOOKUP($B$374,$4:$126,MATCH($R376&amp;"/"&amp;N$348,$2:$2,0),FALSE),IFERROR(VLOOKUP($B$374,$4:$126,MATCH($R375&amp;"/"&amp;N$348,$2:$2,0),FALSE),""))))</f>
        <v/>
      </c>
      <c r="O378" s="8" t="str">
        <f>IFERROR(VLOOKUP($B$374,$4:$126,MATCH($R378&amp;"/"&amp;O$348,$2:$2,0),FALSE),IFERROR(VLOOKUP($B$374,$4:$126,MATCH($R377&amp;"/"&amp;O$348,$2:$2,0),FALSE),IFERROR(VLOOKUP($B$374,$4:$126,MATCH($R376&amp;"/"&amp;O$348,$2:$2,0),FALSE),IFERROR(VLOOKUP($B$374,$4:$126,MATCH($R375&amp;"/"&amp;O$348,$2:$2,0),FALSE),""))))</f>
        <v/>
      </c>
      <c r="P378" s="8" t="str">
        <f>IFERROR(VLOOKUP($B$374,$4:$126,MATCH($R378&amp;"/"&amp;P$348,$2:$2,0),FALSE),IFERROR(VLOOKUP($B$374,$4:$126,MATCH($R377&amp;"/"&amp;P$348,$2:$2,0),FALSE),IFERROR(VLOOKUP($B$374,$4:$126,MATCH($R376&amp;"/"&amp;P$348,$2:$2,0),FALSE),IFERROR(VLOOKUP($B$374,$4:$126,MATCH($R375&amp;"/"&amp;P$348,$2:$2,0),FALSE),""))))</f>
        <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t="e">
        <f t="shared" si="31"/>
        <v>#VALUE!</v>
      </c>
      <c r="M379" s="12" t="e">
        <f t="shared" si="31"/>
        <v>#VALUE!</v>
      </c>
      <c r="N379" s="12" t="e">
        <f t="shared" si="31"/>
        <v>#VALUE!</v>
      </c>
      <c r="O379" s="12" t="e">
        <f t="shared" si="31"/>
        <v>#VALUE!</v>
      </c>
      <c r="P379" s="12" t="e">
        <f t="shared" ref="P379" si="32">+P378/P$402</f>
        <v>#VALUE!</v>
      </c>
      <c r="Q379" s="6"/>
      <c r="R379" s="11" t="s">
        <v>364</v>
      </c>
    </row>
    <row r="380" spans="1:18">
      <c r="B380" s="273" t="s">
        <v>297</v>
      </c>
      <c r="C380" s="273"/>
      <c r="D380" s="273"/>
      <c r="E380" s="273"/>
      <c r="F380" s="273"/>
      <c r="G380" s="273"/>
      <c r="H380" s="273"/>
      <c r="I380" s="273"/>
      <c r="J380" s="273"/>
      <c r="K380" s="273"/>
      <c r="L380" s="273"/>
      <c r="M380" s="273"/>
      <c r="N380" s="273"/>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t="str">
        <f t="shared" si="33"/>
        <v/>
      </c>
      <c r="N381" s="8" t="str">
        <f t="shared" si="33"/>
        <v/>
      </c>
      <c r="O381" s="8" t="str">
        <f t="shared" si="33"/>
        <v/>
      </c>
      <c r="P381" s="8" t="str">
        <f t="shared" si="33"/>
        <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t="str">
        <f t="shared" si="33"/>
        <v/>
      </c>
      <c r="N382" s="8" t="str">
        <f t="shared" si="33"/>
        <v/>
      </c>
      <c r="O382" s="8" t="str">
        <f t="shared" si="33"/>
        <v/>
      </c>
      <c r="P382" s="8" t="str">
        <f t="shared" si="33"/>
        <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t="str">
        <f t="shared" si="33"/>
        <v/>
      </c>
      <c r="N383" s="8" t="str">
        <f t="shared" si="33"/>
        <v/>
      </c>
      <c r="O383" s="8" t="str">
        <f t="shared" si="33"/>
        <v/>
      </c>
      <c r="P383" s="8" t="str">
        <f t="shared" si="33"/>
        <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t="str">
        <f t="shared" si="34"/>
        <v/>
      </c>
      <c r="M384" s="8" t="str">
        <f t="shared" si="34"/>
        <v/>
      </c>
      <c r="N384" s="8" t="str">
        <f>IFERROR(VLOOKUP($B$380,$4:$126,MATCH($R384&amp;"/"&amp;N$348,$2:$2,0),FALSE),IFERROR(VLOOKUP($B$380,$4:$126,MATCH($R383&amp;"/"&amp;N$348,$2:$2,0),FALSE),IFERROR(VLOOKUP($B$380,$4:$126,MATCH($R382&amp;"/"&amp;N$348,$2:$2,0),FALSE),IFERROR(VLOOKUP($B$380,$4:$126,MATCH($R381&amp;"/"&amp;N$348,$2:$2,0),FALSE),""))))</f>
        <v/>
      </c>
      <c r="O384" s="8" t="str">
        <f>IFERROR(VLOOKUP($B$380,$4:$126,MATCH($R384&amp;"/"&amp;O$348,$2:$2,0),FALSE),IFERROR(VLOOKUP($B$380,$4:$126,MATCH($R383&amp;"/"&amp;O$348,$2:$2,0),FALSE),IFERROR(VLOOKUP($B$380,$4:$126,MATCH($R382&amp;"/"&amp;O$348,$2:$2,0),FALSE),IFERROR(VLOOKUP($B$380,$4:$126,MATCH($R381&amp;"/"&amp;O$348,$2:$2,0),FALSE),""))))</f>
        <v/>
      </c>
      <c r="P384" s="8" t="str">
        <f>IFERROR(VLOOKUP($B$380,$4:$126,MATCH($R384&amp;"/"&amp;P$348,$2:$2,0),FALSE),IFERROR(VLOOKUP($B$380,$4:$126,MATCH($R383&amp;"/"&amp;P$348,$2:$2,0),FALSE),IFERROR(VLOOKUP($B$380,$4:$126,MATCH($R382&amp;"/"&amp;P$348,$2:$2,0),FALSE),IFERROR(VLOOKUP($B$380,$4:$126,MATCH($R381&amp;"/"&amp;P$348,$2:$2,0),FALSE),""))))</f>
        <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t="e">
        <f t="shared" si="35"/>
        <v>#VALUE!</v>
      </c>
      <c r="M385" s="12" t="e">
        <f t="shared" si="35"/>
        <v>#VALUE!</v>
      </c>
      <c r="N385" s="12" t="e">
        <f t="shared" si="35"/>
        <v>#VALUE!</v>
      </c>
      <c r="O385" s="12" t="e">
        <f t="shared" si="35"/>
        <v>#VALUE!</v>
      </c>
      <c r="P385" s="12" t="e">
        <f t="shared" ref="P385" si="36">+P384/P$402</f>
        <v>#VALUE!</v>
      </c>
      <c r="Q385" s="6"/>
      <c r="R385" s="11" t="s">
        <v>364</v>
      </c>
    </row>
    <row r="386" spans="1:18">
      <c r="B386" s="273" t="s">
        <v>298</v>
      </c>
      <c r="C386" s="273"/>
      <c r="D386" s="273"/>
      <c r="E386" s="273"/>
      <c r="F386" s="273"/>
      <c r="G386" s="273"/>
      <c r="H386" s="273"/>
      <c r="I386" s="273"/>
      <c r="J386" s="273"/>
      <c r="K386" s="273"/>
      <c r="L386" s="273"/>
      <c r="M386" s="273"/>
      <c r="N386" s="273"/>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t="str">
        <f t="shared" si="37"/>
        <v/>
      </c>
      <c r="N387" s="8" t="str">
        <f t="shared" si="37"/>
        <v/>
      </c>
      <c r="O387" s="8" t="str">
        <f t="shared" si="37"/>
        <v/>
      </c>
      <c r="P387" s="8" t="str">
        <f t="shared" si="37"/>
        <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t="str">
        <f t="shared" si="37"/>
        <v/>
      </c>
      <c r="N388" s="8" t="str">
        <f t="shared" si="37"/>
        <v/>
      </c>
      <c r="O388" s="8" t="str">
        <f t="shared" si="37"/>
        <v/>
      </c>
      <c r="P388" s="8" t="str">
        <f t="shared" si="37"/>
        <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t="str">
        <f t="shared" si="37"/>
        <v/>
      </c>
      <c r="N389" s="8" t="str">
        <f t="shared" si="37"/>
        <v/>
      </c>
      <c r="O389" s="8" t="str">
        <f t="shared" si="37"/>
        <v/>
      </c>
      <c r="P389" s="8" t="str">
        <f t="shared" si="37"/>
        <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t="str">
        <f t="shared" si="38"/>
        <v/>
      </c>
      <c r="M390" s="8" t="str">
        <f t="shared" si="38"/>
        <v/>
      </c>
      <c r="N390" s="8" t="str">
        <f>IFERROR(VLOOKUP($B$386,$4:$126,MATCH($R390&amp;"/"&amp;N$348,$2:$2,0),FALSE),IFERROR(VLOOKUP($B$386,$4:$126,MATCH($R389&amp;"/"&amp;N$348,$2:$2,0),FALSE),IFERROR(VLOOKUP($B$386,$4:$126,MATCH($R388&amp;"/"&amp;N$348,$2:$2,0),FALSE),IFERROR(VLOOKUP($B$386,$4:$126,MATCH($R387&amp;"/"&amp;N$348,$2:$2,0),FALSE),""))))</f>
        <v/>
      </c>
      <c r="O390" s="8" t="str">
        <f>IFERROR(VLOOKUP($B$386,$4:$126,MATCH($R390&amp;"/"&amp;O$348,$2:$2,0),FALSE),IFERROR(VLOOKUP($B$386,$4:$126,MATCH($R389&amp;"/"&amp;O$348,$2:$2,0),FALSE),IFERROR(VLOOKUP($B$386,$4:$126,MATCH($R388&amp;"/"&amp;O$348,$2:$2,0),FALSE),IFERROR(VLOOKUP($B$386,$4:$126,MATCH($R387&amp;"/"&amp;O$348,$2:$2,0),FALSE),""))))</f>
        <v/>
      </c>
      <c r="P390" s="8" t="str">
        <f>IFERROR(VLOOKUP($B$386,$4:$126,MATCH($R390&amp;"/"&amp;P$348,$2:$2,0),FALSE),IFERROR(VLOOKUP($B$386,$4:$126,MATCH($R389&amp;"/"&amp;P$348,$2:$2,0),FALSE),IFERROR(VLOOKUP($B$386,$4:$126,MATCH($R388&amp;"/"&amp;P$348,$2:$2,0),FALSE),IFERROR(VLOOKUP($B$386,$4:$126,MATCH($R387&amp;"/"&amp;P$348,$2:$2,0),FALSE),""))))</f>
        <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t="e">
        <f t="shared" si="39"/>
        <v>#VALUE!</v>
      </c>
      <c r="M391" s="12" t="e">
        <f t="shared" si="39"/>
        <v>#VALUE!</v>
      </c>
      <c r="N391" s="12" t="e">
        <f t="shared" si="39"/>
        <v>#VALUE!</v>
      </c>
      <c r="O391" s="12" t="e">
        <f t="shared" si="39"/>
        <v>#VALUE!</v>
      </c>
      <c r="P391" s="12" t="e">
        <f t="shared" ref="P391" si="40">+P390/P$402</f>
        <v>#VALUE!</v>
      </c>
      <c r="Q391" s="6"/>
      <c r="R391" s="11" t="s">
        <v>364</v>
      </c>
    </row>
    <row r="392" spans="1:18">
      <c r="A392" s="84"/>
      <c r="B392" s="274" t="s">
        <v>299</v>
      </c>
      <c r="C392" s="274"/>
      <c r="D392" s="274"/>
      <c r="E392" s="274"/>
      <c r="F392" s="274"/>
      <c r="G392" s="274"/>
      <c r="H392" s="274"/>
      <c r="I392" s="274"/>
      <c r="J392" s="274"/>
      <c r="K392" s="274"/>
      <c r="L392" s="274"/>
      <c r="M392" s="274"/>
      <c r="N392" s="274"/>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t="str">
        <f t="shared" si="41"/>
        <v/>
      </c>
      <c r="N393" s="8" t="str">
        <f t="shared" si="41"/>
        <v/>
      </c>
      <c r="O393" s="8" t="str">
        <f t="shared" si="41"/>
        <v/>
      </c>
      <c r="P393" s="8" t="str">
        <f t="shared" si="41"/>
        <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t="str">
        <f t="shared" si="41"/>
        <v/>
      </c>
      <c r="N394" s="8" t="str">
        <f t="shared" si="41"/>
        <v/>
      </c>
      <c r="O394" s="8" t="str">
        <f t="shared" si="41"/>
        <v/>
      </c>
      <c r="P394" s="8" t="str">
        <f t="shared" si="41"/>
        <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t="str">
        <f t="shared" si="41"/>
        <v/>
      </c>
      <c r="N395" s="8" t="str">
        <f t="shared" si="41"/>
        <v/>
      </c>
      <c r="O395" s="8" t="str">
        <f t="shared" si="41"/>
        <v/>
      </c>
      <c r="P395" s="8" t="str">
        <f t="shared" si="41"/>
        <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t="str">
        <f t="shared" si="42"/>
        <v/>
      </c>
      <c r="M396" s="8" t="str">
        <f t="shared" si="42"/>
        <v/>
      </c>
      <c r="N396" s="8" t="str">
        <f>IFERROR(VLOOKUP($B$392,$4:$126,MATCH($R396&amp;"/"&amp;N$348,$2:$2,0),FALSE),IFERROR(VLOOKUP($B$392,$4:$126,MATCH($R395&amp;"/"&amp;N$348,$2:$2,0),FALSE),IFERROR(VLOOKUP($B$392,$4:$126,MATCH($R394&amp;"/"&amp;N$348,$2:$2,0),FALSE),IFERROR(VLOOKUP($B$392,$4:$126,MATCH($R393&amp;"/"&amp;N$348,$2:$2,0),FALSE),""))))</f>
        <v/>
      </c>
      <c r="O396" s="8" t="str">
        <f>IFERROR(VLOOKUP($B$392,$4:$126,MATCH($R396&amp;"/"&amp;O$348,$2:$2,0),FALSE),IFERROR(VLOOKUP($B$392,$4:$126,MATCH($R395&amp;"/"&amp;O$348,$2:$2,0),FALSE),IFERROR(VLOOKUP($B$392,$4:$126,MATCH($R394&amp;"/"&amp;O$348,$2:$2,0),FALSE),IFERROR(VLOOKUP($B$392,$4:$126,MATCH($R393&amp;"/"&amp;O$348,$2:$2,0),FALSE),""))))</f>
        <v/>
      </c>
      <c r="P396" s="8" t="str">
        <f>IFERROR(VLOOKUP($B$392,$4:$126,MATCH($R396&amp;"/"&amp;P$348,$2:$2,0),FALSE),IFERROR(VLOOKUP($B$392,$4:$126,MATCH($R395&amp;"/"&amp;P$348,$2:$2,0),FALSE),IFERROR(VLOOKUP($B$392,$4:$126,MATCH($R394&amp;"/"&amp;P$348,$2:$2,0),FALSE),IFERROR(VLOOKUP($B$392,$4:$126,MATCH($R393&amp;"/"&amp;P$348,$2:$2,0),FALSE),""))))</f>
        <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t="e">
        <f t="shared" si="43"/>
        <v>#VALUE!</v>
      </c>
      <c r="M397" s="12" t="e">
        <f t="shared" si="43"/>
        <v>#VALUE!</v>
      </c>
      <c r="N397" s="12" t="e">
        <f>+N396/N$402</f>
        <v>#VALUE!</v>
      </c>
      <c r="O397" s="12" t="e">
        <f>+O396/O$402</f>
        <v>#VALUE!</v>
      </c>
      <c r="P397" s="12" t="e">
        <f>+P396/P$402</f>
        <v>#VALUE!</v>
      </c>
      <c r="Q397" s="6"/>
      <c r="R397" s="11" t="s">
        <v>364</v>
      </c>
    </row>
    <row r="398" spans="1:18">
      <c r="B398" s="252" t="s">
        <v>300</v>
      </c>
      <c r="C398" s="252"/>
      <c r="D398" s="252"/>
      <c r="E398" s="252"/>
      <c r="F398" s="252"/>
      <c r="G398" s="252"/>
      <c r="H398" s="252"/>
      <c r="I398" s="252"/>
      <c r="J398" s="252"/>
      <c r="K398" s="252"/>
      <c r="L398" s="252"/>
      <c r="M398" s="252"/>
      <c r="N398" s="252"/>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t="str">
        <f t="shared" si="44"/>
        <v/>
      </c>
      <c r="N399" s="8" t="str">
        <f t="shared" si="44"/>
        <v/>
      </c>
      <c r="O399" s="8" t="str">
        <f t="shared" si="44"/>
        <v/>
      </c>
      <c r="P399" s="8" t="str">
        <f t="shared" si="44"/>
        <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t="str">
        <f t="shared" si="44"/>
        <v/>
      </c>
      <c r="N400" s="8" t="str">
        <f t="shared" si="44"/>
        <v/>
      </c>
      <c r="O400" s="8" t="str">
        <f t="shared" si="44"/>
        <v/>
      </c>
      <c r="P400" s="8" t="str">
        <f t="shared" si="44"/>
        <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t="str">
        <f t="shared" si="44"/>
        <v/>
      </c>
      <c r="N401" s="8" t="str">
        <f t="shared" si="44"/>
        <v/>
      </c>
      <c r="O401" s="8" t="str">
        <f t="shared" si="44"/>
        <v/>
      </c>
      <c r="P401" s="8" t="str">
        <f t="shared" si="44"/>
        <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t="str">
        <f t="shared" si="45"/>
        <v/>
      </c>
      <c r="M402" s="8" t="str">
        <f t="shared" si="45"/>
        <v/>
      </c>
      <c r="N402" s="8" t="str">
        <f>IFERROR(VLOOKUP($B$398,$4:$126,MATCH($R402&amp;"/"&amp;N$348,$2:$2,0),FALSE),IFERROR(VLOOKUP($B$398,$4:$126,MATCH($R401&amp;"/"&amp;N$348,$2:$2,0),FALSE),IFERROR(VLOOKUP($B$398,$4:$126,MATCH($R400&amp;"/"&amp;N$348,$2:$2,0),FALSE),IFERROR(VLOOKUP($B$398,$4:$126,MATCH($R399&amp;"/"&amp;N$348,$2:$2,0),FALSE),""))))</f>
        <v/>
      </c>
      <c r="O402" s="8" t="str">
        <f>IFERROR(VLOOKUP($B$398,$4:$126,MATCH($R402&amp;"/"&amp;O$348,$2:$2,0),FALSE),IFERROR(VLOOKUP($B$398,$4:$126,MATCH($R401&amp;"/"&amp;O$348,$2:$2,0),FALSE),IFERROR(VLOOKUP($B$398,$4:$126,MATCH($R400&amp;"/"&amp;O$348,$2:$2,0),FALSE),IFERROR(VLOOKUP($B$398,$4:$126,MATCH($R399&amp;"/"&amp;O$348,$2:$2,0),FALSE),""))))</f>
        <v/>
      </c>
      <c r="P402" s="8" t="str">
        <f>IFERROR(VLOOKUP($B$398,$4:$126,MATCH($R402&amp;"/"&amp;P$348,$2:$2,0),FALSE),IFERROR(VLOOKUP($B$398,$4:$126,MATCH($R401&amp;"/"&amp;P$348,$2:$2,0),FALSE),IFERROR(VLOOKUP($B$398,$4:$126,MATCH($R400&amp;"/"&amp;P$348,$2:$2,0),FALSE),IFERROR(VLOOKUP($B$398,$4:$126,MATCH($R399&amp;"/"&amp;P$348,$2:$2,0),FALSE),""))))</f>
        <v/>
      </c>
      <c r="Q402" s="6"/>
      <c r="R402" s="9" t="s">
        <v>15</v>
      </c>
    </row>
    <row r="403" spans="1:18">
      <c r="B403" s="269" t="s">
        <v>1</v>
      </c>
      <c r="C403" s="269"/>
      <c r="D403" s="269"/>
      <c r="E403" s="269"/>
      <c r="F403" s="269"/>
      <c r="G403" s="269"/>
      <c r="H403" s="269"/>
      <c r="I403" s="269"/>
      <c r="J403" s="269"/>
      <c r="K403" s="269"/>
      <c r="L403" s="269"/>
      <c r="M403" s="269"/>
      <c r="N403" s="269"/>
      <c r="O403" s="117"/>
      <c r="P403" s="117"/>
    </row>
    <row r="404" spans="1:18">
      <c r="B404" s="270" t="s">
        <v>302</v>
      </c>
      <c r="C404" s="270"/>
      <c r="D404" s="270"/>
      <c r="E404" s="270"/>
      <c r="F404" s="270"/>
      <c r="G404" s="270"/>
      <c r="H404" s="270"/>
      <c r="I404" s="270"/>
      <c r="J404" s="270"/>
      <c r="K404" s="270"/>
      <c r="L404" s="270"/>
      <c r="M404" s="270"/>
      <c r="N404" s="270"/>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t="str">
        <f t="shared" si="46"/>
        <v/>
      </c>
      <c r="N405" s="8" t="str">
        <f t="shared" si="46"/>
        <v/>
      </c>
      <c r="O405" s="8" t="str">
        <f t="shared" si="46"/>
        <v/>
      </c>
      <c r="P405" s="8" t="str">
        <f t="shared" si="46"/>
        <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t="str">
        <f t="shared" si="46"/>
        <v/>
      </c>
      <c r="N406" s="8" t="str">
        <f t="shared" si="46"/>
        <v/>
      </c>
      <c r="O406" s="8" t="str">
        <f t="shared" si="46"/>
        <v/>
      </c>
      <c r="P406" s="8" t="str">
        <f t="shared" si="46"/>
        <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t="str">
        <f t="shared" si="46"/>
        <v/>
      </c>
      <c r="N407" s="8" t="str">
        <f t="shared" si="46"/>
        <v/>
      </c>
      <c r="O407" s="8" t="str">
        <f t="shared" si="46"/>
        <v/>
      </c>
      <c r="P407" s="8" t="str">
        <f t="shared" si="46"/>
        <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t="str">
        <f t="shared" si="47"/>
        <v/>
      </c>
      <c r="M408" s="8" t="str">
        <f t="shared" si="47"/>
        <v/>
      </c>
      <c r="N408" s="8" t="str">
        <f>IFERROR(VLOOKUP($B$404,$4:$126,MATCH($R408&amp;"/"&amp;N$348,$2:$2,0),FALSE),IFERROR(VLOOKUP($B$404,$4:$126,MATCH($R407&amp;"/"&amp;N$348,$2:$2,0),FALSE),IFERROR(VLOOKUP($B$404,$4:$126,MATCH($R406&amp;"/"&amp;N$348,$2:$2,0),FALSE),IFERROR(VLOOKUP($B$404,$4:$126,MATCH($R405&amp;"/"&amp;N$348,$2:$2,0),FALSE),""))))</f>
        <v/>
      </c>
      <c r="O408" s="8" t="str">
        <f>IFERROR(VLOOKUP($B$404,$4:$126,MATCH($R408&amp;"/"&amp;O$348,$2:$2,0),FALSE),IFERROR(VLOOKUP($B$404,$4:$126,MATCH($R407&amp;"/"&amp;O$348,$2:$2,0),FALSE),IFERROR(VLOOKUP($B$404,$4:$126,MATCH($R406&amp;"/"&amp;O$348,$2:$2,0),FALSE),IFERROR(VLOOKUP($B$404,$4:$126,MATCH($R405&amp;"/"&amp;O$348,$2:$2,0),FALSE),""))))</f>
        <v/>
      </c>
      <c r="P408" s="8" t="str">
        <f>IFERROR(VLOOKUP($B$404,$4:$126,MATCH($R408&amp;"/"&amp;P$348,$2:$2,0),FALSE),IFERROR(VLOOKUP($B$404,$4:$126,MATCH($R407&amp;"/"&amp;P$348,$2:$2,0),FALSE),IFERROR(VLOOKUP($B$404,$4:$126,MATCH($R406&amp;"/"&amp;P$348,$2:$2,0),FALSE),IFERROR(VLOOKUP($B$404,$4:$126,MATCH($R405&amp;"/"&amp;P$348,$2:$2,0),FALSE),""))))</f>
        <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t="e">
        <f t="shared" si="48"/>
        <v>#VALUE!</v>
      </c>
      <c r="M409" s="12" t="e">
        <f t="shared" si="48"/>
        <v>#VALUE!</v>
      </c>
      <c r="N409" s="12" t="e">
        <f>+N408/N$402</f>
        <v>#VALUE!</v>
      </c>
      <c r="O409" s="12" t="e">
        <f>+O408/O$402</f>
        <v>#VALUE!</v>
      </c>
      <c r="P409" s="12" t="e">
        <f>+P408/P$402</f>
        <v>#VALUE!</v>
      </c>
      <c r="Q409" s="6"/>
      <c r="R409" s="11" t="s">
        <v>364</v>
      </c>
    </row>
    <row r="410" spans="1:18">
      <c r="A410" s="84"/>
      <c r="B410" s="270" t="s">
        <v>305</v>
      </c>
      <c r="C410" s="270"/>
      <c r="D410" s="270"/>
      <c r="E410" s="270"/>
      <c r="F410" s="270"/>
      <c r="G410" s="270"/>
      <c r="H410" s="270"/>
      <c r="I410" s="270"/>
      <c r="J410" s="270"/>
      <c r="K410" s="270"/>
      <c r="L410" s="270"/>
      <c r="M410" s="270"/>
      <c r="N410" s="270"/>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t="str">
        <f t="shared" si="49"/>
        <v/>
      </c>
      <c r="N411" s="8" t="str">
        <f t="shared" si="49"/>
        <v/>
      </c>
      <c r="O411" s="8" t="str">
        <f t="shared" si="49"/>
        <v/>
      </c>
      <c r="P411" s="8" t="str">
        <f t="shared" si="49"/>
        <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t="str">
        <f t="shared" si="49"/>
        <v/>
      </c>
      <c r="N412" s="8" t="str">
        <f t="shared" si="49"/>
        <v/>
      </c>
      <c r="O412" s="8" t="str">
        <f t="shared" si="49"/>
        <v/>
      </c>
      <c r="P412" s="8" t="str">
        <f t="shared" si="49"/>
        <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t="str">
        <f t="shared" si="49"/>
        <v/>
      </c>
      <c r="N413" s="8" t="str">
        <f t="shared" si="49"/>
        <v/>
      </c>
      <c r="O413" s="8" t="str">
        <f t="shared" si="49"/>
        <v/>
      </c>
      <c r="P413" s="8" t="str">
        <f t="shared" si="49"/>
        <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t="str">
        <f t="shared" si="50"/>
        <v/>
      </c>
      <c r="M414" s="8" t="str">
        <f t="shared" si="50"/>
        <v/>
      </c>
      <c r="N414" s="8" t="str">
        <f>IFERROR(VLOOKUP($B$410,$4:$126,MATCH($R414&amp;"/"&amp;N$348,$2:$2,0),FALSE),IFERROR(VLOOKUP($B$410,$4:$126,MATCH($R413&amp;"/"&amp;N$348,$2:$2,0),FALSE),IFERROR(VLOOKUP($B$410,$4:$126,MATCH($R412&amp;"/"&amp;N$348,$2:$2,0),FALSE),IFERROR(VLOOKUP($B$410,$4:$126,MATCH($R411&amp;"/"&amp;N$348,$2:$2,0),FALSE),""))))</f>
        <v/>
      </c>
      <c r="O414" s="8" t="str">
        <f>IFERROR(VLOOKUP($B$410,$4:$126,MATCH($R414&amp;"/"&amp;O$348,$2:$2,0),FALSE),IFERROR(VLOOKUP($B$410,$4:$126,MATCH($R413&amp;"/"&amp;O$348,$2:$2,0),FALSE),IFERROR(VLOOKUP($B$410,$4:$126,MATCH($R412&amp;"/"&amp;O$348,$2:$2,0),FALSE),IFERROR(VLOOKUP($B$410,$4:$126,MATCH($R411&amp;"/"&amp;O$348,$2:$2,0),FALSE),""))))</f>
        <v/>
      </c>
      <c r="P414" s="8" t="str">
        <f>IFERROR(VLOOKUP($B$410,$4:$126,MATCH($R414&amp;"/"&amp;P$348,$2:$2,0),FALSE),IFERROR(VLOOKUP($B$410,$4:$126,MATCH($R413&amp;"/"&amp;P$348,$2:$2,0),FALSE),IFERROR(VLOOKUP($B$410,$4:$126,MATCH($R412&amp;"/"&amp;P$348,$2:$2,0),FALSE),IFERROR(VLOOKUP($B$410,$4:$126,MATCH($R411&amp;"/"&amp;P$348,$2:$2,0),FALSE),""))))</f>
        <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t="e">
        <f t="shared" si="51"/>
        <v>#VALUE!</v>
      </c>
      <c r="M415" s="12" t="e">
        <f t="shared" si="51"/>
        <v>#VALUE!</v>
      </c>
      <c r="N415" s="12" t="e">
        <f>+N414/N$402</f>
        <v>#VALUE!</v>
      </c>
      <c r="O415" s="12" t="e">
        <f>+O414/O$402</f>
        <v>#VALUE!</v>
      </c>
      <c r="P415" s="12" t="e">
        <f>+P414/P$402</f>
        <v>#VALUE!</v>
      </c>
      <c r="Q415" s="6"/>
      <c r="R415" s="11" t="s">
        <v>364</v>
      </c>
    </row>
    <row r="416" spans="1:18">
      <c r="B416" s="275" t="s">
        <v>2</v>
      </c>
      <c r="C416" s="275"/>
      <c r="D416" s="275"/>
      <c r="E416" s="275"/>
      <c r="F416" s="275"/>
      <c r="G416" s="275"/>
      <c r="H416" s="275"/>
      <c r="I416" s="275"/>
      <c r="J416" s="275"/>
      <c r="K416" s="275"/>
      <c r="L416" s="275"/>
      <c r="M416" s="275"/>
      <c r="N416" s="275"/>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t="str">
        <f t="shared" si="52"/>
        <v/>
      </c>
      <c r="N417" s="8" t="str">
        <f t="shared" si="52"/>
        <v/>
      </c>
      <c r="O417" s="8" t="str">
        <f t="shared" si="52"/>
        <v/>
      </c>
      <c r="P417" s="8" t="str">
        <f t="shared" si="52"/>
        <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t="str">
        <f t="shared" si="52"/>
        <v/>
      </c>
      <c r="N418" s="8" t="str">
        <f t="shared" si="52"/>
        <v/>
      </c>
      <c r="O418" s="8" t="str">
        <f t="shared" si="52"/>
        <v/>
      </c>
      <c r="P418" s="8" t="str">
        <f t="shared" si="52"/>
        <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t="str">
        <f t="shared" si="52"/>
        <v/>
      </c>
      <c r="N419" s="8" t="str">
        <f t="shared" si="52"/>
        <v/>
      </c>
      <c r="O419" s="8" t="str">
        <f t="shared" si="52"/>
        <v/>
      </c>
      <c r="P419" s="8" t="str">
        <f t="shared" si="52"/>
        <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t="str">
        <f t="shared" si="53"/>
        <v/>
      </c>
      <c r="M420" s="8" t="str">
        <f t="shared" si="53"/>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t="e">
        <f t="shared" si="54"/>
        <v>#VALUE!</v>
      </c>
      <c r="M421" s="12" t="e">
        <f t="shared" si="54"/>
        <v>#VALUE!</v>
      </c>
      <c r="N421" s="12" t="e">
        <f>+N420/N$402</f>
        <v>#VALUE!</v>
      </c>
      <c r="O421" s="12" t="e">
        <f>+O420/O$402</f>
        <v>#VALUE!</v>
      </c>
      <c r="P421" s="12" t="e">
        <f>+P420/P$402</f>
        <v>#VALUE!</v>
      </c>
      <c r="Q421" s="6"/>
      <c r="R421" s="11" t="s">
        <v>364</v>
      </c>
    </row>
    <row r="422" spans="2:18">
      <c r="B422" s="270" t="s">
        <v>3</v>
      </c>
      <c r="C422" s="270"/>
      <c r="D422" s="270"/>
      <c r="E422" s="270"/>
      <c r="F422" s="270"/>
      <c r="G422" s="270"/>
      <c r="H422" s="270"/>
      <c r="I422" s="270"/>
      <c r="J422" s="270"/>
      <c r="K422" s="270"/>
      <c r="L422" s="270"/>
      <c r="M422" s="270"/>
      <c r="N422" s="270"/>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t="str">
        <f t="shared" si="55"/>
        <v/>
      </c>
      <c r="N423" s="8" t="str">
        <f t="shared" si="55"/>
        <v/>
      </c>
      <c r="O423" s="8" t="str">
        <f t="shared" si="55"/>
        <v/>
      </c>
      <c r="P423" s="8" t="str">
        <f t="shared" si="55"/>
        <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t="str">
        <f t="shared" si="55"/>
        <v/>
      </c>
      <c r="N424" s="8" t="str">
        <f t="shared" si="55"/>
        <v/>
      </c>
      <c r="O424" s="8" t="str">
        <f t="shared" si="55"/>
        <v/>
      </c>
      <c r="P424" s="8" t="str">
        <f t="shared" si="55"/>
        <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t="str">
        <f t="shared" si="55"/>
        <v/>
      </c>
      <c r="N425" s="8" t="str">
        <f t="shared" si="55"/>
        <v/>
      </c>
      <c r="O425" s="8" t="str">
        <f t="shared" si="55"/>
        <v/>
      </c>
      <c r="P425" s="8" t="str">
        <f t="shared" si="55"/>
        <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t="str">
        <f t="shared" si="56"/>
        <v/>
      </c>
      <c r="M426" s="8" t="str">
        <f t="shared" si="56"/>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t="e">
        <f t="shared" si="57"/>
        <v>#VALUE!</v>
      </c>
      <c r="M427" s="12" t="e">
        <f t="shared" si="57"/>
        <v>#VALUE!</v>
      </c>
      <c r="N427" s="12" t="e">
        <f>+N426/N$402</f>
        <v>#VALUE!</v>
      </c>
      <c r="O427" s="12" t="e">
        <f>+O426/O$402</f>
        <v>#VALUE!</v>
      </c>
      <c r="P427" s="12" t="e">
        <f>+P426/P$402</f>
        <v>#VALUE!</v>
      </c>
      <c r="Q427" s="6"/>
      <c r="R427" s="11" t="s">
        <v>364</v>
      </c>
    </row>
    <row r="428" spans="2:18">
      <c r="B428" s="270" t="s">
        <v>4</v>
      </c>
      <c r="C428" s="270"/>
      <c r="D428" s="270"/>
      <c r="E428" s="270"/>
      <c r="F428" s="270"/>
      <c r="G428" s="270"/>
      <c r="H428" s="270"/>
      <c r="I428" s="270"/>
      <c r="J428" s="270"/>
      <c r="K428" s="270"/>
      <c r="L428" s="270"/>
      <c r="M428" s="270"/>
      <c r="N428" s="270"/>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t="str">
        <f t="shared" si="58"/>
        <v/>
      </c>
      <c r="N429" s="8" t="str">
        <f t="shared" si="58"/>
        <v/>
      </c>
      <c r="O429" s="8" t="str">
        <f t="shared" si="58"/>
        <v/>
      </c>
      <c r="P429" s="8" t="str">
        <f t="shared" si="58"/>
        <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t="str">
        <f t="shared" si="58"/>
        <v/>
      </c>
      <c r="N430" s="8" t="str">
        <f t="shared" si="58"/>
        <v/>
      </c>
      <c r="O430" s="8" t="str">
        <f t="shared" si="58"/>
        <v/>
      </c>
      <c r="P430" s="8" t="str">
        <f t="shared" si="58"/>
        <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t="str">
        <f t="shared" si="58"/>
        <v/>
      </c>
      <c r="N431" s="8" t="str">
        <f t="shared" si="58"/>
        <v/>
      </c>
      <c r="O431" s="8" t="str">
        <f t="shared" si="58"/>
        <v/>
      </c>
      <c r="P431" s="8" t="str">
        <f t="shared" si="58"/>
        <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t="str">
        <f t="shared" si="59"/>
        <v/>
      </c>
      <c r="M432" s="8" t="str">
        <f t="shared" si="59"/>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t="e">
        <f t="shared" si="60"/>
        <v>#VALUE!</v>
      </c>
      <c r="M433" s="13" t="e">
        <f t="shared" si="60"/>
        <v>#VALUE!</v>
      </c>
      <c r="N433" s="13" t="e">
        <f t="shared" si="60"/>
        <v>#VALUE!</v>
      </c>
      <c r="O433" s="13" t="e">
        <f t="shared" si="60"/>
        <v>#VALUE!</v>
      </c>
      <c r="P433" s="13" t="e">
        <f t="shared" ref="P433" si="61">+P432/P$457</f>
        <v>#VALUE!</v>
      </c>
      <c r="Q433" s="6"/>
      <c r="R433" s="14" t="s">
        <v>16</v>
      </c>
    </row>
    <row r="434" spans="1:18">
      <c r="A434" s="84"/>
      <c r="B434" s="270" t="s">
        <v>307</v>
      </c>
      <c r="C434" s="270"/>
      <c r="D434" s="270"/>
      <c r="E434" s="270"/>
      <c r="F434" s="270"/>
      <c r="G434" s="270"/>
      <c r="H434" s="270"/>
      <c r="I434" s="270"/>
      <c r="J434" s="270"/>
      <c r="K434" s="270"/>
      <c r="L434" s="270"/>
      <c r="M434" s="270"/>
      <c r="N434" s="270"/>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t="str">
        <f t="shared" si="62"/>
        <v/>
      </c>
      <c r="N435" s="8" t="str">
        <f t="shared" si="62"/>
        <v/>
      </c>
      <c r="O435" s="8" t="str">
        <f t="shared" si="62"/>
        <v/>
      </c>
      <c r="P435" s="8" t="str">
        <f t="shared" si="62"/>
        <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t="str">
        <f t="shared" si="62"/>
        <v/>
      </c>
      <c r="N436" s="8" t="str">
        <f t="shared" si="62"/>
        <v/>
      </c>
      <c r="O436" s="8" t="str">
        <f t="shared" si="62"/>
        <v/>
      </c>
      <c r="P436" s="8" t="str">
        <f t="shared" si="62"/>
        <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t="str">
        <f t="shared" si="62"/>
        <v/>
      </c>
      <c r="N437" s="8" t="str">
        <f t="shared" si="62"/>
        <v/>
      </c>
      <c r="O437" s="8" t="str">
        <f t="shared" si="62"/>
        <v/>
      </c>
      <c r="P437" s="8" t="str">
        <f t="shared" si="62"/>
        <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t="str">
        <f t="shared" si="63"/>
        <v/>
      </c>
      <c r="M438" s="8" t="str">
        <f t="shared" si="63"/>
        <v/>
      </c>
      <c r="N438" s="8" t="str">
        <f>IFERROR(VLOOKUP($B$434,$4:$126,MATCH($R438&amp;"/"&amp;N$348,$2:$2,0),FALSE),IFERROR(VLOOKUP($B$434,$4:$126,MATCH($R437&amp;"/"&amp;N$348,$2:$2,0),FALSE),IFERROR(VLOOKUP($B$434,$4:$126,MATCH($R436&amp;"/"&amp;N$348,$2:$2,0),FALSE),IFERROR(VLOOKUP($B$434,$4:$126,MATCH($R435&amp;"/"&amp;N$348,$2:$2,0),FALSE),""))))</f>
        <v/>
      </c>
      <c r="O438" s="8" t="str">
        <f>IFERROR(VLOOKUP($B$434,$4:$126,MATCH($R438&amp;"/"&amp;O$348,$2:$2,0),FALSE),IFERROR(VLOOKUP($B$434,$4:$126,MATCH($R437&amp;"/"&amp;O$348,$2:$2,0),FALSE),IFERROR(VLOOKUP($B$434,$4:$126,MATCH($R436&amp;"/"&amp;O$348,$2:$2,0),FALSE),IFERROR(VLOOKUP($B$434,$4:$126,MATCH($R435&amp;"/"&amp;O$348,$2:$2,0),FALSE),""))))</f>
        <v/>
      </c>
      <c r="P438" s="8" t="str">
        <f>IFERROR(VLOOKUP($B$434,$4:$126,MATCH($R438&amp;"/"&amp;P$348,$2:$2,0),FALSE),IFERROR(VLOOKUP($B$434,$4:$126,MATCH($R437&amp;"/"&amp;P$348,$2:$2,0),FALSE),IFERROR(VLOOKUP($B$434,$4:$126,MATCH($R436&amp;"/"&amp;P$348,$2:$2,0),FALSE),IFERROR(VLOOKUP($B$434,$4:$126,MATCH($R435&amp;"/"&amp;P$348,$2:$2,0),FALSE),""))))</f>
        <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t="e">
        <f t="shared" si="64"/>
        <v>#VALUE!</v>
      </c>
      <c r="M439" s="12" t="e">
        <f t="shared" si="64"/>
        <v>#VALUE!</v>
      </c>
      <c r="N439" s="12" t="e">
        <f>+N438/N$402</f>
        <v>#VALUE!</v>
      </c>
      <c r="O439" s="12" t="e">
        <f>+O438/O$402</f>
        <v>#VALUE!</v>
      </c>
      <c r="P439" s="12" t="e">
        <f>+P438/P$402</f>
        <v>#VALUE!</v>
      </c>
      <c r="Q439" s="6"/>
      <c r="R439" s="11" t="s">
        <v>364</v>
      </c>
    </row>
    <row r="440" spans="1:18">
      <c r="B440" s="269" t="s">
        <v>308</v>
      </c>
      <c r="C440" s="269"/>
      <c r="D440" s="269"/>
      <c r="E440" s="269"/>
      <c r="F440" s="269"/>
      <c r="G440" s="269"/>
      <c r="H440" s="269"/>
      <c r="I440" s="269"/>
      <c r="J440" s="269"/>
      <c r="K440" s="269"/>
      <c r="L440" s="269"/>
      <c r="M440" s="269"/>
      <c r="N440" s="269"/>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t="str">
        <f t="shared" si="65"/>
        <v/>
      </c>
      <c r="N441" s="8" t="str">
        <f t="shared" si="65"/>
        <v/>
      </c>
      <c r="O441" s="8" t="str">
        <f t="shared" si="65"/>
        <v/>
      </c>
      <c r="P441" s="8" t="str">
        <f t="shared" si="65"/>
        <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t="str">
        <f t="shared" si="65"/>
        <v/>
      </c>
      <c r="N442" s="8" t="str">
        <f t="shared" si="65"/>
        <v/>
      </c>
      <c r="O442" s="8" t="str">
        <f t="shared" si="65"/>
        <v/>
      </c>
      <c r="P442" s="8" t="str">
        <f t="shared" si="65"/>
        <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t="str">
        <f t="shared" si="65"/>
        <v/>
      </c>
      <c r="N443" s="8" t="str">
        <f t="shared" si="65"/>
        <v/>
      </c>
      <c r="O443" s="8" t="str">
        <f t="shared" si="65"/>
        <v/>
      </c>
      <c r="P443" s="8" t="str">
        <f t="shared" si="65"/>
        <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t="str">
        <f t="shared" si="66"/>
        <v/>
      </c>
      <c r="M444" s="8" t="str">
        <f t="shared" si="66"/>
        <v/>
      </c>
      <c r="N444" s="8" t="str">
        <f>IFERROR(VLOOKUP($B$440,$4:$126,MATCH($R444&amp;"/"&amp;N$348,$2:$2,0),FALSE),IFERROR(VLOOKUP($B$440,$4:$126,MATCH($R443&amp;"/"&amp;N$348,$2:$2,0),FALSE),IFERROR(VLOOKUP($B$440,$4:$126,MATCH($R442&amp;"/"&amp;N$348,$2:$2,0),FALSE),IFERROR(VLOOKUP($B$440,$4:$126,MATCH($R441&amp;"/"&amp;N$348,$2:$2,0),FALSE),""))))</f>
        <v/>
      </c>
      <c r="O444" s="8" t="str">
        <f>IFERROR(VLOOKUP($B$440,$4:$126,MATCH($R444&amp;"/"&amp;O$348,$2:$2,0),FALSE),IFERROR(VLOOKUP($B$440,$4:$126,MATCH($R443&amp;"/"&amp;O$348,$2:$2,0),FALSE),IFERROR(VLOOKUP($B$440,$4:$126,MATCH($R442&amp;"/"&amp;O$348,$2:$2,0),FALSE),IFERROR(VLOOKUP($B$440,$4:$126,MATCH($R441&amp;"/"&amp;O$348,$2:$2,0),FALSE),""))))</f>
        <v/>
      </c>
      <c r="P444" s="8" t="str">
        <f>IFERROR(VLOOKUP($B$440,$4:$126,MATCH($R444&amp;"/"&amp;P$348,$2:$2,0),FALSE),IFERROR(VLOOKUP($B$440,$4:$126,MATCH($R443&amp;"/"&amp;P$348,$2:$2,0),FALSE),IFERROR(VLOOKUP($B$440,$4:$126,MATCH($R442&amp;"/"&amp;P$348,$2:$2,0),FALSE),IFERROR(VLOOKUP($B$440,$4:$126,MATCH($R441&amp;"/"&amp;P$348,$2:$2,0),FALSE),""))))</f>
        <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t="e">
        <f t="shared" si="67"/>
        <v>#VALUE!</v>
      </c>
      <c r="M445" s="12" t="e">
        <f t="shared" si="67"/>
        <v>#VALUE!</v>
      </c>
      <c r="N445" s="12" t="e">
        <f>+N444/N$402</f>
        <v>#VALUE!</v>
      </c>
      <c r="O445" s="12" t="e">
        <f>+O444/O$402</f>
        <v>#VALUE!</v>
      </c>
      <c r="P445" s="12" t="e">
        <f>+P444/P$402</f>
        <v>#VALUE!</v>
      </c>
      <c r="Q445" s="6"/>
      <c r="R445" s="11" t="s">
        <v>364</v>
      </c>
    </row>
    <row r="446" spans="1:18">
      <c r="B446" s="268" t="s">
        <v>17</v>
      </c>
      <c r="C446" s="268"/>
      <c r="D446" s="268"/>
      <c r="E446" s="268"/>
      <c r="F446" s="268"/>
      <c r="G446" s="268"/>
      <c r="H446" s="268"/>
      <c r="I446" s="268"/>
      <c r="J446" s="268"/>
      <c r="K446" s="268"/>
      <c r="L446" s="268"/>
      <c r="M446" s="268"/>
      <c r="N446" s="268"/>
      <c r="O446" s="120"/>
      <c r="P446" s="120"/>
      <c r="Q446" s="6"/>
      <c r="R446" s="11"/>
    </row>
    <row r="447" spans="1:18">
      <c r="B447" s="272" t="s">
        <v>309</v>
      </c>
      <c r="C447" s="272"/>
      <c r="D447" s="272"/>
      <c r="E447" s="272"/>
      <c r="F447" s="272"/>
      <c r="G447" s="272"/>
      <c r="H447" s="272"/>
      <c r="I447" s="272"/>
      <c r="J447" s="272"/>
      <c r="K447" s="272"/>
      <c r="L447" s="272"/>
      <c r="M447" s="272"/>
      <c r="N447" s="272"/>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t="str">
        <f t="shared" si="68"/>
        <v/>
      </c>
      <c r="N448" s="8" t="str">
        <f t="shared" si="68"/>
        <v/>
      </c>
      <c r="O448" s="8" t="str">
        <f t="shared" si="68"/>
        <v/>
      </c>
      <c r="P448" s="8" t="str">
        <f t="shared" si="68"/>
        <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t="str">
        <f t="shared" si="68"/>
        <v/>
      </c>
      <c r="N449" s="8" t="str">
        <f t="shared" si="68"/>
        <v/>
      </c>
      <c r="O449" s="8" t="str">
        <f t="shared" si="68"/>
        <v/>
      </c>
      <c r="P449" s="8" t="str">
        <f t="shared" si="68"/>
        <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t="str">
        <f t="shared" si="68"/>
        <v/>
      </c>
      <c r="N450" s="8" t="str">
        <f t="shared" si="68"/>
        <v/>
      </c>
      <c r="O450" s="8" t="str">
        <f t="shared" si="68"/>
        <v/>
      </c>
      <c r="P450" s="8" t="str">
        <f t="shared" si="68"/>
        <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t="str">
        <f t="shared" si="69"/>
        <v/>
      </c>
      <c r="M451" s="8" t="str">
        <f t="shared" si="69"/>
        <v/>
      </c>
      <c r="N451" s="8" t="str">
        <f>IFERROR(VLOOKUP($B$447,$4:$126,MATCH($R451&amp;"/"&amp;N$348,$2:$2,0),FALSE),IFERROR(VLOOKUP($B$447,$4:$126,MATCH($R450&amp;"/"&amp;N$348,$2:$2,0),FALSE),IFERROR(VLOOKUP($B$447,$4:$126,MATCH($R449&amp;"/"&amp;N$348,$2:$2,0),FALSE),IFERROR(VLOOKUP($B$447,$4:$126,MATCH($R448&amp;"/"&amp;N$348,$2:$2,0),FALSE),""))))</f>
        <v/>
      </c>
      <c r="O451" s="8" t="str">
        <f>IFERROR(VLOOKUP($B$447,$4:$126,MATCH($R451&amp;"/"&amp;O$348,$2:$2,0),FALSE),IFERROR(VLOOKUP($B$447,$4:$126,MATCH($R450&amp;"/"&amp;O$348,$2:$2,0),FALSE),IFERROR(VLOOKUP($B$447,$4:$126,MATCH($R449&amp;"/"&amp;O$348,$2:$2,0),FALSE),IFERROR(VLOOKUP($B$447,$4:$126,MATCH($R448&amp;"/"&amp;O$348,$2:$2,0),FALSE),""))))</f>
        <v/>
      </c>
      <c r="P451" s="8" t="str">
        <f>IFERROR(VLOOKUP($B$447,$4:$126,MATCH($R451&amp;"/"&amp;P$348,$2:$2,0),FALSE),IFERROR(VLOOKUP($B$447,$4:$126,MATCH($R450&amp;"/"&amp;P$348,$2:$2,0),FALSE),IFERROR(VLOOKUP($B$447,$4:$126,MATCH($R449&amp;"/"&amp;P$348,$2:$2,0),FALSE),IFERROR(VLOOKUP($B$447,$4:$126,MATCH($R448&amp;"/"&amp;P$348,$2:$2,0),FALSE),""))))</f>
        <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t="e">
        <f t="shared" si="70"/>
        <v>#VALUE!</v>
      </c>
      <c r="M452" s="12" t="e">
        <f t="shared" si="70"/>
        <v>#VALUE!</v>
      </c>
      <c r="N452" s="12" t="e">
        <f>+N451/N$402</f>
        <v>#VALUE!</v>
      </c>
      <c r="O452" s="12" t="e">
        <f>+O451/O$402</f>
        <v>#VALUE!</v>
      </c>
      <c r="P452" s="12" t="e">
        <f>+P451/P$402</f>
        <v>#VALUE!</v>
      </c>
      <c r="Q452" s="6"/>
      <c r="R452" s="11" t="s">
        <v>364</v>
      </c>
    </row>
    <row r="453" spans="1:19">
      <c r="B453" s="268" t="s">
        <v>310</v>
      </c>
      <c r="C453" s="268"/>
      <c r="D453" s="268"/>
      <c r="E453" s="268"/>
      <c r="F453" s="268"/>
      <c r="G453" s="268"/>
      <c r="H453" s="268"/>
      <c r="I453" s="268"/>
      <c r="J453" s="268"/>
      <c r="K453" s="268"/>
      <c r="L453" s="268"/>
      <c r="M453" s="268"/>
      <c r="N453" s="268"/>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t="str">
        <f t="shared" si="71"/>
        <v/>
      </c>
      <c r="N454" s="8" t="str">
        <f t="shared" si="71"/>
        <v/>
      </c>
      <c r="O454" s="8" t="str">
        <f t="shared" si="71"/>
        <v/>
      </c>
      <c r="P454" s="8" t="str">
        <f t="shared" si="71"/>
        <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t="str">
        <f t="shared" si="71"/>
        <v/>
      </c>
      <c r="N455" s="8" t="str">
        <f t="shared" si="71"/>
        <v/>
      </c>
      <c r="O455" s="8" t="str">
        <f t="shared" si="71"/>
        <v/>
      </c>
      <c r="P455" s="8" t="str">
        <f t="shared" si="71"/>
        <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t="str">
        <f t="shared" si="71"/>
        <v/>
      </c>
      <c r="N456" s="8" t="str">
        <f t="shared" si="71"/>
        <v/>
      </c>
      <c r="O456" s="8" t="str">
        <f t="shared" si="71"/>
        <v/>
      </c>
      <c r="P456" s="8" t="str">
        <f t="shared" si="71"/>
        <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t="str">
        <f t="shared" si="72"/>
        <v/>
      </c>
      <c r="M457" s="8" t="str">
        <f t="shared" si="72"/>
        <v/>
      </c>
      <c r="N457" s="8" t="str">
        <f>IFERROR(VLOOKUP($B$453,$4:$126,MATCH($R457&amp;"/"&amp;N$348,$2:$2,0),FALSE),IFERROR(VLOOKUP($B$453,$4:$126,MATCH($R456&amp;"/"&amp;N$348,$2:$2,0),FALSE),IFERROR(VLOOKUP($B$453,$4:$126,MATCH($R455&amp;"/"&amp;N$348,$2:$2,0),FALSE),IFERROR(VLOOKUP($B$453,$4:$126,MATCH($R454&amp;"/"&amp;N$348,$2:$2,0),FALSE),""))))</f>
        <v/>
      </c>
      <c r="O457" s="8" t="str">
        <f>IFERROR(VLOOKUP($B$453,$4:$126,MATCH($R457&amp;"/"&amp;O$348,$2:$2,0),FALSE),IFERROR(VLOOKUP($B$453,$4:$126,MATCH($R456&amp;"/"&amp;O$348,$2:$2,0),FALSE),IFERROR(VLOOKUP($B$453,$4:$126,MATCH($R455&amp;"/"&amp;O$348,$2:$2,0),FALSE),IFERROR(VLOOKUP($B$453,$4:$126,MATCH($R454&amp;"/"&amp;O$348,$2:$2,0),FALSE),""))))</f>
        <v/>
      </c>
      <c r="P457" s="8" t="str">
        <f>IFERROR(VLOOKUP($B$453,$4:$126,MATCH($R457&amp;"/"&amp;P$348,$2:$2,0),FALSE),IFERROR(VLOOKUP($B$453,$4:$126,MATCH($R456&amp;"/"&amp;P$348,$2:$2,0),FALSE),IFERROR(VLOOKUP($B$453,$4:$126,MATCH($R455&amp;"/"&amp;P$348,$2:$2,0),FALSE),IFERROR(VLOOKUP($B$453,$4:$126,MATCH($R454&amp;"/"&amp;P$348,$2:$2,0),FALSE),""))))</f>
        <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t="e">
        <f t="shared" si="73"/>
        <v>#VALUE!</v>
      </c>
      <c r="M458" s="12" t="e">
        <f t="shared" si="73"/>
        <v>#VALUE!</v>
      </c>
      <c r="N458" s="12" t="e">
        <f>+N457/N$402</f>
        <v>#VALUE!</v>
      </c>
      <c r="O458" s="12" t="e">
        <f>+O457/O$402</f>
        <v>#VALUE!</v>
      </c>
      <c r="P458" s="12" t="e">
        <f>+P457/P$402</f>
        <v>#VALUE!</v>
      </c>
      <c r="Q458" s="6"/>
      <c r="R458" s="11" t="s">
        <v>364</v>
      </c>
    </row>
    <row r="459" spans="1:19">
      <c r="B459" s="252" t="s">
        <v>18</v>
      </c>
      <c r="C459" s="252"/>
      <c r="D459" s="252"/>
      <c r="E459" s="252"/>
      <c r="F459" s="252"/>
      <c r="G459" s="252"/>
      <c r="H459" s="252"/>
      <c r="I459" s="252"/>
      <c r="J459" s="252"/>
      <c r="K459" s="252"/>
      <c r="L459" s="252"/>
      <c r="M459" s="252"/>
      <c r="N459" s="252"/>
      <c r="O459" s="115"/>
      <c r="P459" s="115"/>
      <c r="Q459" s="6"/>
      <c r="R459" s="15"/>
    </row>
    <row r="460" spans="1:19">
      <c r="B460" s="252" t="s">
        <v>327</v>
      </c>
      <c r="C460" s="252"/>
      <c r="D460" s="252"/>
      <c r="E460" s="252"/>
      <c r="F460" s="252"/>
      <c r="G460" s="252"/>
      <c r="H460" s="252"/>
      <c r="I460" s="252"/>
      <c r="J460" s="252"/>
      <c r="K460" s="252"/>
      <c r="L460" s="252"/>
      <c r="M460" s="252"/>
      <c r="N460" s="252"/>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t="str">
        <f t="shared" si="74"/>
        <v/>
      </c>
      <c r="N461" s="7" t="str">
        <f t="shared" si="74"/>
        <v/>
      </c>
      <c r="O461" s="7" t="str">
        <f t="shared" si="74"/>
        <v/>
      </c>
      <c r="P461" s="7" t="str">
        <f t="shared" si="74"/>
        <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t="str">
        <f t="shared" si="74"/>
        <v/>
      </c>
      <c r="N462" s="7" t="str">
        <f t="shared" si="74"/>
        <v/>
      </c>
      <c r="O462" s="7" t="str">
        <f t="shared" si="74"/>
        <v/>
      </c>
      <c r="P462" s="7" t="str">
        <f t="shared" si="74"/>
        <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t="str">
        <f t="shared" si="74"/>
        <v/>
      </c>
      <c r="N463" s="7" t="str">
        <f t="shared" si="74"/>
        <v/>
      </c>
      <c r="O463" s="7" t="str">
        <f t="shared" si="74"/>
        <v/>
      </c>
      <c r="P463" s="7" t="str">
        <f t="shared" si="74"/>
        <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t="str">
        <f t="shared" si="74"/>
        <v/>
      </c>
      <c r="M464" s="18" t="str">
        <f t="shared" si="74"/>
        <v/>
      </c>
      <c r="N464" s="18" t="str">
        <f t="shared" si="74"/>
        <v/>
      </c>
      <c r="O464" s="18" t="str">
        <f t="shared" si="74"/>
        <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0</v>
      </c>
      <c r="M465" s="16">
        <f t="shared" si="75"/>
        <v>0</v>
      </c>
      <c r="N465" s="16" t="e">
        <f>IF(N462="",N461*4,IF(N463="",(N462+N461)*2,IF(N464="",((N463+N462+N461)/3)*4,SUM(N461:N464))))</f>
        <v>#VALUE!</v>
      </c>
      <c r="O465" s="16" t="e">
        <f>IF(O462="",O461*4,IF(O463="",(O462+O461)*2,IF(O464="",((O463+O462+O461)/3)*4,SUM(O461:O464))))</f>
        <v>#VALUE!</v>
      </c>
      <c r="P465" s="16" t="e">
        <f>IF(P462="",P461*4,IF(P463="",(P462+P461)*2,IF(P464="",((P463+P462+P461)/3)*4,SUM(P461:P464))))</f>
        <v>#VALUE!</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t="e">
        <f t="shared" si="76"/>
        <v>#DIV/0!</v>
      </c>
      <c r="N466" s="12" t="e">
        <f>N465/M465-1</f>
        <v>#VALUE!</v>
      </c>
      <c r="O466" s="12" t="e">
        <f>O465/N465-1</f>
        <v>#VALUE!</v>
      </c>
      <c r="P466" s="12" t="e">
        <f>P465/O465-1</f>
        <v>#VALUE!</v>
      </c>
      <c r="Q466" s="17"/>
      <c r="R466" s="14" t="s">
        <v>20</v>
      </c>
    </row>
    <row r="467" spans="1:18">
      <c r="B467" s="252" t="s">
        <v>291</v>
      </c>
      <c r="C467" s="252"/>
      <c r="D467" s="252"/>
      <c r="E467" s="252"/>
      <c r="F467" s="252"/>
      <c r="G467" s="252"/>
      <c r="H467" s="252"/>
      <c r="I467" s="252"/>
      <c r="J467" s="252"/>
      <c r="K467" s="252"/>
      <c r="L467" s="252"/>
      <c r="M467" s="252"/>
      <c r="N467" s="252"/>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t="str">
        <f t="shared" si="77"/>
        <v/>
      </c>
      <c r="N468" s="7" t="str">
        <f t="shared" si="77"/>
        <v/>
      </c>
      <c r="O468" s="7" t="str">
        <f t="shared" si="77"/>
        <v/>
      </c>
      <c r="P468" s="7" t="str">
        <f t="shared" si="77"/>
        <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t="str">
        <f t="shared" si="77"/>
        <v/>
      </c>
      <c r="N469" s="7" t="str">
        <f t="shared" si="77"/>
        <v/>
      </c>
      <c r="O469" s="7" t="str">
        <f t="shared" si="77"/>
        <v/>
      </c>
      <c r="P469" s="7" t="str">
        <f t="shared" si="77"/>
        <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t="str">
        <f t="shared" si="77"/>
        <v/>
      </c>
      <c r="N470" s="7" t="str">
        <f t="shared" si="77"/>
        <v/>
      </c>
      <c r="O470" s="7" t="str">
        <f t="shared" si="77"/>
        <v/>
      </c>
      <c r="P470" s="7" t="str">
        <f t="shared" si="77"/>
        <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t="str">
        <f t="shared" si="77"/>
        <v/>
      </c>
      <c r="M471" s="18" t="str">
        <f t="shared" si="77"/>
        <v/>
      </c>
      <c r="N471" s="18" t="str">
        <f t="shared" si="77"/>
        <v/>
      </c>
      <c r="O471" s="18" t="str">
        <f t="shared" si="77"/>
        <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0</v>
      </c>
      <c r="M472" s="112">
        <f t="shared" si="78"/>
        <v>0</v>
      </c>
      <c r="N472" s="112" t="e">
        <f>IF(N469="",N468*4,IF(N470="",(N469+N468)*2,IF(N471="",((N470+N469+N468)/3)*4,SUM(N468:N471))))</f>
        <v>#VALUE!</v>
      </c>
      <c r="O472" s="112" t="e">
        <f>IF(O469="",O468*4,IF(O470="",(O469+O468)*2,IF(O471="",((O470+O469+O468)/3)*4,SUM(O468:O471))))</f>
        <v>#VALUE!</v>
      </c>
      <c r="P472" s="112" t="e">
        <f>IF(P469="",P468*4,IF(P470="",(P469+P468)*2,IF(P471="",((P470+P469+P468)/3)*4,SUM(P468:P471))))</f>
        <v>#VALUE!</v>
      </c>
      <c r="Q472" s="6"/>
      <c r="R472" s="9" t="s">
        <v>15</v>
      </c>
    </row>
    <row r="473" spans="1:18">
      <c r="B473" s="252" t="s">
        <v>328</v>
      </c>
      <c r="C473" s="252"/>
      <c r="D473" s="252"/>
      <c r="E473" s="252"/>
      <c r="F473" s="252"/>
      <c r="G473" s="252"/>
      <c r="H473" s="252"/>
      <c r="I473" s="252"/>
      <c r="J473" s="252"/>
      <c r="K473" s="252"/>
      <c r="L473" s="252"/>
      <c r="M473" s="252"/>
      <c r="N473" s="252"/>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c r="B479" s="252" t="s">
        <v>336</v>
      </c>
      <c r="C479" s="252"/>
      <c r="D479" s="252"/>
      <c r="E479" s="252"/>
      <c r="F479" s="252"/>
      <c r="G479" s="252"/>
      <c r="H479" s="252"/>
      <c r="I479" s="252"/>
      <c r="J479" s="252"/>
      <c r="K479" s="252"/>
      <c r="L479" s="252"/>
      <c r="M479" s="252"/>
      <c r="N479" s="252"/>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52" t="s">
        <v>337</v>
      </c>
      <c r="C485" s="252"/>
      <c r="D485" s="252"/>
      <c r="E485" s="252"/>
      <c r="F485" s="252"/>
      <c r="G485" s="252"/>
      <c r="H485" s="252"/>
      <c r="I485" s="252"/>
      <c r="J485" s="252"/>
      <c r="K485" s="252"/>
      <c r="L485" s="252"/>
      <c r="M485" s="252"/>
      <c r="N485" s="252"/>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52" t="s">
        <v>330</v>
      </c>
      <c r="C491" s="252"/>
      <c r="D491" s="252"/>
      <c r="E491" s="252"/>
      <c r="F491" s="252"/>
      <c r="G491" s="252"/>
      <c r="H491" s="252"/>
      <c r="I491" s="252"/>
      <c r="J491" s="252"/>
      <c r="K491" s="252"/>
      <c r="L491" s="252"/>
      <c r="M491" s="252"/>
      <c r="N491" s="252"/>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t="str">
        <f t="shared" si="85"/>
        <v/>
      </c>
      <c r="N492" s="7" t="str">
        <f t="shared" si="85"/>
        <v/>
      </c>
      <c r="O492" s="7" t="str">
        <f t="shared" si="85"/>
        <v/>
      </c>
      <c r="P492" s="7" t="str">
        <f t="shared" si="85"/>
        <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t="str">
        <f t="shared" si="85"/>
        <v/>
      </c>
      <c r="N493" s="7" t="str">
        <f t="shared" si="85"/>
        <v/>
      </c>
      <c r="O493" s="7" t="str">
        <f t="shared" si="85"/>
        <v/>
      </c>
      <c r="P493" s="7" t="str">
        <f t="shared" si="85"/>
        <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t="str">
        <f t="shared" si="85"/>
        <v/>
      </c>
      <c r="N494" s="7" t="str">
        <f t="shared" si="85"/>
        <v/>
      </c>
      <c r="O494" s="7" t="str">
        <f t="shared" si="85"/>
        <v/>
      </c>
      <c r="P494" s="7" t="str">
        <f t="shared" si="85"/>
        <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t="str">
        <f t="shared" si="85"/>
        <v/>
      </c>
      <c r="M495" s="7" t="str">
        <f t="shared" si="85"/>
        <v/>
      </c>
      <c r="N495" s="7" t="str">
        <f t="shared" si="85"/>
        <v/>
      </c>
      <c r="O495" s="7" t="str">
        <f t="shared" si="85"/>
        <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0</v>
      </c>
      <c r="M496" s="16">
        <f t="shared" si="86"/>
        <v>0</v>
      </c>
      <c r="N496" s="16" t="e">
        <f>IF(N493="",N492*4,IF(N494="",(N493+N492)*2,IF(N495="",((N494+N493+N492)/3)*4,SUM(N492:N495))))</f>
        <v>#VALUE!</v>
      </c>
      <c r="O496" s="16" t="e">
        <f>IF(O493="",O492*4,IF(O494="",(O493+O492)*2,IF(O495="",((O494+O493+O492)/3)*4,SUM(O492:O495))))</f>
        <v>#VALUE!</v>
      </c>
      <c r="P496" s="16" t="e">
        <f>IF(P493="",P492*4,IF(P494="",(P493+P492)*2,IF(P495="",((P494+P493+P492)/3)*4,SUM(P492:P495))))</f>
        <v>#VALUE!</v>
      </c>
      <c r="Q496" s="6"/>
      <c r="R496" s="9" t="s">
        <v>15</v>
      </c>
    </row>
    <row r="497" spans="1:18">
      <c r="B497" s="269" t="s">
        <v>21</v>
      </c>
      <c r="C497" s="269"/>
      <c r="D497" s="269"/>
      <c r="E497" s="269"/>
      <c r="F497" s="269"/>
      <c r="G497" s="269"/>
      <c r="H497" s="269"/>
      <c r="I497" s="269"/>
      <c r="J497" s="269"/>
      <c r="K497" s="269"/>
      <c r="L497" s="269"/>
      <c r="M497" s="269"/>
      <c r="N497" s="269"/>
      <c r="O497" s="117"/>
      <c r="P497" s="117"/>
      <c r="Q497" s="6"/>
      <c r="R497" s="9"/>
    </row>
    <row r="498" spans="1:18">
      <c r="B498" s="270" t="s">
        <v>331</v>
      </c>
      <c r="C498" s="270"/>
      <c r="D498" s="270"/>
      <c r="E498" s="270"/>
      <c r="F498" s="270"/>
      <c r="G498" s="270"/>
      <c r="H498" s="270"/>
      <c r="I498" s="270"/>
      <c r="J498" s="270"/>
      <c r="K498" s="270"/>
      <c r="L498" s="270"/>
      <c r="M498" s="270"/>
      <c r="N498" s="270"/>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t="str">
        <f t="shared" si="87"/>
        <v/>
      </c>
      <c r="N499" s="7" t="str">
        <f t="shared" si="87"/>
        <v/>
      </c>
      <c r="O499" s="7" t="str">
        <f t="shared" si="87"/>
        <v/>
      </c>
      <c r="P499" s="7" t="str">
        <f t="shared" si="87"/>
        <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t="str">
        <f t="shared" si="87"/>
        <v/>
      </c>
      <c r="N500" s="7" t="str">
        <f t="shared" si="87"/>
        <v/>
      </c>
      <c r="O500" s="7" t="str">
        <f t="shared" si="87"/>
        <v/>
      </c>
      <c r="P500" s="7" t="str">
        <f t="shared" si="87"/>
        <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t="str">
        <f t="shared" si="87"/>
        <v/>
      </c>
      <c r="N501" s="7" t="str">
        <f t="shared" si="87"/>
        <v/>
      </c>
      <c r="O501" s="7" t="str">
        <f t="shared" si="87"/>
        <v/>
      </c>
      <c r="P501" s="7" t="str">
        <f t="shared" si="87"/>
        <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t="str">
        <f t="shared" si="87"/>
        <v/>
      </c>
      <c r="M502" s="18" t="str">
        <f t="shared" si="87"/>
        <v/>
      </c>
      <c r="N502" s="18" t="str">
        <f t="shared" si="87"/>
        <v/>
      </c>
      <c r="O502" s="18" t="str">
        <f t="shared" si="87"/>
        <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0</v>
      </c>
      <c r="M503" s="18">
        <f t="shared" si="88"/>
        <v>0</v>
      </c>
      <c r="N503" s="18" t="e">
        <f>IF(N500="",N499*4,IF(N501="",(N500+N499)*2,IF(N502="",((N501+N500+N499)/3)*4,SUM(N499:N502))))</f>
        <v>#VALUE!</v>
      </c>
      <c r="O503" s="18" t="e">
        <f>IF(O500="",O499*4,IF(O501="",(O500+O499)*2,IF(O502="",((O501+O500+O499)/3)*4,SUM(O499:O502))))</f>
        <v>#VALUE!</v>
      </c>
      <c r="P503" s="18" t="e">
        <f>IF(P500="",P499*4,IF(P501="",(P500+P499)*2,IF(P502="",((P501+P500+P499)/3)*4,SUM(P499:P502))))</f>
        <v>#VALUE!</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t="e">
        <f t="shared" si="89"/>
        <v>#DIV/0!</v>
      </c>
      <c r="M504" s="22" t="e">
        <f t="shared" si="89"/>
        <v>#DIV/0!</v>
      </c>
      <c r="N504" s="23" t="e">
        <f t="shared" si="89"/>
        <v>#VALUE!</v>
      </c>
      <c r="O504" s="23" t="e">
        <f t="shared" si="89"/>
        <v>#VALUE!</v>
      </c>
      <c r="P504" s="23" t="e">
        <f t="shared" ref="P504" si="90">P503/P$465</f>
        <v>#VALUE!</v>
      </c>
      <c r="Q504" s="6"/>
      <c r="R504" s="11" t="s">
        <v>364</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t="e">
        <f t="shared" si="91"/>
        <v>#DIV/0!</v>
      </c>
      <c r="N505" s="10" t="e">
        <f>N503/M503-1</f>
        <v>#VALUE!</v>
      </c>
      <c r="O505" s="10" t="e">
        <f>O503/N503-1</f>
        <v>#VALUE!</v>
      </c>
      <c r="P505" s="10" t="e">
        <f>P503/O503-1</f>
        <v>#VALUE!</v>
      </c>
      <c r="Q505" s="17"/>
      <c r="R505" s="14" t="s">
        <v>20</v>
      </c>
    </row>
    <row r="506" spans="1:18">
      <c r="B506" s="268" t="s">
        <v>22</v>
      </c>
      <c r="C506" s="268"/>
      <c r="D506" s="268"/>
      <c r="E506" s="268"/>
      <c r="F506" s="268"/>
      <c r="G506" s="268"/>
      <c r="H506" s="268"/>
      <c r="I506" s="268"/>
      <c r="J506" s="268"/>
      <c r="K506" s="268"/>
      <c r="L506" s="268"/>
      <c r="M506" s="268"/>
      <c r="N506" s="268"/>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t="str">
        <f t="shared" si="92"/>
        <v/>
      </c>
      <c r="N507" s="16" t="str">
        <f t="shared" si="92"/>
        <v/>
      </c>
      <c r="O507" s="16" t="str">
        <f t="shared" si="92"/>
        <v/>
      </c>
      <c r="P507" s="16" t="str">
        <f t="shared" ref="P507" si="93">IFERROR(P461-P499,"")</f>
        <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t="str">
        <f t="shared" si="92"/>
        <v/>
      </c>
      <c r="N508" s="7" t="str">
        <f t="shared" si="92"/>
        <v/>
      </c>
      <c r="O508" s="7" t="str">
        <f t="shared" si="92"/>
        <v/>
      </c>
      <c r="P508" s="7" t="str">
        <f t="shared" ref="P508" si="94">IFERROR(P462-P500,"")</f>
        <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t="str">
        <f t="shared" si="92"/>
        <v/>
      </c>
      <c r="N509" s="7" t="str">
        <f t="shared" si="92"/>
        <v/>
      </c>
      <c r="O509" s="7" t="str">
        <f t="shared" si="92"/>
        <v/>
      </c>
      <c r="P509" s="7" t="str">
        <f t="shared" ref="P509" si="95">IFERROR(P463-P501,"")</f>
        <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t="str">
        <f t="shared" si="92"/>
        <v/>
      </c>
      <c r="M510" s="18" t="str">
        <f t="shared" si="92"/>
        <v/>
      </c>
      <c r="N510" s="18" t="str">
        <f t="shared" si="92"/>
        <v/>
      </c>
      <c r="O510" s="18" t="str">
        <f t="shared" si="92"/>
        <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0</v>
      </c>
      <c r="M511" s="16">
        <f t="shared" si="92"/>
        <v>0</v>
      </c>
      <c r="N511" s="16" t="str">
        <f t="shared" si="92"/>
        <v/>
      </c>
      <c r="O511" s="16" t="str">
        <f t="shared" si="92"/>
        <v/>
      </c>
      <c r="P511" s="16" t="str">
        <f t="shared" ref="P511" si="97">IFERROR(P465-P503,"")</f>
        <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t="e">
        <f t="shared" si="98"/>
        <v>#DIV/0!</v>
      </c>
      <c r="M512" s="10" t="e">
        <f t="shared" si="98"/>
        <v>#DIV/0!</v>
      </c>
      <c r="N512" s="10" t="e">
        <f t="shared" si="98"/>
        <v>#VALUE!</v>
      </c>
      <c r="O512" s="10" t="e">
        <f t="shared" si="98"/>
        <v>#VALUE!</v>
      </c>
      <c r="P512" s="10" t="e">
        <f t="shared" ref="P512" si="99">P511/P$465</f>
        <v>#VALUE!</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t="e">
        <f t="shared" si="100"/>
        <v>#DIV/0!</v>
      </c>
      <c r="N513" s="10" t="e">
        <f>N511/M511-1</f>
        <v>#VALUE!</v>
      </c>
      <c r="O513" s="10" t="e">
        <f>O511/N511-1</f>
        <v>#VALUE!</v>
      </c>
      <c r="P513" s="10" t="e">
        <f>P511/O511-1</f>
        <v>#VALUE!</v>
      </c>
      <c r="Q513" s="17"/>
      <c r="R513" s="14" t="s">
        <v>20</v>
      </c>
    </row>
    <row r="514" spans="1:18">
      <c r="B514" s="269" t="s">
        <v>24</v>
      </c>
      <c r="C514" s="269"/>
      <c r="D514" s="269"/>
      <c r="E514" s="269"/>
      <c r="F514" s="269"/>
      <c r="G514" s="269"/>
      <c r="H514" s="269"/>
      <c r="I514" s="269"/>
      <c r="J514" s="269"/>
      <c r="K514" s="269"/>
      <c r="L514" s="269"/>
      <c r="M514" s="269"/>
      <c r="N514" s="269"/>
      <c r="O514" s="117"/>
      <c r="P514" s="117"/>
      <c r="Q514" s="6"/>
      <c r="R514" s="3"/>
    </row>
    <row r="515" spans="1:18">
      <c r="B515" s="270" t="s">
        <v>333</v>
      </c>
      <c r="C515" s="270"/>
      <c r="D515" s="270"/>
      <c r="E515" s="270"/>
      <c r="F515" s="270"/>
      <c r="G515" s="270"/>
      <c r="H515" s="270"/>
      <c r="I515" s="270"/>
      <c r="J515" s="270"/>
      <c r="K515" s="270"/>
      <c r="L515" s="270"/>
      <c r="M515" s="270"/>
      <c r="N515" s="270"/>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t="e">
        <f t="shared" si="103"/>
        <v>#DIV/0!</v>
      </c>
      <c r="M521" s="10" t="e">
        <f t="shared" si="103"/>
        <v>#DIV/0!</v>
      </c>
      <c r="N521" s="10" t="e">
        <f>+N520/(N$465+N$472)</f>
        <v>#VALUE!</v>
      </c>
      <c r="O521" s="10" t="e">
        <f>+O520/(O$465+O$472)</f>
        <v>#VALUE!</v>
      </c>
      <c r="P521" s="10" t="e">
        <f>+P520/(P$465+P$472)</f>
        <v>#VALUE!</v>
      </c>
      <c r="Q521" s="6"/>
      <c r="R521" s="11" t="s">
        <v>364</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O520/N520-1</f>
        <v>#VALUE!</v>
      </c>
      <c r="P522" s="10" t="e">
        <f>P520/O520-1</f>
        <v>#VALUE!</v>
      </c>
      <c r="Q522" s="17"/>
      <c r="R522" s="14" t="s">
        <v>20</v>
      </c>
    </row>
    <row r="523" spans="1:18">
      <c r="B523" s="270" t="s">
        <v>334</v>
      </c>
      <c r="C523" s="270"/>
      <c r="D523" s="270"/>
      <c r="E523" s="270"/>
      <c r="F523" s="270"/>
      <c r="G523" s="270"/>
      <c r="H523" s="270"/>
      <c r="I523" s="270"/>
      <c r="J523" s="270"/>
      <c r="K523" s="270"/>
      <c r="L523" s="270"/>
      <c r="M523" s="270"/>
      <c r="N523" s="270"/>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t="str">
        <f t="shared" si="105"/>
        <v/>
      </c>
      <c r="N524" s="16" t="str">
        <f t="shared" si="105"/>
        <v/>
      </c>
      <c r="O524" s="16" t="str">
        <f t="shared" si="105"/>
        <v/>
      </c>
      <c r="P524" s="16" t="str">
        <f t="shared" si="105"/>
        <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t="str">
        <f t="shared" si="105"/>
        <v/>
      </c>
      <c r="N525" s="7" t="str">
        <f t="shared" si="105"/>
        <v/>
      </c>
      <c r="O525" s="7" t="str">
        <f t="shared" si="105"/>
        <v/>
      </c>
      <c r="P525" s="7" t="str">
        <f t="shared" si="105"/>
        <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t="str">
        <f t="shared" si="105"/>
        <v/>
      </c>
      <c r="N526" s="7" t="str">
        <f t="shared" si="105"/>
        <v/>
      </c>
      <c r="O526" s="7" t="str">
        <f t="shared" si="105"/>
        <v/>
      </c>
      <c r="P526" s="7" t="str">
        <f t="shared" si="105"/>
        <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t="str">
        <f t="shared" si="105"/>
        <v/>
      </c>
      <c r="M527" s="18" t="str">
        <f t="shared" si="105"/>
        <v/>
      </c>
      <c r="N527" s="18" t="str">
        <f t="shared" si="105"/>
        <v/>
      </c>
      <c r="O527" s="18" t="str">
        <f t="shared" si="105"/>
        <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0</v>
      </c>
      <c r="M528" s="18">
        <f t="shared" si="106"/>
        <v>0</v>
      </c>
      <c r="N528" s="18" t="e">
        <f>IF(N525="",N524*4,IF(N526="",(N525+N524)*2,IF(N527="",((N526+N525+N524)/3)*4,SUM(N524:N527))))</f>
        <v>#VALUE!</v>
      </c>
      <c r="O528" s="18" t="e">
        <f>IF(O525="",O524*4,IF(O526="",(O525+O524)*2,IF(O527="",((O526+O525+O524)/3)*4,SUM(O524:O527))))</f>
        <v>#VALUE!</v>
      </c>
      <c r="P528" s="18" t="e">
        <f>IF(P525="",P524*4,IF(P526="",(P525+P524)*2,IF(P527="",((P526+P525+P524)/3)*4,SUM(P524:P527))))</f>
        <v>#VALUE!</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t="e">
        <f t="shared" si="107"/>
        <v>#DIV/0!</v>
      </c>
      <c r="M529" s="10" t="e">
        <f t="shared" si="107"/>
        <v>#DIV/0!</v>
      </c>
      <c r="N529" s="10" t="e">
        <f t="shared" si="107"/>
        <v>#VALUE!</v>
      </c>
      <c r="O529" s="10" t="e">
        <f t="shared" si="107"/>
        <v>#VALUE!</v>
      </c>
      <c r="P529" s="10" t="e">
        <f t="shared" ref="P529" si="108">+P528/(P$465+P$472)</f>
        <v>#VALUE!</v>
      </c>
      <c r="Q529" s="6"/>
      <c r="R529" s="11" t="s">
        <v>364</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t="e">
        <f t="shared" si="109"/>
        <v>#DIV/0!</v>
      </c>
      <c r="N530" s="10" t="e">
        <f>N528/M528-1</f>
        <v>#VALUE!</v>
      </c>
      <c r="O530" s="10" t="e">
        <f>O528/N528-1</f>
        <v>#VALUE!</v>
      </c>
      <c r="P530" s="10" t="e">
        <f>P528/O528-1</f>
        <v>#VALUE!</v>
      </c>
      <c r="Q530" s="17"/>
      <c r="R530" s="14" t="s">
        <v>20</v>
      </c>
    </row>
    <row r="531" spans="1:18">
      <c r="B531" s="269" t="s">
        <v>332</v>
      </c>
      <c r="C531" s="269"/>
      <c r="D531" s="269"/>
      <c r="E531" s="269"/>
      <c r="F531" s="269"/>
      <c r="G531" s="269"/>
      <c r="H531" s="269"/>
      <c r="I531" s="269"/>
      <c r="J531" s="269"/>
      <c r="K531" s="269"/>
      <c r="L531" s="269"/>
      <c r="M531" s="269"/>
      <c r="N531" s="269"/>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t="str">
        <f t="shared" si="110"/>
        <v/>
      </c>
      <c r="N532" s="16" t="str">
        <f t="shared" si="110"/>
        <v/>
      </c>
      <c r="O532" s="16" t="str">
        <f t="shared" si="110"/>
        <v/>
      </c>
      <c r="P532" s="16" t="str">
        <f t="shared" si="110"/>
        <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t="str">
        <f t="shared" si="110"/>
        <v/>
      </c>
      <c r="N533" s="7" t="str">
        <f t="shared" si="110"/>
        <v/>
      </c>
      <c r="O533" s="7" t="str">
        <f t="shared" si="110"/>
        <v/>
      </c>
      <c r="P533" s="7" t="str">
        <f t="shared" si="110"/>
        <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t="str">
        <f t="shared" si="110"/>
        <v/>
      </c>
      <c r="N534" s="7" t="str">
        <f t="shared" si="110"/>
        <v/>
      </c>
      <c r="O534" s="7" t="str">
        <f t="shared" si="110"/>
        <v/>
      </c>
      <c r="P534" s="7" t="str">
        <f t="shared" si="110"/>
        <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t="str">
        <f t="shared" si="110"/>
        <v/>
      </c>
      <c r="M535" s="18" t="str">
        <f t="shared" si="110"/>
        <v/>
      </c>
      <c r="N535" s="18" t="str">
        <f t="shared" si="110"/>
        <v/>
      </c>
      <c r="O535" s="18" t="str">
        <f t="shared" si="110"/>
        <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0</v>
      </c>
      <c r="M536" s="25">
        <f t="shared" si="111"/>
        <v>0</v>
      </c>
      <c r="N536" s="25" t="e">
        <f>IF(N533="",N532*4,IF(N534="",(N533+N532)*2,IF(N535="",((N534+N533+N532)/3)*4,SUM(N532:N535))))</f>
        <v>#VALUE!</v>
      </c>
      <c r="O536" s="25" t="e">
        <f>IF(O533="",O532*4,IF(O534="",(O533+O532)*2,IF(O535="",((O534+O533+O532)/3)*4,SUM(O532:O535))))</f>
        <v>#VALUE!</v>
      </c>
      <c r="P536" s="25" t="e">
        <f>IF(P533="",P532*4,IF(P534="",(P533+P532)*2,IF(P535="",((P534+P533+P532)/3)*4,SUM(P532:P535))))</f>
        <v>#VALUE!</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t="e">
        <f t="shared" si="112"/>
        <v>#DIV/0!</v>
      </c>
      <c r="M537" s="10" t="e">
        <f t="shared" si="112"/>
        <v>#DIV/0!</v>
      </c>
      <c r="N537" s="10" t="e">
        <f t="shared" si="112"/>
        <v>#VALUE!</v>
      </c>
      <c r="O537" s="10" t="e">
        <f t="shared" si="112"/>
        <v>#VALUE!</v>
      </c>
      <c r="P537" s="10" t="e">
        <f t="shared" ref="P537" si="113">+P536/(P$465+P$472)</f>
        <v>#VALUE!</v>
      </c>
      <c r="Q537" s="6"/>
      <c r="R537" s="11" t="s">
        <v>364</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t="e">
        <f t="shared" si="114"/>
        <v>#DIV/0!</v>
      </c>
      <c r="N538" s="10" t="e">
        <f>N536/M536-1</f>
        <v>#VALUE!</v>
      </c>
      <c r="O538" s="10" t="e">
        <f>O536/N536-1</f>
        <v>#VALUE!</v>
      </c>
      <c r="P538" s="10" t="e">
        <f>P536/O536-1</f>
        <v>#VALUE!</v>
      </c>
      <c r="Q538" s="17"/>
      <c r="R538" s="14" t="s">
        <v>20</v>
      </c>
    </row>
    <row r="539" spans="1:18">
      <c r="B539" s="270" t="s">
        <v>7</v>
      </c>
      <c r="C539" s="270"/>
      <c r="D539" s="270"/>
      <c r="E539" s="270"/>
      <c r="F539" s="270"/>
      <c r="G539" s="270"/>
      <c r="H539" s="270"/>
      <c r="I539" s="270"/>
      <c r="J539" s="270"/>
      <c r="K539" s="270"/>
      <c r="L539" s="270"/>
      <c r="M539" s="270"/>
      <c r="N539" s="270"/>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t="str">
        <f t="shared" si="115"/>
        <v/>
      </c>
      <c r="N540" s="16" t="str">
        <f t="shared" si="115"/>
        <v/>
      </c>
      <c r="O540" s="16" t="str">
        <f t="shared" si="115"/>
        <v/>
      </c>
      <c r="P540" s="16" t="str">
        <f t="shared" si="115"/>
        <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t="str">
        <f t="shared" si="115"/>
        <v/>
      </c>
      <c r="N541" s="7" t="str">
        <f t="shared" si="115"/>
        <v/>
      </c>
      <c r="O541" s="7" t="str">
        <f t="shared" si="115"/>
        <v/>
      </c>
      <c r="P541" s="7" t="str">
        <f t="shared" si="115"/>
        <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t="str">
        <f t="shared" si="115"/>
        <v/>
      </c>
      <c r="N542" s="7" t="str">
        <f t="shared" si="115"/>
        <v/>
      </c>
      <c r="O542" s="7" t="str">
        <f t="shared" si="115"/>
        <v/>
      </c>
      <c r="P542" s="7" t="str">
        <f t="shared" si="115"/>
        <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t="str">
        <f t="shared" si="115"/>
        <v/>
      </c>
      <c r="M543" s="18" t="str">
        <f t="shared" si="115"/>
        <v/>
      </c>
      <c r="N543" s="18" t="str">
        <f t="shared" si="115"/>
        <v/>
      </c>
      <c r="O543" s="18" t="str">
        <f t="shared" si="115"/>
        <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t="e">
        <f>IF(N541="",N540*4,IF(N542="",(N541+N540)*2,IF(N543="",((N542+N541+N540)/3)*4,SUM(N540:N543))))</f>
        <v>#VALUE!</v>
      </c>
      <c r="O544" s="18" t="e">
        <f>IF(O541="",O540*4,IF(O542="",(O541+O540)*2,IF(O543="",((O542+O541+O540)/3)*4,SUM(O540:O543))))</f>
        <v>#VALUE!</v>
      </c>
      <c r="P544" s="18" t="e">
        <f>IF(P541="",P540*4,IF(P542="",(P541+P540)*2,IF(P543="",((P542+P541+P540)/3)*4,SUM(P540:P543))))</f>
        <v>#VALUE!</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t="e">
        <f t="shared" si="117"/>
        <v>#DIV/0!</v>
      </c>
      <c r="M545" s="22" t="e">
        <f t="shared" si="117"/>
        <v>#DIV/0!</v>
      </c>
      <c r="N545" s="23" t="e">
        <f t="shared" si="117"/>
        <v>#VALUE!</v>
      </c>
      <c r="O545" s="23" t="e">
        <f t="shared" si="117"/>
        <v>#VALUE!</v>
      </c>
      <c r="P545" s="23" t="e">
        <f t="shared" ref="P545" si="118">+P544/(P$465+P$472)</f>
        <v>#VALUE!</v>
      </c>
      <c r="Q545" s="6"/>
      <c r="R545" s="11" t="s">
        <v>364</v>
      </c>
    </row>
    <row r="546" spans="1:18">
      <c r="B546" s="268" t="s">
        <v>25</v>
      </c>
      <c r="C546" s="268"/>
      <c r="D546" s="268"/>
      <c r="E546" s="268"/>
      <c r="F546" s="268"/>
      <c r="G546" s="268"/>
      <c r="H546" s="268"/>
      <c r="I546" s="268"/>
      <c r="J546" s="268"/>
      <c r="K546" s="268"/>
      <c r="L546" s="268"/>
      <c r="M546" s="268"/>
      <c r="N546" s="268"/>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t="str">
        <f t="shared" si="119"/>
        <v/>
      </c>
      <c r="N547" s="16" t="str">
        <f t="shared" si="119"/>
        <v/>
      </c>
      <c r="O547" s="16" t="str">
        <f t="shared" si="119"/>
        <v/>
      </c>
      <c r="P547" s="16" t="str">
        <f t="shared" ref="P547" si="120">IFERROR(P507+P468-P532-P540,"")</f>
        <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t="str">
        <f t="shared" si="119"/>
        <v/>
      </c>
      <c r="N548" s="7" t="str">
        <f t="shared" si="119"/>
        <v/>
      </c>
      <c r="O548" s="7" t="str">
        <f t="shared" si="119"/>
        <v/>
      </c>
      <c r="P548" s="7" t="str">
        <f t="shared" ref="P548" si="121">IFERROR(P508+P469-P533-P541,"")</f>
        <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t="str">
        <f t="shared" si="119"/>
        <v/>
      </c>
      <c r="N549" s="7" t="str">
        <f t="shared" si="119"/>
        <v/>
      </c>
      <c r="O549" s="7" t="str">
        <f t="shared" si="119"/>
        <v/>
      </c>
      <c r="P549" s="7" t="str">
        <f t="shared" ref="P549" si="122">IFERROR(P509+P470-P534-P542,"")</f>
        <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t="str">
        <f t="shared" si="119"/>
        <v/>
      </c>
      <c r="M550" s="18" t="str">
        <f t="shared" si="119"/>
        <v/>
      </c>
      <c r="N550" s="18" t="str">
        <f t="shared" si="119"/>
        <v/>
      </c>
      <c r="O550" s="18" t="str">
        <f t="shared" si="119"/>
        <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0</v>
      </c>
      <c r="M551" s="18">
        <f t="shared" si="119"/>
        <v>0</v>
      </c>
      <c r="N551" s="18" t="str">
        <f t="shared" si="119"/>
        <v/>
      </c>
      <c r="O551" s="18" t="str">
        <f t="shared" si="119"/>
        <v/>
      </c>
      <c r="P551" s="18" t="str">
        <f t="shared" ref="P551" si="124">IFERROR(P511+P472-P536-P544,"")</f>
        <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t="e">
        <f t="shared" si="125"/>
        <v>#DIV/0!</v>
      </c>
      <c r="M552" s="10" t="e">
        <f t="shared" si="125"/>
        <v>#DIV/0!</v>
      </c>
      <c r="N552" s="10" t="e">
        <f t="shared" si="125"/>
        <v>#VALUE!</v>
      </c>
      <c r="O552" s="10" t="e">
        <f t="shared" si="125"/>
        <v>#VALUE!</v>
      </c>
      <c r="P552" s="10" t="e">
        <f t="shared" ref="P552" si="126">+P551/(P$465+P$472)</f>
        <v>#VALUE!</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t="e">
        <f t="shared" si="127"/>
        <v>#DIV/0!</v>
      </c>
      <c r="N553" s="10" t="e">
        <f>N551/M551-1</f>
        <v>#VALUE!</v>
      </c>
      <c r="O553" s="10" t="e">
        <f>O551/N551-1</f>
        <v>#VALUE!</v>
      </c>
      <c r="P553" s="10" t="e">
        <f>P551/O551-1</f>
        <v>#VALUE!</v>
      </c>
      <c r="Q553" s="17"/>
      <c r="R553" s="14" t="s">
        <v>20</v>
      </c>
    </row>
    <row r="554" spans="1:18">
      <c r="B554" s="268" t="s">
        <v>27</v>
      </c>
      <c r="C554" s="268"/>
      <c r="D554" s="268"/>
      <c r="E554" s="268"/>
      <c r="F554" s="268"/>
      <c r="G554" s="268"/>
      <c r="H554" s="268"/>
      <c r="I554" s="268"/>
      <c r="J554" s="268"/>
      <c r="K554" s="268"/>
      <c r="L554" s="268"/>
      <c r="M554" s="268"/>
      <c r="N554" s="268"/>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t="str">
        <f t="shared" si="128"/>
        <v/>
      </c>
      <c r="N555" s="16" t="str">
        <f t="shared" si="128"/>
        <v/>
      </c>
      <c r="O555" s="16" t="str">
        <f t="shared" si="128"/>
        <v/>
      </c>
      <c r="P555" s="16" t="str">
        <f t="shared" ref="P555" si="129">IFERROR(P547+P593,"")</f>
        <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t="str">
        <f t="shared" si="130"/>
        <v/>
      </c>
      <c r="N556" s="7" t="str">
        <f t="shared" si="130"/>
        <v/>
      </c>
      <c r="O556" s="7" t="str">
        <f t="shared" si="130"/>
        <v/>
      </c>
      <c r="P556" s="7" t="str">
        <f t="shared" ref="P556" si="131">IFERROR(P548+P594-P593,"")</f>
        <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t="str">
        <f t="shared" si="130"/>
        <v/>
      </c>
      <c r="N557" s="7" t="str">
        <f t="shared" si="130"/>
        <v/>
      </c>
      <c r="O557" s="7" t="str">
        <f t="shared" si="130"/>
        <v/>
      </c>
      <c r="P557" s="7" t="str">
        <f t="shared" ref="P557" si="132">IFERROR(P549+P595-P594,"")</f>
        <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t="str">
        <f t="shared" si="130"/>
        <v/>
      </c>
      <c r="N558" s="18" t="str">
        <f t="shared" si="130"/>
        <v/>
      </c>
      <c r="O558" s="18" t="str">
        <f t="shared" si="130"/>
        <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t="str">
        <f t="shared" si="134"/>
        <v/>
      </c>
      <c r="M559" s="18" t="str">
        <f t="shared" si="134"/>
        <v/>
      </c>
      <c r="N559" s="18" t="str">
        <f t="shared" si="134"/>
        <v/>
      </c>
      <c r="O559" s="18" t="str">
        <f t="shared" si="134"/>
        <v/>
      </c>
      <c r="P559" s="18" t="str">
        <f t="shared" ref="P559" si="135">IFERROR(P551+P596,"")</f>
        <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t="e">
        <f t="shared" si="136"/>
        <v>#VALUE!</v>
      </c>
      <c r="M560" s="10" t="e">
        <f t="shared" si="136"/>
        <v>#VALUE!</v>
      </c>
      <c r="N560" s="10" t="e">
        <f t="shared" si="136"/>
        <v>#VALUE!</v>
      </c>
      <c r="O560" s="10" t="e">
        <f t="shared" si="136"/>
        <v>#VALUE!</v>
      </c>
      <c r="P560" s="10" t="e">
        <f t="shared" ref="P560" si="137">+P559/(P$465+P$472)</f>
        <v>#VALUE!</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t="e">
        <f t="shared" si="138"/>
        <v>#VALUE!</v>
      </c>
      <c r="N561" s="10" t="e">
        <f>N559/M559-1</f>
        <v>#VALUE!</v>
      </c>
      <c r="O561" s="10" t="e">
        <f>O559/N559-1</f>
        <v>#VALUE!</v>
      </c>
      <c r="P561" s="10" t="e">
        <f>P559/O559-1</f>
        <v>#VALUE!</v>
      </c>
      <c r="Q561" s="17"/>
      <c r="R561" s="14" t="s">
        <v>20</v>
      </c>
    </row>
    <row r="562" spans="1:18">
      <c r="B562" s="270" t="s">
        <v>338</v>
      </c>
      <c r="C562" s="270"/>
      <c r="D562" s="270"/>
      <c r="E562" s="270"/>
      <c r="F562" s="270"/>
      <c r="G562" s="270"/>
      <c r="H562" s="270"/>
      <c r="I562" s="270"/>
      <c r="J562" s="270"/>
      <c r="K562" s="270"/>
      <c r="L562" s="270"/>
      <c r="M562" s="270"/>
      <c r="N562" s="270"/>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t="str">
        <f t="shared" si="139"/>
        <v/>
      </c>
      <c r="N563" s="16" t="str">
        <f t="shared" si="139"/>
        <v/>
      </c>
      <c r="O563" s="16" t="str">
        <f t="shared" si="139"/>
        <v/>
      </c>
      <c r="P563" s="16" t="str">
        <f t="shared" si="139"/>
        <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t="str">
        <f t="shared" si="139"/>
        <v/>
      </c>
      <c r="N564" s="7" t="str">
        <f t="shared" si="139"/>
        <v/>
      </c>
      <c r="O564" s="7" t="str">
        <f t="shared" si="139"/>
        <v/>
      </c>
      <c r="P564" s="7" t="str">
        <f t="shared" si="139"/>
        <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t="str">
        <f t="shared" si="139"/>
        <v/>
      </c>
      <c r="N565" s="7" t="str">
        <f t="shared" si="139"/>
        <v/>
      </c>
      <c r="O565" s="7" t="str">
        <f t="shared" si="139"/>
        <v/>
      </c>
      <c r="P565" s="7" t="str">
        <f t="shared" si="139"/>
        <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t="str">
        <f t="shared" si="139"/>
        <v/>
      </c>
      <c r="M566" s="18" t="str">
        <f t="shared" si="139"/>
        <v/>
      </c>
      <c r="N566" s="18" t="str">
        <f t="shared" si="139"/>
        <v/>
      </c>
      <c r="O566" s="18" t="str">
        <f t="shared" si="139"/>
        <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t="e">
        <f>IF(N564="",N563*4,IF(N565="",(N564+N563)*2,IF(N566="",((N565+N564+N563)/3)*4,SUM(N563:N566))))</f>
        <v>#VALUE!</v>
      </c>
      <c r="O567" s="18" t="e">
        <f>IF(O564="",O563*4,IF(O565="",(O564+O563)*2,IF(O566="",((O565+O564+O563)/3)*4,SUM(O563:O566))))</f>
        <v>#VALUE!</v>
      </c>
      <c r="P567" s="18" t="e">
        <f>IF(P564="",P563*4,IF(P565="",(P564+P563)*2,IF(P566="",((P565+P564+P563)/3)*4,SUM(P563:P566))))</f>
        <v>#VALUE!</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t="e">
        <f t="shared" si="141"/>
        <v>#DIV/0!</v>
      </c>
      <c r="M568" s="10" t="e">
        <f t="shared" si="141"/>
        <v>#DIV/0!</v>
      </c>
      <c r="N568" s="10" t="e">
        <f t="shared" si="141"/>
        <v>#VALUE!</v>
      </c>
      <c r="O568" s="10" t="e">
        <f t="shared" si="141"/>
        <v>#VALUE!</v>
      </c>
      <c r="P568" s="10" t="e">
        <f t="shared" ref="P568" si="142">+P567/(P$465+P$472)</f>
        <v>#VALUE!</v>
      </c>
      <c r="Q568" s="6"/>
      <c r="R568" s="11" t="s">
        <v>364</v>
      </c>
    </row>
    <row r="569" spans="1:18">
      <c r="B569" s="268" t="s">
        <v>29</v>
      </c>
      <c r="C569" s="268"/>
      <c r="D569" s="268"/>
      <c r="E569" s="268"/>
      <c r="F569" s="268"/>
      <c r="G569" s="268"/>
      <c r="H569" s="268"/>
      <c r="I569" s="268"/>
      <c r="J569" s="268"/>
      <c r="K569" s="268"/>
      <c r="L569" s="268"/>
      <c r="M569" s="268"/>
      <c r="N569" s="268"/>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t="str">
        <f t="shared" si="143"/>
        <v/>
      </c>
      <c r="N570" s="16" t="str">
        <f t="shared" si="143"/>
        <v/>
      </c>
      <c r="O570" s="16" t="str">
        <f t="shared" si="143"/>
        <v/>
      </c>
      <c r="P570" s="16" t="str">
        <f t="shared" ref="P570" si="144">IFERROR(P547-P563,"")</f>
        <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t="str">
        <f t="shared" si="143"/>
        <v/>
      </c>
      <c r="N571" s="7" t="str">
        <f t="shared" si="143"/>
        <v/>
      </c>
      <c r="O571" s="7" t="str">
        <f t="shared" si="143"/>
        <v/>
      </c>
      <c r="P571" s="7" t="str">
        <f t="shared" ref="P571" si="145">IFERROR(P548-P564,"")</f>
        <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t="str">
        <f t="shared" si="143"/>
        <v/>
      </c>
      <c r="N572" s="7" t="str">
        <f t="shared" si="143"/>
        <v/>
      </c>
      <c r="O572" s="7" t="str">
        <f t="shared" si="143"/>
        <v/>
      </c>
      <c r="P572" s="7" t="str">
        <f t="shared" ref="P572" si="146">IFERROR(P549-P565,"")</f>
        <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t="str">
        <f t="shared" si="143"/>
        <v/>
      </c>
      <c r="M573" s="18" t="str">
        <f t="shared" si="143"/>
        <v/>
      </c>
      <c r="N573" s="18" t="str">
        <f t="shared" si="143"/>
        <v/>
      </c>
      <c r="O573" s="18" t="str">
        <f t="shared" si="143"/>
        <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0</v>
      </c>
      <c r="M574" s="18">
        <f t="shared" si="148"/>
        <v>0</v>
      </c>
      <c r="N574" s="18" t="str">
        <f>IFERROR(N551-N567,"")</f>
        <v/>
      </c>
      <c r="O574" s="18" t="str">
        <f>IFERROR(O551-O567,"")</f>
        <v/>
      </c>
      <c r="P574" s="18" t="str">
        <f>IFERROR(P551-P567,"")</f>
        <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t="e">
        <f t="shared" si="149"/>
        <v>#DIV/0!</v>
      </c>
      <c r="M575" s="10" t="e">
        <f t="shared" si="149"/>
        <v>#DIV/0!</v>
      </c>
      <c r="N575" s="10" t="e">
        <f t="shared" si="149"/>
        <v>#VALUE!</v>
      </c>
      <c r="O575" s="10" t="e">
        <f t="shared" si="149"/>
        <v>#VALUE!</v>
      </c>
      <c r="P575" s="10" t="e">
        <f t="shared" ref="P575" si="150">+P574/(P$465+P$472)</f>
        <v>#VALUE!</v>
      </c>
      <c r="Q575" s="6"/>
      <c r="R575" s="11" t="s">
        <v>30</v>
      </c>
    </row>
    <row r="576" spans="1:18">
      <c r="B576" s="271" t="s">
        <v>339</v>
      </c>
      <c r="C576" s="271"/>
      <c r="D576" s="271"/>
      <c r="E576" s="271"/>
      <c r="F576" s="271"/>
      <c r="G576" s="271"/>
      <c r="H576" s="271"/>
      <c r="I576" s="271"/>
      <c r="J576" s="271"/>
      <c r="K576" s="271"/>
      <c r="L576" s="271"/>
      <c r="M576" s="271"/>
      <c r="N576" s="271"/>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t="str">
        <f t="shared" si="151"/>
        <v/>
      </c>
      <c r="N577" s="16" t="str">
        <f t="shared" si="151"/>
        <v/>
      </c>
      <c r="O577" s="16" t="str">
        <f t="shared" si="151"/>
        <v/>
      </c>
      <c r="P577" s="16" t="str">
        <f t="shared" si="151"/>
        <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t="str">
        <f t="shared" si="151"/>
        <v/>
      </c>
      <c r="N578" s="7" t="str">
        <f t="shared" si="151"/>
        <v/>
      </c>
      <c r="O578" s="7" t="str">
        <f t="shared" si="151"/>
        <v/>
      </c>
      <c r="P578" s="7" t="str">
        <f t="shared" si="151"/>
        <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7" t="str">
        <f t="shared" si="151"/>
        <v/>
      </c>
      <c r="O579" s="7" t="str">
        <f t="shared" si="151"/>
        <v/>
      </c>
      <c r="P579" s="7" t="str">
        <f t="shared" si="151"/>
        <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t="str">
        <f t="shared" si="151"/>
        <v/>
      </c>
      <c r="M580" s="18" t="str">
        <f t="shared" si="151"/>
        <v/>
      </c>
      <c r="N580" s="18" t="str">
        <f t="shared" si="151"/>
        <v/>
      </c>
      <c r="O580" s="18" t="str">
        <f t="shared" si="151"/>
        <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0</v>
      </c>
      <c r="M581" s="18">
        <f t="shared" si="152"/>
        <v>0</v>
      </c>
      <c r="N581" s="18" t="e">
        <f>IF(N578="",N577*4,IF(N579="",(N578+N577)*2,IF(N580="",((N579+N578+N577)/3)*4,SUM(N577:N580))))</f>
        <v>#VALUE!</v>
      </c>
      <c r="O581" s="18" t="e">
        <f>IF(O578="",O577*4,IF(O579="",(O578+O577)*2,IF(O580="",((O579+O578+O577)/3)*4,SUM(O577:O580))))</f>
        <v>#VALUE!</v>
      </c>
      <c r="P581" s="18" t="e">
        <f>IF(P578="",P577*4,IF(P579="",(P578+P577)*2,IF(P580="",((P579+P578+P577)/3)*4,SUM(P577:P580))))</f>
        <v>#VALUE!</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t="e">
        <f t="shared" si="153"/>
        <v>#DIV/0!</v>
      </c>
      <c r="M582" s="10" t="e">
        <f t="shared" si="153"/>
        <v>#DIV/0!</v>
      </c>
      <c r="N582" s="10" t="e">
        <f>+N581/N$574</f>
        <v>#VALUE!</v>
      </c>
      <c r="O582" s="10" t="e">
        <f>+O581/O$574</f>
        <v>#VALUE!</v>
      </c>
      <c r="P582" s="10" t="e">
        <f>+P581/P$574</f>
        <v>#VALUE!</v>
      </c>
      <c r="Q582" s="6"/>
      <c r="R582" s="11" t="s">
        <v>31</v>
      </c>
    </row>
    <row r="583" spans="1:18">
      <c r="B583" s="268" t="s">
        <v>701</v>
      </c>
      <c r="C583" s="268"/>
      <c r="D583" s="268"/>
      <c r="E583" s="268"/>
      <c r="F583" s="268"/>
      <c r="G583" s="268"/>
      <c r="H583" s="268"/>
      <c r="I583" s="268"/>
      <c r="J583" s="268"/>
      <c r="K583" s="268"/>
      <c r="L583" s="268"/>
      <c r="M583" s="268"/>
      <c r="N583" s="268"/>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t="str">
        <f t="shared" si="154"/>
        <v/>
      </c>
      <c r="N584" s="16" t="str">
        <f t="shared" si="154"/>
        <v/>
      </c>
      <c r="O584" s="16" t="str">
        <f t="shared" si="154"/>
        <v/>
      </c>
      <c r="P584" s="16" t="str">
        <f t="shared" si="154"/>
        <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t="str">
        <f t="shared" si="154"/>
        <v/>
      </c>
      <c r="N585" s="7" t="str">
        <f t="shared" si="154"/>
        <v/>
      </c>
      <c r="O585" s="7" t="str">
        <f t="shared" si="154"/>
        <v/>
      </c>
      <c r="P585" s="7" t="str">
        <f t="shared" si="154"/>
        <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t="str">
        <f t="shared" si="154"/>
        <v/>
      </c>
      <c r="N586" s="7" t="str">
        <f t="shared" si="154"/>
        <v/>
      </c>
      <c r="O586" s="7" t="str">
        <f t="shared" si="154"/>
        <v/>
      </c>
      <c r="P586" s="7" t="str">
        <f t="shared" si="154"/>
        <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t="str">
        <f t="shared" si="154"/>
        <v/>
      </c>
      <c r="M587" s="18" t="str">
        <f t="shared" si="154"/>
        <v/>
      </c>
      <c r="N587" s="18" t="str">
        <f t="shared" si="154"/>
        <v/>
      </c>
      <c r="O587" s="18" t="str">
        <f t="shared" si="154"/>
        <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0</v>
      </c>
      <c r="M588" s="18">
        <f t="shared" si="155"/>
        <v>0</v>
      </c>
      <c r="N588" s="18" t="e">
        <f>IF(N585="",N584*4,IF(N586="",(N585+N584)*2,IF(N587="",((N586+N585+N584)/3)*4,SUM(N584:N587))))</f>
        <v>#VALUE!</v>
      </c>
      <c r="O588" s="18" t="e">
        <f>IF(O585="",O584*4,IF(O586="",(O585+O584)*2,IF(O587="",((O586+O585+O584)/3)*4,SUM(O584:O587))))</f>
        <v>#VALUE!</v>
      </c>
      <c r="P588" s="18" t="e">
        <f>IF(P585="",P584*4,IF(P586="",(P585+P584)*2,IF(P587="",((P586+P585+P584)/3)*4,SUM(P584:P587))))</f>
        <v>#VALUE!</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t="e">
        <f t="shared" si="156"/>
        <v>#DIV/0!</v>
      </c>
      <c r="M589" s="10" t="e">
        <f t="shared" si="156"/>
        <v>#DIV/0!</v>
      </c>
      <c r="N589" s="10" t="e">
        <f t="shared" si="156"/>
        <v>#VALUE!</v>
      </c>
      <c r="O589" s="10" t="e">
        <f t="shared" si="156"/>
        <v>#VALUE!</v>
      </c>
      <c r="P589" s="10" t="e">
        <f t="shared" ref="P589" si="157">+P588/(P$465+P$472)</f>
        <v>#VALUE!</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t="e">
        <f t="shared" si="158"/>
        <v>#DIV/0!</v>
      </c>
      <c r="N590" s="10" t="e">
        <f>N588/M588-1</f>
        <v>#VALUE!</v>
      </c>
      <c r="O590" s="10" t="e">
        <f>O588/N588-1</f>
        <v>#VALUE!</v>
      </c>
      <c r="P590" s="10" t="e">
        <f>P588/O588-1</f>
        <v>#VALUE!</v>
      </c>
      <c r="Q590" s="17"/>
      <c r="R590" s="14" t="s">
        <v>20</v>
      </c>
    </row>
    <row r="591" spans="1:18">
      <c r="B591" s="252" t="s">
        <v>9</v>
      </c>
      <c r="C591" s="252"/>
      <c r="D591" s="252"/>
      <c r="E591" s="252"/>
      <c r="F591" s="252"/>
      <c r="G591" s="252"/>
      <c r="H591" s="252"/>
      <c r="I591" s="252"/>
      <c r="J591" s="252"/>
      <c r="K591" s="252"/>
      <c r="L591" s="252"/>
      <c r="M591" s="252"/>
      <c r="N591" s="252"/>
      <c r="O591" s="115"/>
      <c r="P591" s="115"/>
    </row>
    <row r="592" spans="1:18">
      <c r="B592" s="253" t="s">
        <v>340</v>
      </c>
      <c r="C592" s="253"/>
      <c r="D592" s="253"/>
      <c r="E592" s="253"/>
      <c r="F592" s="253"/>
      <c r="G592" s="253"/>
      <c r="H592" s="253"/>
      <c r="I592" s="253"/>
      <c r="J592" s="253"/>
      <c r="K592" s="253"/>
      <c r="L592" s="253"/>
      <c r="M592" s="253"/>
      <c r="N592" s="253"/>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t="str">
        <f t="shared" si="159"/>
        <v/>
      </c>
      <c r="N593" s="8" t="str">
        <f t="shared" si="159"/>
        <v/>
      </c>
      <c r="O593" s="8" t="str">
        <f t="shared" si="159"/>
        <v/>
      </c>
      <c r="P593" s="8" t="str">
        <f t="shared" si="159"/>
        <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t="str">
        <f t="shared" si="159"/>
        <v/>
      </c>
      <c r="N594" s="8" t="str">
        <f t="shared" si="159"/>
        <v/>
      </c>
      <c r="O594" s="8" t="str">
        <f t="shared" si="159"/>
        <v/>
      </c>
      <c r="P594" s="8" t="str">
        <f t="shared" si="159"/>
        <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t="str">
        <f t="shared" si="159"/>
        <v/>
      </c>
      <c r="N595" s="8" t="str">
        <f t="shared" si="159"/>
        <v/>
      </c>
      <c r="O595" s="8" t="str">
        <f t="shared" si="159"/>
        <v/>
      </c>
      <c r="P595" s="8" t="str">
        <f t="shared" si="159"/>
        <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t="str">
        <f t="shared" si="160"/>
        <v/>
      </c>
      <c r="M596" s="7" t="str">
        <f t="shared" si="160"/>
        <v/>
      </c>
      <c r="N596" s="8" t="str">
        <f>IFERROR(VLOOKUP($B$592,$221:$343,MATCH($R596&amp;"/"&amp;N$348,$219:$219,0),FALSE),IFERROR((VLOOKUP($B$592,$221:$343,MATCH($R595&amp;"/"&amp;N$348,$219:$219,0),FALSE)/3)*4,IFERROR(VLOOKUP($B$592,$221:$343,MATCH($R594&amp;"/"&amp;N$348,$219:$219,0),FALSE)*2,IFERROR(VLOOKUP($B$592,$221:$343,MATCH($R593&amp;"/"&amp;N$348,$219:$219,0),FALSE)*4,""))))</f>
        <v/>
      </c>
      <c r="O596" s="8" t="str">
        <f>IFERROR(VLOOKUP($B$592,$221:$343,MATCH($R596&amp;"/"&amp;O$348,$219:$219,0),FALSE),IFERROR((VLOOKUP($B$592,$221:$343,MATCH($R595&amp;"/"&amp;O$348,$219:$219,0),FALSE)/3)*4,IFERROR(VLOOKUP($B$592,$221:$343,MATCH($R594&amp;"/"&amp;O$348,$219:$219,0),FALSE)*2,IFERROR(VLOOKUP($B$592,$221:$343,MATCH($R593&amp;"/"&amp;O$348,$219:$219,0),FALSE)*4,""))))</f>
        <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t="e">
        <f t="shared" si="161"/>
        <v>#VALUE!</v>
      </c>
      <c r="M597" s="10" t="e">
        <f t="shared" si="161"/>
        <v>#VALUE!</v>
      </c>
      <c r="N597" s="10" t="e">
        <f t="shared" si="161"/>
        <v>#VALUE!</v>
      </c>
      <c r="O597" s="10" t="e">
        <f t="shared" si="161"/>
        <v>#VALUE!</v>
      </c>
      <c r="P597" s="10" t="e">
        <f t="shared" ref="P597" si="162">P596/(P$465+P472)</f>
        <v>#VALUE!</v>
      </c>
      <c r="Q597" s="6"/>
      <c r="R597" s="11" t="s">
        <v>364</v>
      </c>
    </row>
    <row r="598" spans="2:18">
      <c r="B598" s="254" t="s">
        <v>342</v>
      </c>
      <c r="C598" s="255"/>
      <c r="D598" s="255"/>
      <c r="E598" s="255"/>
      <c r="F598" s="255"/>
      <c r="G598" s="255"/>
      <c r="H598" s="255"/>
      <c r="I598" s="255"/>
      <c r="J598" s="255"/>
      <c r="K598" s="255"/>
      <c r="L598" s="255"/>
      <c r="M598" s="255"/>
      <c r="N598" s="255"/>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t="str">
        <f t="shared" si="163"/>
        <v/>
      </c>
      <c r="N599" s="8" t="str">
        <f t="shared" si="163"/>
        <v/>
      </c>
      <c r="O599" s="8" t="str">
        <f t="shared" si="163"/>
        <v/>
      </c>
      <c r="P599" s="8" t="str">
        <f t="shared" si="163"/>
        <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t="str">
        <f t="shared" si="163"/>
        <v/>
      </c>
      <c r="N600" s="8" t="str">
        <f t="shared" si="163"/>
        <v/>
      </c>
      <c r="O600" s="8" t="str">
        <f t="shared" si="163"/>
        <v/>
      </c>
      <c r="P600" s="8" t="str">
        <f t="shared" si="163"/>
        <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t="str">
        <f t="shared" si="163"/>
        <v/>
      </c>
      <c r="N601" s="8" t="str">
        <f t="shared" si="163"/>
        <v/>
      </c>
      <c r="O601" s="8" t="str">
        <f t="shared" si="163"/>
        <v/>
      </c>
      <c r="P601" s="8" t="str">
        <f t="shared" si="163"/>
        <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t="str">
        <f t="shared" si="163"/>
        <v/>
      </c>
      <c r="M602" s="7" t="str">
        <f t="shared" si="163"/>
        <v/>
      </c>
      <c r="N602" s="8" t="str">
        <f t="shared" si="163"/>
        <v/>
      </c>
      <c r="O602" s="8" t="str">
        <f t="shared" si="163"/>
        <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t="e">
        <f t="shared" si="164"/>
        <v>#VALUE!</v>
      </c>
      <c r="M603" s="111" t="e">
        <f t="shared" si="164"/>
        <v>#VALUE!</v>
      </c>
      <c r="N603" s="111" t="e">
        <f>IFERROR(N602/N$588,IFERROR(N601/N$588,IFERROR(N600/N$588,N599/N$588)))</f>
        <v>#VALUE!</v>
      </c>
      <c r="O603" s="111" t="e">
        <f>IFERROR(O602/O$588,IFERROR(O601/O$588,IFERROR(O600/O$588,O599/O$588)))</f>
        <v>#VALUE!</v>
      </c>
      <c r="P603" s="111" t="e">
        <f>IFERROR(P602/P$588,IFERROR(P601/P$588,IFERROR(P600/P$588,P599/P$588)))</f>
        <v>#VALUE!</v>
      </c>
      <c r="Q603" s="6"/>
      <c r="R603" s="11" t="s">
        <v>33</v>
      </c>
    </row>
    <row r="604" spans="2:18">
      <c r="B604" s="256" t="s">
        <v>34</v>
      </c>
      <c r="C604" s="257"/>
      <c r="D604" s="257"/>
      <c r="E604" s="257"/>
      <c r="F604" s="257"/>
      <c r="G604" s="257"/>
      <c r="H604" s="257"/>
      <c r="I604" s="257"/>
      <c r="J604" s="257"/>
      <c r="K604" s="257"/>
      <c r="L604" s="257"/>
      <c r="M604" s="257"/>
      <c r="N604" s="257"/>
      <c r="O604" s="120"/>
      <c r="P604" s="120"/>
    </row>
    <row r="605" spans="2:18">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t="str">
        <f t="shared" si="165"/>
        <v/>
      </c>
      <c r="N605" s="8" t="str">
        <f t="shared" si="165"/>
        <v/>
      </c>
      <c r="O605" s="8" t="str">
        <f t="shared" si="165"/>
        <v/>
      </c>
      <c r="P605" s="8" t="str">
        <f t="shared" ref="P605" si="166">IFERROR(P599+P611,"")</f>
        <v/>
      </c>
      <c r="Q605" s="6"/>
      <c r="R605" s="9" t="s">
        <v>12</v>
      </c>
    </row>
    <row r="606" spans="2:18">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t="str">
        <f t="shared" si="167"/>
        <v/>
      </c>
      <c r="N606" s="8" t="str">
        <f t="shared" si="167"/>
        <v/>
      </c>
      <c r="O606" s="8" t="str">
        <f t="shared" si="165"/>
        <v/>
      </c>
      <c r="P606" s="8" t="str">
        <f t="shared" ref="P606" si="168">IFERROR(P600+P612,"")</f>
        <v/>
      </c>
      <c r="Q606" s="6"/>
      <c r="R606" s="9" t="s">
        <v>13</v>
      </c>
    </row>
    <row r="607" spans="2:18">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t="str">
        <f t="shared" si="167"/>
        <v/>
      </c>
      <c r="N607" s="8" t="str">
        <f t="shared" si="167"/>
        <v/>
      </c>
      <c r="O607" s="8" t="str">
        <f t="shared" si="165"/>
        <v/>
      </c>
      <c r="P607" s="8" t="str">
        <f t="shared" ref="P607" si="169">IFERROR(P601+P613,"")</f>
        <v/>
      </c>
      <c r="Q607" s="6"/>
      <c r="R607" s="9" t="s">
        <v>14</v>
      </c>
    </row>
    <row r="608" spans="2:18">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t="str">
        <f t="shared" si="167"/>
        <v/>
      </c>
      <c r="M608" s="18" t="str">
        <f t="shared" si="167"/>
        <v/>
      </c>
      <c r="N608" s="18" t="str">
        <f t="shared" si="167"/>
        <v/>
      </c>
      <c r="O608" s="18" t="str">
        <f t="shared" si="165"/>
        <v/>
      </c>
      <c r="P608" s="18" t="str">
        <f t="shared" ref="P608" si="170">IFERROR(P602+P614,"")</f>
        <v/>
      </c>
      <c r="Q608" s="6"/>
      <c r="R608" s="9" t="s">
        <v>15</v>
      </c>
    </row>
    <row r="609" spans="2:18">
      <c r="B609" s="258" t="s">
        <v>10</v>
      </c>
      <c r="C609" s="259"/>
      <c r="D609" s="259"/>
      <c r="E609" s="259"/>
      <c r="F609" s="259"/>
      <c r="G609" s="259"/>
      <c r="H609" s="259"/>
      <c r="I609" s="259"/>
      <c r="J609" s="259"/>
      <c r="K609" s="259"/>
      <c r="L609" s="259"/>
      <c r="M609" s="259"/>
      <c r="N609" s="259"/>
      <c r="O609" s="124"/>
      <c r="P609" s="124"/>
      <c r="Q609" s="6"/>
      <c r="R609" s="9"/>
    </row>
    <row r="610" spans="2:18">
      <c r="B610" s="260" t="s">
        <v>343</v>
      </c>
      <c r="C610" s="261"/>
      <c r="D610" s="261"/>
      <c r="E610" s="261"/>
      <c r="F610" s="261"/>
      <c r="G610" s="261"/>
      <c r="H610" s="261"/>
      <c r="I610" s="261"/>
      <c r="J610" s="261"/>
      <c r="K610" s="261"/>
      <c r="L610" s="261"/>
      <c r="M610" s="261"/>
      <c r="N610" s="261"/>
      <c r="O610" s="118"/>
      <c r="P610" s="118"/>
    </row>
    <row r="611" spans="2:18">
      <c r="B611" s="7" t="str">
        <f t="shared" ref="B611:P614" si="171">IFERROR(VLOOKUP($B$610,$221:$343,MATCH($R611&amp;"/"&amp;B$348,$219:$219,0),FALSE),"")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t="str">
        <f t="shared" si="171"/>
        <v/>
      </c>
      <c r="N611" s="8" t="str">
        <f t="shared" si="171"/>
        <v/>
      </c>
      <c r="O611" s="8" t="str">
        <f t="shared" si="171"/>
        <v/>
      </c>
      <c r="P611" s="8" t="str">
        <f t="shared" si="171"/>
        <v/>
      </c>
      <c r="Q611" s="6"/>
      <c r="R611" s="9" t="s">
        <v>12</v>
      </c>
    </row>
    <row r="612" spans="2:18">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t="str">
        <f t="shared" si="171"/>
        <v/>
      </c>
      <c r="N612" s="8" t="str">
        <f t="shared" si="171"/>
        <v/>
      </c>
      <c r="O612" s="8" t="str">
        <f t="shared" si="171"/>
        <v/>
      </c>
      <c r="P612" s="8" t="str">
        <f t="shared" si="171"/>
        <v/>
      </c>
      <c r="Q612" s="6"/>
      <c r="R612" s="9" t="s">
        <v>13</v>
      </c>
    </row>
    <row r="613" spans="2:18">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t="str">
        <f t="shared" si="171"/>
        <v/>
      </c>
      <c r="N613" s="8" t="str">
        <f t="shared" si="171"/>
        <v/>
      </c>
      <c r="O613" s="8" t="str">
        <f t="shared" si="171"/>
        <v/>
      </c>
      <c r="P613" s="8" t="str">
        <f t="shared" si="171"/>
        <v/>
      </c>
      <c r="Q613" s="6"/>
      <c r="R613" s="9" t="s">
        <v>14</v>
      </c>
    </row>
    <row r="614" spans="2:18">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t="str">
        <f t="shared" si="171"/>
        <v/>
      </c>
      <c r="M614" s="7" t="str">
        <f t="shared" si="171"/>
        <v/>
      </c>
      <c r="N614" s="8" t="str">
        <f t="shared" si="171"/>
        <v/>
      </c>
      <c r="O614" s="8" t="str">
        <f t="shared" si="171"/>
        <v/>
      </c>
      <c r="P614" s="8" t="str">
        <f t="shared" si="171"/>
        <v/>
      </c>
      <c r="Q614" s="6"/>
      <c r="R614" s="9" t="s">
        <v>15</v>
      </c>
    </row>
    <row r="615" spans="2:18">
      <c r="B615" s="262" t="s">
        <v>344</v>
      </c>
      <c r="C615" s="263"/>
      <c r="D615" s="263"/>
      <c r="E615" s="263"/>
      <c r="F615" s="263"/>
      <c r="G615" s="263"/>
      <c r="H615" s="263"/>
      <c r="I615" s="263"/>
      <c r="J615" s="263"/>
      <c r="K615" s="263"/>
      <c r="L615" s="263"/>
      <c r="M615" s="263"/>
      <c r="N615" s="263"/>
      <c r="O615" s="122"/>
      <c r="P615" s="122"/>
    </row>
    <row r="616" spans="2:18">
      <c r="B616" s="7" t="str">
        <f t="shared" ref="B616:P619" si="172">IFERROR(VLOOKUP($B$615,$221:$343,MATCH($R616&amp;"/"&amp;B$348,$219:$219,0),FALSE),"")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t="str">
        <f t="shared" si="172"/>
        <v/>
      </c>
      <c r="N616" s="8" t="str">
        <f t="shared" si="172"/>
        <v/>
      </c>
      <c r="O616" s="8" t="str">
        <f t="shared" si="172"/>
        <v/>
      </c>
      <c r="P616" s="8" t="str">
        <f t="shared" si="172"/>
        <v/>
      </c>
      <c r="Q616" s="6"/>
      <c r="R616" s="9" t="s">
        <v>12</v>
      </c>
    </row>
    <row r="617" spans="2:18">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t="str">
        <f t="shared" si="172"/>
        <v/>
      </c>
      <c r="N617" s="8" t="str">
        <f t="shared" si="172"/>
        <v/>
      </c>
      <c r="O617" s="8" t="str">
        <f t="shared" si="172"/>
        <v/>
      </c>
      <c r="P617" s="8" t="str">
        <f t="shared" si="172"/>
        <v/>
      </c>
      <c r="Q617" s="6"/>
      <c r="R617" s="9" t="s">
        <v>13</v>
      </c>
    </row>
    <row r="618" spans="2:18">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t="str">
        <f t="shared" si="172"/>
        <v/>
      </c>
      <c r="N618" s="8" t="str">
        <f t="shared" si="172"/>
        <v/>
      </c>
      <c r="O618" s="8" t="str">
        <f t="shared" si="172"/>
        <v/>
      </c>
      <c r="P618" s="8" t="str">
        <f t="shared" si="172"/>
        <v/>
      </c>
      <c r="Q618" s="6"/>
      <c r="R618" s="9" t="s">
        <v>14</v>
      </c>
    </row>
    <row r="619" spans="2:18">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t="str">
        <f t="shared" si="172"/>
        <v/>
      </c>
      <c r="M619" s="7" t="str">
        <f t="shared" si="172"/>
        <v/>
      </c>
      <c r="N619" s="8" t="str">
        <f t="shared" si="172"/>
        <v/>
      </c>
      <c r="O619" s="8" t="str">
        <f t="shared" si="172"/>
        <v/>
      </c>
      <c r="P619" s="8" t="str">
        <f t="shared" si="172"/>
        <v/>
      </c>
      <c r="Q619" s="6"/>
      <c r="R619" s="9" t="s">
        <v>15</v>
      </c>
    </row>
    <row r="620" spans="2:18">
      <c r="B620" s="256" t="s">
        <v>345</v>
      </c>
      <c r="C620" s="257"/>
      <c r="D620" s="257"/>
      <c r="E620" s="257"/>
      <c r="F620" s="257"/>
      <c r="G620" s="257"/>
      <c r="H620" s="257"/>
      <c r="I620" s="257"/>
      <c r="J620" s="257"/>
      <c r="K620" s="257"/>
      <c r="L620" s="257"/>
      <c r="M620" s="257"/>
      <c r="N620" s="257"/>
      <c r="O620" s="120"/>
      <c r="P620" s="120"/>
    </row>
    <row r="621" spans="2:18">
      <c r="B621" s="7" t="str">
        <f t="shared" ref="B621:P624" si="173">IFERROR(VLOOKUP($B$620,$221:$343,MATCH($R621&amp;"/"&amp;B$348,$219:$219,0),FALSE),"")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t="str">
        <f t="shared" si="173"/>
        <v/>
      </c>
      <c r="N621" s="7" t="str">
        <f t="shared" si="173"/>
        <v/>
      </c>
      <c r="O621" s="7" t="str">
        <f t="shared" si="173"/>
        <v/>
      </c>
      <c r="P621" s="7" t="str">
        <f t="shared" si="173"/>
        <v/>
      </c>
      <c r="Q621" s="6"/>
      <c r="R621" s="9" t="s">
        <v>12</v>
      </c>
    </row>
    <row r="622" spans="2:18">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t="str">
        <f t="shared" si="173"/>
        <v/>
      </c>
      <c r="N622" s="7" t="str">
        <f t="shared" si="173"/>
        <v/>
      </c>
      <c r="O622" s="7" t="str">
        <f t="shared" si="173"/>
        <v/>
      </c>
      <c r="P622" s="7" t="str">
        <f t="shared" si="173"/>
        <v/>
      </c>
      <c r="Q622" s="6"/>
      <c r="R622" s="9" t="s">
        <v>13</v>
      </c>
    </row>
    <row r="623" spans="2:18">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t="str">
        <f t="shared" si="173"/>
        <v/>
      </c>
      <c r="N623" s="7" t="str">
        <f t="shared" si="173"/>
        <v/>
      </c>
      <c r="O623" s="7" t="str">
        <f t="shared" si="173"/>
        <v/>
      </c>
      <c r="P623" s="7" t="str">
        <f t="shared" si="173"/>
        <v/>
      </c>
      <c r="Q623" s="6"/>
      <c r="R623" s="9" t="s">
        <v>14</v>
      </c>
    </row>
    <row r="624" spans="2:18">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t="str">
        <f t="shared" si="173"/>
        <v/>
      </c>
      <c r="M624" s="7" t="str">
        <f t="shared" si="173"/>
        <v/>
      </c>
      <c r="N624" s="7" t="str">
        <f t="shared" si="173"/>
        <v/>
      </c>
      <c r="O624" s="7" t="str">
        <f t="shared" si="173"/>
        <v/>
      </c>
      <c r="P624" s="7" t="str">
        <f t="shared" si="173"/>
        <v/>
      </c>
      <c r="Q624" s="6"/>
      <c r="R624" s="9" t="s">
        <v>15</v>
      </c>
    </row>
    <row r="625" spans="2:18">
      <c r="B625" s="264" t="s">
        <v>346</v>
      </c>
      <c r="C625" s="265"/>
      <c r="D625" s="265"/>
      <c r="E625" s="265"/>
      <c r="F625" s="265"/>
      <c r="G625" s="265"/>
      <c r="H625" s="265"/>
      <c r="I625" s="265"/>
      <c r="J625" s="265"/>
      <c r="K625" s="265"/>
      <c r="L625" s="265"/>
      <c r="M625" s="265"/>
      <c r="N625" s="265"/>
      <c r="O625" s="136"/>
      <c r="P625" s="136"/>
    </row>
    <row r="626" spans="2:18">
      <c r="B626" s="7" t="str">
        <f t="shared" ref="B626:P629" si="174">IFERROR(VLOOKUP($B$625,$221:$343,MATCH($R626&amp;"/"&amp;B$348,$219:$219,0),FALSE),"")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t="str">
        <f t="shared" si="174"/>
        <v/>
      </c>
      <c r="N626" s="8" t="str">
        <f t="shared" si="174"/>
        <v/>
      </c>
      <c r="O626" s="8" t="str">
        <f t="shared" si="174"/>
        <v/>
      </c>
      <c r="P626" s="8" t="str">
        <f t="shared" si="174"/>
        <v/>
      </c>
      <c r="Q626" s="6"/>
      <c r="R626" s="9" t="s">
        <v>12</v>
      </c>
    </row>
    <row r="627" spans="2:18">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t="str">
        <f t="shared" si="174"/>
        <v/>
      </c>
      <c r="N627" s="8" t="str">
        <f t="shared" si="174"/>
        <v/>
      </c>
      <c r="O627" s="8" t="str">
        <f t="shared" si="174"/>
        <v/>
      </c>
      <c r="P627" s="8" t="str">
        <f t="shared" si="174"/>
        <v/>
      </c>
      <c r="Q627" s="6"/>
      <c r="R627" s="9" t="s">
        <v>13</v>
      </c>
    </row>
    <row r="628" spans="2:18">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t="str">
        <f t="shared" si="174"/>
        <v/>
      </c>
      <c r="N628" s="8" t="str">
        <f t="shared" si="174"/>
        <v/>
      </c>
      <c r="O628" s="8" t="str">
        <f t="shared" si="174"/>
        <v/>
      </c>
      <c r="P628" s="8" t="str">
        <f t="shared" si="174"/>
        <v/>
      </c>
      <c r="Q628" s="6"/>
      <c r="R628" s="9" t="s">
        <v>14</v>
      </c>
    </row>
    <row r="629" spans="2:18">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t="str">
        <f t="shared" si="174"/>
        <v/>
      </c>
      <c r="M629" s="7" t="str">
        <f t="shared" si="174"/>
        <v/>
      </c>
      <c r="N629" s="8" t="str">
        <f t="shared" si="174"/>
        <v/>
      </c>
      <c r="O629" s="8" t="str">
        <f t="shared" si="174"/>
        <v/>
      </c>
      <c r="P629" s="8" t="str">
        <f t="shared" si="174"/>
        <v/>
      </c>
      <c r="Q629" s="6"/>
      <c r="R629" s="9" t="s">
        <v>15</v>
      </c>
    </row>
    <row r="630" spans="2:18">
      <c r="B630" s="266" t="s">
        <v>35</v>
      </c>
      <c r="C630" s="267"/>
      <c r="D630" s="267"/>
      <c r="E630" s="267"/>
      <c r="F630" s="267"/>
      <c r="G630" s="267"/>
      <c r="H630" s="267"/>
      <c r="I630" s="267"/>
      <c r="J630" s="267"/>
      <c r="K630" s="267"/>
      <c r="L630" s="267"/>
      <c r="M630" s="267"/>
      <c r="N630" s="267"/>
      <c r="O630" s="125"/>
      <c r="P630" s="125"/>
      <c r="Q630" s="28"/>
      <c r="R630" s="89"/>
    </row>
    <row r="631" spans="2:18">
      <c r="B631" s="242" t="s">
        <v>36</v>
      </c>
      <c r="C631" s="243"/>
      <c r="D631" s="243"/>
      <c r="E631" s="243"/>
      <c r="F631" s="243"/>
      <c r="G631" s="243"/>
      <c r="H631" s="243"/>
      <c r="I631" s="243"/>
      <c r="J631" s="243"/>
      <c r="K631" s="243"/>
      <c r="L631" s="243"/>
      <c r="M631" s="243"/>
      <c r="N631" s="243"/>
      <c r="O631" s="126"/>
      <c r="P631" s="126"/>
      <c r="Q631" s="28"/>
      <c r="R631" s="89"/>
    </row>
    <row r="632" spans="2:18">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t="e">
        <f t="shared" si="175"/>
        <v>#VALUE!</v>
      </c>
      <c r="M632" s="29" t="e">
        <f t="shared" si="175"/>
        <v>#VALUE!</v>
      </c>
      <c r="N632" s="29" t="e">
        <f t="shared" si="175"/>
        <v>#VALUE!</v>
      </c>
      <c r="O632" s="29" t="e">
        <f t="shared" si="175"/>
        <v>#VALUE!</v>
      </c>
      <c r="P632" s="29" t="e">
        <f t="shared" ref="P632" si="176">P588/P402</f>
        <v>#VALUE!</v>
      </c>
      <c r="Q632" s="6"/>
      <c r="R632" s="89" t="s">
        <v>37</v>
      </c>
    </row>
    <row r="633" spans="2:18">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t="e">
        <f t="shared" si="177"/>
        <v>#DIV/0!</v>
      </c>
      <c r="M633" s="29" t="e">
        <f t="shared" si="177"/>
        <v>#DIV/0!</v>
      </c>
      <c r="N633" s="29" t="e">
        <f t="shared" si="177"/>
        <v>#VALUE!</v>
      </c>
      <c r="O633" s="29" t="e">
        <f t="shared" si="177"/>
        <v>#VALUE!</v>
      </c>
      <c r="P633" s="29" t="e">
        <f t="shared" ref="P633" si="178">((P551*(1-P582))/(P457+P432))</f>
        <v>#VALUE!</v>
      </c>
      <c r="Q633" s="6"/>
      <c r="R633" s="89" t="s">
        <v>38</v>
      </c>
    </row>
    <row r="634" spans="2:18">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t="e">
        <f t="shared" si="179"/>
        <v>#VALUE!</v>
      </c>
      <c r="M634" s="29" t="e">
        <f t="shared" si="179"/>
        <v>#VALUE!</v>
      </c>
      <c r="N634" s="29" t="e">
        <f t="shared" si="179"/>
        <v>#VALUE!</v>
      </c>
      <c r="O634" s="29" t="e">
        <f t="shared" si="179"/>
        <v>#VALUE!</v>
      </c>
      <c r="P634" s="29" t="e">
        <f t="shared" ref="P634" si="180">P588/P457</f>
        <v>#VALUE!</v>
      </c>
      <c r="Q634" s="6"/>
      <c r="R634" s="89" t="s">
        <v>39</v>
      </c>
    </row>
    <row r="635" spans="2:18">
      <c r="B635" s="242" t="s">
        <v>59</v>
      </c>
      <c r="C635" s="243"/>
      <c r="D635" s="243"/>
      <c r="E635" s="243"/>
      <c r="F635" s="243"/>
      <c r="G635" s="243"/>
      <c r="H635" s="243"/>
      <c r="I635" s="243"/>
      <c r="J635" s="243"/>
      <c r="K635" s="243"/>
      <c r="L635" s="243"/>
      <c r="M635" s="243"/>
      <c r="N635" s="243"/>
      <c r="O635" s="126"/>
      <c r="P635" s="126"/>
      <c r="Q635" s="28"/>
      <c r="R635" s="89"/>
    </row>
    <row r="636" spans="2:18">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t="e">
        <f t="shared" si="181"/>
        <v>#VALUE!</v>
      </c>
      <c r="M636" s="27" t="e">
        <f t="shared" si="181"/>
        <v>#VALUE!</v>
      </c>
      <c r="N636" s="27" t="e">
        <f t="shared" si="181"/>
        <v>#VALUE!</v>
      </c>
      <c r="O636" s="27" t="e">
        <f>O378/O414</f>
        <v>#VALUE!</v>
      </c>
      <c r="P636" s="27" t="e">
        <f>P378/P414</f>
        <v>#VALUE!</v>
      </c>
      <c r="Q636" s="6"/>
      <c r="R636" s="89" t="s">
        <v>366</v>
      </c>
    </row>
    <row r="637" spans="2:18">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t="e">
        <f t="shared" si="182"/>
        <v>#VALUE!</v>
      </c>
      <c r="M637" s="27" t="e">
        <f t="shared" si="182"/>
        <v>#VALUE!</v>
      </c>
      <c r="N637" s="27" t="e">
        <f t="shared" si="182"/>
        <v>#VALUE!</v>
      </c>
      <c r="O637" s="27" t="e">
        <f>(O378-O372)/O414</f>
        <v>#VALUE!</v>
      </c>
      <c r="P637" s="27" t="e">
        <f>(P378-P372)/P414</f>
        <v>#VALUE!</v>
      </c>
      <c r="Q637" s="6"/>
      <c r="R637" s="89" t="s">
        <v>367</v>
      </c>
    </row>
    <row r="638" spans="2:18">
      <c r="B638" s="242" t="s">
        <v>347</v>
      </c>
      <c r="C638" s="243"/>
      <c r="D638" s="243"/>
      <c r="E638" s="243"/>
      <c r="F638" s="243"/>
      <c r="G638" s="243"/>
      <c r="H638" s="243"/>
      <c r="I638" s="243"/>
      <c r="J638" s="243"/>
      <c r="K638" s="243"/>
      <c r="L638" s="243"/>
      <c r="M638" s="243"/>
      <c r="N638" s="243"/>
      <c r="O638" s="126"/>
      <c r="P638" s="126"/>
      <c r="Q638" s="28"/>
      <c r="R638" s="89"/>
    </row>
    <row r="639" spans="2:18">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t="e">
        <f t="shared" si="183"/>
        <v>#VALUE!</v>
      </c>
      <c r="M639" s="27" t="e">
        <f t="shared" si="183"/>
        <v>#VALUE!</v>
      </c>
      <c r="N639" s="27" t="e">
        <f t="shared" si="183"/>
        <v>#VALUE!</v>
      </c>
      <c r="O639" s="27" t="e">
        <f>O432/O457</f>
        <v>#VALUE!</v>
      </c>
      <c r="P639" s="27" t="e">
        <f>P432/P457</f>
        <v>#VALUE!</v>
      </c>
      <c r="Q639" s="6"/>
      <c r="R639" s="89" t="s">
        <v>40</v>
      </c>
    </row>
    <row r="640" spans="2:18">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t="e">
        <f t="shared" si="184"/>
        <v>#VALUE!</v>
      </c>
      <c r="M640" s="27" t="e">
        <f t="shared" si="184"/>
        <v>#VALUE!</v>
      </c>
      <c r="N640" s="27" t="e">
        <f t="shared" si="184"/>
        <v>#VALUE!</v>
      </c>
      <c r="O640" s="27" t="e">
        <f>O432/O588</f>
        <v>#VALUE!</v>
      </c>
      <c r="P640" s="27" t="e">
        <f>P432/P588</f>
        <v>#VALUE!</v>
      </c>
      <c r="Q640" s="6"/>
      <c r="R640" s="89" t="s">
        <v>41</v>
      </c>
    </row>
    <row r="641" spans="2:18">
      <c r="B641" s="246" t="s">
        <v>365</v>
      </c>
      <c r="C641" s="247"/>
      <c r="D641" s="247"/>
      <c r="E641" s="247"/>
      <c r="F641" s="247"/>
      <c r="G641" s="247"/>
      <c r="H641" s="247"/>
      <c r="I641" s="247"/>
      <c r="J641" s="247"/>
      <c r="K641" s="247"/>
      <c r="L641" s="247"/>
      <c r="M641" s="247"/>
      <c r="N641" s="247"/>
      <c r="O641" s="127"/>
      <c r="P641" s="127"/>
      <c r="Q641" s="40"/>
      <c r="R641" s="41"/>
    </row>
    <row r="642" spans="2:18">
      <c r="B642" s="42"/>
      <c r="C642" s="43" t="e">
        <f t="shared" ref="C642:P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t="e">
        <f t="shared" si="185"/>
        <v>#VALUE!</v>
      </c>
      <c r="N642" s="44" t="e">
        <f t="shared" si="185"/>
        <v>#VALUE!</v>
      </c>
      <c r="O642" s="44" t="e">
        <f t="shared" si="185"/>
        <v>#VALUE!</v>
      </c>
      <c r="P642" s="44" t="e">
        <f t="shared" si="185"/>
        <v>#VALUE!</v>
      </c>
      <c r="Q642" s="40"/>
      <c r="R642" s="41" t="s">
        <v>60</v>
      </c>
    </row>
    <row r="643" spans="2:18">
      <c r="B643" s="42"/>
      <c r="C643" s="43" t="e">
        <f t="shared" ref="C643:P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t="e">
        <f t="shared" si="186"/>
        <v>#VALUE!</v>
      </c>
      <c r="N643" s="44" t="e">
        <f t="shared" si="186"/>
        <v>#VALUE!</v>
      </c>
      <c r="O643" s="44" t="e">
        <f t="shared" si="186"/>
        <v>#VALUE!</v>
      </c>
      <c r="P643" s="44" t="e">
        <f t="shared" si="186"/>
        <v>#VALUE!</v>
      </c>
      <c r="Q643" s="40"/>
      <c r="R643" s="41" t="s">
        <v>61</v>
      </c>
    </row>
    <row r="644" spans="2:18">
      <c r="B644" s="42"/>
      <c r="C644" s="43" t="e">
        <f t="shared" ref="C644:P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t="e">
        <f t="shared" si="187"/>
        <v>#VALUE!</v>
      </c>
      <c r="N644" s="44" t="e">
        <f t="shared" si="187"/>
        <v>#VALUE!</v>
      </c>
      <c r="O644" s="44" t="e">
        <f t="shared" si="187"/>
        <v>#VALUE!</v>
      </c>
      <c r="P644" s="44" t="e">
        <f t="shared" si="187"/>
        <v>#VALUE!</v>
      </c>
      <c r="Q644" s="40"/>
      <c r="R644" s="41" t="s">
        <v>62</v>
      </c>
    </row>
    <row r="645" spans="2:18">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t="e">
        <f t="shared" si="188"/>
        <v>#VALUE!</v>
      </c>
      <c r="N645" s="47" t="e">
        <f>N643+N642-N644</f>
        <v>#VALUE!</v>
      </c>
      <c r="O645" s="47" t="e">
        <f>O643+O642-O644</f>
        <v>#VALUE!</v>
      </c>
      <c r="P645" s="47" t="e">
        <f>P643+P642-P644</f>
        <v>#VALUE!</v>
      </c>
      <c r="Q645" s="40"/>
      <c r="R645" s="41" t="s">
        <v>63</v>
      </c>
    </row>
    <row r="646" spans="2:18">
      <c r="B646" s="244" t="s">
        <v>42</v>
      </c>
      <c r="C646" s="245"/>
      <c r="D646" s="245"/>
      <c r="E646" s="245"/>
      <c r="F646" s="245"/>
      <c r="G646" s="245"/>
      <c r="H646" s="245"/>
      <c r="I646" s="245"/>
      <c r="J646" s="245"/>
      <c r="K646" s="245"/>
      <c r="L646" s="245"/>
      <c r="M646" s="245"/>
      <c r="N646" s="245"/>
      <c r="O646" s="126"/>
      <c r="P646" s="126"/>
      <c r="Q646" s="28"/>
      <c r="R646" s="89"/>
    </row>
    <row r="647" spans="2:18">
      <c r="B647" s="139"/>
      <c r="C647" s="139"/>
      <c r="D647" s="139"/>
      <c r="E647" s="139"/>
      <c r="F647" s="139"/>
      <c r="G647" s="139"/>
      <c r="H647" s="139"/>
      <c r="I647" s="139"/>
      <c r="J647" s="139"/>
      <c r="K647" s="139"/>
      <c r="L647" s="139"/>
      <c r="M647" s="139"/>
      <c r="N647" s="140"/>
      <c r="O647" s="140"/>
      <c r="P647" s="140"/>
      <c r="Q647" s="30"/>
      <c r="R647" s="90" t="s">
        <v>43</v>
      </c>
    </row>
    <row r="648" spans="2:18">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#VALUE!</v>
      </c>
      <c r="M648" s="13" t="e">
        <f t="shared" si="189"/>
        <v>#VALUE!</v>
      </c>
      <c r="N648" s="13" t="e">
        <f t="shared" si="189"/>
        <v>#VALUE!</v>
      </c>
      <c r="O648" s="13" t="e">
        <f t="shared" si="189"/>
        <v>#VALUE!</v>
      </c>
      <c r="P648" s="13" t="e">
        <f t="shared" ref="P648" si="190">P457/P647</f>
        <v>#VALUE!</v>
      </c>
      <c r="Q648" s="6"/>
      <c r="R648" s="90" t="s">
        <v>44</v>
      </c>
    </row>
    <row r="649" spans="2:18">
      <c r="B649" s="13" t="e">
        <f t="shared" ref="B649:O649" si="191">B588/B647</f>
        <v>#DIV/0!</v>
      </c>
      <c r="C649" s="13" t="e">
        <f t="shared" si="191"/>
        <v>#DIV/0!</v>
      </c>
      <c r="D649" s="13" t="e">
        <f t="shared" si="191"/>
        <v>#DIV/0!</v>
      </c>
      <c r="E649" s="13" t="e">
        <f t="shared" si="191"/>
        <v>#DIV/0!</v>
      </c>
      <c r="F649" s="13" t="e">
        <f t="shared" si="191"/>
        <v>#DIV/0!</v>
      </c>
      <c r="G649" s="13" t="e">
        <f t="shared" si="191"/>
        <v>#DIV/0!</v>
      </c>
      <c r="H649" s="13" t="e">
        <f t="shared" si="191"/>
        <v>#DIV/0!</v>
      </c>
      <c r="I649" s="13" t="e">
        <f t="shared" si="191"/>
        <v>#DIV/0!</v>
      </c>
      <c r="J649" s="13" t="e">
        <f t="shared" si="191"/>
        <v>#DIV/0!</v>
      </c>
      <c r="K649" s="13" t="e">
        <f t="shared" si="191"/>
        <v>#DIV/0!</v>
      </c>
      <c r="L649" s="13" t="e">
        <f t="shared" si="191"/>
        <v>#DIV/0!</v>
      </c>
      <c r="M649" s="13" t="e">
        <f t="shared" si="191"/>
        <v>#DIV/0!</v>
      </c>
      <c r="N649" s="13" t="e">
        <f t="shared" si="191"/>
        <v>#VALUE!</v>
      </c>
      <c r="O649" s="13" t="e">
        <f t="shared" si="191"/>
        <v>#VALUE!</v>
      </c>
      <c r="P649" s="13" t="e">
        <f t="shared" ref="P649" si="192">P588/P647</f>
        <v>#VALUE!</v>
      </c>
      <c r="Q649" s="6"/>
      <c r="R649" s="89" t="s">
        <v>45</v>
      </c>
    </row>
    <row r="650" spans="2:18">
      <c r="B650" s="91"/>
      <c r="C650" s="91" t="e">
        <f t="shared" ref="C650:M650" si="193">+C649/B649-1</f>
        <v>#DIV/0!</v>
      </c>
      <c r="D650" s="92" t="e">
        <f t="shared" si="193"/>
        <v>#DIV/0!</v>
      </c>
      <c r="E650" s="91" t="e">
        <f t="shared" si="193"/>
        <v>#DIV/0!</v>
      </c>
      <c r="F650" s="92" t="e">
        <f t="shared" si="193"/>
        <v>#DIV/0!</v>
      </c>
      <c r="G650" s="91" t="e">
        <f t="shared" si="193"/>
        <v>#DIV/0!</v>
      </c>
      <c r="H650" s="92" t="e">
        <f t="shared" si="193"/>
        <v>#DIV/0!</v>
      </c>
      <c r="I650" s="91" t="e">
        <f t="shared" si="193"/>
        <v>#DIV/0!</v>
      </c>
      <c r="J650" s="92" t="e">
        <f t="shared" si="193"/>
        <v>#DIV/0!</v>
      </c>
      <c r="K650" s="91" t="e">
        <f t="shared" si="193"/>
        <v>#DIV/0!</v>
      </c>
      <c r="L650" s="92" t="e">
        <f t="shared" si="193"/>
        <v>#DIV/0!</v>
      </c>
      <c r="M650" s="91" t="e">
        <f t="shared" si="193"/>
        <v>#DIV/0!</v>
      </c>
      <c r="N650" s="93" t="e">
        <f>+N649/M649-1</f>
        <v>#VALUE!</v>
      </c>
      <c r="O650" s="93" t="e">
        <f>+O649/N649-1</f>
        <v>#VALUE!</v>
      </c>
      <c r="P650" s="93" t="e">
        <f>+P649/O649-1</f>
        <v>#VALUE!</v>
      </c>
      <c r="Q650" s="31"/>
      <c r="R650" s="94" t="s">
        <v>46</v>
      </c>
    </row>
    <row r="651" spans="2:18">
      <c r="B651" s="138"/>
      <c r="C651" s="138"/>
      <c r="D651" s="138"/>
      <c r="E651" s="138"/>
      <c r="F651" s="138"/>
      <c r="G651" s="138"/>
      <c r="H651" s="138"/>
      <c r="I651" s="138"/>
      <c r="J651" s="138"/>
      <c r="K651" s="138"/>
      <c r="L651" s="138"/>
      <c r="M651" s="138"/>
      <c r="N651" s="138"/>
      <c r="O651" s="138"/>
      <c r="P651" s="138"/>
      <c r="Q651" s="6"/>
      <c r="R651" s="90" t="s">
        <v>47</v>
      </c>
    </row>
    <row r="652" spans="2:18">
      <c r="B652" s="91" t="e">
        <f t="shared" ref="B652:O652" si="194">+B651/B661</f>
        <v>#DIV/0!</v>
      </c>
      <c r="C652" s="91" t="e">
        <f t="shared" si="194"/>
        <v>#DIV/0!</v>
      </c>
      <c r="D652" s="92" t="e">
        <f t="shared" si="194"/>
        <v>#DIV/0!</v>
      </c>
      <c r="E652" s="91" t="e">
        <f t="shared" si="194"/>
        <v>#DIV/0!</v>
      </c>
      <c r="F652" s="92" t="e">
        <f t="shared" si="194"/>
        <v>#DIV/0!</v>
      </c>
      <c r="G652" s="91" t="e">
        <f t="shared" si="194"/>
        <v>#DIV/0!</v>
      </c>
      <c r="H652" s="92" t="e">
        <f t="shared" si="194"/>
        <v>#DIV/0!</v>
      </c>
      <c r="I652" s="91" t="e">
        <f t="shared" si="194"/>
        <v>#DIV/0!</v>
      </c>
      <c r="J652" s="92" t="e">
        <f t="shared" si="194"/>
        <v>#DIV/0!</v>
      </c>
      <c r="K652" s="91" t="e">
        <f t="shared" si="194"/>
        <v>#DIV/0!</v>
      </c>
      <c r="L652" s="92" t="e">
        <f t="shared" si="194"/>
        <v>#DIV/0!</v>
      </c>
      <c r="M652" s="91" t="e">
        <f t="shared" si="194"/>
        <v>#DIV/0!</v>
      </c>
      <c r="N652" s="93" t="e">
        <f t="shared" si="194"/>
        <v>#DIV/0!</v>
      </c>
      <c r="O652" s="93" t="e">
        <f t="shared" si="194"/>
        <v>#N/A</v>
      </c>
      <c r="P652" s="93" t="e">
        <f t="shared" ref="P652" si="195">+P651/P661</f>
        <v>#N/A</v>
      </c>
      <c r="Q652" s="6"/>
      <c r="R652" s="94" t="s">
        <v>48</v>
      </c>
    </row>
    <row r="653" spans="2:18">
      <c r="B653" s="95" t="e">
        <f t="shared" ref="B653:M653" si="196">+B651/B649</f>
        <v>#DIV/0!</v>
      </c>
      <c r="C653" s="95" t="e">
        <f t="shared" si="196"/>
        <v>#DIV/0!</v>
      </c>
      <c r="D653" s="96" t="e">
        <f t="shared" si="196"/>
        <v>#DIV/0!</v>
      </c>
      <c r="E653" s="95" t="e">
        <f t="shared" si="196"/>
        <v>#DIV/0!</v>
      </c>
      <c r="F653" s="96" t="e">
        <f t="shared" si="196"/>
        <v>#DIV/0!</v>
      </c>
      <c r="G653" s="95" t="e">
        <f t="shared" si="196"/>
        <v>#DIV/0!</v>
      </c>
      <c r="H653" s="96" t="e">
        <f t="shared" si="196"/>
        <v>#DIV/0!</v>
      </c>
      <c r="I653" s="95" t="e">
        <f t="shared" si="196"/>
        <v>#DIV/0!</v>
      </c>
      <c r="J653" s="96" t="e">
        <f t="shared" si="196"/>
        <v>#DIV/0!</v>
      </c>
      <c r="K653" s="95" t="e">
        <f t="shared" si="196"/>
        <v>#DIV/0!</v>
      </c>
      <c r="L653" s="96" t="e">
        <f t="shared" si="196"/>
        <v>#DIV/0!</v>
      </c>
      <c r="M653" s="95" t="e">
        <f t="shared" si="196"/>
        <v>#DIV/0!</v>
      </c>
      <c r="N653" s="97" t="e">
        <f>+N651/N649</f>
        <v>#VALUE!</v>
      </c>
      <c r="O653" s="97" t="e">
        <f>+O651/O649</f>
        <v>#VALUE!</v>
      </c>
      <c r="P653" s="97" t="e">
        <f>+P651/P649</f>
        <v>#VALUE!</v>
      </c>
      <c r="Q653" s="28"/>
      <c r="R653" s="98" t="s">
        <v>49</v>
      </c>
    </row>
    <row r="654" spans="2:18">
      <c r="B654" s="16">
        <f t="shared" ref="B654:M654" si="197">+B661*B647</f>
        <v>0</v>
      </c>
      <c r="C654" s="16">
        <f t="shared" si="197"/>
        <v>0</v>
      </c>
      <c r="D654" s="16">
        <f t="shared" si="197"/>
        <v>0</v>
      </c>
      <c r="E654" s="16">
        <f t="shared" si="197"/>
        <v>0</v>
      </c>
      <c r="F654" s="16">
        <f t="shared" si="197"/>
        <v>0</v>
      </c>
      <c r="G654" s="16">
        <f t="shared" si="197"/>
        <v>0</v>
      </c>
      <c r="H654" s="16">
        <f t="shared" si="197"/>
        <v>0</v>
      </c>
      <c r="I654" s="16">
        <f t="shared" si="197"/>
        <v>0</v>
      </c>
      <c r="J654" s="16">
        <f t="shared" si="197"/>
        <v>0</v>
      </c>
      <c r="K654" s="16">
        <f t="shared" si="197"/>
        <v>0</v>
      </c>
      <c r="L654" s="16">
        <f t="shared" si="197"/>
        <v>0</v>
      </c>
      <c r="M654" s="16">
        <f t="shared" si="197"/>
        <v>0</v>
      </c>
      <c r="N654" s="16">
        <f>+N661*N647</f>
        <v>0</v>
      </c>
      <c r="O654" s="16" t="e">
        <f>+O661*O647</f>
        <v>#N/A</v>
      </c>
      <c r="P654" s="16" t="e">
        <f>+P661*P647</f>
        <v>#N/A</v>
      </c>
      <c r="Q654" s="6"/>
      <c r="R654" s="89" t="s">
        <v>50</v>
      </c>
    </row>
    <row r="655" spans="2:18">
      <c r="B655" s="32" t="e">
        <f t="shared" ref="B655:M655" si="198">+B661/B$648</f>
        <v>#VALUE!</v>
      </c>
      <c r="C655" s="32" t="e">
        <f t="shared" si="198"/>
        <v>#VALUE!</v>
      </c>
      <c r="D655" s="33" t="e">
        <f t="shared" si="198"/>
        <v>#VALUE!</v>
      </c>
      <c r="E655" s="32" t="e">
        <f t="shared" si="198"/>
        <v>#VALUE!</v>
      </c>
      <c r="F655" s="33" t="e">
        <f t="shared" si="198"/>
        <v>#VALUE!</v>
      </c>
      <c r="G655" s="32" t="e">
        <f t="shared" si="198"/>
        <v>#VALUE!</v>
      </c>
      <c r="H655" s="33" t="e">
        <f t="shared" si="198"/>
        <v>#VALUE!</v>
      </c>
      <c r="I655" s="32" t="e">
        <f t="shared" si="198"/>
        <v>#VALUE!</v>
      </c>
      <c r="J655" s="33" t="e">
        <f t="shared" si="198"/>
        <v>#VALUE!</v>
      </c>
      <c r="K655" s="32" t="e">
        <f t="shared" si="198"/>
        <v>#VALUE!</v>
      </c>
      <c r="L655" s="33" t="e">
        <f t="shared" si="198"/>
        <v>#VALUE!</v>
      </c>
      <c r="M655" s="32" t="e">
        <f t="shared" si="198"/>
        <v>#VALUE!</v>
      </c>
      <c r="N655" s="34" t="e">
        <f>+N661/N$648</f>
        <v>#VALUE!</v>
      </c>
      <c r="O655" s="34" t="e">
        <f>+O661/O$648</f>
        <v>#N/A</v>
      </c>
      <c r="P655" s="34" t="e">
        <f>+P661/P$648</f>
        <v>#N/A</v>
      </c>
      <c r="Q655" s="35" t="e">
        <f>(SUM(INDEX($B655:$P655,,$R$348-$B$348-$Q$348+1):INDEX($B655:$P655,$R$348-$B$348+1))-MAX(INDEX($B655:$P655,,$R$348-$B$348-$Q$348+1):INDEX($B655:$P655,$R$348-$B$348+1))-MIN(INDEX($B655:$P655,,$R$348-$B$348-$Q$348+1):INDEX($B655:$P655,$R$348-$B$348+1)))/(COUNT(INDEX($B655:$P655,,$R$348-$B$348-$Q$348+1):INDEX($B655:$P655,$R$348-$B$348+1))-2)</f>
        <v>#VALUE!</v>
      </c>
      <c r="R655" s="36" t="s">
        <v>51</v>
      </c>
    </row>
    <row r="656" spans="2:18">
      <c r="B656" s="32" t="e">
        <f t="shared" ref="B656:M656" si="199">+B661/B$649</f>
        <v>#DIV/0!</v>
      </c>
      <c r="C656" s="32" t="e">
        <f t="shared" si="199"/>
        <v>#DIV/0!</v>
      </c>
      <c r="D656" s="33" t="e">
        <f t="shared" si="199"/>
        <v>#DIV/0!</v>
      </c>
      <c r="E656" s="32" t="e">
        <f t="shared" si="199"/>
        <v>#DIV/0!</v>
      </c>
      <c r="F656" s="33" t="e">
        <f t="shared" si="199"/>
        <v>#DIV/0!</v>
      </c>
      <c r="G656" s="32" t="e">
        <f t="shared" si="199"/>
        <v>#DIV/0!</v>
      </c>
      <c r="H656" s="33" t="e">
        <f t="shared" si="199"/>
        <v>#DIV/0!</v>
      </c>
      <c r="I656" s="32" t="e">
        <f t="shared" si="199"/>
        <v>#DIV/0!</v>
      </c>
      <c r="J656" s="33" t="e">
        <f t="shared" si="199"/>
        <v>#DIV/0!</v>
      </c>
      <c r="K656" s="32" t="e">
        <f t="shared" si="199"/>
        <v>#DIV/0!</v>
      </c>
      <c r="L656" s="33" t="e">
        <f t="shared" si="199"/>
        <v>#DIV/0!</v>
      </c>
      <c r="M656" s="32" t="e">
        <f t="shared" si="199"/>
        <v>#DIV/0!</v>
      </c>
      <c r="N656" s="34" t="e">
        <f>+N661/N$649</f>
        <v>#VALUE!</v>
      </c>
      <c r="O656" s="34" t="e">
        <f>+O661/O$649</f>
        <v>#N/A</v>
      </c>
      <c r="P656" s="34" t="e">
        <f>+P661/P$649</f>
        <v>#N/A</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c r="B657" s="32" t="e">
        <f t="shared" ref="B657:O657" si="200">+(B654+B432-B354-B360)/B559</f>
        <v>#VALUE!</v>
      </c>
      <c r="C657" s="32" t="e">
        <f t="shared" si="200"/>
        <v>#VALUE!</v>
      </c>
      <c r="D657" s="33" t="e">
        <f t="shared" si="200"/>
        <v>#VALUE!</v>
      </c>
      <c r="E657" s="32" t="e">
        <f t="shared" si="200"/>
        <v>#VALUE!</v>
      </c>
      <c r="F657" s="33" t="e">
        <f t="shared" si="200"/>
        <v>#VALUE!</v>
      </c>
      <c r="G657" s="32" t="e">
        <f t="shared" si="200"/>
        <v>#VALUE!</v>
      </c>
      <c r="H657" s="33" t="e">
        <f t="shared" si="200"/>
        <v>#VALUE!</v>
      </c>
      <c r="I657" s="32" t="e">
        <f t="shared" si="200"/>
        <v>#VALUE!</v>
      </c>
      <c r="J657" s="33" t="e">
        <f t="shared" si="200"/>
        <v>#VALUE!</v>
      </c>
      <c r="K657" s="32" t="e">
        <f t="shared" si="200"/>
        <v>#VALUE!</v>
      </c>
      <c r="L657" s="33" t="e">
        <f t="shared" si="200"/>
        <v>#VALUE!</v>
      </c>
      <c r="M657" s="32" t="e">
        <f t="shared" si="200"/>
        <v>#VALUE!</v>
      </c>
      <c r="N657" s="34" t="e">
        <f t="shared" si="200"/>
        <v>#VALUE!</v>
      </c>
      <c r="O657" s="34" t="e">
        <f t="shared" si="200"/>
        <v>#N/A</v>
      </c>
      <c r="P657" s="34" t="e">
        <f t="shared" ref="P657" si="201">+(P654+P432-P354-P360)/P559</f>
        <v>#N/A</v>
      </c>
      <c r="Q657" s="35" t="e">
        <f>(SUM(INDEX($B657:$P657,,$R$348-$B$348-$Q$348+1):INDEX($B657:$P657,$R$348-$B$348+1))-MAX(INDEX($B657:$P657,,$R$348-$B$348-$Q$348+1):INDEX($B657:$P657,$R$348-$B$348+1))-MIN(INDEX($B657:$P657,,$R$348-$B$348-$Q$348+1):INDEX($B657:$P657,$R$348-$B$348+1)))/(COUNT(INDEX($B657:$P657,,$R$348-$B$348-$Q$348+1):INDEX($B657:$P657,$R$348-$B$348+1))-2)</f>
        <v>#VALUE!</v>
      </c>
      <c r="R657" s="36" t="s">
        <v>53</v>
      </c>
    </row>
    <row r="658" spans="1:18">
      <c r="B658" s="32" t="e">
        <f t="shared" ref="B658:O658" si="202">B654/B465</f>
        <v>#DIV/0!</v>
      </c>
      <c r="C658" s="32" t="e">
        <f t="shared" si="202"/>
        <v>#DIV/0!</v>
      </c>
      <c r="D658" s="33" t="e">
        <f t="shared" si="202"/>
        <v>#DIV/0!</v>
      </c>
      <c r="E658" s="32" t="e">
        <f t="shared" si="202"/>
        <v>#DIV/0!</v>
      </c>
      <c r="F658" s="33" t="e">
        <f t="shared" si="202"/>
        <v>#DIV/0!</v>
      </c>
      <c r="G658" s="32" t="e">
        <f t="shared" si="202"/>
        <v>#DIV/0!</v>
      </c>
      <c r="H658" s="33" t="e">
        <f t="shared" si="202"/>
        <v>#DIV/0!</v>
      </c>
      <c r="I658" s="32" t="e">
        <f t="shared" si="202"/>
        <v>#DIV/0!</v>
      </c>
      <c r="J658" s="33" t="e">
        <f t="shared" si="202"/>
        <v>#DIV/0!</v>
      </c>
      <c r="K658" s="32" t="e">
        <f t="shared" si="202"/>
        <v>#DIV/0!</v>
      </c>
      <c r="L658" s="33" t="e">
        <f t="shared" si="202"/>
        <v>#DIV/0!</v>
      </c>
      <c r="M658" s="32" t="e">
        <f t="shared" si="202"/>
        <v>#DIV/0!</v>
      </c>
      <c r="N658" s="34" t="e">
        <f t="shared" si="202"/>
        <v>#VALUE!</v>
      </c>
      <c r="O658" s="34" t="e">
        <f t="shared" si="202"/>
        <v>#N/A</v>
      </c>
      <c r="P658" s="34" t="e">
        <f t="shared" ref="P658" si="203">P654/P465</f>
        <v>#N/A</v>
      </c>
      <c r="Q658" s="35" t="e">
        <f>(SUM(INDEX($B658:$P658,,$R$348-$B$348-$Q$348+1):INDEX($B658:$P658,$R$348-$B$348+1))-MAX(INDEX($B658:$P658,,$R$348-$B$348-$Q$348+1):INDEX($B658:$P658,$R$348-$B$348+1))-MIN(INDEX($B658:$P658,,$R$348-$B$348-$Q$348+1):INDEX($B658:$P658,$R$348-$B$348+1)))/(COUNT(INDEX($B658:$P658,,$R$348-$B$348-$Q$348+1):INDEX($B658:$P658,$R$348-$B$348+1))-2)</f>
        <v>#DIV/0!</v>
      </c>
      <c r="R658" s="36" t="s">
        <v>54</v>
      </c>
    </row>
    <row r="659" spans="1:18" s="15" customFormat="1">
      <c r="A659" s="99"/>
      <c r="B659" s="138"/>
      <c r="C659" s="138"/>
      <c r="D659" s="138"/>
      <c r="E659" s="138"/>
      <c r="F659" s="138"/>
      <c r="G659" s="138"/>
      <c r="H659" s="138"/>
      <c r="I659" s="138"/>
      <c r="J659" s="138"/>
      <c r="K659" s="138"/>
      <c r="L659" s="138"/>
      <c r="M659" s="138"/>
      <c r="N659" s="145"/>
      <c r="O659" s="145"/>
      <c r="P659" s="145"/>
      <c r="Q659" s="31"/>
      <c r="R659" s="37" t="s">
        <v>55</v>
      </c>
    </row>
    <row r="660" spans="1:18" s="71" customFormat="1">
      <c r="A660" s="100"/>
      <c r="B660" s="138"/>
      <c r="C660" s="138"/>
      <c r="D660" s="138"/>
      <c r="E660" s="138"/>
      <c r="F660" s="138"/>
      <c r="G660" s="138"/>
      <c r="H660" s="138"/>
      <c r="I660" s="138"/>
      <c r="J660" s="138"/>
      <c r="K660" s="138"/>
      <c r="L660" s="138"/>
      <c r="M660" s="138"/>
      <c r="N660" s="145"/>
      <c r="O660" s="145"/>
      <c r="P660" s="145"/>
      <c r="Q660" s="38"/>
      <c r="R660" s="39" t="s">
        <v>56</v>
      </c>
    </row>
    <row r="661" spans="1:18" s="3" customFormat="1">
      <c r="A661" s="101"/>
      <c r="B661" s="146"/>
      <c r="C661" s="146"/>
      <c r="D661" s="146"/>
      <c r="E661" s="146"/>
      <c r="F661" s="146"/>
      <c r="G661" s="146"/>
      <c r="H661" s="146"/>
      <c r="I661" s="146"/>
      <c r="J661" s="146"/>
      <c r="K661" s="146"/>
      <c r="L661" s="146"/>
      <c r="M661" s="146"/>
      <c r="N661" s="147"/>
      <c r="O661" s="149" t="e">
        <f>VLOOKUP($Q661,Price!$A$1:$F$1200,6,FALSE)</f>
        <v>#N/A</v>
      </c>
      <c r="P661" s="149" t="e">
        <f>VLOOKUP($Q661,Price!$A$1:$F$1200,6,FALSE)</f>
        <v>#N/A</v>
      </c>
      <c r="Q661" s="148" t="s">
        <v>368</v>
      </c>
      <c r="R661" s="36" t="s">
        <v>57</v>
      </c>
    </row>
    <row r="662" spans="1:18">
      <c r="B662" s="248" t="s">
        <v>64</v>
      </c>
      <c r="C662" s="249"/>
      <c r="D662" s="249"/>
      <c r="E662" s="249"/>
      <c r="F662" s="249"/>
      <c r="G662" s="249"/>
      <c r="H662" s="249"/>
      <c r="I662" s="249"/>
      <c r="J662" s="249"/>
      <c r="K662" s="249"/>
      <c r="L662" s="249"/>
      <c r="M662" s="249"/>
      <c r="N662" s="249"/>
      <c r="O662" s="128"/>
      <c r="P662" s="128"/>
      <c r="Q662" s="28"/>
      <c r="R662" s="89"/>
    </row>
    <row r="663" spans="1:18">
      <c r="B663" s="102"/>
      <c r="C663" s="103" t="e">
        <f t="shared" ref="C663:O663" si="204">+C656/C650/100</f>
        <v>#DIV/0!</v>
      </c>
      <c r="D663" s="102" t="e">
        <f t="shared" si="204"/>
        <v>#DIV/0!</v>
      </c>
      <c r="E663" s="103" t="e">
        <f t="shared" si="204"/>
        <v>#DIV/0!</v>
      </c>
      <c r="F663" s="102" t="e">
        <f t="shared" si="204"/>
        <v>#DIV/0!</v>
      </c>
      <c r="G663" s="103" t="e">
        <f t="shared" si="204"/>
        <v>#DIV/0!</v>
      </c>
      <c r="H663" s="102" t="e">
        <f t="shared" si="204"/>
        <v>#DIV/0!</v>
      </c>
      <c r="I663" s="103" t="e">
        <f t="shared" si="204"/>
        <v>#DIV/0!</v>
      </c>
      <c r="J663" s="102" t="e">
        <f t="shared" si="204"/>
        <v>#DIV/0!</v>
      </c>
      <c r="K663" s="103" t="e">
        <f t="shared" si="204"/>
        <v>#DIV/0!</v>
      </c>
      <c r="L663" s="102" t="e">
        <f t="shared" si="204"/>
        <v>#DIV/0!</v>
      </c>
      <c r="M663" s="103" t="e">
        <f t="shared" si="204"/>
        <v>#DIV/0!</v>
      </c>
      <c r="N663" s="104" t="e">
        <f t="shared" si="204"/>
        <v>#VALUE!</v>
      </c>
      <c r="O663" s="104" t="e">
        <f t="shared" si="204"/>
        <v>#N/A</v>
      </c>
      <c r="P663" s="104" t="e">
        <f t="shared" ref="P663" si="205">+P656/P650/100</f>
        <v>#N/A</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6">($Q655-B655)/$Q655</f>
        <v>#VALUE!</v>
      </c>
      <c r="C665" s="49" t="e">
        <f t="shared" si="206"/>
        <v>#VALUE!</v>
      </c>
      <c r="D665" s="48" t="e">
        <f t="shared" si="206"/>
        <v>#VALUE!</v>
      </c>
      <c r="E665" s="49" t="e">
        <f t="shared" si="206"/>
        <v>#VALUE!</v>
      </c>
      <c r="F665" s="48" t="e">
        <f t="shared" si="206"/>
        <v>#VALUE!</v>
      </c>
      <c r="G665" s="49" t="e">
        <f t="shared" si="206"/>
        <v>#VALUE!</v>
      </c>
      <c r="H665" s="48" t="e">
        <f t="shared" si="206"/>
        <v>#VALUE!</v>
      </c>
      <c r="I665" s="49" t="e">
        <f t="shared" si="206"/>
        <v>#VALUE!</v>
      </c>
      <c r="J665" s="48" t="e">
        <f t="shared" si="206"/>
        <v>#VALUE!</v>
      </c>
      <c r="K665" s="49" t="e">
        <f t="shared" si="206"/>
        <v>#VALUE!</v>
      </c>
      <c r="L665" s="48" t="e">
        <f t="shared" si="206"/>
        <v>#VALUE!</v>
      </c>
      <c r="M665" s="49" t="e">
        <f t="shared" si="206"/>
        <v>#VALUE!</v>
      </c>
      <c r="N665" s="50" t="e">
        <f t="shared" si="206"/>
        <v>#VALUE!</v>
      </c>
      <c r="O665" s="50" t="e">
        <f t="shared" si="206"/>
        <v>#VALUE!</v>
      </c>
      <c r="P665" s="50" t="e">
        <f t="shared" si="206"/>
        <v>#VALUE!</v>
      </c>
      <c r="Q665" s="31"/>
      <c r="R665" s="51" t="s">
        <v>67</v>
      </c>
    </row>
    <row r="666" spans="1:18">
      <c r="B666" s="48" t="e">
        <f t="shared" ref="B666:P666" si="207">($Q656-B656)/$Q656</f>
        <v>#DIV/0!</v>
      </c>
      <c r="C666" s="49" t="e">
        <f t="shared" si="207"/>
        <v>#DIV/0!</v>
      </c>
      <c r="D666" s="48" t="e">
        <f t="shared" si="207"/>
        <v>#DIV/0!</v>
      </c>
      <c r="E666" s="49" t="e">
        <f t="shared" si="207"/>
        <v>#DIV/0!</v>
      </c>
      <c r="F666" s="48" t="e">
        <f t="shared" si="207"/>
        <v>#DIV/0!</v>
      </c>
      <c r="G666" s="49" t="e">
        <f t="shared" si="207"/>
        <v>#DIV/0!</v>
      </c>
      <c r="H666" s="48" t="e">
        <f t="shared" si="207"/>
        <v>#DIV/0!</v>
      </c>
      <c r="I666" s="49" t="e">
        <f t="shared" si="207"/>
        <v>#DIV/0!</v>
      </c>
      <c r="J666" s="48" t="e">
        <f t="shared" si="207"/>
        <v>#DIV/0!</v>
      </c>
      <c r="K666" s="49" t="e">
        <f t="shared" si="207"/>
        <v>#DIV/0!</v>
      </c>
      <c r="L666" s="48" t="e">
        <f t="shared" si="207"/>
        <v>#DIV/0!</v>
      </c>
      <c r="M666" s="49" t="e">
        <f t="shared" si="207"/>
        <v>#DIV/0!</v>
      </c>
      <c r="N666" s="50" t="e">
        <f t="shared" si="207"/>
        <v>#DIV/0!</v>
      </c>
      <c r="O666" s="50" t="e">
        <f t="shared" si="207"/>
        <v>#DIV/0!</v>
      </c>
      <c r="P666" s="50" t="e">
        <f t="shared" si="207"/>
        <v>#DIV/0!</v>
      </c>
      <c r="Q666" s="31"/>
      <c r="R666" s="51" t="s">
        <v>68</v>
      </c>
    </row>
    <row r="667" spans="1:18">
      <c r="B667" s="48" t="e">
        <f t="shared" ref="B667:P667" si="208">($Q657-B657)/$Q657</f>
        <v>#VALUE!</v>
      </c>
      <c r="C667" s="49" t="e">
        <f t="shared" si="208"/>
        <v>#VALUE!</v>
      </c>
      <c r="D667" s="48" t="e">
        <f t="shared" si="208"/>
        <v>#VALUE!</v>
      </c>
      <c r="E667" s="49" t="e">
        <f t="shared" si="208"/>
        <v>#VALUE!</v>
      </c>
      <c r="F667" s="48" t="e">
        <f t="shared" si="208"/>
        <v>#VALUE!</v>
      </c>
      <c r="G667" s="49" t="e">
        <f t="shared" si="208"/>
        <v>#VALUE!</v>
      </c>
      <c r="H667" s="48" t="e">
        <f t="shared" si="208"/>
        <v>#VALUE!</v>
      </c>
      <c r="I667" s="49" t="e">
        <f t="shared" si="208"/>
        <v>#VALUE!</v>
      </c>
      <c r="J667" s="48" t="e">
        <f t="shared" si="208"/>
        <v>#VALUE!</v>
      </c>
      <c r="K667" s="49" t="e">
        <f t="shared" si="208"/>
        <v>#VALUE!</v>
      </c>
      <c r="L667" s="48" t="e">
        <f t="shared" si="208"/>
        <v>#VALUE!</v>
      </c>
      <c r="M667" s="49" t="e">
        <f t="shared" si="208"/>
        <v>#VALUE!</v>
      </c>
      <c r="N667" s="50" t="e">
        <f t="shared" si="208"/>
        <v>#VALUE!</v>
      </c>
      <c r="O667" s="50" t="e">
        <f t="shared" si="208"/>
        <v>#VALUE!</v>
      </c>
      <c r="P667" s="50" t="e">
        <f t="shared" si="208"/>
        <v>#VALUE!</v>
      </c>
      <c r="Q667" s="31"/>
      <c r="R667" s="51" t="s">
        <v>69</v>
      </c>
    </row>
    <row r="668" spans="1:18">
      <c r="B668" s="48" t="e">
        <f t="shared" ref="B668:P668" si="209">($Q658-B658)/$Q658</f>
        <v>#DIV/0!</v>
      </c>
      <c r="C668" s="49" t="e">
        <f t="shared" si="209"/>
        <v>#DIV/0!</v>
      </c>
      <c r="D668" s="48" t="e">
        <f t="shared" si="209"/>
        <v>#DIV/0!</v>
      </c>
      <c r="E668" s="49" t="e">
        <f t="shared" si="209"/>
        <v>#DIV/0!</v>
      </c>
      <c r="F668" s="48" t="e">
        <f t="shared" si="209"/>
        <v>#DIV/0!</v>
      </c>
      <c r="G668" s="49" t="e">
        <f t="shared" si="209"/>
        <v>#DIV/0!</v>
      </c>
      <c r="H668" s="48" t="e">
        <f t="shared" si="209"/>
        <v>#DIV/0!</v>
      </c>
      <c r="I668" s="49" t="e">
        <f t="shared" si="209"/>
        <v>#DIV/0!</v>
      </c>
      <c r="J668" s="48" t="e">
        <f t="shared" si="209"/>
        <v>#DIV/0!</v>
      </c>
      <c r="K668" s="49" t="e">
        <f t="shared" si="209"/>
        <v>#DIV/0!</v>
      </c>
      <c r="L668" s="48" t="e">
        <f t="shared" si="209"/>
        <v>#DIV/0!</v>
      </c>
      <c r="M668" s="49" t="e">
        <f t="shared" si="209"/>
        <v>#DIV/0!</v>
      </c>
      <c r="N668" s="50" t="e">
        <f t="shared" si="209"/>
        <v>#DIV/0!</v>
      </c>
      <c r="O668" s="50" t="e">
        <f t="shared" si="209"/>
        <v>#DIV/0!</v>
      </c>
      <c r="P668" s="50" t="e">
        <f t="shared" si="209"/>
        <v>#DIV/0!</v>
      </c>
      <c r="Q668" s="31"/>
      <c r="R668" s="51" t="s">
        <v>70</v>
      </c>
    </row>
    <row r="669" spans="1:18">
      <c r="B669" s="105"/>
      <c r="D669" s="105"/>
      <c r="F669" s="105"/>
      <c r="H669" s="105"/>
      <c r="I669" s="96"/>
      <c r="J669" s="95"/>
      <c r="K669" s="96"/>
      <c r="L669" s="95"/>
      <c r="M669" s="96"/>
      <c r="N669" s="97" t="e">
        <f>N664/N661-1</f>
        <v>#DIV/0!</v>
      </c>
      <c r="O669" s="97" t="e">
        <f>O664/O661-1</f>
        <v>#N/A</v>
      </c>
      <c r="P669" s="97" t="e">
        <f>P664/P661-1</f>
        <v>#N/A</v>
      </c>
      <c r="Q669" s="28"/>
      <c r="R669" s="98" t="s">
        <v>71</v>
      </c>
    </row>
    <row r="670" spans="1:18">
      <c r="B670" s="109" t="e">
        <f t="shared" ref="B670:M670" si="210">AVERAGE(B665:B669)</f>
        <v>#VALUE!</v>
      </c>
      <c r="C670" s="110" t="e">
        <f t="shared" si="210"/>
        <v>#VALUE!</v>
      </c>
      <c r="D670" s="109" t="e">
        <f t="shared" si="210"/>
        <v>#VALUE!</v>
      </c>
      <c r="E670" s="110" t="e">
        <f t="shared" si="210"/>
        <v>#VALUE!</v>
      </c>
      <c r="F670" s="109" t="e">
        <f t="shared" si="210"/>
        <v>#VALUE!</v>
      </c>
      <c r="G670" s="110" t="e">
        <f t="shared" si="210"/>
        <v>#VALUE!</v>
      </c>
      <c r="H670" s="109" t="e">
        <f t="shared" si="210"/>
        <v>#VALUE!</v>
      </c>
      <c r="I670" s="110" t="e">
        <f t="shared" si="210"/>
        <v>#VALUE!</v>
      </c>
      <c r="J670" s="52" t="e">
        <f t="shared" si="210"/>
        <v>#VALUE!</v>
      </c>
      <c r="K670" s="53" t="e">
        <f t="shared" si="210"/>
        <v>#VALUE!</v>
      </c>
      <c r="L670" s="52" t="e">
        <f t="shared" si="210"/>
        <v>#VALUE!</v>
      </c>
      <c r="M670" s="53" t="e">
        <f t="shared" si="210"/>
        <v>#VALUE!</v>
      </c>
      <c r="N670" s="54" t="e">
        <f>AVERAGE(N665:N669)</f>
        <v>#VALUE!</v>
      </c>
      <c r="O670" s="54" t="e">
        <f>AVERAGE(O665:O669)</f>
        <v>#VALUE!</v>
      </c>
      <c r="P670" s="54" t="e">
        <f>AVERAGE(P665:P669)</f>
        <v>#VALUE!</v>
      </c>
      <c r="Q670" s="31"/>
      <c r="R670" s="51" t="s">
        <v>72</v>
      </c>
    </row>
    <row r="671" spans="1:18">
      <c r="B671" s="250" t="s">
        <v>73</v>
      </c>
      <c r="C671" s="251"/>
      <c r="D671" s="251"/>
      <c r="E671" s="251"/>
      <c r="F671" s="251"/>
      <c r="G671" s="251"/>
      <c r="H671" s="251"/>
      <c r="I671" s="251"/>
      <c r="J671" s="251"/>
      <c r="K671" s="251"/>
      <c r="L671" s="251"/>
      <c r="M671" s="251"/>
      <c r="N671" s="251"/>
      <c r="O671" s="129"/>
      <c r="P671" s="129"/>
      <c r="Q671" s="28"/>
      <c r="R671" s="89"/>
    </row>
    <row r="672" spans="1:18" s="3" customFormat="1">
      <c r="B672" s="55"/>
      <c r="C672" s="56">
        <f>+B$651+B672</f>
        <v>0</v>
      </c>
      <c r="D672" s="56">
        <f t="shared" ref="D672:N672" si="211">+C$651+C672</f>
        <v>0</v>
      </c>
      <c r="E672" s="56">
        <f t="shared" si="211"/>
        <v>0</v>
      </c>
      <c r="F672" s="56">
        <f t="shared" si="211"/>
        <v>0</v>
      </c>
      <c r="G672" s="56">
        <f t="shared" si="211"/>
        <v>0</v>
      </c>
      <c r="H672" s="56">
        <f t="shared" si="211"/>
        <v>0</v>
      </c>
      <c r="I672" s="56">
        <f t="shared" si="211"/>
        <v>0</v>
      </c>
      <c r="J672" s="56">
        <f t="shared" si="211"/>
        <v>0</v>
      </c>
      <c r="K672" s="56">
        <f t="shared" si="211"/>
        <v>0</v>
      </c>
      <c r="L672" s="56">
        <f t="shared" si="211"/>
        <v>0</v>
      </c>
      <c r="M672" s="56">
        <f t="shared" si="211"/>
        <v>0</v>
      </c>
      <c r="N672" s="57">
        <f t="shared" si="211"/>
        <v>0</v>
      </c>
      <c r="O672" s="57">
        <f>+N$651+N672</f>
        <v>0</v>
      </c>
      <c r="P672" s="57">
        <f>+O$651+O672</f>
        <v>0</v>
      </c>
      <c r="Q672" s="31"/>
      <c r="R672" s="36" t="s">
        <v>74</v>
      </c>
    </row>
    <row r="673" spans="1:18" s="3" customFormat="1">
      <c r="B673" s="58">
        <f>+B$661+B672</f>
        <v>0</v>
      </c>
      <c r="C673" s="59">
        <f t="shared" ref="C673:O673" si="212">+C$661+C672</f>
        <v>0</v>
      </c>
      <c r="D673" s="59">
        <f t="shared" si="212"/>
        <v>0</v>
      </c>
      <c r="E673" s="59">
        <f t="shared" si="212"/>
        <v>0</v>
      </c>
      <c r="F673" s="59">
        <f t="shared" si="212"/>
        <v>0</v>
      </c>
      <c r="G673" s="59">
        <f t="shared" si="212"/>
        <v>0</v>
      </c>
      <c r="H673" s="59">
        <f t="shared" si="212"/>
        <v>0</v>
      </c>
      <c r="I673" s="59">
        <f t="shared" si="212"/>
        <v>0</v>
      </c>
      <c r="J673" s="59">
        <f t="shared" si="212"/>
        <v>0</v>
      </c>
      <c r="K673" s="59">
        <f t="shared" si="212"/>
        <v>0</v>
      </c>
      <c r="L673" s="59">
        <f t="shared" si="212"/>
        <v>0</v>
      </c>
      <c r="M673" s="59">
        <f t="shared" si="212"/>
        <v>0</v>
      </c>
      <c r="N673" s="60">
        <f t="shared" si="212"/>
        <v>0</v>
      </c>
      <c r="O673" s="60" t="e">
        <f t="shared" si="212"/>
        <v>#N/A</v>
      </c>
      <c r="P673" s="60" t="e">
        <f t="shared" ref="P673" si="213">+P$661+P672</f>
        <v>#N/A</v>
      </c>
      <c r="Q673" s="31"/>
      <c r="R673" s="36" t="s">
        <v>75</v>
      </c>
    </row>
    <row r="674" spans="1:18" s="3" customFormat="1">
      <c r="B674" s="72"/>
      <c r="I674" s="61"/>
      <c r="J674" s="61"/>
      <c r="K674" s="61"/>
      <c r="L674" s="61"/>
      <c r="M674" s="61"/>
      <c r="N674" s="62"/>
      <c r="O674" s="62" t="e">
        <f>+O673/B673-1</f>
        <v>#N/A</v>
      </c>
      <c r="P674" s="62" t="e">
        <f>+P673/C673-1</f>
        <v>#N/A</v>
      </c>
      <c r="Q674" s="31"/>
      <c r="R674" s="63" t="s">
        <v>76</v>
      </c>
    </row>
    <row r="675" spans="1:18" s="70" customFormat="1">
      <c r="A675" s="64"/>
      <c r="B675" s="65"/>
      <c r="C675" s="66" t="e">
        <f>RATE(C$348-$B$348,,-$B673,C673)</f>
        <v>#NUM!</v>
      </c>
      <c r="D675" s="66" t="e">
        <f t="shared" ref="D675:O675" si="214">RATE(D$348-$B$348,,-$B673,D673)</f>
        <v>#NUM!</v>
      </c>
      <c r="E675" s="66" t="e">
        <f t="shared" si="214"/>
        <v>#NUM!</v>
      </c>
      <c r="F675" s="66" t="e">
        <f t="shared" si="214"/>
        <v>#NUM!</v>
      </c>
      <c r="G675" s="66" t="e">
        <f t="shared" si="214"/>
        <v>#NUM!</v>
      </c>
      <c r="H675" s="66" t="e">
        <f t="shared" si="214"/>
        <v>#NUM!</v>
      </c>
      <c r="I675" s="66" t="e">
        <f t="shared" si="214"/>
        <v>#NUM!</v>
      </c>
      <c r="J675" s="66" t="e">
        <f t="shared" si="214"/>
        <v>#NUM!</v>
      </c>
      <c r="K675" s="66" t="e">
        <f t="shared" si="214"/>
        <v>#NUM!</v>
      </c>
      <c r="L675" s="66" t="e">
        <f t="shared" si="214"/>
        <v>#NUM!</v>
      </c>
      <c r="M675" s="66" t="e">
        <f t="shared" si="214"/>
        <v>#NUM!</v>
      </c>
      <c r="N675" s="67" t="e">
        <f t="shared" si="214"/>
        <v>#NUM!</v>
      </c>
      <c r="O675" s="67" t="e">
        <f t="shared" si="214"/>
        <v>#N/A</v>
      </c>
      <c r="P675" s="67" t="e">
        <f t="shared" ref="P675" si="215">RATE(P$348-$B$348,,-$B673,P673)</f>
        <v>#N/A</v>
      </c>
      <c r="Q675" s="68"/>
      <c r="R675" s="69" t="s">
        <v>77</v>
      </c>
    </row>
    <row r="676" spans="1:18" s="3" customFormat="1">
      <c r="B676" s="55"/>
      <c r="C676" s="56"/>
      <c r="D676" s="56">
        <f t="shared" ref="D676:N676" si="216">+C$651+C676</f>
        <v>0</v>
      </c>
      <c r="E676" s="56">
        <f t="shared" si="216"/>
        <v>0</v>
      </c>
      <c r="F676" s="56">
        <f t="shared" si="216"/>
        <v>0</v>
      </c>
      <c r="G676" s="56">
        <f t="shared" si="216"/>
        <v>0</v>
      </c>
      <c r="H676" s="56">
        <f t="shared" si="216"/>
        <v>0</v>
      </c>
      <c r="I676" s="56">
        <f t="shared" si="216"/>
        <v>0</v>
      </c>
      <c r="J676" s="56">
        <f t="shared" si="216"/>
        <v>0</v>
      </c>
      <c r="K676" s="56">
        <f t="shared" si="216"/>
        <v>0</v>
      </c>
      <c r="L676" s="56">
        <f t="shared" si="216"/>
        <v>0</v>
      </c>
      <c r="M676" s="56">
        <f t="shared" si="216"/>
        <v>0</v>
      </c>
      <c r="N676" s="57">
        <f t="shared" si="216"/>
        <v>0</v>
      </c>
      <c r="O676" s="57">
        <f>+N$651+N676</f>
        <v>0</v>
      </c>
      <c r="P676" s="57">
        <f>+O$651+O676</f>
        <v>0</v>
      </c>
      <c r="Q676" s="31"/>
      <c r="R676" s="36" t="s">
        <v>74</v>
      </c>
    </row>
    <row r="677" spans="1:18" s="3" customFormat="1">
      <c r="B677" s="58"/>
      <c r="C677" s="59">
        <f t="shared" ref="C677:O677" si="217">+C$661+C676</f>
        <v>0</v>
      </c>
      <c r="D677" s="59">
        <f t="shared" si="217"/>
        <v>0</v>
      </c>
      <c r="E677" s="59">
        <f t="shared" si="217"/>
        <v>0</v>
      </c>
      <c r="F677" s="59">
        <f t="shared" si="217"/>
        <v>0</v>
      </c>
      <c r="G677" s="59">
        <f t="shared" si="217"/>
        <v>0</v>
      </c>
      <c r="H677" s="59">
        <f t="shared" si="217"/>
        <v>0</v>
      </c>
      <c r="I677" s="59">
        <f t="shared" si="217"/>
        <v>0</v>
      </c>
      <c r="J677" s="59">
        <f t="shared" si="217"/>
        <v>0</v>
      </c>
      <c r="K677" s="59">
        <f t="shared" si="217"/>
        <v>0</v>
      </c>
      <c r="L677" s="59">
        <f t="shared" si="217"/>
        <v>0</v>
      </c>
      <c r="M677" s="59">
        <f t="shared" si="217"/>
        <v>0</v>
      </c>
      <c r="N677" s="60">
        <f t="shared" si="217"/>
        <v>0</v>
      </c>
      <c r="O677" s="60" t="e">
        <f t="shared" si="217"/>
        <v>#N/A</v>
      </c>
      <c r="P677" s="60" t="e">
        <f t="shared" ref="P677" si="218">+P$661+P676</f>
        <v>#N/A</v>
      </c>
      <c r="Q677" s="31"/>
      <c r="R677" s="36" t="s">
        <v>75</v>
      </c>
    </row>
    <row r="678" spans="1:18" s="3" customFormat="1">
      <c r="B678" s="72"/>
      <c r="I678" s="61"/>
      <c r="J678" s="61"/>
      <c r="K678" s="61"/>
      <c r="L678" s="61"/>
      <c r="M678" s="61"/>
      <c r="N678" s="62"/>
      <c r="O678" s="62" t="e">
        <f>+O677/C677-1</f>
        <v>#N/A</v>
      </c>
      <c r="P678" s="62" t="e">
        <f>+P677/D677-1</f>
        <v>#N/A</v>
      </c>
      <c r="Q678" s="31"/>
      <c r="R678" s="63" t="s">
        <v>76</v>
      </c>
    </row>
    <row r="679" spans="1:18" s="70" customFormat="1">
      <c r="A679" s="64"/>
      <c r="B679" s="65"/>
      <c r="C679" s="66"/>
      <c r="D679" s="66" t="e">
        <f>RATE(D$348-$C$348,,-$C677,D677)</f>
        <v>#NUM!</v>
      </c>
      <c r="E679" s="66" t="e">
        <f t="shared" ref="E679:O679" si="219">RATE(E$348-$C$348,,-$C677,E677)</f>
        <v>#NUM!</v>
      </c>
      <c r="F679" s="66" t="e">
        <f t="shared" si="219"/>
        <v>#NUM!</v>
      </c>
      <c r="G679" s="66" t="e">
        <f t="shared" si="219"/>
        <v>#NUM!</v>
      </c>
      <c r="H679" s="66" t="e">
        <f t="shared" si="219"/>
        <v>#NUM!</v>
      </c>
      <c r="I679" s="66" t="e">
        <f t="shared" si="219"/>
        <v>#NUM!</v>
      </c>
      <c r="J679" s="66" t="e">
        <f t="shared" si="219"/>
        <v>#NUM!</v>
      </c>
      <c r="K679" s="66" t="e">
        <f t="shared" si="219"/>
        <v>#NUM!</v>
      </c>
      <c r="L679" s="66" t="e">
        <f t="shared" si="219"/>
        <v>#NUM!</v>
      </c>
      <c r="M679" s="66" t="e">
        <f t="shared" si="219"/>
        <v>#NUM!</v>
      </c>
      <c r="N679" s="67" t="e">
        <f t="shared" si="219"/>
        <v>#NUM!</v>
      </c>
      <c r="O679" s="67" t="e">
        <f t="shared" si="219"/>
        <v>#N/A</v>
      </c>
      <c r="P679" s="67" t="e">
        <f t="shared" ref="P679" si="220">RATE(P$348-$C$348,,-$C677,P677)</f>
        <v>#N/A</v>
      </c>
      <c r="Q679" s="68"/>
      <c r="R679" s="69" t="s">
        <v>77</v>
      </c>
    </row>
    <row r="680" spans="1:18" s="3" customFormat="1">
      <c r="B680" s="55"/>
      <c r="C680" s="56"/>
      <c r="D680" s="56"/>
      <c r="E680" s="56">
        <f t="shared" ref="E680:N680" si="221">+D$651+D680</f>
        <v>0</v>
      </c>
      <c r="F680" s="56">
        <f t="shared" si="221"/>
        <v>0</v>
      </c>
      <c r="G680" s="56">
        <f t="shared" si="221"/>
        <v>0</v>
      </c>
      <c r="H680" s="56">
        <f t="shared" si="221"/>
        <v>0</v>
      </c>
      <c r="I680" s="56">
        <f t="shared" si="221"/>
        <v>0</v>
      </c>
      <c r="J680" s="56">
        <f t="shared" si="221"/>
        <v>0</v>
      </c>
      <c r="K680" s="56">
        <f t="shared" si="221"/>
        <v>0</v>
      </c>
      <c r="L680" s="56">
        <f t="shared" si="221"/>
        <v>0</v>
      </c>
      <c r="M680" s="56">
        <f t="shared" si="221"/>
        <v>0</v>
      </c>
      <c r="N680" s="57">
        <f t="shared" si="221"/>
        <v>0</v>
      </c>
      <c r="O680" s="57">
        <f>+N$651+N680</f>
        <v>0</v>
      </c>
      <c r="P680" s="57">
        <f>+O$651+O680</f>
        <v>0</v>
      </c>
      <c r="Q680" s="31"/>
      <c r="R680" s="36" t="s">
        <v>74</v>
      </c>
    </row>
    <row r="681" spans="1:18" s="3" customFormat="1">
      <c r="B681" s="58"/>
      <c r="C681" s="59"/>
      <c r="D681" s="59">
        <f t="shared" ref="D681:O681" si="222">+D$661+D680</f>
        <v>0</v>
      </c>
      <c r="E681" s="59">
        <f t="shared" si="222"/>
        <v>0</v>
      </c>
      <c r="F681" s="59">
        <f t="shared" si="222"/>
        <v>0</v>
      </c>
      <c r="G681" s="59">
        <f t="shared" si="222"/>
        <v>0</v>
      </c>
      <c r="H681" s="59">
        <f t="shared" si="222"/>
        <v>0</v>
      </c>
      <c r="I681" s="59">
        <f t="shared" si="222"/>
        <v>0</v>
      </c>
      <c r="J681" s="59">
        <f t="shared" si="222"/>
        <v>0</v>
      </c>
      <c r="K681" s="59">
        <f t="shared" si="222"/>
        <v>0</v>
      </c>
      <c r="L681" s="59">
        <f t="shared" si="222"/>
        <v>0</v>
      </c>
      <c r="M681" s="59">
        <f t="shared" si="222"/>
        <v>0</v>
      </c>
      <c r="N681" s="60">
        <f t="shared" si="222"/>
        <v>0</v>
      </c>
      <c r="O681" s="60" t="e">
        <f t="shared" si="222"/>
        <v>#N/A</v>
      </c>
      <c r="P681" s="60" t="e">
        <f t="shared" ref="P681" si="223">+P$661+P680</f>
        <v>#N/A</v>
      </c>
      <c r="Q681" s="31"/>
      <c r="R681" s="36" t="s">
        <v>75</v>
      </c>
    </row>
    <row r="682" spans="1:18" s="3" customFormat="1">
      <c r="B682" s="72"/>
      <c r="I682" s="61"/>
      <c r="J682" s="61"/>
      <c r="K682" s="61"/>
      <c r="L682" s="61"/>
      <c r="M682" s="61"/>
      <c r="N682" s="62"/>
      <c r="O682" s="62" t="e">
        <f>+O681/D681-1</f>
        <v>#N/A</v>
      </c>
      <c r="P682" s="62" t="e">
        <f>+P681/E681-1</f>
        <v>#N/A</v>
      </c>
      <c r="Q682" s="31"/>
      <c r="R682" s="63" t="s">
        <v>76</v>
      </c>
    </row>
    <row r="683" spans="1:18" s="70" customFormat="1">
      <c r="A683" s="64"/>
      <c r="B683" s="65"/>
      <c r="C683" s="66"/>
      <c r="D683" s="66"/>
      <c r="E683" s="66" t="e">
        <f>RATE(E$348-$D$348,,-$D681,E681)</f>
        <v>#NUM!</v>
      </c>
      <c r="F683" s="66" t="e">
        <f t="shared" ref="F683:O683" si="224">RATE(F$348-$D$348,,-$D681,F681)</f>
        <v>#NUM!</v>
      </c>
      <c r="G683" s="66" t="e">
        <f t="shared" si="224"/>
        <v>#NUM!</v>
      </c>
      <c r="H683" s="66" t="e">
        <f t="shared" si="224"/>
        <v>#NUM!</v>
      </c>
      <c r="I683" s="66" t="e">
        <f t="shared" si="224"/>
        <v>#NUM!</v>
      </c>
      <c r="J683" s="66" t="e">
        <f t="shared" si="224"/>
        <v>#NUM!</v>
      </c>
      <c r="K683" s="66" t="e">
        <f t="shared" si="224"/>
        <v>#NUM!</v>
      </c>
      <c r="L683" s="66" t="e">
        <f t="shared" si="224"/>
        <v>#NUM!</v>
      </c>
      <c r="M683" s="66" t="e">
        <f t="shared" si="224"/>
        <v>#NUM!</v>
      </c>
      <c r="N683" s="67" t="e">
        <f t="shared" si="224"/>
        <v>#NUM!</v>
      </c>
      <c r="O683" s="67" t="e">
        <f t="shared" si="224"/>
        <v>#N/A</v>
      </c>
      <c r="P683" s="67" t="e">
        <f t="shared" ref="P683" si="225">RATE(P$348-$D$348,,-$D681,P681)</f>
        <v>#N/A</v>
      </c>
      <c r="Q683" s="68"/>
      <c r="R683" s="69" t="s">
        <v>77</v>
      </c>
    </row>
    <row r="684" spans="1:18" s="3" customFormat="1">
      <c r="B684" s="55"/>
      <c r="C684" s="56"/>
      <c r="D684" s="56"/>
      <c r="E684" s="56"/>
      <c r="F684" s="56">
        <f t="shared" ref="F684:N684" si="226">+E$651+E684</f>
        <v>0</v>
      </c>
      <c r="G684" s="56">
        <f t="shared" si="226"/>
        <v>0</v>
      </c>
      <c r="H684" s="56">
        <f t="shared" si="226"/>
        <v>0</v>
      </c>
      <c r="I684" s="56">
        <f t="shared" si="226"/>
        <v>0</v>
      </c>
      <c r="J684" s="56">
        <f t="shared" si="226"/>
        <v>0</v>
      </c>
      <c r="K684" s="56">
        <f t="shared" si="226"/>
        <v>0</v>
      </c>
      <c r="L684" s="56">
        <f t="shared" si="226"/>
        <v>0</v>
      </c>
      <c r="M684" s="56">
        <f t="shared" si="226"/>
        <v>0</v>
      </c>
      <c r="N684" s="57">
        <f t="shared" si="226"/>
        <v>0</v>
      </c>
      <c r="O684" s="57">
        <f>+N$651+N684</f>
        <v>0</v>
      </c>
      <c r="P684" s="57">
        <f>+O$651+O684</f>
        <v>0</v>
      </c>
      <c r="Q684" s="31"/>
      <c r="R684" s="36" t="s">
        <v>74</v>
      </c>
    </row>
    <row r="685" spans="1:18" s="3" customFormat="1">
      <c r="B685" s="58"/>
      <c r="C685" s="59"/>
      <c r="D685" s="59"/>
      <c r="E685" s="59">
        <f t="shared" ref="E685:O685" si="227">+E$661+E684</f>
        <v>0</v>
      </c>
      <c r="F685" s="59">
        <f t="shared" si="227"/>
        <v>0</v>
      </c>
      <c r="G685" s="59">
        <f t="shared" si="227"/>
        <v>0</v>
      </c>
      <c r="H685" s="59">
        <f t="shared" si="227"/>
        <v>0</v>
      </c>
      <c r="I685" s="59">
        <f t="shared" si="227"/>
        <v>0</v>
      </c>
      <c r="J685" s="59">
        <f t="shared" si="227"/>
        <v>0</v>
      </c>
      <c r="K685" s="59">
        <f t="shared" si="227"/>
        <v>0</v>
      </c>
      <c r="L685" s="59">
        <f t="shared" si="227"/>
        <v>0</v>
      </c>
      <c r="M685" s="59">
        <f t="shared" si="227"/>
        <v>0</v>
      </c>
      <c r="N685" s="60">
        <f t="shared" si="227"/>
        <v>0</v>
      </c>
      <c r="O685" s="60" t="e">
        <f t="shared" si="227"/>
        <v>#N/A</v>
      </c>
      <c r="P685" s="60" t="e">
        <f t="shared" ref="P685" si="228">+P$661+P684</f>
        <v>#N/A</v>
      </c>
      <c r="Q685" s="31"/>
      <c r="R685" s="36" t="s">
        <v>75</v>
      </c>
    </row>
    <row r="686" spans="1:18" s="3" customFormat="1">
      <c r="B686" s="72"/>
      <c r="I686" s="61"/>
      <c r="J686" s="61"/>
      <c r="K686" s="61"/>
      <c r="L686" s="61"/>
      <c r="M686" s="61"/>
      <c r="N686" s="62"/>
      <c r="O686" s="62" t="e">
        <f>+O685/E685-1</f>
        <v>#N/A</v>
      </c>
      <c r="P686" s="62" t="e">
        <f>+P685/F685-1</f>
        <v>#N/A</v>
      </c>
      <c r="Q686" s="31"/>
      <c r="R686" s="63" t="s">
        <v>76</v>
      </c>
    </row>
    <row r="687" spans="1:18" s="70" customFormat="1">
      <c r="A687" s="64"/>
      <c r="B687" s="65"/>
      <c r="C687" s="66"/>
      <c r="D687" s="66"/>
      <c r="E687" s="66"/>
      <c r="F687" s="66" t="e">
        <f>RATE(F$348-$E$348,,-$E685,F685)</f>
        <v>#NUM!</v>
      </c>
      <c r="G687" s="66" t="e">
        <f t="shared" ref="G687:O687" si="229">RATE(G$348-$E$348,,-$E685,G685)</f>
        <v>#NUM!</v>
      </c>
      <c r="H687" s="66" t="e">
        <f t="shared" si="229"/>
        <v>#NUM!</v>
      </c>
      <c r="I687" s="66" t="e">
        <f t="shared" si="229"/>
        <v>#NUM!</v>
      </c>
      <c r="J687" s="66" t="e">
        <f t="shared" si="229"/>
        <v>#NUM!</v>
      </c>
      <c r="K687" s="66" t="e">
        <f t="shared" si="229"/>
        <v>#NUM!</v>
      </c>
      <c r="L687" s="66" t="e">
        <f t="shared" si="229"/>
        <v>#NUM!</v>
      </c>
      <c r="M687" s="66" t="e">
        <f t="shared" si="229"/>
        <v>#NUM!</v>
      </c>
      <c r="N687" s="67" t="e">
        <f t="shared" si="229"/>
        <v>#NUM!</v>
      </c>
      <c r="O687" s="67" t="e">
        <f t="shared" si="229"/>
        <v>#N/A</v>
      </c>
      <c r="P687" s="67" t="e">
        <f t="shared" ref="P687" si="230">RATE(P$348-$E$348,,-$E685,P685)</f>
        <v>#N/A</v>
      </c>
      <c r="Q687" s="68"/>
      <c r="R687" s="69" t="s">
        <v>77</v>
      </c>
    </row>
    <row r="688" spans="1:18" s="3" customFormat="1">
      <c r="B688" s="55"/>
      <c r="C688" s="56"/>
      <c r="D688" s="56"/>
      <c r="E688" s="56"/>
      <c r="F688" s="56"/>
      <c r="G688" s="56">
        <f t="shared" ref="G688:N688" si="231">+F$651+F688</f>
        <v>0</v>
      </c>
      <c r="H688" s="56">
        <f t="shared" si="231"/>
        <v>0</v>
      </c>
      <c r="I688" s="56">
        <f t="shared" si="231"/>
        <v>0</v>
      </c>
      <c r="J688" s="56">
        <f t="shared" si="231"/>
        <v>0</v>
      </c>
      <c r="K688" s="56">
        <f t="shared" si="231"/>
        <v>0</v>
      </c>
      <c r="L688" s="56">
        <f t="shared" si="231"/>
        <v>0</v>
      </c>
      <c r="M688" s="56">
        <f t="shared" si="231"/>
        <v>0</v>
      </c>
      <c r="N688" s="57">
        <f t="shared" si="231"/>
        <v>0</v>
      </c>
      <c r="O688" s="57">
        <f>+N$651+N688</f>
        <v>0</v>
      </c>
      <c r="P688" s="57">
        <f>+O$651+O688</f>
        <v>0</v>
      </c>
      <c r="Q688" s="31"/>
      <c r="R688" s="36" t="s">
        <v>74</v>
      </c>
    </row>
    <row r="689" spans="1:18" s="3" customFormat="1">
      <c r="B689" s="58"/>
      <c r="C689" s="59"/>
      <c r="D689" s="59"/>
      <c r="E689" s="59"/>
      <c r="F689" s="59">
        <f t="shared" ref="F689:O689" si="232">+F$661+F688</f>
        <v>0</v>
      </c>
      <c r="G689" s="59">
        <f t="shared" si="232"/>
        <v>0</v>
      </c>
      <c r="H689" s="59">
        <f t="shared" si="232"/>
        <v>0</v>
      </c>
      <c r="I689" s="59">
        <f t="shared" si="232"/>
        <v>0</v>
      </c>
      <c r="J689" s="59">
        <f t="shared" si="232"/>
        <v>0</v>
      </c>
      <c r="K689" s="59">
        <f t="shared" si="232"/>
        <v>0</v>
      </c>
      <c r="L689" s="59">
        <f t="shared" si="232"/>
        <v>0</v>
      </c>
      <c r="M689" s="59">
        <f t="shared" si="232"/>
        <v>0</v>
      </c>
      <c r="N689" s="60">
        <f t="shared" si="232"/>
        <v>0</v>
      </c>
      <c r="O689" s="60" t="e">
        <f t="shared" si="232"/>
        <v>#N/A</v>
      </c>
      <c r="P689" s="60" t="e">
        <f t="shared" ref="P689" si="233">+P$661+P688</f>
        <v>#N/A</v>
      </c>
      <c r="Q689" s="31"/>
      <c r="R689" s="36" t="s">
        <v>75</v>
      </c>
    </row>
    <row r="690" spans="1:18" s="3" customFormat="1">
      <c r="B690" s="72"/>
      <c r="I690" s="61"/>
      <c r="J690" s="61"/>
      <c r="K690" s="61"/>
      <c r="L690" s="61"/>
      <c r="M690" s="61"/>
      <c r="N690" s="62"/>
      <c r="O690" s="62" t="e">
        <f>+O689/F689-1</f>
        <v>#N/A</v>
      </c>
      <c r="P690" s="62" t="e">
        <f>+P689/G689-1</f>
        <v>#N/A</v>
      </c>
      <c r="Q690" s="31"/>
      <c r="R690" s="63" t="s">
        <v>76</v>
      </c>
    </row>
    <row r="691" spans="1:18" s="70" customFormat="1">
      <c r="A691" s="64"/>
      <c r="B691" s="65"/>
      <c r="C691" s="66"/>
      <c r="D691" s="66"/>
      <c r="E691" s="66"/>
      <c r="F691" s="66"/>
      <c r="G691" s="66" t="e">
        <f>RATE(G$348-$F$348,,-$F689,G689)</f>
        <v>#NUM!</v>
      </c>
      <c r="H691" s="66" t="e">
        <f t="shared" ref="H691:O691" si="234">RATE(H$348-$F$348,,-$F689,H689)</f>
        <v>#NUM!</v>
      </c>
      <c r="I691" s="66" t="e">
        <f t="shared" si="234"/>
        <v>#NUM!</v>
      </c>
      <c r="J691" s="66" t="e">
        <f t="shared" si="234"/>
        <v>#NUM!</v>
      </c>
      <c r="K691" s="66" t="e">
        <f t="shared" si="234"/>
        <v>#NUM!</v>
      </c>
      <c r="L691" s="66" t="e">
        <f t="shared" si="234"/>
        <v>#NUM!</v>
      </c>
      <c r="M691" s="66" t="e">
        <f t="shared" si="234"/>
        <v>#NUM!</v>
      </c>
      <c r="N691" s="67" t="e">
        <f t="shared" si="234"/>
        <v>#NUM!</v>
      </c>
      <c r="O691" s="67" t="e">
        <f t="shared" si="234"/>
        <v>#N/A</v>
      </c>
      <c r="P691" s="67" t="e">
        <f t="shared" ref="P691" si="235">RATE(P$348-$F$348,,-$F689,P689)</f>
        <v>#N/A</v>
      </c>
      <c r="Q691" s="68"/>
      <c r="R691" s="69" t="s">
        <v>77</v>
      </c>
    </row>
    <row r="692" spans="1:18" s="3" customFormat="1">
      <c r="B692" s="55"/>
      <c r="C692" s="56"/>
      <c r="D692" s="56"/>
      <c r="E692" s="56"/>
      <c r="F692" s="56"/>
      <c r="G692" s="56"/>
      <c r="H692" s="56">
        <f t="shared" ref="H692:N692" si="236">+G$651+G692</f>
        <v>0</v>
      </c>
      <c r="I692" s="56">
        <f t="shared" si="236"/>
        <v>0</v>
      </c>
      <c r="J692" s="56">
        <f t="shared" si="236"/>
        <v>0</v>
      </c>
      <c r="K692" s="56">
        <f t="shared" si="236"/>
        <v>0</v>
      </c>
      <c r="L692" s="56">
        <f t="shared" si="236"/>
        <v>0</v>
      </c>
      <c r="M692" s="56">
        <f t="shared" si="236"/>
        <v>0</v>
      </c>
      <c r="N692" s="57">
        <f t="shared" si="236"/>
        <v>0</v>
      </c>
      <c r="O692" s="57">
        <f>+N$651+N692</f>
        <v>0</v>
      </c>
      <c r="P692" s="57">
        <f>+O$651+O692</f>
        <v>0</v>
      </c>
      <c r="Q692" s="31"/>
      <c r="R692" s="36" t="s">
        <v>74</v>
      </c>
    </row>
    <row r="693" spans="1:18" s="3" customFormat="1">
      <c r="B693" s="58"/>
      <c r="C693" s="59"/>
      <c r="D693" s="59"/>
      <c r="E693" s="59"/>
      <c r="F693" s="59"/>
      <c r="G693" s="59">
        <f t="shared" ref="G693:O693" si="237">+G$661+G692</f>
        <v>0</v>
      </c>
      <c r="H693" s="59">
        <f t="shared" si="237"/>
        <v>0</v>
      </c>
      <c r="I693" s="59">
        <f t="shared" si="237"/>
        <v>0</v>
      </c>
      <c r="J693" s="59">
        <f t="shared" si="237"/>
        <v>0</v>
      </c>
      <c r="K693" s="59">
        <f t="shared" si="237"/>
        <v>0</v>
      </c>
      <c r="L693" s="59">
        <f t="shared" si="237"/>
        <v>0</v>
      </c>
      <c r="M693" s="59">
        <f t="shared" si="237"/>
        <v>0</v>
      </c>
      <c r="N693" s="60">
        <f t="shared" si="237"/>
        <v>0</v>
      </c>
      <c r="O693" s="60" t="e">
        <f t="shared" si="237"/>
        <v>#N/A</v>
      </c>
      <c r="P693" s="60" t="e">
        <f t="shared" ref="P693" si="238">+P$661+P692</f>
        <v>#N/A</v>
      </c>
      <c r="Q693" s="31"/>
      <c r="R693" s="36" t="s">
        <v>75</v>
      </c>
    </row>
    <row r="694" spans="1:18" s="3" customFormat="1">
      <c r="B694" s="72"/>
      <c r="I694" s="61"/>
      <c r="J694" s="61"/>
      <c r="K694" s="61"/>
      <c r="L694" s="61"/>
      <c r="M694" s="61"/>
      <c r="N694" s="62"/>
      <c r="O694" s="62" t="e">
        <f>+O693/G693-1</f>
        <v>#N/A</v>
      </c>
      <c r="P694" s="62" t="e">
        <f>+P693/H693-1</f>
        <v>#N/A</v>
      </c>
      <c r="Q694" s="31"/>
      <c r="R694" s="63" t="s">
        <v>76</v>
      </c>
    </row>
    <row r="695" spans="1:18" s="70" customFormat="1">
      <c r="A695" s="64"/>
      <c r="B695" s="65"/>
      <c r="C695" s="66"/>
      <c r="D695" s="66"/>
      <c r="E695" s="66"/>
      <c r="F695" s="66"/>
      <c r="G695" s="66"/>
      <c r="H695" s="66" t="e">
        <f>RATE(H$348-$G$348,,-$G693,H693)</f>
        <v>#NUM!</v>
      </c>
      <c r="I695" s="66" t="e">
        <f t="shared" ref="I695:O695" si="239">RATE(I$348-$G$348,,-$G693,I693)</f>
        <v>#NUM!</v>
      </c>
      <c r="J695" s="66" t="e">
        <f t="shared" si="239"/>
        <v>#NUM!</v>
      </c>
      <c r="K695" s="66" t="e">
        <f t="shared" si="239"/>
        <v>#NUM!</v>
      </c>
      <c r="L695" s="66" t="e">
        <f t="shared" si="239"/>
        <v>#NUM!</v>
      </c>
      <c r="M695" s="66" t="e">
        <f t="shared" si="239"/>
        <v>#NUM!</v>
      </c>
      <c r="N695" s="67" t="e">
        <f t="shared" si="239"/>
        <v>#NUM!</v>
      </c>
      <c r="O695" s="67" t="e">
        <f t="shared" si="239"/>
        <v>#N/A</v>
      </c>
      <c r="P695" s="67" t="e">
        <f t="shared" ref="P695" si="240">RATE(P$348-$G$348,,-$G693,P693)</f>
        <v>#N/A</v>
      </c>
      <c r="Q695" s="68"/>
      <c r="R695" s="69" t="s">
        <v>77</v>
      </c>
    </row>
    <row r="696" spans="1:18" s="3" customFormat="1">
      <c r="B696" s="55"/>
      <c r="C696" s="56"/>
      <c r="D696" s="56"/>
      <c r="E696" s="56"/>
      <c r="F696" s="56"/>
      <c r="G696" s="56"/>
      <c r="H696" s="56"/>
      <c r="I696" s="56">
        <f t="shared" ref="I696:N696" si="241">+H$651+H696</f>
        <v>0</v>
      </c>
      <c r="J696" s="56">
        <f t="shared" si="241"/>
        <v>0</v>
      </c>
      <c r="K696" s="56">
        <f t="shared" si="241"/>
        <v>0</v>
      </c>
      <c r="L696" s="56">
        <f t="shared" si="241"/>
        <v>0</v>
      </c>
      <c r="M696" s="56">
        <f t="shared" si="241"/>
        <v>0</v>
      </c>
      <c r="N696" s="57">
        <f t="shared" si="241"/>
        <v>0</v>
      </c>
      <c r="O696" s="57">
        <f>+N$651+N696</f>
        <v>0</v>
      </c>
      <c r="P696" s="57">
        <f>+O$651+O696</f>
        <v>0</v>
      </c>
      <c r="Q696" s="31"/>
      <c r="R696" s="36" t="s">
        <v>74</v>
      </c>
    </row>
    <row r="697" spans="1:18" s="3" customFormat="1">
      <c r="B697" s="58"/>
      <c r="C697" s="59"/>
      <c r="D697" s="59"/>
      <c r="E697" s="59"/>
      <c r="F697" s="59"/>
      <c r="G697" s="59"/>
      <c r="H697" s="59">
        <f t="shared" ref="H697:O697" si="242">+H$661+H696</f>
        <v>0</v>
      </c>
      <c r="I697" s="59">
        <f t="shared" si="242"/>
        <v>0</v>
      </c>
      <c r="J697" s="59">
        <f t="shared" si="242"/>
        <v>0</v>
      </c>
      <c r="K697" s="59">
        <f t="shared" si="242"/>
        <v>0</v>
      </c>
      <c r="L697" s="59">
        <f t="shared" si="242"/>
        <v>0</v>
      </c>
      <c r="M697" s="59">
        <f t="shared" si="242"/>
        <v>0</v>
      </c>
      <c r="N697" s="60">
        <f t="shared" si="242"/>
        <v>0</v>
      </c>
      <c r="O697" s="60" t="e">
        <f t="shared" si="242"/>
        <v>#N/A</v>
      </c>
      <c r="P697" s="60" t="e">
        <f t="shared" ref="P697" si="243">+P$661+P696</f>
        <v>#N/A</v>
      </c>
      <c r="Q697" s="31"/>
      <c r="R697" s="36" t="s">
        <v>75</v>
      </c>
    </row>
    <row r="698" spans="1:18" s="3" customFormat="1">
      <c r="B698" s="72"/>
      <c r="I698" s="61"/>
      <c r="J698" s="61"/>
      <c r="K698" s="61"/>
      <c r="L698" s="61"/>
      <c r="M698" s="61"/>
      <c r="N698" s="62"/>
      <c r="O698" s="62" t="e">
        <f>+O697/H697-1</f>
        <v>#N/A</v>
      </c>
      <c r="P698" s="62" t="e">
        <f>+P697/I697-1</f>
        <v>#N/A</v>
      </c>
      <c r="Q698" s="31"/>
      <c r="R698" s="63" t="s">
        <v>76</v>
      </c>
    </row>
    <row r="699" spans="1:18" s="70" customFormat="1">
      <c r="A699" s="64"/>
      <c r="B699" s="65"/>
      <c r="C699" s="66"/>
      <c r="D699" s="66"/>
      <c r="E699" s="66"/>
      <c r="F699" s="66"/>
      <c r="G699" s="66"/>
      <c r="H699" s="66"/>
      <c r="I699" s="66" t="e">
        <f t="shared" ref="I699:O699" si="244">RATE(I$348-$H$348,,-$H697,I697)</f>
        <v>#NUM!</v>
      </c>
      <c r="J699" s="66" t="e">
        <f t="shared" si="244"/>
        <v>#NUM!</v>
      </c>
      <c r="K699" s="66" t="e">
        <f t="shared" si="244"/>
        <v>#NUM!</v>
      </c>
      <c r="L699" s="66" t="e">
        <f t="shared" si="244"/>
        <v>#NUM!</v>
      </c>
      <c r="M699" s="66" t="e">
        <f t="shared" si="244"/>
        <v>#NUM!</v>
      </c>
      <c r="N699" s="67" t="e">
        <f t="shared" si="244"/>
        <v>#NUM!</v>
      </c>
      <c r="O699" s="67" t="e">
        <f t="shared" si="244"/>
        <v>#N/A</v>
      </c>
      <c r="P699" s="67" t="e">
        <f t="shared" ref="P699" si="245">RATE(P$348-$H$348,,-$H697,P697)</f>
        <v>#N/A</v>
      </c>
      <c r="Q699" s="68"/>
      <c r="R699" s="69" t="s">
        <v>77</v>
      </c>
    </row>
    <row r="700" spans="1:18" s="3" customFormat="1">
      <c r="B700" s="55"/>
      <c r="C700" s="56"/>
      <c r="D700" s="56"/>
      <c r="E700" s="56"/>
      <c r="F700" s="56"/>
      <c r="G700" s="56"/>
      <c r="H700" s="56"/>
      <c r="I700" s="56"/>
      <c r="J700" s="56">
        <f t="shared" ref="J700:N700" si="246">+I$651+I700</f>
        <v>0</v>
      </c>
      <c r="K700" s="56">
        <f t="shared" si="246"/>
        <v>0</v>
      </c>
      <c r="L700" s="56">
        <f t="shared" si="246"/>
        <v>0</v>
      </c>
      <c r="M700" s="56">
        <f t="shared" si="246"/>
        <v>0</v>
      </c>
      <c r="N700" s="57">
        <f t="shared" si="246"/>
        <v>0</v>
      </c>
      <c r="O700" s="57">
        <f>+N$651+N700</f>
        <v>0</v>
      </c>
      <c r="P700" s="57">
        <f>+O$651+O700</f>
        <v>0</v>
      </c>
      <c r="Q700" s="31"/>
      <c r="R700" s="36" t="s">
        <v>74</v>
      </c>
    </row>
    <row r="701" spans="1:18" s="3" customFormat="1">
      <c r="B701" s="58"/>
      <c r="C701" s="59"/>
      <c r="D701" s="59"/>
      <c r="E701" s="59"/>
      <c r="F701" s="59"/>
      <c r="G701" s="59"/>
      <c r="H701" s="59"/>
      <c r="I701" s="59">
        <f t="shared" ref="I701:O701" si="247">+I$661+I700</f>
        <v>0</v>
      </c>
      <c r="J701" s="59">
        <f t="shared" si="247"/>
        <v>0</v>
      </c>
      <c r="K701" s="59">
        <f t="shared" si="247"/>
        <v>0</v>
      </c>
      <c r="L701" s="59">
        <f t="shared" si="247"/>
        <v>0</v>
      </c>
      <c r="M701" s="59">
        <f t="shared" si="247"/>
        <v>0</v>
      </c>
      <c r="N701" s="60">
        <f t="shared" si="247"/>
        <v>0</v>
      </c>
      <c r="O701" s="60" t="e">
        <f t="shared" si="247"/>
        <v>#N/A</v>
      </c>
      <c r="P701" s="60" t="e">
        <f t="shared" ref="P701" si="248">+P$661+P700</f>
        <v>#N/A</v>
      </c>
      <c r="Q701" s="31"/>
      <c r="R701" s="36" t="s">
        <v>75</v>
      </c>
    </row>
    <row r="702" spans="1:18" s="3" customFormat="1">
      <c r="B702" s="72"/>
      <c r="I702" s="61"/>
      <c r="J702" s="61"/>
      <c r="K702" s="61"/>
      <c r="L702" s="61"/>
      <c r="M702" s="61"/>
      <c r="N702" s="62"/>
      <c r="O702" s="62" t="e">
        <f>+O701/I701-1</f>
        <v>#N/A</v>
      </c>
      <c r="P702" s="62" t="e">
        <f>+P701/J701-1</f>
        <v>#N/A</v>
      </c>
      <c r="Q702" s="31"/>
      <c r="R702" s="63" t="s">
        <v>76</v>
      </c>
    </row>
    <row r="703" spans="1:18" s="70" customFormat="1">
      <c r="A703" s="64"/>
      <c r="B703" s="65"/>
      <c r="C703" s="66"/>
      <c r="D703" s="66"/>
      <c r="E703" s="66"/>
      <c r="F703" s="66"/>
      <c r="G703" s="66"/>
      <c r="H703" s="66"/>
      <c r="I703" s="66"/>
      <c r="J703" s="66" t="e">
        <f t="shared" ref="J703:O703" si="249">RATE(J$348-$I$348,,-$I701,J701)</f>
        <v>#NUM!</v>
      </c>
      <c r="K703" s="66" t="e">
        <f t="shared" si="249"/>
        <v>#NUM!</v>
      </c>
      <c r="L703" s="66" t="e">
        <f t="shared" si="249"/>
        <v>#NUM!</v>
      </c>
      <c r="M703" s="66" t="e">
        <f t="shared" si="249"/>
        <v>#NUM!</v>
      </c>
      <c r="N703" s="67" t="e">
        <f t="shared" si="249"/>
        <v>#NUM!</v>
      </c>
      <c r="O703" s="67" t="e">
        <f t="shared" si="249"/>
        <v>#N/A</v>
      </c>
      <c r="P703" s="67" t="e">
        <f t="shared" ref="P703" si="250">RATE(P$348-$I$348,,-$I701,P701)</f>
        <v>#N/A</v>
      </c>
      <c r="Q703" s="68"/>
      <c r="R703" s="69" t="s">
        <v>77</v>
      </c>
    </row>
    <row r="704" spans="1:18" s="3" customFormat="1">
      <c r="B704" s="55"/>
      <c r="C704" s="56"/>
      <c r="D704" s="56"/>
      <c r="E704" s="56"/>
      <c r="F704" s="56"/>
      <c r="G704" s="56"/>
      <c r="H704" s="56"/>
      <c r="I704" s="56"/>
      <c r="J704" s="56"/>
      <c r="K704" s="56">
        <f t="shared" ref="K704:P704" si="251">+J$651+J704</f>
        <v>0</v>
      </c>
      <c r="L704" s="56">
        <f t="shared" si="251"/>
        <v>0</v>
      </c>
      <c r="M704" s="56">
        <f t="shared" si="251"/>
        <v>0</v>
      </c>
      <c r="N704" s="57">
        <f t="shared" si="251"/>
        <v>0</v>
      </c>
      <c r="O704" s="57">
        <f t="shared" si="251"/>
        <v>0</v>
      </c>
      <c r="P704" s="57">
        <f t="shared" si="251"/>
        <v>0</v>
      </c>
      <c r="Q704" s="31"/>
      <c r="R704" s="36" t="s">
        <v>74</v>
      </c>
    </row>
    <row r="705" spans="1:18" s="3" customFormat="1">
      <c r="B705" s="58"/>
      <c r="C705" s="59"/>
      <c r="D705" s="59"/>
      <c r="E705" s="59"/>
      <c r="F705" s="59"/>
      <c r="G705" s="59"/>
      <c r="H705" s="59"/>
      <c r="I705" s="59"/>
      <c r="J705" s="59">
        <f t="shared" ref="J705:O705" si="252">+J$661+J704</f>
        <v>0</v>
      </c>
      <c r="K705" s="59">
        <f t="shared" si="252"/>
        <v>0</v>
      </c>
      <c r="L705" s="59">
        <f t="shared" si="252"/>
        <v>0</v>
      </c>
      <c r="M705" s="59">
        <f t="shared" si="252"/>
        <v>0</v>
      </c>
      <c r="N705" s="60">
        <f t="shared" si="252"/>
        <v>0</v>
      </c>
      <c r="O705" s="60" t="e">
        <f t="shared" si="252"/>
        <v>#N/A</v>
      </c>
      <c r="P705" s="60" t="e">
        <f t="shared" ref="P705" si="253">+P$661+P704</f>
        <v>#N/A</v>
      </c>
      <c r="Q705" s="31"/>
      <c r="R705" s="36" t="s">
        <v>75</v>
      </c>
    </row>
    <row r="706" spans="1:18" s="3" customFormat="1">
      <c r="B706" s="72"/>
      <c r="I706" s="61"/>
      <c r="J706" s="61"/>
      <c r="K706" s="61"/>
      <c r="L706" s="61"/>
      <c r="M706" s="61"/>
      <c r="N706" s="62"/>
      <c r="O706" s="62" t="e">
        <f>+O705/J705-1</f>
        <v>#N/A</v>
      </c>
      <c r="P706" s="62" t="e">
        <f>+P705/K705-1</f>
        <v>#N/A</v>
      </c>
      <c r="Q706" s="31"/>
      <c r="R706" s="63" t="s">
        <v>76</v>
      </c>
    </row>
    <row r="707" spans="1:18" s="70" customFormat="1">
      <c r="A707" s="64"/>
      <c r="B707" s="65"/>
      <c r="C707" s="66"/>
      <c r="D707" s="66"/>
      <c r="E707" s="66"/>
      <c r="F707" s="66"/>
      <c r="G707" s="66"/>
      <c r="H707" s="66"/>
      <c r="I707" s="66"/>
      <c r="J707" s="66"/>
      <c r="K707" s="66" t="e">
        <f t="shared" ref="K707:P707" si="254">RATE(K$348-$J$348,,-$J705,K705)</f>
        <v>#NUM!</v>
      </c>
      <c r="L707" s="66" t="e">
        <f t="shared" si="254"/>
        <v>#NUM!</v>
      </c>
      <c r="M707" s="66" t="e">
        <f t="shared" si="254"/>
        <v>#NUM!</v>
      </c>
      <c r="N707" s="67" t="e">
        <f t="shared" si="254"/>
        <v>#NUM!</v>
      </c>
      <c r="O707" s="67" t="e">
        <f t="shared" si="254"/>
        <v>#N/A</v>
      </c>
      <c r="P707" s="67" t="e">
        <f t="shared" si="254"/>
        <v>#N/A</v>
      </c>
      <c r="Q707" s="68"/>
      <c r="R707" s="69" t="s">
        <v>77</v>
      </c>
    </row>
    <row r="708" spans="1:18" s="3" customFormat="1">
      <c r="B708" s="73"/>
      <c r="C708" s="74"/>
      <c r="D708" s="74"/>
      <c r="E708" s="74"/>
      <c r="F708" s="74"/>
      <c r="G708" s="74"/>
      <c r="H708" s="74"/>
      <c r="I708" s="74"/>
      <c r="J708" s="74"/>
      <c r="K708" s="74"/>
      <c r="L708" s="74">
        <f>+K$651+K708</f>
        <v>0</v>
      </c>
      <c r="M708" s="74">
        <f>+L$651+L708</f>
        <v>0</v>
      </c>
      <c r="N708" s="75">
        <f>+M$651+M708</f>
        <v>0</v>
      </c>
      <c r="O708" s="75">
        <f>+N$651+N708</f>
        <v>0</v>
      </c>
      <c r="P708" s="75">
        <f>+O$651+O708</f>
        <v>0</v>
      </c>
      <c r="Q708" s="31"/>
      <c r="R708" s="36" t="s">
        <v>74</v>
      </c>
    </row>
    <row r="709" spans="1:18" s="3" customFormat="1">
      <c r="B709" s="76"/>
      <c r="C709" s="77"/>
      <c r="D709" s="77"/>
      <c r="E709" s="77"/>
      <c r="F709" s="77"/>
      <c r="G709" s="77"/>
      <c r="H709" s="77"/>
      <c r="I709" s="77"/>
      <c r="J709" s="77"/>
      <c r="K709" s="77">
        <f t="shared" ref="K709:P709" si="255">+K$661+K708</f>
        <v>0</v>
      </c>
      <c r="L709" s="77">
        <f t="shared" si="255"/>
        <v>0</v>
      </c>
      <c r="M709" s="77">
        <f t="shared" si="255"/>
        <v>0</v>
      </c>
      <c r="N709" s="78">
        <f t="shared" si="255"/>
        <v>0</v>
      </c>
      <c r="O709" s="78" t="e">
        <f t="shared" si="255"/>
        <v>#N/A</v>
      </c>
      <c r="P709" s="78" t="e">
        <f t="shared" si="255"/>
        <v>#N/A</v>
      </c>
      <c r="Q709" s="31"/>
      <c r="R709" s="36" t="s">
        <v>75</v>
      </c>
    </row>
    <row r="710" spans="1:18" s="3" customFormat="1">
      <c r="B710" s="72"/>
      <c r="I710" s="61"/>
      <c r="J710" s="61"/>
      <c r="K710" s="61"/>
      <c r="L710" s="61"/>
      <c r="M710" s="61"/>
      <c r="N710" s="62"/>
      <c r="O710" s="62" t="e">
        <f>+O709/K709-1</f>
        <v>#N/A</v>
      </c>
      <c r="P710" s="62" t="e">
        <f>+P709/L709-1</f>
        <v>#N/A</v>
      </c>
      <c r="Q710" s="31"/>
      <c r="R710" s="63" t="s">
        <v>76</v>
      </c>
    </row>
    <row r="711" spans="1:18"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7" t="e">
        <f>RATE(P$348-$K$348,,-$K709,P709)</f>
        <v>#N/A</v>
      </c>
      <c r="Q711" s="68"/>
      <c r="R711" s="69" t="s">
        <v>77</v>
      </c>
    </row>
    <row r="712" spans="1:18" s="3" customFormat="1">
      <c r="B712" s="73"/>
      <c r="C712" s="74"/>
      <c r="D712" s="74"/>
      <c r="E712" s="74"/>
      <c r="F712" s="74"/>
      <c r="G712" s="74"/>
      <c r="H712" s="74"/>
      <c r="I712" s="74"/>
      <c r="J712" s="74"/>
      <c r="K712" s="74"/>
      <c r="L712" s="74"/>
      <c r="M712" s="74">
        <f>+L$651+L712</f>
        <v>0</v>
      </c>
      <c r="N712" s="75">
        <f>+M$651+M712</f>
        <v>0</v>
      </c>
      <c r="O712" s="75">
        <f>+N$651+N712</f>
        <v>0</v>
      </c>
      <c r="P712" s="75">
        <f>+O$651+O712</f>
        <v>0</v>
      </c>
      <c r="Q712" s="31"/>
      <c r="R712" s="36" t="s">
        <v>74</v>
      </c>
    </row>
    <row r="713" spans="1:18" s="3" customFormat="1">
      <c r="B713" s="76"/>
      <c r="C713" s="77"/>
      <c r="D713" s="77"/>
      <c r="E713" s="77"/>
      <c r="F713" s="77"/>
      <c r="G713" s="77"/>
      <c r="H713" s="77"/>
      <c r="I713" s="77"/>
      <c r="J713" s="77"/>
      <c r="K713" s="77"/>
      <c r="L713" s="77">
        <f>+L$661+L712</f>
        <v>0</v>
      </c>
      <c r="M713" s="77">
        <f>+M$661+M712</f>
        <v>0</v>
      </c>
      <c r="N713" s="78">
        <f>+N$661+N712</f>
        <v>0</v>
      </c>
      <c r="O713" s="78" t="e">
        <f>+O$661+O712</f>
        <v>#N/A</v>
      </c>
      <c r="P713" s="78" t="e">
        <f>+P$661+P712</f>
        <v>#N/A</v>
      </c>
      <c r="Q713" s="31"/>
      <c r="R713" s="36" t="s">
        <v>75</v>
      </c>
    </row>
    <row r="714" spans="1:18" s="3" customFormat="1">
      <c r="B714" s="72"/>
      <c r="I714" s="61"/>
      <c r="J714" s="61"/>
      <c r="K714" s="61"/>
      <c r="L714" s="61"/>
      <c r="M714" s="61"/>
      <c r="N714" s="62"/>
      <c r="O714" s="62" t="e">
        <f>+O713/L713-1</f>
        <v>#N/A</v>
      </c>
      <c r="P714" s="62" t="e">
        <f>+P713/M713-1</f>
        <v>#N/A</v>
      </c>
      <c r="Q714" s="31"/>
      <c r="R714" s="63" t="s">
        <v>76</v>
      </c>
    </row>
    <row r="715" spans="1:18"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7" t="e">
        <f>RATE(P$348-$L$348,,-$L713,P713)</f>
        <v>#N/A</v>
      </c>
      <c r="Q715" s="68"/>
      <c r="R715" s="69" t="s">
        <v>77</v>
      </c>
    </row>
    <row r="716" spans="1:18" s="3" customFormat="1">
      <c r="B716" s="73"/>
      <c r="C716" s="74"/>
      <c r="D716" s="74"/>
      <c r="E716" s="74"/>
      <c r="F716" s="74"/>
      <c r="G716" s="74"/>
      <c r="H716" s="74"/>
      <c r="I716" s="74"/>
      <c r="J716" s="74"/>
      <c r="K716" s="74"/>
      <c r="L716" s="74"/>
      <c r="M716" s="74"/>
      <c r="N716" s="75">
        <f>+M$651+M716</f>
        <v>0</v>
      </c>
      <c r="O716" s="75">
        <f>+N$651+N716</f>
        <v>0</v>
      </c>
      <c r="P716" s="75">
        <f>+O$651+O716</f>
        <v>0</v>
      </c>
      <c r="Q716" s="31"/>
      <c r="R716" s="36" t="s">
        <v>74</v>
      </c>
    </row>
    <row r="717" spans="1:18" s="3" customFormat="1">
      <c r="B717" s="76"/>
      <c r="C717" s="77"/>
      <c r="D717" s="77"/>
      <c r="E717" s="77"/>
      <c r="F717" s="77"/>
      <c r="G717" s="77"/>
      <c r="H717" s="77"/>
      <c r="I717" s="77"/>
      <c r="J717" s="77"/>
      <c r="K717" s="77"/>
      <c r="L717" s="77"/>
      <c r="M717" s="77">
        <f>+M$661+M716</f>
        <v>0</v>
      </c>
      <c r="N717" s="78">
        <f>+N$661+N716</f>
        <v>0</v>
      </c>
      <c r="O717" s="78" t="e">
        <f>+O$661+O716</f>
        <v>#N/A</v>
      </c>
      <c r="P717" s="78" t="e">
        <f>+P$661+P716</f>
        <v>#N/A</v>
      </c>
      <c r="Q717" s="31"/>
      <c r="R717" s="36" t="s">
        <v>75</v>
      </c>
    </row>
    <row r="718" spans="1:18" s="3" customFormat="1">
      <c r="B718" s="72"/>
      <c r="I718" s="61"/>
      <c r="J718" s="61"/>
      <c r="K718" s="61"/>
      <c r="L718" s="61"/>
      <c r="M718" s="61"/>
      <c r="N718" s="62"/>
      <c r="O718" s="62" t="e">
        <f>+O717/M717-1</f>
        <v>#N/A</v>
      </c>
      <c r="P718" s="62" t="e">
        <f>+P717/N717-1</f>
        <v>#N/A</v>
      </c>
      <c r="Q718" s="31"/>
      <c r="R718" s="63" t="s">
        <v>76</v>
      </c>
    </row>
    <row r="719" spans="1:18" s="70" customFormat="1">
      <c r="A719" s="64"/>
      <c r="B719" s="65"/>
      <c r="C719" s="66"/>
      <c r="D719" s="66"/>
      <c r="E719" s="66"/>
      <c r="F719" s="66"/>
      <c r="G719" s="66"/>
      <c r="H719" s="66"/>
      <c r="I719" s="66"/>
      <c r="J719" s="66"/>
      <c r="K719" s="66"/>
      <c r="L719" s="66"/>
      <c r="M719" s="66"/>
      <c r="N719" s="67" t="e">
        <f>RATE(N$348-$M$348,,-$M717,N717)</f>
        <v>#NUM!</v>
      </c>
      <c r="O719" s="67" t="e">
        <f>RATE(O$348-$M$348,,-$M717,O717)</f>
        <v>#N/A</v>
      </c>
      <c r="P719" s="67" t="e">
        <f>RATE(P$348-$M$348,,-$M717,P717)</f>
        <v>#N/A</v>
      </c>
      <c r="Q719" s="68"/>
      <c r="R719" s="69" t="s">
        <v>77</v>
      </c>
    </row>
    <row r="720" spans="1:18" s="3" customFormat="1">
      <c r="B720" s="73"/>
      <c r="C720" s="74"/>
      <c r="D720" s="74"/>
      <c r="E720" s="74"/>
      <c r="F720" s="74"/>
      <c r="G720" s="74"/>
      <c r="H720" s="74"/>
      <c r="I720" s="74"/>
      <c r="J720" s="74"/>
      <c r="K720" s="74"/>
      <c r="L720" s="74"/>
      <c r="M720" s="74"/>
      <c r="N720" s="75"/>
      <c r="O720" s="75">
        <f>+N$651+N720</f>
        <v>0</v>
      </c>
      <c r="P720" s="75">
        <f>+O$651+O720</f>
        <v>0</v>
      </c>
      <c r="Q720" s="31"/>
      <c r="R720" s="36" t="s">
        <v>74</v>
      </c>
    </row>
    <row r="721" spans="1:18" s="3" customFormat="1">
      <c r="B721" s="76"/>
      <c r="C721" s="77"/>
      <c r="D721" s="77"/>
      <c r="E721" s="77"/>
      <c r="F721" s="77"/>
      <c r="G721" s="77"/>
      <c r="H721" s="77"/>
      <c r="I721" s="77"/>
      <c r="J721" s="77"/>
      <c r="K721" s="77"/>
      <c r="L721" s="77"/>
      <c r="M721" s="77"/>
      <c r="N721" s="78">
        <f>+N$661+N720</f>
        <v>0</v>
      </c>
      <c r="O721" s="78" t="e">
        <f>+O$661+O720</f>
        <v>#N/A</v>
      </c>
      <c r="P721" s="78" t="e">
        <f>+P$661+P720</f>
        <v>#N/A</v>
      </c>
      <c r="Q721" s="31"/>
      <c r="R721" s="36" t="s">
        <v>75</v>
      </c>
    </row>
    <row r="722" spans="1:18" s="3" customFormat="1">
      <c r="B722" s="72"/>
      <c r="I722" s="61"/>
      <c r="J722" s="61"/>
      <c r="K722" s="61"/>
      <c r="L722" s="61"/>
      <c r="M722" s="61"/>
      <c r="N722" s="62"/>
      <c r="O722" s="62" t="e">
        <f>+O721/N721-1</f>
        <v>#N/A</v>
      </c>
      <c r="P722" s="62" t="e">
        <f>+P721/O721-1</f>
        <v>#N/A</v>
      </c>
      <c r="Q722" s="31"/>
      <c r="R722" s="63" t="s">
        <v>76</v>
      </c>
    </row>
    <row r="723" spans="1:18" s="70" customFormat="1">
      <c r="A723" s="64"/>
      <c r="B723" s="65"/>
      <c r="C723" s="66"/>
      <c r="D723" s="66"/>
      <c r="E723" s="66"/>
      <c r="F723" s="66"/>
      <c r="G723" s="66"/>
      <c r="H723" s="66"/>
      <c r="I723" s="66"/>
      <c r="J723" s="66"/>
      <c r="K723" s="66"/>
      <c r="L723" s="66"/>
      <c r="M723" s="66"/>
      <c r="N723" s="67"/>
      <c r="O723" s="67" t="e">
        <f>RATE(O$348-$N$348,,-$N721,O721)</f>
        <v>#N/A</v>
      </c>
      <c r="P723" s="67" t="e">
        <f>RATE(P$348-$N$348,,-$N721,P721)</f>
        <v>#N/A</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8972" priority="1192" operator="lessThan">
      <formula>0</formula>
    </cfRule>
  </conditionalFormatting>
  <conditionalFormatting sqref="Q583">
    <cfRule type="cellIs" dxfId="8971" priority="1187" operator="lessThan">
      <formula>0</formula>
    </cfRule>
  </conditionalFormatting>
  <conditionalFormatting sqref="B348:N348">
    <cfRule type="cellIs" dxfId="8970" priority="1186" operator="lessThan">
      <formula>0</formula>
    </cfRule>
  </conditionalFormatting>
  <conditionalFormatting sqref="Q514:Q515">
    <cfRule type="cellIs" dxfId="8969" priority="1188" operator="lessThan">
      <formula>0</formula>
    </cfRule>
  </conditionalFormatting>
  <conditionalFormatting sqref="Q523 R529 R539:R545">
    <cfRule type="cellIs" dxfId="8968" priority="1189" operator="lessThan">
      <formula>0</formula>
    </cfRule>
  </conditionalFormatting>
  <conditionalFormatting sqref="Q531">
    <cfRule type="cellIs" dxfId="8967" priority="1190" operator="lessThan">
      <formula>0</formula>
    </cfRule>
  </conditionalFormatting>
  <conditionalFormatting sqref="Q562">
    <cfRule type="cellIs" dxfId="8966" priority="1191" operator="lessThan">
      <formula>0</formula>
    </cfRule>
  </conditionalFormatting>
  <conditionalFormatting sqref="B348:N348">
    <cfRule type="cellIs" dxfId="8965" priority="1185" operator="lessThan">
      <formula>0</formula>
    </cfRule>
  </conditionalFormatting>
  <conditionalFormatting sqref="R588">
    <cfRule type="cellIs" dxfId="8964" priority="1170" operator="lessThan">
      <formula>0</formula>
    </cfRule>
  </conditionalFormatting>
  <conditionalFormatting sqref="R499:R502">
    <cfRule type="cellIs" dxfId="8963" priority="1184" operator="lessThan">
      <formula>0</formula>
    </cfRule>
  </conditionalFormatting>
  <conditionalFormatting sqref="R503">
    <cfRule type="cellIs" dxfId="8962" priority="1183" operator="lessThan">
      <formula>0</formula>
    </cfRule>
  </conditionalFormatting>
  <conditionalFormatting sqref="R503">
    <cfRule type="cellIs" dxfId="8961" priority="1182" operator="lessThan">
      <formula>0</formula>
    </cfRule>
  </conditionalFormatting>
  <conditionalFormatting sqref="B514">
    <cfRule type="cellIs" dxfId="8960" priority="1180" operator="lessThan">
      <formula>0</formula>
    </cfRule>
  </conditionalFormatting>
  <conditionalFormatting sqref="B531">
    <cfRule type="cellIs" dxfId="8959" priority="1179" operator="lessThan">
      <formula>0</formula>
    </cfRule>
  </conditionalFormatting>
  <conditionalFormatting sqref="R520">
    <cfRule type="cellIs" dxfId="8958" priority="1178" operator="lessThan">
      <formula>0</formula>
    </cfRule>
  </conditionalFormatting>
  <conditionalFormatting sqref="R520">
    <cfRule type="cellIs" dxfId="8957" priority="1177" operator="lessThan">
      <formula>0</formula>
    </cfRule>
  </conditionalFormatting>
  <conditionalFormatting sqref="R567">
    <cfRule type="cellIs" dxfId="8956" priority="1172" operator="lessThan">
      <formula>0</formula>
    </cfRule>
  </conditionalFormatting>
  <conditionalFormatting sqref="B523 B515">
    <cfRule type="cellIs" dxfId="8955" priority="1181" operator="lessThan">
      <formula>0</formula>
    </cfRule>
  </conditionalFormatting>
  <conditionalFormatting sqref="R528">
    <cfRule type="cellIs" dxfId="8954" priority="1175" operator="lessThan">
      <formula>0</formula>
    </cfRule>
  </conditionalFormatting>
  <conditionalFormatting sqref="R536">
    <cfRule type="cellIs" dxfId="8953" priority="1174" operator="lessThan">
      <formula>0</formula>
    </cfRule>
  </conditionalFormatting>
  <conditionalFormatting sqref="R536">
    <cfRule type="cellIs" dxfId="8952" priority="1173" operator="lessThan">
      <formula>0</formula>
    </cfRule>
  </conditionalFormatting>
  <conditionalFormatting sqref="Q539">
    <cfRule type="cellIs" dxfId="8951" priority="1161" operator="lessThan">
      <formula>0</formula>
    </cfRule>
  </conditionalFormatting>
  <conditionalFormatting sqref="R528">
    <cfRule type="cellIs" dxfId="8950" priority="1176" operator="lessThan">
      <formula>0</formula>
    </cfRule>
  </conditionalFormatting>
  <conditionalFormatting sqref="R567">
    <cfRule type="cellIs" dxfId="8949" priority="1171" operator="lessThan">
      <formula>0</formula>
    </cfRule>
  </conditionalFormatting>
  <conditionalFormatting sqref="Q584:Q587">
    <cfRule type="cellIs" dxfId="8948" priority="1163" operator="lessThan">
      <formula>0</formula>
    </cfRule>
  </conditionalFormatting>
  <conditionalFormatting sqref="Q563:Q566">
    <cfRule type="cellIs" dxfId="8947" priority="1164" operator="lessThan">
      <formula>0</formula>
    </cfRule>
  </conditionalFormatting>
  <conditionalFormatting sqref="R366">
    <cfRule type="cellIs" dxfId="8946" priority="1126" operator="lessThan">
      <formula>0</formula>
    </cfRule>
  </conditionalFormatting>
  <conditionalFormatting sqref="R588">
    <cfRule type="cellIs" dxfId="8945" priority="1169" operator="lessThan">
      <formula>0</formula>
    </cfRule>
  </conditionalFormatting>
  <conditionalFormatting sqref="R544">
    <cfRule type="cellIs" dxfId="8944" priority="1160" operator="lessThan">
      <formula>0</formula>
    </cfRule>
  </conditionalFormatting>
  <conditionalFormatting sqref="J353:N354 K351:N352">
    <cfRule type="cellIs" dxfId="8943" priority="1149" operator="lessThan">
      <formula>0</formula>
    </cfRule>
  </conditionalFormatting>
  <conditionalFormatting sqref="Q516:Q519">
    <cfRule type="cellIs" dxfId="8942" priority="1168" operator="lessThan">
      <formula>0</formula>
    </cfRule>
  </conditionalFormatting>
  <conditionalFormatting sqref="Q524:Q527">
    <cfRule type="cellIs" dxfId="8941" priority="1167" operator="lessThan">
      <formula>0</formula>
    </cfRule>
  </conditionalFormatting>
  <conditionalFormatting sqref="Q539:Q543">
    <cfRule type="cellIs" dxfId="8940" priority="1166" operator="lessThan">
      <formula>0</formula>
    </cfRule>
  </conditionalFormatting>
  <conditionalFormatting sqref="Q532:Q535">
    <cfRule type="cellIs" dxfId="8939" priority="1165" operator="lessThan">
      <formula>0</formula>
    </cfRule>
  </conditionalFormatting>
  <conditionalFormatting sqref="R544">
    <cfRule type="cellIs" dxfId="8938" priority="1159" operator="lessThan">
      <formula>0</formula>
    </cfRule>
  </conditionalFormatting>
  <conditionalFormatting sqref="R354">
    <cfRule type="cellIs" dxfId="8937" priority="1142" operator="lessThan">
      <formula>0</formula>
    </cfRule>
  </conditionalFormatting>
  <conditionalFormatting sqref="R540:R543 B539">
    <cfRule type="cellIs" dxfId="8936" priority="1162" operator="lessThan">
      <formula>0</formula>
    </cfRule>
  </conditionalFormatting>
  <conditionalFormatting sqref="Q555:Q558">
    <cfRule type="cellIs" dxfId="8935" priority="1154" operator="lessThan">
      <formula>0</formula>
    </cfRule>
  </conditionalFormatting>
  <conditionalFormatting sqref="R555:R558 R560">
    <cfRule type="cellIs" dxfId="8934" priority="1157" operator="lessThan">
      <formula>0</formula>
    </cfRule>
  </conditionalFormatting>
  <conditionalFormatting sqref="R559">
    <cfRule type="cellIs" dxfId="8933" priority="1156" operator="lessThan">
      <formula>0</formula>
    </cfRule>
  </conditionalFormatting>
  <conditionalFormatting sqref="R468:R472">
    <cfRule type="cellIs" dxfId="8932" priority="1153" operator="lessThan">
      <formula>0</formula>
    </cfRule>
  </conditionalFormatting>
  <conditionalFormatting sqref="R559">
    <cfRule type="cellIs" dxfId="8931" priority="1155" operator="lessThan">
      <formula>0</formula>
    </cfRule>
  </conditionalFormatting>
  <conditionalFormatting sqref="J351">
    <cfRule type="cellIs" dxfId="8930" priority="1148" operator="lessThan">
      <formula>0</formula>
    </cfRule>
  </conditionalFormatting>
  <conditionalFormatting sqref="Q540:Q543">
    <cfRule type="cellIs" dxfId="8929" priority="1158" operator="lessThan">
      <formula>0</formula>
    </cfRule>
  </conditionalFormatting>
  <conditionalFormatting sqref="Q349:R350 R351:R353">
    <cfRule type="cellIs" dxfId="8928" priority="1152" operator="lessThan">
      <formula>0</formula>
    </cfRule>
  </conditionalFormatting>
  <conditionalFormatting sqref="R396">
    <cfRule type="cellIs" dxfId="8927" priority="1079" operator="lessThan">
      <formula>0</formula>
    </cfRule>
  </conditionalFormatting>
  <conditionalFormatting sqref="B349">
    <cfRule type="cellIs" dxfId="8926" priority="1147" operator="lessThan">
      <formula>0</formula>
    </cfRule>
  </conditionalFormatting>
  <conditionalFormatting sqref="Q393:Q395">
    <cfRule type="cellIs" dxfId="8925" priority="1083" operator="lessThan">
      <formula>0</formula>
    </cfRule>
  </conditionalFormatting>
  <conditionalFormatting sqref="R397">
    <cfRule type="cellIs" dxfId="8924" priority="1081" operator="lessThan">
      <formula>0</formula>
    </cfRule>
  </conditionalFormatting>
  <conditionalFormatting sqref="Q349:Q350">
    <cfRule type="cellIs" dxfId="8923" priority="1151" operator="lessThan">
      <formula>0</formula>
    </cfRule>
  </conditionalFormatting>
  <conditionalFormatting sqref="Q351:Q354">
    <cfRule type="cellIs" dxfId="8922" priority="1150" operator="lessThan">
      <formula>0</formula>
    </cfRule>
  </conditionalFormatting>
  <conditionalFormatting sqref="C397:M397">
    <cfRule type="cellIs" dxfId="8921" priority="1078" operator="lessThan">
      <formula>0</formula>
    </cfRule>
  </conditionalFormatting>
  <conditionalFormatting sqref="R355">
    <cfRule type="cellIs" dxfId="8920" priority="1145" operator="lessThan">
      <formula>0</formula>
    </cfRule>
  </conditionalFormatting>
  <conditionalFormatting sqref="Q398:R398 R399:R401">
    <cfRule type="cellIs" dxfId="8919" priority="1077" operator="lessThan">
      <formula>0</formula>
    </cfRule>
  </conditionalFormatting>
  <conditionalFormatting sqref="Q399:Q401">
    <cfRule type="cellIs" dxfId="8918" priority="1075" operator="lessThan">
      <formula>0</formula>
    </cfRule>
  </conditionalFormatting>
  <conditionalFormatting sqref="H385">
    <cfRule type="cellIs" dxfId="8917" priority="1040" operator="lessThan">
      <formula>0</formula>
    </cfRule>
  </conditionalFormatting>
  <conditionalFormatting sqref="R402">
    <cfRule type="cellIs" dxfId="8916" priority="1073" operator="lessThan">
      <formula>0</formula>
    </cfRule>
  </conditionalFormatting>
  <conditionalFormatting sqref="B350">
    <cfRule type="cellIs" dxfId="8915" priority="1146" operator="lessThan">
      <formula>0</formula>
    </cfRule>
  </conditionalFormatting>
  <conditionalFormatting sqref="J352">
    <cfRule type="cellIs" dxfId="8914" priority="1143" operator="lessThan">
      <formula>0</formula>
    </cfRule>
  </conditionalFormatting>
  <conditionalFormatting sqref="Q355">
    <cfRule type="cellIs" dxfId="8913" priority="1144" operator="lessThan">
      <formula>0</formula>
    </cfRule>
  </conditionalFormatting>
  <conditionalFormatting sqref="Q440">
    <cfRule type="cellIs" dxfId="8912" priority="1027" operator="lessThan">
      <formula>0</formula>
    </cfRule>
  </conditionalFormatting>
  <conditionalFormatting sqref="R354">
    <cfRule type="cellIs" dxfId="8911" priority="1141" operator="lessThan">
      <formula>0</formula>
    </cfRule>
  </conditionalFormatting>
  <conditionalFormatting sqref="Q356:R356 R357:R359">
    <cfRule type="cellIs" dxfId="8910" priority="1140" operator="lessThan">
      <formula>0</formula>
    </cfRule>
  </conditionalFormatting>
  <conditionalFormatting sqref="Q356">
    <cfRule type="cellIs" dxfId="8909" priority="1139" operator="lessThan">
      <formula>0</formula>
    </cfRule>
  </conditionalFormatting>
  <conditionalFormatting sqref="Q357:Q360">
    <cfRule type="cellIs" dxfId="8908" priority="1138" operator="lessThan">
      <formula>0</formula>
    </cfRule>
  </conditionalFormatting>
  <conditionalFormatting sqref="B356">
    <cfRule type="cellIs" dxfId="8907" priority="1137" operator="lessThan">
      <formula>0</formula>
    </cfRule>
  </conditionalFormatting>
  <conditionalFormatting sqref="R361">
    <cfRule type="cellIs" dxfId="8906" priority="1136" operator="lessThan">
      <formula>0</formula>
    </cfRule>
  </conditionalFormatting>
  <conditionalFormatting sqref="R360">
    <cfRule type="cellIs" dxfId="8905" priority="1135" operator="lessThan">
      <formula>0</formula>
    </cfRule>
  </conditionalFormatting>
  <conditionalFormatting sqref="R360">
    <cfRule type="cellIs" dxfId="8904" priority="1134" operator="lessThan">
      <formula>0</formula>
    </cfRule>
  </conditionalFormatting>
  <conditionalFormatting sqref="Q362:R362 R363:R365">
    <cfRule type="cellIs" dxfId="8903" priority="1133" operator="lessThan">
      <formula>0</formula>
    </cfRule>
  </conditionalFormatting>
  <conditionalFormatting sqref="Q362">
    <cfRule type="cellIs" dxfId="8902" priority="1132" operator="lessThan">
      <formula>0</formula>
    </cfRule>
  </conditionalFormatting>
  <conditionalFormatting sqref="J363">
    <cfRule type="cellIs" dxfId="8901" priority="1130" operator="lessThan">
      <formula>0</formula>
    </cfRule>
  </conditionalFormatting>
  <conditionalFormatting sqref="K363:N364 J365:M366">
    <cfRule type="cellIs" dxfId="8900" priority="1131" operator="lessThan">
      <formula>0</formula>
    </cfRule>
  </conditionalFormatting>
  <conditionalFormatting sqref="Q368">
    <cfRule type="cellIs" dxfId="8899" priority="1123" operator="lessThan">
      <formula>0</formula>
    </cfRule>
  </conditionalFormatting>
  <conditionalFormatting sqref="R367">
    <cfRule type="cellIs" dxfId="8898" priority="1128" operator="lessThan">
      <formula>0</formula>
    </cfRule>
  </conditionalFormatting>
  <conditionalFormatting sqref="B362">
    <cfRule type="cellIs" dxfId="8897" priority="1129" operator="lessThan">
      <formula>0</formula>
    </cfRule>
  </conditionalFormatting>
  <conditionalFormatting sqref="Q405:Q407">
    <cfRule type="cellIs" dxfId="8896" priority="1061" operator="lessThan">
      <formula>0</formula>
    </cfRule>
  </conditionalFormatting>
  <conditionalFormatting sqref="J364">
    <cfRule type="cellIs" dxfId="8895" priority="1127" operator="lessThan">
      <formula>0</formula>
    </cfRule>
  </conditionalFormatting>
  <conditionalFormatting sqref="R366">
    <cfRule type="cellIs" dxfId="8894" priority="1125" operator="lessThan">
      <formula>0</formula>
    </cfRule>
  </conditionalFormatting>
  <conditionalFormatting sqref="Q368:R368 R369:R371">
    <cfRule type="cellIs" dxfId="8893" priority="1124" operator="lessThan">
      <formula>0</formula>
    </cfRule>
  </conditionalFormatting>
  <conditionalFormatting sqref="R372">
    <cfRule type="cellIs" dxfId="8892" priority="1115" operator="lessThan">
      <formula>0</formula>
    </cfRule>
  </conditionalFormatting>
  <conditionalFormatting sqref="I370 K369:N370 C371:M372">
    <cfRule type="cellIs" dxfId="8891" priority="1122" operator="lessThan">
      <formula>0</formula>
    </cfRule>
  </conditionalFormatting>
  <conditionalFormatting sqref="I369">
    <cfRule type="cellIs" dxfId="8890" priority="1120" operator="lessThan">
      <formula>0</formula>
    </cfRule>
  </conditionalFormatting>
  <conditionalFormatting sqref="C369:J369">
    <cfRule type="cellIs" dxfId="8889" priority="1121" operator="lessThan">
      <formula>0</formula>
    </cfRule>
  </conditionalFormatting>
  <conditionalFormatting sqref="B368">
    <cfRule type="cellIs" dxfId="8888" priority="1119" operator="lessThan">
      <formula>0</formula>
    </cfRule>
  </conditionalFormatting>
  <conditionalFormatting sqref="R373">
    <cfRule type="cellIs" dxfId="8887" priority="1118" operator="lessThan">
      <formula>0</formula>
    </cfRule>
  </conditionalFormatting>
  <conditionalFormatting sqref="Q411:Q413">
    <cfRule type="cellIs" dxfId="8886" priority="1054" operator="lessThan">
      <formula>0</formula>
    </cfRule>
  </conditionalFormatting>
  <conditionalFormatting sqref="C370:J370">
    <cfRule type="cellIs" dxfId="8885" priority="1117" operator="lessThan">
      <formula>0</formula>
    </cfRule>
  </conditionalFormatting>
  <conditionalFormatting sqref="R372">
    <cfRule type="cellIs" dxfId="8884" priority="1116" operator="lessThan">
      <formula>0</formula>
    </cfRule>
  </conditionalFormatting>
  <conditionalFormatting sqref="Q374:R374 R375:R377">
    <cfRule type="cellIs" dxfId="8883" priority="1114" operator="lessThan">
      <formula>0</formula>
    </cfRule>
  </conditionalFormatting>
  <conditionalFormatting sqref="Q374">
    <cfRule type="cellIs" dxfId="8882" priority="1113" operator="lessThan">
      <formula>0</formula>
    </cfRule>
  </conditionalFormatting>
  <conditionalFormatting sqref="Q375:Q377">
    <cfRule type="cellIs" dxfId="8881" priority="1112" operator="lessThan">
      <formula>0</formula>
    </cfRule>
  </conditionalFormatting>
  <conditionalFormatting sqref="I376 K375:N376 C377:M378">
    <cfRule type="cellIs" dxfId="8880" priority="1111" operator="lessThan">
      <formula>0</formula>
    </cfRule>
  </conditionalFormatting>
  <conditionalFormatting sqref="I375">
    <cfRule type="cellIs" dxfId="8879" priority="1109" operator="lessThan">
      <formula>0</formula>
    </cfRule>
  </conditionalFormatting>
  <conditionalFormatting sqref="C375:J375">
    <cfRule type="cellIs" dxfId="8878" priority="1110" operator="lessThan">
      <formula>0</formula>
    </cfRule>
  </conditionalFormatting>
  <conditionalFormatting sqref="B374">
    <cfRule type="cellIs" dxfId="8877" priority="1108" operator="lessThan">
      <formula>0</formula>
    </cfRule>
  </conditionalFormatting>
  <conditionalFormatting sqref="R379">
    <cfRule type="cellIs" dxfId="8876" priority="1107" operator="lessThan">
      <formula>0</formula>
    </cfRule>
  </conditionalFormatting>
  <conditionalFormatting sqref="C376:J376">
    <cfRule type="cellIs" dxfId="8875" priority="1106" operator="lessThan">
      <formula>0</formula>
    </cfRule>
  </conditionalFormatting>
  <conditionalFormatting sqref="R378">
    <cfRule type="cellIs" dxfId="8874" priority="1105" operator="lessThan">
      <formula>0</formula>
    </cfRule>
  </conditionalFormatting>
  <conditionalFormatting sqref="R378">
    <cfRule type="cellIs" dxfId="8873" priority="1104" operator="lessThan">
      <formula>0</formula>
    </cfRule>
  </conditionalFormatting>
  <conditionalFormatting sqref="Q380:R380 R381:R383">
    <cfRule type="cellIs" dxfId="8872" priority="1103" operator="lessThan">
      <formula>0</formula>
    </cfRule>
  </conditionalFormatting>
  <conditionalFormatting sqref="Q380">
    <cfRule type="cellIs" dxfId="8871" priority="1102" operator="lessThan">
      <formula>0</formula>
    </cfRule>
  </conditionalFormatting>
  <conditionalFormatting sqref="Q381:Q383">
    <cfRule type="cellIs" dxfId="8870" priority="1101" operator="lessThan">
      <formula>0</formula>
    </cfRule>
  </conditionalFormatting>
  <conditionalFormatting sqref="I382 K381:N382 C383:N383 C384:M384">
    <cfRule type="cellIs" dxfId="8869" priority="1100" operator="lessThan">
      <formula>0</formula>
    </cfRule>
  </conditionalFormatting>
  <conditionalFormatting sqref="I381">
    <cfRule type="cellIs" dxfId="8868" priority="1098" operator="lessThan">
      <formula>0</formula>
    </cfRule>
  </conditionalFormatting>
  <conditionalFormatting sqref="C381:J381">
    <cfRule type="cellIs" dxfId="8867" priority="1099" operator="lessThan">
      <formula>0</formula>
    </cfRule>
  </conditionalFormatting>
  <conditionalFormatting sqref="B380">
    <cfRule type="cellIs" dxfId="8866" priority="1097" operator="lessThan">
      <formula>0</formula>
    </cfRule>
  </conditionalFormatting>
  <conditionalFormatting sqref="R385">
    <cfRule type="cellIs" dxfId="8865" priority="1096" operator="lessThan">
      <formula>0</formula>
    </cfRule>
  </conditionalFormatting>
  <conditionalFormatting sqref="C382:J382">
    <cfRule type="cellIs" dxfId="8864" priority="1095" operator="lessThan">
      <formula>0</formula>
    </cfRule>
  </conditionalFormatting>
  <conditionalFormatting sqref="R384">
    <cfRule type="cellIs" dxfId="8863" priority="1094" operator="lessThan">
      <formula>0</formula>
    </cfRule>
  </conditionalFormatting>
  <conditionalFormatting sqref="R384">
    <cfRule type="cellIs" dxfId="8862" priority="1093" operator="lessThan">
      <formula>0</formula>
    </cfRule>
  </conditionalFormatting>
  <conditionalFormatting sqref="Q386:R386 R387:R389">
    <cfRule type="cellIs" dxfId="8861" priority="1092" operator="lessThan">
      <formula>0</formula>
    </cfRule>
  </conditionalFormatting>
  <conditionalFormatting sqref="Q386">
    <cfRule type="cellIs" dxfId="8860" priority="1091" operator="lessThan">
      <formula>0</formula>
    </cfRule>
  </conditionalFormatting>
  <conditionalFormatting sqref="Q387:Q389">
    <cfRule type="cellIs" dxfId="8859" priority="1090" operator="lessThan">
      <formula>0</formula>
    </cfRule>
  </conditionalFormatting>
  <conditionalFormatting sqref="B386">
    <cfRule type="cellIs" dxfId="8858" priority="1089" operator="lessThan">
      <formula>0</formula>
    </cfRule>
  </conditionalFormatting>
  <conditionalFormatting sqref="R391">
    <cfRule type="cellIs" dxfId="8857" priority="1088" operator="lessThan">
      <formula>0</formula>
    </cfRule>
  </conditionalFormatting>
  <conditionalFormatting sqref="R390">
    <cfRule type="cellIs" dxfId="8856" priority="1087" operator="lessThan">
      <formula>0</formula>
    </cfRule>
  </conditionalFormatting>
  <conditionalFormatting sqref="R390">
    <cfRule type="cellIs" dxfId="8855" priority="1086" operator="lessThan">
      <formula>0</formula>
    </cfRule>
  </conditionalFormatting>
  <conditionalFormatting sqref="Q392:R392 R393:R395">
    <cfRule type="cellIs" dxfId="8854" priority="1085" operator="lessThan">
      <formula>0</formula>
    </cfRule>
  </conditionalFormatting>
  <conditionalFormatting sqref="Q392">
    <cfRule type="cellIs" dxfId="8853" priority="1084" operator="lessThan">
      <formula>0</formula>
    </cfRule>
  </conditionalFormatting>
  <conditionalFormatting sqref="H397">
    <cfRule type="cellIs" dxfId="8852" priority="1043" operator="lessThan">
      <formula>0</formula>
    </cfRule>
  </conditionalFormatting>
  <conditionalFormatting sqref="B392">
    <cfRule type="cellIs" dxfId="8851" priority="1082" operator="lessThan">
      <formula>0</formula>
    </cfRule>
  </conditionalFormatting>
  <conditionalFormatting sqref="H378">
    <cfRule type="cellIs" dxfId="8850" priority="1039" operator="lessThan">
      <formula>0</formula>
    </cfRule>
  </conditionalFormatting>
  <conditionalFormatting sqref="R396">
    <cfRule type="cellIs" dxfId="8849" priority="1080" operator="lessThan">
      <formula>0</formula>
    </cfRule>
  </conditionalFormatting>
  <conditionalFormatting sqref="H361">
    <cfRule type="cellIs" dxfId="8848" priority="1037" operator="lessThan">
      <formula>0</formula>
    </cfRule>
  </conditionalFormatting>
  <conditionalFormatting sqref="Q398">
    <cfRule type="cellIs" dxfId="8847" priority="1076" operator="lessThan">
      <formula>0</formula>
    </cfRule>
  </conditionalFormatting>
  <conditionalFormatting sqref="R438">
    <cfRule type="cellIs" dxfId="8846" priority="1030" operator="lessThan">
      <formula>0</formula>
    </cfRule>
  </conditionalFormatting>
  <conditionalFormatting sqref="H372">
    <cfRule type="cellIs" dxfId="8845" priority="1036" operator="lessThan">
      <formula>0</formula>
    </cfRule>
  </conditionalFormatting>
  <conditionalFormatting sqref="R402">
    <cfRule type="cellIs" dxfId="8844" priority="1074" operator="lessThan">
      <formula>0</formula>
    </cfRule>
  </conditionalFormatting>
  <conditionalFormatting sqref="Q440:R440 R441:R443">
    <cfRule type="cellIs" dxfId="8843" priority="1028" operator="lessThan">
      <formula>0</formula>
    </cfRule>
  </conditionalFormatting>
  <conditionalFormatting sqref="C391:M391">
    <cfRule type="cellIs" dxfId="8842" priority="1072" operator="lessThan">
      <formula>0</formula>
    </cfRule>
  </conditionalFormatting>
  <conditionalFormatting sqref="C385:M385">
    <cfRule type="cellIs" dxfId="8841" priority="1071" operator="lessThan">
      <formula>0</formula>
    </cfRule>
  </conditionalFormatting>
  <conditionalFormatting sqref="C379:M379">
    <cfRule type="cellIs" dxfId="8840" priority="1070" operator="lessThan">
      <formula>0</formula>
    </cfRule>
  </conditionalFormatting>
  <conditionalFormatting sqref="C373:M373">
    <cfRule type="cellIs" dxfId="8839" priority="1069" operator="lessThan">
      <formula>0</formula>
    </cfRule>
  </conditionalFormatting>
  <conditionalFormatting sqref="J367:M367">
    <cfRule type="cellIs" dxfId="8838" priority="1068" operator="lessThan">
      <formula>0</formula>
    </cfRule>
  </conditionalFormatting>
  <conditionalFormatting sqref="C361:M361">
    <cfRule type="cellIs" dxfId="8837" priority="1067" operator="lessThan">
      <formula>0</formula>
    </cfRule>
  </conditionalFormatting>
  <conditionalFormatting sqref="J355:N355">
    <cfRule type="cellIs" dxfId="8836" priority="1066" operator="lessThan">
      <formula>0</formula>
    </cfRule>
  </conditionalFormatting>
  <conditionalFormatting sqref="B398">
    <cfRule type="cellIs" dxfId="8835" priority="1065" operator="lessThan">
      <formula>0</formula>
    </cfRule>
  </conditionalFormatting>
  <conditionalFormatting sqref="B403">
    <cfRule type="cellIs" dxfId="8834" priority="1064" operator="lessThan">
      <formula>0</formula>
    </cfRule>
  </conditionalFormatting>
  <conditionalFormatting sqref="R408">
    <cfRule type="cellIs" dxfId="8833" priority="1058" operator="lessThan">
      <formula>0</formula>
    </cfRule>
  </conditionalFormatting>
  <conditionalFormatting sqref="R409">
    <cfRule type="cellIs" dxfId="8832" priority="1060" operator="lessThan">
      <formula>0</formula>
    </cfRule>
  </conditionalFormatting>
  <conditionalFormatting sqref="Q404:R404 R405:R407">
    <cfRule type="cellIs" dxfId="8831" priority="1063" operator="lessThan">
      <formula>0</formula>
    </cfRule>
  </conditionalFormatting>
  <conditionalFormatting sqref="Q404">
    <cfRule type="cellIs" dxfId="8830" priority="1062" operator="lessThan">
      <formula>0</formula>
    </cfRule>
  </conditionalFormatting>
  <conditionalFormatting sqref="R408">
    <cfRule type="cellIs" dxfId="8829" priority="1059" operator="lessThan">
      <formula>0</formula>
    </cfRule>
  </conditionalFormatting>
  <conditionalFormatting sqref="B404">
    <cfRule type="cellIs" dxfId="8828" priority="1057" operator="lessThan">
      <formula>0</formula>
    </cfRule>
  </conditionalFormatting>
  <conditionalFormatting sqref="R414">
    <cfRule type="cellIs" dxfId="8827" priority="1051" operator="lessThan">
      <formula>0</formula>
    </cfRule>
  </conditionalFormatting>
  <conditionalFormatting sqref="R415">
    <cfRule type="cellIs" dxfId="8826" priority="1053" operator="lessThan">
      <formula>0</formula>
    </cfRule>
  </conditionalFormatting>
  <conditionalFormatting sqref="Q410:R410 R411:R413">
    <cfRule type="cellIs" dxfId="8825" priority="1056" operator="lessThan">
      <formula>0</formula>
    </cfRule>
  </conditionalFormatting>
  <conditionalFormatting sqref="Q410">
    <cfRule type="cellIs" dxfId="8824" priority="1055" operator="lessThan">
      <formula>0</formula>
    </cfRule>
  </conditionalFormatting>
  <conditionalFormatting sqref="R414">
    <cfRule type="cellIs" dxfId="8823" priority="1052" operator="lessThan">
      <formula>0</formula>
    </cfRule>
  </conditionalFormatting>
  <conditionalFormatting sqref="B410">
    <cfRule type="cellIs" dxfId="8822" priority="1050" operator="lessThan">
      <formula>0</formula>
    </cfRule>
  </conditionalFormatting>
  <conditionalFormatting sqref="R432">
    <cfRule type="cellIs" dxfId="8821" priority="1044" operator="lessThan">
      <formula>0</formula>
    </cfRule>
  </conditionalFormatting>
  <conditionalFormatting sqref="Q429:Q431">
    <cfRule type="cellIs" dxfId="8820" priority="1047" operator="lessThan">
      <formula>0</formula>
    </cfRule>
  </conditionalFormatting>
  <conditionalFormatting sqref="R433">
    <cfRule type="cellIs" dxfId="8819" priority="1046" operator="lessThan">
      <formula>0</formula>
    </cfRule>
  </conditionalFormatting>
  <conditionalFormatting sqref="Q428:R428 R429:R431">
    <cfRule type="cellIs" dxfId="8818" priority="1049" operator="lessThan">
      <formula>0</formula>
    </cfRule>
  </conditionalFormatting>
  <conditionalFormatting sqref="Q428">
    <cfRule type="cellIs" dxfId="8817" priority="1048" operator="lessThan">
      <formula>0</formula>
    </cfRule>
  </conditionalFormatting>
  <conditionalFormatting sqref="R432">
    <cfRule type="cellIs" dxfId="8816" priority="1045" operator="lessThan">
      <formula>0</formula>
    </cfRule>
  </conditionalFormatting>
  <conditionalFormatting sqref="H391">
    <cfRule type="cellIs" dxfId="8815" priority="1042" operator="lessThan">
      <formula>0</formula>
    </cfRule>
  </conditionalFormatting>
  <conditionalFormatting sqref="Q435:Q437">
    <cfRule type="cellIs" dxfId="8814" priority="1032" operator="lessThan">
      <formula>0</formula>
    </cfRule>
  </conditionalFormatting>
  <conditionalFormatting sqref="R444">
    <cfRule type="cellIs" dxfId="8813" priority="1024" operator="lessThan">
      <formula>0</formula>
    </cfRule>
  </conditionalFormatting>
  <conditionalFormatting sqref="H384">
    <cfRule type="cellIs" dxfId="8812" priority="1041" operator="lessThan">
      <formula>0</formula>
    </cfRule>
  </conditionalFormatting>
  <conditionalFormatting sqref="H379">
    <cfRule type="cellIs" dxfId="8811" priority="1038" operator="lessThan">
      <formula>0</formula>
    </cfRule>
  </conditionalFormatting>
  <conditionalFormatting sqref="R438">
    <cfRule type="cellIs" dxfId="8810" priority="1031" operator="lessThan">
      <formula>0</formula>
    </cfRule>
  </conditionalFormatting>
  <conditionalFormatting sqref="H373">
    <cfRule type="cellIs" dxfId="8809" priority="1035" operator="lessThan">
      <formula>0</formula>
    </cfRule>
  </conditionalFormatting>
  <conditionalFormatting sqref="Q441:Q443">
    <cfRule type="cellIs" dxfId="8808" priority="1026" operator="lessThan">
      <formula>0</formula>
    </cfRule>
  </conditionalFormatting>
  <conditionalFormatting sqref="Q434:R434 R435:R437">
    <cfRule type="cellIs" dxfId="8807" priority="1034" operator="lessThan">
      <formula>0</formula>
    </cfRule>
  </conditionalFormatting>
  <conditionalFormatting sqref="Q434">
    <cfRule type="cellIs" dxfId="8806" priority="1033" operator="lessThan">
      <formula>0</formula>
    </cfRule>
  </conditionalFormatting>
  <conditionalFormatting sqref="B434">
    <cfRule type="cellIs" dxfId="8805" priority="1029" operator="lessThan">
      <formula>0</formula>
    </cfRule>
  </conditionalFormatting>
  <conditionalFormatting sqref="R445:R446">
    <cfRule type="cellIs" dxfId="8804" priority="1020" operator="lessThan">
      <formula>0</formula>
    </cfRule>
  </conditionalFormatting>
  <conditionalFormatting sqref="R444">
    <cfRule type="cellIs" dxfId="8803" priority="1023" operator="lessThan">
      <formula>0</formula>
    </cfRule>
  </conditionalFormatting>
  <conditionalFormatting sqref="B446">
    <cfRule type="cellIs" dxfId="8802" priority="1019" operator="lessThan">
      <formula>0</formula>
    </cfRule>
  </conditionalFormatting>
  <conditionalFormatting sqref="B440">
    <cfRule type="cellIs" dxfId="8801" priority="1022" operator="lessThan">
      <formula>0</formula>
    </cfRule>
  </conditionalFormatting>
  <conditionalFormatting sqref="Q446">
    <cfRule type="cellIs" dxfId="8800" priority="1025" operator="lessThan">
      <formula>0</formula>
    </cfRule>
  </conditionalFormatting>
  <conditionalFormatting sqref="B447">
    <cfRule type="cellIs" dxfId="8799" priority="1018" operator="lessThan">
      <formula>0</formula>
    </cfRule>
  </conditionalFormatting>
  <conditionalFormatting sqref="R439">
    <cfRule type="cellIs" dxfId="8798" priority="1021" operator="lessThan">
      <formula>0</formula>
    </cfRule>
  </conditionalFormatting>
  <conditionalFormatting sqref="R448:R450">
    <cfRule type="cellIs" dxfId="8797" priority="1017" operator="lessThan">
      <formula>0</formula>
    </cfRule>
  </conditionalFormatting>
  <conditionalFormatting sqref="Q448:Q450">
    <cfRule type="cellIs" dxfId="8796" priority="1016" operator="lessThan">
      <formula>0</formula>
    </cfRule>
  </conditionalFormatting>
  <conditionalFormatting sqref="R603">
    <cfRule type="cellIs" dxfId="8795" priority="991" operator="lessThan">
      <formula>0</formula>
    </cfRule>
  </conditionalFormatting>
  <conditionalFormatting sqref="B625">
    <cfRule type="cellIs" dxfId="8794" priority="955" operator="lessThan">
      <formula>0</formula>
    </cfRule>
  </conditionalFormatting>
  <conditionalFormatting sqref="Q454:Q456">
    <cfRule type="cellIs" dxfId="8793" priority="1012" operator="lessThan">
      <formula>0</formula>
    </cfRule>
  </conditionalFormatting>
  <conditionalFormatting sqref="R457">
    <cfRule type="cellIs" dxfId="8792" priority="1011" operator="lessThan">
      <formula>0</formula>
    </cfRule>
  </conditionalFormatting>
  <conditionalFormatting sqref="R597">
    <cfRule type="cellIs" dxfId="8791" priority="1000" operator="lessThan">
      <formula>0</formula>
    </cfRule>
  </conditionalFormatting>
  <conditionalFormatting sqref="R451">
    <cfRule type="cellIs" dxfId="8790" priority="1015" operator="lessThan">
      <formula>0</formula>
    </cfRule>
  </conditionalFormatting>
  <conditionalFormatting sqref="R451">
    <cfRule type="cellIs" dxfId="8789" priority="1014" operator="lessThan">
      <formula>0</formula>
    </cfRule>
  </conditionalFormatting>
  <conditionalFormatting sqref="R457">
    <cfRule type="cellIs" dxfId="8788" priority="1010" operator="lessThan">
      <formula>0</formula>
    </cfRule>
  </conditionalFormatting>
  <conditionalFormatting sqref="J593:N595 J596:M596">
    <cfRule type="cellIs" dxfId="8787" priority="1004" operator="lessThan">
      <formula>0</formula>
    </cfRule>
  </conditionalFormatting>
  <conditionalFormatting sqref="B453">
    <cfRule type="cellIs" dxfId="8786" priority="1008" operator="lessThan">
      <formula>0</formula>
    </cfRule>
  </conditionalFormatting>
  <conditionalFormatting sqref="Q599:Q602">
    <cfRule type="cellIs" dxfId="8785" priority="997" operator="lessThan">
      <formula>0</formula>
    </cfRule>
  </conditionalFormatting>
  <conditionalFormatting sqref="R454:R456">
    <cfRule type="cellIs" dxfId="8784" priority="1013" operator="lessThan">
      <formula>0</formula>
    </cfRule>
  </conditionalFormatting>
  <conditionalFormatting sqref="R593:R595">
    <cfRule type="cellIs" dxfId="8783" priority="1007" operator="lessThan">
      <formula>0</formula>
    </cfRule>
  </conditionalFormatting>
  <conditionalFormatting sqref="R596">
    <cfRule type="cellIs" dxfId="8782" priority="1002" operator="lessThan">
      <formula>0</formula>
    </cfRule>
  </conditionalFormatting>
  <conditionalFormatting sqref="R452">
    <cfRule type="cellIs" dxfId="8781" priority="1009" operator="lessThan">
      <formula>0</formula>
    </cfRule>
  </conditionalFormatting>
  <conditionalFormatting sqref="B592">
    <cfRule type="cellIs" dxfId="8780" priority="999" operator="lessThan">
      <formula>0</formula>
    </cfRule>
  </conditionalFormatting>
  <conditionalFormatting sqref="Q593:Q595">
    <cfRule type="cellIs" dxfId="8779" priority="1006" operator="lessThan">
      <formula>0</formula>
    </cfRule>
  </conditionalFormatting>
  <conditionalFormatting sqref="J594">
    <cfRule type="cellIs" dxfId="8778" priority="1003" operator="lessThan">
      <formula>0</formula>
    </cfRule>
  </conditionalFormatting>
  <conditionalFormatting sqref="R602">
    <cfRule type="cellIs" dxfId="8777" priority="992" operator="lessThan">
      <formula>0</formula>
    </cfRule>
  </conditionalFormatting>
  <conditionalFormatting sqref="J595:N595 K593:N594 J596:M596">
    <cfRule type="cellIs" dxfId="8776" priority="1005" operator="lessThan">
      <formula>0</formula>
    </cfRule>
  </conditionalFormatting>
  <conditionalFormatting sqref="R596">
    <cfRule type="cellIs" dxfId="8775" priority="1001" operator="lessThan">
      <formula>0</formula>
    </cfRule>
  </conditionalFormatting>
  <conditionalFormatting sqref="J599:N599 J601:N602 J600:M600">
    <cfRule type="cellIs" dxfId="8774" priority="995" operator="lessThan">
      <formula>0</formula>
    </cfRule>
  </conditionalFormatting>
  <conditionalFormatting sqref="Q616:Q619">
    <cfRule type="cellIs" dxfId="8773" priority="989" operator="lessThan">
      <formula>0</formula>
    </cfRule>
  </conditionalFormatting>
  <conditionalFormatting sqref="R602">
    <cfRule type="cellIs" dxfId="8772" priority="993" operator="lessThan">
      <formula>0</formula>
    </cfRule>
  </conditionalFormatting>
  <conditionalFormatting sqref="J600">
    <cfRule type="cellIs" dxfId="8771" priority="994" operator="lessThan">
      <formula>0</formula>
    </cfRule>
  </conditionalFormatting>
  <conditionalFormatting sqref="J601:N602 K599:N599 K600:M600">
    <cfRule type="cellIs" dxfId="8770" priority="996" operator="lessThan">
      <formula>0</formula>
    </cfRule>
  </conditionalFormatting>
  <conditionalFormatting sqref="R599:R601">
    <cfRule type="cellIs" dxfId="8769" priority="998" operator="lessThan">
      <formula>0</formula>
    </cfRule>
  </conditionalFormatting>
  <conditionalFormatting sqref="R629">
    <cfRule type="cellIs" dxfId="8768" priority="959" operator="lessThan">
      <formula>0</formula>
    </cfRule>
  </conditionalFormatting>
  <conditionalFormatting sqref="I626">
    <cfRule type="cellIs" dxfId="8767" priority="962" operator="lessThan">
      <formula>0</formula>
    </cfRule>
  </conditionalFormatting>
  <conditionalFormatting sqref="C616:N619">
    <cfRule type="cellIs" dxfId="8766" priority="987" operator="lessThan">
      <formula>0</formula>
    </cfRule>
  </conditionalFormatting>
  <conditionalFormatting sqref="R619">
    <cfRule type="cellIs" dxfId="8765" priority="983" operator="lessThan">
      <formula>0</formula>
    </cfRule>
  </conditionalFormatting>
  <conditionalFormatting sqref="I616">
    <cfRule type="cellIs" dxfId="8764" priority="986" operator="lessThan">
      <formula>0</formula>
    </cfRule>
  </conditionalFormatting>
  <conditionalFormatting sqref="H621:H624">
    <cfRule type="cellIs" dxfId="8763" priority="969" operator="lessThan">
      <formula>0</formula>
    </cfRule>
  </conditionalFormatting>
  <conditionalFormatting sqref="R619">
    <cfRule type="cellIs" dxfId="8762" priority="984" operator="lessThan">
      <formula>0</formula>
    </cfRule>
  </conditionalFormatting>
  <conditionalFormatting sqref="H616">
    <cfRule type="cellIs" dxfId="8761" priority="980" operator="lessThan">
      <formula>0</formula>
    </cfRule>
  </conditionalFormatting>
  <conditionalFormatting sqref="H616:H619">
    <cfRule type="cellIs" dxfId="8760" priority="981" operator="lessThan">
      <formula>0</formula>
    </cfRule>
  </conditionalFormatting>
  <conditionalFormatting sqref="C617:J617">
    <cfRule type="cellIs" dxfId="8759" priority="985" operator="lessThan">
      <formula>0</formula>
    </cfRule>
  </conditionalFormatting>
  <conditionalFormatting sqref="H617:H619">
    <cfRule type="cellIs" dxfId="8758" priority="982" operator="lessThan">
      <formula>0</formula>
    </cfRule>
  </conditionalFormatting>
  <conditionalFormatting sqref="I617 K616:N617 C618:N619">
    <cfRule type="cellIs" dxfId="8757" priority="988" operator="lessThan">
      <formula>0</formula>
    </cfRule>
  </conditionalFormatting>
  <conditionalFormatting sqref="R616:R618">
    <cfRule type="cellIs" dxfId="8756" priority="990" operator="lessThan">
      <formula>0</formula>
    </cfRule>
  </conditionalFormatting>
  <conditionalFormatting sqref="B615">
    <cfRule type="cellIs" dxfId="8755" priority="979" operator="lessThan">
      <formula>0</formula>
    </cfRule>
  </conditionalFormatting>
  <conditionalFormatting sqref="R624">
    <cfRule type="cellIs" dxfId="8754" priority="971" operator="lessThan">
      <formula>0</formula>
    </cfRule>
  </conditionalFormatting>
  <conditionalFormatting sqref="I621">
    <cfRule type="cellIs" dxfId="8753" priority="974" operator="lessThan">
      <formula>0</formula>
    </cfRule>
  </conditionalFormatting>
  <conditionalFormatting sqref="C621:N624">
    <cfRule type="cellIs" dxfId="8752" priority="975" operator="lessThan">
      <formula>0</formula>
    </cfRule>
  </conditionalFormatting>
  <conditionalFormatting sqref="R624">
    <cfRule type="cellIs" dxfId="8751" priority="972" operator="lessThan">
      <formula>0</formula>
    </cfRule>
  </conditionalFormatting>
  <conditionalFormatting sqref="H621">
    <cfRule type="cellIs" dxfId="8750" priority="968" operator="lessThan">
      <formula>0</formula>
    </cfRule>
  </conditionalFormatting>
  <conditionalFormatting sqref="Q621:Q624">
    <cfRule type="cellIs" dxfId="8749" priority="977" operator="lessThan">
      <formula>0</formula>
    </cfRule>
  </conditionalFormatting>
  <conditionalFormatting sqref="C622:J622">
    <cfRule type="cellIs" dxfId="8748" priority="973" operator="lessThan">
      <formula>0</formula>
    </cfRule>
  </conditionalFormatting>
  <conditionalFormatting sqref="H622:H624">
    <cfRule type="cellIs" dxfId="8747" priority="970" operator="lessThan">
      <formula>0</formula>
    </cfRule>
  </conditionalFormatting>
  <conditionalFormatting sqref="I622 K621:N622 C623:N624">
    <cfRule type="cellIs" dxfId="8746" priority="976" operator="lessThan">
      <formula>0</formula>
    </cfRule>
  </conditionalFormatting>
  <conditionalFormatting sqref="R621:R623">
    <cfRule type="cellIs" dxfId="8745" priority="978" operator="lessThan">
      <formula>0</formula>
    </cfRule>
  </conditionalFormatting>
  <conditionalFormatting sqref="B620">
    <cfRule type="cellIs" dxfId="8744" priority="967" operator="lessThan">
      <formula>0</formula>
    </cfRule>
  </conditionalFormatting>
  <conditionalFormatting sqref="C626:N629">
    <cfRule type="cellIs" dxfId="8743" priority="963" operator="lessThan">
      <formula>0</formula>
    </cfRule>
  </conditionalFormatting>
  <conditionalFormatting sqref="R629">
    <cfRule type="cellIs" dxfId="8742" priority="960" operator="lessThan">
      <formula>0</formula>
    </cfRule>
  </conditionalFormatting>
  <conditionalFormatting sqref="H626">
    <cfRule type="cellIs" dxfId="8741" priority="956" operator="lessThan">
      <formula>0</formula>
    </cfRule>
  </conditionalFormatting>
  <conditionalFormatting sqref="H626:H629">
    <cfRule type="cellIs" dxfId="8740" priority="957" operator="lessThan">
      <formula>0</formula>
    </cfRule>
  </conditionalFormatting>
  <conditionalFormatting sqref="Q626:Q629">
    <cfRule type="cellIs" dxfId="8739" priority="965" operator="lessThan">
      <formula>0</formula>
    </cfRule>
  </conditionalFormatting>
  <conditionalFormatting sqref="C627:J627">
    <cfRule type="cellIs" dxfId="8738" priority="961" operator="lessThan">
      <formula>0</formula>
    </cfRule>
  </conditionalFormatting>
  <conditionalFormatting sqref="H627:H629">
    <cfRule type="cellIs" dxfId="8737" priority="958" operator="lessThan">
      <formula>0</formula>
    </cfRule>
  </conditionalFormatting>
  <conditionalFormatting sqref="I627 K626:N627 C628:N629">
    <cfRule type="cellIs" dxfId="8736" priority="964" operator="lessThan">
      <formula>0</formula>
    </cfRule>
  </conditionalFormatting>
  <conditionalFormatting sqref="R626:R628">
    <cfRule type="cellIs" dxfId="8735" priority="966" operator="lessThan">
      <formula>0</formula>
    </cfRule>
  </conditionalFormatting>
  <conditionalFormatting sqref="C351:I351">
    <cfRule type="cellIs" dxfId="8734" priority="952" operator="lessThan">
      <formula>0</formula>
    </cfRule>
  </conditionalFormatting>
  <conditionalFormatting sqref="C353:I354">
    <cfRule type="cellIs" dxfId="8733" priority="953" operator="lessThan">
      <formula>0</formula>
    </cfRule>
  </conditionalFormatting>
  <conditionalFormatting sqref="Q506:R506">
    <cfRule type="cellIs" dxfId="8732" priority="936" operator="lessThan">
      <formula>0</formula>
    </cfRule>
  </conditionalFormatting>
  <conditionalFormatting sqref="Q499:Q502">
    <cfRule type="cellIs" dxfId="8731" priority="937" operator="lessThan">
      <formula>0</formula>
    </cfRule>
  </conditionalFormatting>
  <conditionalFormatting sqref="R611:R613">
    <cfRule type="cellIs" dxfId="8730" priority="899" operator="lessThan">
      <formula>0</formula>
    </cfRule>
  </conditionalFormatting>
  <conditionalFormatting sqref="B498">
    <cfRule type="cellIs" dxfId="8729" priority="954" operator="lessThan">
      <formula>0</formula>
    </cfRule>
  </conditionalFormatting>
  <conditionalFormatting sqref="N427">
    <cfRule type="cellIs" dxfId="8728" priority="678" operator="lessThan">
      <formula>0</formula>
    </cfRule>
  </conditionalFormatting>
  <conditionalFormatting sqref="C352:I352">
    <cfRule type="cellIs" dxfId="8727" priority="951" operator="lessThan">
      <formula>0</formula>
    </cfRule>
  </conditionalFormatting>
  <conditionalFormatting sqref="C355:I355">
    <cfRule type="cellIs" dxfId="8726" priority="950" operator="lessThan">
      <formula>0</formula>
    </cfRule>
  </conditionalFormatting>
  <conditionalFormatting sqref="C365:I366">
    <cfRule type="cellIs" dxfId="8725" priority="949" operator="lessThan">
      <formula>0</formula>
    </cfRule>
  </conditionalFormatting>
  <conditionalFormatting sqref="C363:I363">
    <cfRule type="cellIs" dxfId="8724" priority="948" operator="lessThan">
      <formula>0</formula>
    </cfRule>
  </conditionalFormatting>
  <conditionalFormatting sqref="C364:I364">
    <cfRule type="cellIs" dxfId="8723" priority="947" operator="lessThan">
      <formula>0</formula>
    </cfRule>
  </conditionalFormatting>
  <conditionalFormatting sqref="C367:I367">
    <cfRule type="cellIs" dxfId="8722" priority="946" operator="lessThan">
      <formula>0</formula>
    </cfRule>
  </conditionalFormatting>
  <conditionalFormatting sqref="C593:I596">
    <cfRule type="cellIs" dxfId="8721" priority="944" operator="lessThan">
      <formula>0</formula>
    </cfRule>
  </conditionalFormatting>
  <conditionalFormatting sqref="C594:I594">
    <cfRule type="cellIs" dxfId="8720" priority="943" operator="lessThan">
      <formula>0</formula>
    </cfRule>
  </conditionalFormatting>
  <conditionalFormatting sqref="C595:I596">
    <cfRule type="cellIs" dxfId="8719" priority="945" operator="lessThan">
      <formula>0</formula>
    </cfRule>
  </conditionalFormatting>
  <conditionalFormatting sqref="R551">
    <cfRule type="cellIs" dxfId="8718" priority="925" operator="lessThan">
      <formula>0</formula>
    </cfRule>
  </conditionalFormatting>
  <conditionalFormatting sqref="R551">
    <cfRule type="cellIs" dxfId="8717" priority="926" operator="lessThan">
      <formula>0</formula>
    </cfRule>
  </conditionalFormatting>
  <conditionalFormatting sqref="C599:I602">
    <cfRule type="cellIs" dxfId="8716" priority="941" operator="lessThan">
      <formula>0</formula>
    </cfRule>
  </conditionalFormatting>
  <conditionalFormatting sqref="C600:I600">
    <cfRule type="cellIs" dxfId="8715" priority="940" operator="lessThan">
      <formula>0</formula>
    </cfRule>
  </conditionalFormatting>
  <conditionalFormatting sqref="C601:I602">
    <cfRule type="cellIs" dxfId="8714" priority="942" operator="lessThan">
      <formula>0</formula>
    </cfRule>
  </conditionalFormatting>
  <conditionalFormatting sqref="C461:C464">
    <cfRule type="cellIs" dxfId="8713" priority="939" operator="lessThan">
      <formula>0</formula>
    </cfRule>
  </conditionalFormatting>
  <conditionalFormatting sqref="Q468:Q471">
    <cfRule type="cellIs" dxfId="8712" priority="938" operator="lessThan">
      <formula>0</formula>
    </cfRule>
  </conditionalFormatting>
  <conditionalFormatting sqref="R507:R510">
    <cfRule type="cellIs" dxfId="8711" priority="935" operator="lessThan">
      <formula>0</formula>
    </cfRule>
  </conditionalFormatting>
  <conditionalFormatting sqref="R511:R512">
    <cfRule type="cellIs" dxfId="8710" priority="934" operator="lessThan">
      <formula>0</formula>
    </cfRule>
  </conditionalFormatting>
  <conditionalFormatting sqref="R512">
    <cfRule type="cellIs" dxfId="8709" priority="933" operator="lessThan">
      <formula>0</formula>
    </cfRule>
  </conditionalFormatting>
  <conditionalFormatting sqref="R511">
    <cfRule type="cellIs" dxfId="8708" priority="932" operator="lessThan">
      <formula>0</formula>
    </cfRule>
  </conditionalFormatting>
  <conditionalFormatting sqref="Q507:Q510">
    <cfRule type="cellIs" dxfId="8707" priority="931" operator="lessThan">
      <formula>0</formula>
    </cfRule>
  </conditionalFormatting>
  <conditionalFormatting sqref="B506">
    <cfRule type="cellIs" dxfId="8706" priority="930" operator="lessThan">
      <formula>0</formula>
    </cfRule>
  </conditionalFormatting>
  <conditionalFormatting sqref="C611:N614">
    <cfRule type="cellIs" dxfId="8705" priority="896" operator="lessThan">
      <formula>0</formula>
    </cfRule>
  </conditionalFormatting>
  <conditionalFormatting sqref="R614">
    <cfRule type="cellIs" dxfId="8704" priority="893" operator="lessThan">
      <formula>0</formula>
    </cfRule>
  </conditionalFormatting>
  <conditionalFormatting sqref="Q547:Q550">
    <cfRule type="cellIs" dxfId="8703" priority="924" operator="lessThan">
      <formula>0</formula>
    </cfRule>
  </conditionalFormatting>
  <conditionalFormatting sqref="H611:H614">
    <cfRule type="cellIs" dxfId="8702" priority="890" operator="lessThan">
      <formula>0</formula>
    </cfRule>
  </conditionalFormatting>
  <conditionalFormatting sqref="R504">
    <cfRule type="cellIs" dxfId="8701" priority="929" operator="lessThan">
      <formula>0</formula>
    </cfRule>
  </conditionalFormatting>
  <conditionalFormatting sqref="R547:R550 R552 R554:R560">
    <cfRule type="cellIs" dxfId="8700" priority="928" operator="lessThan">
      <formula>0</formula>
    </cfRule>
  </conditionalFormatting>
  <conditionalFormatting sqref="Q546">
    <cfRule type="cellIs" dxfId="8699" priority="927" operator="lessThan">
      <formula>0</formula>
    </cfRule>
  </conditionalFormatting>
  <conditionalFormatting sqref="Q554:Q558">
    <cfRule type="cellIs" dxfId="8698" priority="923" operator="lessThan">
      <formula>0</formula>
    </cfRule>
  </conditionalFormatting>
  <conditionalFormatting sqref="R570:R573 R575">
    <cfRule type="cellIs" dxfId="8697" priority="921" operator="lessThan">
      <formula>0</formula>
    </cfRule>
  </conditionalFormatting>
  <conditionalFormatting sqref="B546">
    <cfRule type="cellIs" dxfId="8696" priority="922" operator="lessThan">
      <formula>0</formula>
    </cfRule>
  </conditionalFormatting>
  <conditionalFormatting sqref="Q569">
    <cfRule type="cellIs" dxfId="8695" priority="920" operator="lessThan">
      <formula>0</formula>
    </cfRule>
  </conditionalFormatting>
  <conditionalFormatting sqref="R574">
    <cfRule type="cellIs" dxfId="8694" priority="919" operator="lessThan">
      <formula>0</formula>
    </cfRule>
  </conditionalFormatting>
  <conditionalFormatting sqref="R574">
    <cfRule type="cellIs" dxfId="8693" priority="918" operator="lessThan">
      <formula>0</formula>
    </cfRule>
  </conditionalFormatting>
  <conditionalFormatting sqref="Q570:Q573">
    <cfRule type="cellIs" dxfId="8692" priority="917" operator="lessThan">
      <formula>0</formula>
    </cfRule>
  </conditionalFormatting>
  <conditionalFormatting sqref="R582 R577:R580">
    <cfRule type="cellIs" dxfId="8691" priority="915" operator="lessThan">
      <formula>0</formula>
    </cfRule>
  </conditionalFormatting>
  <conditionalFormatting sqref="R581">
    <cfRule type="cellIs" dxfId="8690" priority="913" operator="lessThan">
      <formula>0</formula>
    </cfRule>
  </conditionalFormatting>
  <conditionalFormatting sqref="B569">
    <cfRule type="cellIs" dxfId="8689" priority="916" operator="lessThan">
      <formula>0</formula>
    </cfRule>
  </conditionalFormatting>
  <conditionalFormatting sqref="Q576">
    <cfRule type="cellIs" dxfId="8688" priority="914" operator="lessThan">
      <formula>0</formula>
    </cfRule>
  </conditionalFormatting>
  <conditionalFormatting sqref="Q577:Q580">
    <cfRule type="cellIs" dxfId="8687" priority="911" operator="lessThan">
      <formula>0</formula>
    </cfRule>
  </conditionalFormatting>
  <conditionalFormatting sqref="R581">
    <cfRule type="cellIs" dxfId="8686" priority="912" operator="lessThan">
      <formula>0</formula>
    </cfRule>
  </conditionalFormatting>
  <conditionalFormatting sqref="Q605:Q607 Q609">
    <cfRule type="cellIs" dxfId="8685" priority="909" operator="lessThan">
      <formula>0</formula>
    </cfRule>
  </conditionalFormatting>
  <conditionalFormatting sqref="R605:R607">
    <cfRule type="cellIs" dxfId="8684" priority="910" operator="lessThan">
      <formula>0</formula>
    </cfRule>
  </conditionalFormatting>
  <conditionalFormatting sqref="C607:I607">
    <cfRule type="cellIs" dxfId="8683" priority="902" operator="lessThan">
      <formula>0</formula>
    </cfRule>
  </conditionalFormatting>
  <conditionalFormatting sqref="C605:I607">
    <cfRule type="cellIs" dxfId="8682" priority="901" operator="lessThan">
      <formula>0</formula>
    </cfRule>
  </conditionalFormatting>
  <conditionalFormatting sqref="B604">
    <cfRule type="cellIs" dxfId="8681" priority="903" operator="lessThan">
      <formula>0</formula>
    </cfRule>
  </conditionalFormatting>
  <conditionalFormatting sqref="J605:N607">
    <cfRule type="cellIs" dxfId="8680" priority="907" operator="lessThan">
      <formula>0</formula>
    </cfRule>
  </conditionalFormatting>
  <conditionalFormatting sqref="Q611:Q614">
    <cfRule type="cellIs" dxfId="8679" priority="898" operator="lessThan">
      <formula>0</formula>
    </cfRule>
  </conditionalFormatting>
  <conditionalFormatting sqref="R608:R609">
    <cfRule type="cellIs" dxfId="8678" priority="904" operator="lessThan">
      <formula>0</formula>
    </cfRule>
  </conditionalFormatting>
  <conditionalFormatting sqref="C433:M433">
    <cfRule type="cellIs" dxfId="8677" priority="676" operator="lessThan">
      <formula>0</formula>
    </cfRule>
  </conditionalFormatting>
  <conditionalFormatting sqref="R608:R609">
    <cfRule type="cellIs" dxfId="8676" priority="905" operator="lessThan">
      <formula>0</formula>
    </cfRule>
  </conditionalFormatting>
  <conditionalFormatting sqref="J606">
    <cfRule type="cellIs" dxfId="8675" priority="906" operator="lessThan">
      <formula>0</formula>
    </cfRule>
  </conditionalFormatting>
  <conditionalFormatting sqref="J607:N607 K605:N606">
    <cfRule type="cellIs" dxfId="8674" priority="908" operator="lessThan">
      <formula>0</formula>
    </cfRule>
  </conditionalFormatting>
  <conditionalFormatting sqref="I612 K611:N612 C613:N614">
    <cfRule type="cellIs" dxfId="8673" priority="897" operator="lessThan">
      <formula>0</formula>
    </cfRule>
  </conditionalFormatting>
  <conditionalFormatting sqref="N427">
    <cfRule type="cellIs" dxfId="8672" priority="679" operator="lessThan">
      <formula>0</formula>
    </cfRule>
  </conditionalFormatting>
  <conditionalFormatting sqref="B429:N429">
    <cfRule type="cellIs" dxfId="8671" priority="671" operator="lessThan">
      <formula>0</formula>
    </cfRule>
  </conditionalFormatting>
  <conditionalFormatting sqref="C606:I606">
    <cfRule type="cellIs" dxfId="8670" priority="900" operator="lessThan">
      <formula>0</formula>
    </cfRule>
  </conditionalFormatting>
  <conditionalFormatting sqref="B429:N429">
    <cfRule type="cellIs" dxfId="8669" priority="672" operator="lessThan">
      <formula>0</formula>
    </cfRule>
  </conditionalFormatting>
  <conditionalFormatting sqref="H433">
    <cfRule type="cellIs" dxfId="8668" priority="675" operator="lessThan">
      <formula>0</formula>
    </cfRule>
  </conditionalFormatting>
  <conditionalFormatting sqref="B433">
    <cfRule type="cellIs" dxfId="8667" priority="674" operator="lessThan">
      <formula>0</formula>
    </cfRule>
  </conditionalFormatting>
  <conditionalFormatting sqref="B433">
    <cfRule type="cellIs" dxfId="8666" priority="673" operator="lessThan">
      <formula>0</formula>
    </cfRule>
  </conditionalFormatting>
  <conditionalFormatting sqref="B429:N429">
    <cfRule type="cellIs" dxfId="8665" priority="669" operator="lessThan">
      <formula>0</formula>
    </cfRule>
  </conditionalFormatting>
  <conditionalFormatting sqref="B429:N429">
    <cfRule type="cellIs" dxfId="8664" priority="670" operator="lessThan">
      <formula>0</formula>
    </cfRule>
  </conditionalFormatting>
  <conditionalFormatting sqref="B435:N435">
    <cfRule type="cellIs" dxfId="8663" priority="656" operator="lessThan">
      <formula>0</formula>
    </cfRule>
  </conditionalFormatting>
  <conditionalFormatting sqref="H611">
    <cfRule type="cellIs" dxfId="8662" priority="889" operator="lessThan">
      <formula>0</formula>
    </cfRule>
  </conditionalFormatting>
  <conditionalFormatting sqref="C433:M433">
    <cfRule type="cellIs" dxfId="8661" priority="677" operator="lessThan">
      <formula>0</formula>
    </cfRule>
  </conditionalFormatting>
  <conditionalFormatting sqref="H612:H614">
    <cfRule type="cellIs" dxfId="8660" priority="891" operator="lessThan">
      <formula>0</formula>
    </cfRule>
  </conditionalFormatting>
  <conditionalFormatting sqref="R614">
    <cfRule type="cellIs" dxfId="8659" priority="892" operator="lessThan">
      <formula>0</formula>
    </cfRule>
  </conditionalFormatting>
  <conditionalFormatting sqref="I611">
    <cfRule type="cellIs" dxfId="8658" priority="895" operator="lessThan">
      <formula>0</formula>
    </cfRule>
  </conditionalFormatting>
  <conditionalFormatting sqref="N439">
    <cfRule type="cellIs" dxfId="8657" priority="649" operator="lessThan">
      <formula>0</formula>
    </cfRule>
  </conditionalFormatting>
  <conditionalFormatting sqref="C612:J612">
    <cfRule type="cellIs" dxfId="8656" priority="894" operator="lessThan">
      <formula>0</formula>
    </cfRule>
  </conditionalFormatting>
  <conditionalFormatting sqref="B610">
    <cfRule type="cellIs" dxfId="8655" priority="888" operator="lessThan">
      <formula>0</formula>
    </cfRule>
  </conditionalFormatting>
  <conditionalFormatting sqref="B435:N435">
    <cfRule type="cellIs" dxfId="8654" priority="655" operator="lessThan">
      <formula>0</formula>
    </cfRule>
  </conditionalFormatting>
  <conditionalFormatting sqref="C445:M445">
    <cfRule type="cellIs" dxfId="8653" priority="646" operator="lessThan">
      <formula>0</formula>
    </cfRule>
  </conditionalFormatting>
  <conditionalFormatting sqref="C445:M445">
    <cfRule type="cellIs" dxfId="8652" priority="647" operator="lessThan">
      <formula>0</formula>
    </cfRule>
  </conditionalFormatting>
  <conditionalFormatting sqref="B435:N435">
    <cfRule type="cellIs" dxfId="8651" priority="654" operator="lessThan">
      <formula>0</formula>
    </cfRule>
  </conditionalFormatting>
  <conditionalFormatting sqref="N438">
    <cfRule type="cellIs" dxfId="8650" priority="650" operator="lessThan">
      <formula>0</formula>
    </cfRule>
  </conditionalFormatting>
  <conditionalFormatting sqref="B435:N435">
    <cfRule type="cellIs" dxfId="8649" priority="653" operator="lessThan">
      <formula>0</formula>
    </cfRule>
  </conditionalFormatting>
  <conditionalFormatting sqref="B435:N435">
    <cfRule type="cellIs" dxfId="8648" priority="651" operator="lessThan">
      <formula>0</formula>
    </cfRule>
  </conditionalFormatting>
  <conditionalFormatting sqref="B598">
    <cfRule type="cellIs" dxfId="8647" priority="887" operator="lessThan">
      <formula>0</formula>
    </cfRule>
  </conditionalFormatting>
  <conditionalFormatting sqref="N439">
    <cfRule type="cellIs" dxfId="8646" priority="648" operator="lessThan">
      <formula>0</formula>
    </cfRule>
  </conditionalFormatting>
  <conditionalFormatting sqref="B435:N435">
    <cfRule type="cellIs" dxfId="8645" priority="652" operator="lessThan">
      <formula>0</formula>
    </cfRule>
  </conditionalFormatting>
  <conditionalFormatting sqref="B598">
    <cfRule type="cellIs" dxfId="8644" priority="886" operator="lessThan">
      <formula>0</formula>
    </cfRule>
  </conditionalFormatting>
  <conditionalFormatting sqref="B641">
    <cfRule type="cellIs" dxfId="8643" priority="874" operator="lessThan">
      <formula>0</formula>
    </cfRule>
  </conditionalFormatting>
  <conditionalFormatting sqref="B591">
    <cfRule type="cellIs" dxfId="8642" priority="884" operator="lessThan">
      <formula>0</formula>
    </cfRule>
  </conditionalFormatting>
  <conditionalFormatting sqref="B591">
    <cfRule type="cellIs" dxfId="8641" priority="885" operator="lessThan">
      <formula>0</formula>
    </cfRule>
  </conditionalFormatting>
  <conditionalFormatting sqref="B609">
    <cfRule type="cellIs" dxfId="8640" priority="882" operator="lessThan">
      <formula>0</formula>
    </cfRule>
  </conditionalFormatting>
  <conditionalFormatting sqref="B609">
    <cfRule type="cellIs" dxfId="8639"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638" priority="881" operator="lessThan">
      <formula>0</formula>
    </cfRule>
  </conditionalFormatting>
  <conditionalFormatting sqref="B646">
    <cfRule type="cellIs" dxfId="8637" priority="878" operator="lessThan">
      <formula>0</formula>
    </cfRule>
  </conditionalFormatting>
  <conditionalFormatting sqref="B631">
    <cfRule type="cellIs" dxfId="8636" priority="880" operator="lessThan">
      <formula>0</formula>
    </cfRule>
  </conditionalFormatting>
  <conditionalFormatting sqref="B635">
    <cfRule type="cellIs" dxfId="8635" priority="879" operator="lessThan">
      <formula>0</formula>
    </cfRule>
  </conditionalFormatting>
  <conditionalFormatting sqref="B662">
    <cfRule type="cellIs" dxfId="8634" priority="877" operator="lessThan">
      <formula>0</formula>
    </cfRule>
  </conditionalFormatting>
  <conditionalFormatting sqref="B671">
    <cfRule type="cellIs" dxfId="8633" priority="876" operator="lessThan">
      <formula>0</formula>
    </cfRule>
  </conditionalFormatting>
  <conditionalFormatting sqref="I674:N674 Q672:R675">
    <cfRule type="cellIs" dxfId="8632" priority="875" operator="lessThan">
      <formula>0</formula>
    </cfRule>
  </conditionalFormatting>
  <conditionalFormatting sqref="Q641">
    <cfRule type="cellIs" dxfId="8631" priority="872" operator="lessThan">
      <formula>0</formula>
    </cfRule>
  </conditionalFormatting>
  <conditionalFormatting sqref="Q641">
    <cfRule type="cellIs" dxfId="8630" priority="873" operator="lessThan">
      <formula>0</formula>
    </cfRule>
  </conditionalFormatting>
  <conditionalFormatting sqref="Q422:R422 R423:R425">
    <cfRule type="cellIs" dxfId="8629" priority="859" operator="lessThan">
      <formula>0</formula>
    </cfRule>
  </conditionalFormatting>
  <conditionalFormatting sqref="B416">
    <cfRule type="cellIs" dxfId="8628" priority="860" operator="lessThan">
      <formula>0</formula>
    </cfRule>
  </conditionalFormatting>
  <conditionalFormatting sqref="Q423:Q425">
    <cfRule type="cellIs" dxfId="8627" priority="857" operator="lessThan">
      <formula>0</formula>
    </cfRule>
  </conditionalFormatting>
  <conditionalFormatting sqref="Q422">
    <cfRule type="cellIs" dxfId="8626" priority="858" operator="lessThan">
      <formula>0</formula>
    </cfRule>
  </conditionalFormatting>
  <conditionalFormatting sqref="R426">
    <cfRule type="cellIs" dxfId="8625" priority="855" operator="lessThan">
      <formula>0</formula>
    </cfRule>
  </conditionalFormatting>
  <conditionalFormatting sqref="R427">
    <cfRule type="cellIs" dxfId="8624" priority="856" operator="lessThan">
      <formula>0</formula>
    </cfRule>
  </conditionalFormatting>
  <conditionalFormatting sqref="B422">
    <cfRule type="cellIs" dxfId="8623" priority="853" operator="lessThan">
      <formula>0</formula>
    </cfRule>
  </conditionalFormatting>
  <conditionalFormatting sqref="R426">
    <cfRule type="cellIs" dxfId="8622" priority="854" operator="lessThan">
      <formula>0</formula>
    </cfRule>
  </conditionalFormatting>
  <conditionalFormatting sqref="B454:N454">
    <cfRule type="cellIs" dxfId="8621" priority="609" operator="lessThan">
      <formula>0</formula>
    </cfRule>
  </conditionalFormatting>
  <conditionalFormatting sqref="B454:N454">
    <cfRule type="cellIs" dxfId="8620" priority="610" operator="lessThan">
      <formula>0</formula>
    </cfRule>
  </conditionalFormatting>
  <conditionalFormatting sqref="C652:I652">
    <cfRule type="cellIs" dxfId="8619" priority="871" operator="lessThan">
      <formula>0</formula>
    </cfRule>
  </conditionalFormatting>
  <conditionalFormatting sqref="C653:I653">
    <cfRule type="cellIs" dxfId="8618" priority="870" operator="lessThan">
      <formula>0</formula>
    </cfRule>
  </conditionalFormatting>
  <conditionalFormatting sqref="C658:M658">
    <cfRule type="cellIs" dxfId="8617" priority="869" operator="lessThan">
      <formula>0</formula>
    </cfRule>
  </conditionalFormatting>
  <conditionalFormatting sqref="C647:N647">
    <cfRule type="cellIs" dxfId="8616" priority="868" operator="lessThan">
      <formula>0</formula>
    </cfRule>
  </conditionalFormatting>
  <conditionalFormatting sqref="Q650">
    <cfRule type="cellIs" dxfId="8615" priority="867" operator="lessThan">
      <formula>0</formula>
    </cfRule>
  </conditionalFormatting>
  <conditionalFormatting sqref="Q417:Q419">
    <cfRule type="cellIs" dxfId="8614" priority="864" operator="lessThan">
      <formula>0</formula>
    </cfRule>
  </conditionalFormatting>
  <conditionalFormatting sqref="R420">
    <cfRule type="cellIs" dxfId="8613" priority="861" operator="lessThan">
      <formula>0</formula>
    </cfRule>
  </conditionalFormatting>
  <conditionalFormatting sqref="R421">
    <cfRule type="cellIs" dxfId="8612" priority="863" operator="lessThan">
      <formula>0</formula>
    </cfRule>
  </conditionalFormatting>
  <conditionalFormatting sqref="Q416:R416 R417:R419">
    <cfRule type="cellIs" dxfId="8611" priority="866" operator="lessThan">
      <formula>0</formula>
    </cfRule>
  </conditionalFormatting>
  <conditionalFormatting sqref="Q416">
    <cfRule type="cellIs" dxfId="8610" priority="865" operator="lessThan">
      <formula>0</formula>
    </cfRule>
  </conditionalFormatting>
  <conditionalFormatting sqref="R420">
    <cfRule type="cellIs" dxfId="8609" priority="862" operator="lessThan">
      <formula>0</formula>
    </cfRule>
  </conditionalFormatting>
  <conditionalFormatting sqref="B454:N454">
    <cfRule type="cellIs" dxfId="8608" priority="608" operator="lessThan">
      <formula>0</formula>
    </cfRule>
  </conditionalFormatting>
  <conditionalFormatting sqref="B454:N454">
    <cfRule type="cellIs" dxfId="8607" priority="607" operator="lessThan">
      <formula>0</formula>
    </cfRule>
  </conditionalFormatting>
  <conditionalFormatting sqref="B454:N454">
    <cfRule type="cellIs" dxfId="8606" priority="606" operator="lessThan">
      <formula>0</formula>
    </cfRule>
  </conditionalFormatting>
  <conditionalFormatting sqref="B454:N454">
    <cfRule type="cellIs" dxfId="8605" priority="604" operator="lessThan">
      <formula>0</formula>
    </cfRule>
  </conditionalFormatting>
  <conditionalFormatting sqref="B454:N454">
    <cfRule type="cellIs" dxfId="8604" priority="605" operator="lessThan">
      <formula>0</formula>
    </cfRule>
  </conditionalFormatting>
  <conditionalFormatting sqref="N457">
    <cfRule type="cellIs" dxfId="8603" priority="602" operator="lessThan">
      <formula>0</formula>
    </cfRule>
  </conditionalFormatting>
  <conditionalFormatting sqref="B454:N454">
    <cfRule type="cellIs" dxfId="8602" priority="603" operator="lessThan">
      <formula>0</formula>
    </cfRule>
  </conditionalFormatting>
  <conditionalFormatting sqref="N458">
    <cfRule type="cellIs" dxfId="8601" priority="601" operator="lessThan">
      <formula>0</formula>
    </cfRule>
  </conditionalFormatting>
  <conditionalFormatting sqref="Q530">
    <cfRule type="cellIs" dxfId="8600" priority="323" operator="lessThan">
      <formula>0</formula>
    </cfRule>
  </conditionalFormatting>
  <conditionalFormatting sqref="N458">
    <cfRule type="cellIs" dxfId="8599" priority="600" operator="lessThan">
      <formula>0</formula>
    </cfRule>
  </conditionalFormatting>
  <conditionalFormatting sqref="D461:N464">
    <cfRule type="cellIs" dxfId="8598" priority="597" operator="lessThan">
      <formula>0</formula>
    </cfRule>
  </conditionalFormatting>
  <conditionalFormatting sqref="Q538">
    <cfRule type="cellIs" dxfId="8597" priority="320" operator="lessThan">
      <formula>0</formula>
    </cfRule>
  </conditionalFormatting>
  <conditionalFormatting sqref="B461:B464">
    <cfRule type="cellIs" dxfId="8596" priority="594" operator="lessThan">
      <formula>0</formula>
    </cfRule>
  </conditionalFormatting>
  <conditionalFormatting sqref="Q553">
    <cfRule type="cellIs" dxfId="8595" priority="317" operator="lessThan">
      <formula>0</formula>
    </cfRule>
  </conditionalFormatting>
  <conditionalFormatting sqref="B512">
    <cfRule type="cellIs" dxfId="8594" priority="591" operator="lessThan">
      <formula>0</formula>
    </cfRule>
  </conditionalFormatting>
  <conditionalFormatting sqref="C512">
    <cfRule type="cellIs" dxfId="8593" priority="588" operator="lessThan">
      <formula>0</formula>
    </cfRule>
  </conditionalFormatting>
  <conditionalFormatting sqref="Q561">
    <cfRule type="cellIs" dxfId="8592" priority="314" operator="lessThan">
      <formula>0</formula>
    </cfRule>
  </conditionalFormatting>
  <conditionalFormatting sqref="Q590">
    <cfRule type="cellIs" dxfId="8591" priority="311" operator="lessThan">
      <formula>0</formula>
    </cfRule>
  </conditionalFormatting>
  <conditionalFormatting sqref="N365">
    <cfRule type="cellIs" dxfId="8590" priority="852" operator="lessThan">
      <formula>0</formula>
    </cfRule>
  </conditionalFormatting>
  <conditionalFormatting sqref="N371">
    <cfRule type="cellIs" dxfId="8589" priority="851" operator="lessThan">
      <formula>0</formula>
    </cfRule>
  </conditionalFormatting>
  <conditionalFormatting sqref="N377">
    <cfRule type="cellIs" dxfId="8588" priority="850" operator="lessThan">
      <formula>0</formula>
    </cfRule>
  </conditionalFormatting>
  <conditionalFormatting sqref="B376">
    <cfRule type="cellIs" dxfId="8587" priority="837" operator="lessThan">
      <formula>0</formula>
    </cfRule>
  </conditionalFormatting>
  <conditionalFormatting sqref="B588">
    <cfRule type="cellIs" dxfId="8586" priority="844" operator="lessThan">
      <formula>0</formula>
    </cfRule>
  </conditionalFormatting>
  <conditionalFormatting sqref="B371:B372">
    <cfRule type="cellIs" dxfId="8585" priority="842" operator="lessThan">
      <formula>0</formula>
    </cfRule>
  </conditionalFormatting>
  <conditionalFormatting sqref="B377:B378">
    <cfRule type="cellIs" dxfId="8584" priority="839" operator="lessThan">
      <formula>0</formula>
    </cfRule>
  </conditionalFormatting>
  <conditionalFormatting sqref="C351:M354">
    <cfRule type="cellIs" dxfId="8583" priority="849" operator="lessThan">
      <formula>0</formula>
    </cfRule>
  </conditionalFormatting>
  <conditionalFormatting sqref="B428">
    <cfRule type="cellIs" dxfId="8582" priority="848" operator="lessThan">
      <formula>0</formula>
    </cfRule>
  </conditionalFormatting>
  <conditionalFormatting sqref="B428">
    <cfRule type="cellIs" dxfId="8581" priority="847" operator="lessThan">
      <formula>0</formula>
    </cfRule>
  </conditionalFormatting>
  <conditionalFormatting sqref="B391 B397 B381:B385 B375:B379 B369:B373 B363:B367 B361 B351:B355">
    <cfRule type="cellIs" dxfId="8580" priority="846" operator="lessThan">
      <formula>0</formula>
    </cfRule>
  </conditionalFormatting>
  <conditionalFormatting sqref="B585:B587">
    <cfRule type="cellIs" dxfId="8579" priority="845" operator="lessThan">
      <formula>0</formula>
    </cfRule>
  </conditionalFormatting>
  <conditionalFormatting sqref="B584">
    <cfRule type="cellIs" dxfId="8578" priority="843" operator="lessThan">
      <formula>0</formula>
    </cfRule>
  </conditionalFormatting>
  <conditionalFormatting sqref="B397">
    <cfRule type="cellIs" dxfId="8577" priority="833" operator="lessThan">
      <formula>0</formula>
    </cfRule>
  </conditionalFormatting>
  <conditionalFormatting sqref="B369">
    <cfRule type="cellIs" dxfId="8576" priority="841" operator="lessThan">
      <formula>0</formula>
    </cfRule>
  </conditionalFormatting>
  <conditionalFormatting sqref="B370">
    <cfRule type="cellIs" dxfId="8575" priority="840" operator="lessThan">
      <formula>0</formula>
    </cfRule>
  </conditionalFormatting>
  <conditionalFormatting sqref="B375">
    <cfRule type="cellIs" dxfId="8574" priority="838" operator="lessThan">
      <formula>0</formula>
    </cfRule>
  </conditionalFormatting>
  <conditionalFormatting sqref="B383:B384">
    <cfRule type="cellIs" dxfId="8573" priority="836" operator="lessThan">
      <formula>0</formula>
    </cfRule>
  </conditionalFormatting>
  <conditionalFormatting sqref="B381">
    <cfRule type="cellIs" dxfId="8572" priority="835" operator="lessThan">
      <formula>0</formula>
    </cfRule>
  </conditionalFormatting>
  <conditionalFormatting sqref="B382">
    <cfRule type="cellIs" dxfId="8571" priority="834" operator="lessThan">
      <formula>0</formula>
    </cfRule>
  </conditionalFormatting>
  <conditionalFormatting sqref="B391">
    <cfRule type="cellIs" dxfId="8570" priority="832" operator="lessThan">
      <formula>0</formula>
    </cfRule>
  </conditionalFormatting>
  <conditionalFormatting sqref="B385">
    <cfRule type="cellIs" dxfId="8569" priority="831" operator="lessThan">
      <formula>0</formula>
    </cfRule>
  </conditionalFormatting>
  <conditionalFormatting sqref="B379">
    <cfRule type="cellIs" dxfId="8568" priority="830" operator="lessThan">
      <formula>0</formula>
    </cfRule>
  </conditionalFormatting>
  <conditionalFormatting sqref="B373">
    <cfRule type="cellIs" dxfId="8567" priority="829" operator="lessThan">
      <formula>0</formula>
    </cfRule>
  </conditionalFormatting>
  <conditionalFormatting sqref="B361">
    <cfRule type="cellIs" dxfId="8566" priority="828" operator="lessThan">
      <formula>0</formula>
    </cfRule>
  </conditionalFormatting>
  <conditionalFormatting sqref="B621:B624">
    <cfRule type="cellIs" dxfId="8565" priority="823" operator="lessThan">
      <formula>0</formula>
    </cfRule>
  </conditionalFormatting>
  <conditionalFormatting sqref="B616:B619">
    <cfRule type="cellIs" dxfId="8564" priority="826" operator="lessThan">
      <formula>0</formula>
    </cfRule>
  </conditionalFormatting>
  <conditionalFormatting sqref="B617">
    <cfRule type="cellIs" dxfId="8563" priority="825" operator="lessThan">
      <formula>0</formula>
    </cfRule>
  </conditionalFormatting>
  <conditionalFormatting sqref="B618:B619">
    <cfRule type="cellIs" dxfId="8562" priority="827" operator="lessThan">
      <formula>0</formula>
    </cfRule>
  </conditionalFormatting>
  <conditionalFormatting sqref="B628:B629">
    <cfRule type="cellIs" dxfId="8561" priority="821" operator="lessThan">
      <formula>0</formula>
    </cfRule>
  </conditionalFormatting>
  <conditionalFormatting sqref="B622">
    <cfRule type="cellIs" dxfId="8560" priority="822" operator="lessThan">
      <formula>0</formula>
    </cfRule>
  </conditionalFormatting>
  <conditionalFormatting sqref="B623:B624">
    <cfRule type="cellIs" dxfId="8559" priority="824" operator="lessThan">
      <formula>0</formula>
    </cfRule>
  </conditionalFormatting>
  <conditionalFormatting sqref="B626:B629">
    <cfRule type="cellIs" dxfId="8558" priority="820" operator="lessThan">
      <formula>0</formula>
    </cfRule>
  </conditionalFormatting>
  <conditionalFormatting sqref="B627">
    <cfRule type="cellIs" dxfId="8557" priority="819" operator="lessThan">
      <formula>0</formula>
    </cfRule>
  </conditionalFormatting>
  <conditionalFormatting sqref="B365:B366">
    <cfRule type="cellIs" dxfId="8556" priority="814" operator="lessThan">
      <formula>0</formula>
    </cfRule>
  </conditionalFormatting>
  <conditionalFormatting sqref="B355">
    <cfRule type="cellIs" dxfId="8555" priority="815" operator="lessThan">
      <formula>0</formula>
    </cfRule>
  </conditionalFormatting>
  <conditionalFormatting sqref="B393:N393">
    <cfRule type="cellIs" dxfId="8554" priority="770" operator="lessThan">
      <formula>0</formula>
    </cfRule>
  </conditionalFormatting>
  <conditionalFormatting sqref="B387:N387">
    <cfRule type="cellIs" dxfId="8553" priority="781" operator="lessThan">
      <formula>0</formula>
    </cfRule>
  </conditionalFormatting>
  <conditionalFormatting sqref="B387:N387">
    <cfRule type="cellIs" dxfId="8552" priority="780" operator="lessThan">
      <formula>0</formula>
    </cfRule>
  </conditionalFormatting>
  <conditionalFormatting sqref="B353:B354">
    <cfRule type="cellIs" dxfId="8551" priority="818" operator="lessThan">
      <formula>0</formula>
    </cfRule>
  </conditionalFormatting>
  <conditionalFormatting sqref="B351">
    <cfRule type="cellIs" dxfId="8550" priority="817" operator="lessThan">
      <formula>0</formula>
    </cfRule>
  </conditionalFormatting>
  <conditionalFormatting sqref="B352">
    <cfRule type="cellIs" dxfId="8549" priority="816" operator="lessThan">
      <formula>0</formula>
    </cfRule>
  </conditionalFormatting>
  <conditionalFormatting sqref="B363">
    <cfRule type="cellIs" dxfId="8548" priority="813" operator="lessThan">
      <formula>0</formula>
    </cfRule>
  </conditionalFormatting>
  <conditionalFormatting sqref="B364">
    <cfRule type="cellIs" dxfId="8547" priority="812" operator="lessThan">
      <formula>0</formula>
    </cfRule>
  </conditionalFormatting>
  <conditionalFormatting sqref="B367">
    <cfRule type="cellIs" dxfId="8546" priority="811" operator="lessThan">
      <formula>0</formula>
    </cfRule>
  </conditionalFormatting>
  <conditionalFormatting sqref="B593:B596">
    <cfRule type="cellIs" dxfId="8545" priority="809" operator="lessThan">
      <formula>0</formula>
    </cfRule>
  </conditionalFormatting>
  <conditionalFormatting sqref="B594">
    <cfRule type="cellIs" dxfId="8544" priority="808" operator="lessThan">
      <formula>0</formula>
    </cfRule>
  </conditionalFormatting>
  <conditionalFormatting sqref="B595:B596">
    <cfRule type="cellIs" dxfId="8543" priority="810" operator="lessThan">
      <formula>0</formula>
    </cfRule>
  </conditionalFormatting>
  <conditionalFormatting sqref="B603">
    <cfRule type="cellIs" dxfId="8542" priority="803" operator="lessThan">
      <formula>0</formula>
    </cfRule>
  </conditionalFormatting>
  <conditionalFormatting sqref="B603">
    <cfRule type="cellIs" dxfId="8541" priority="804" operator="lessThan">
      <formula>0</formula>
    </cfRule>
  </conditionalFormatting>
  <conditionalFormatting sqref="B599:B602">
    <cfRule type="cellIs" dxfId="8540" priority="806" operator="lessThan">
      <formula>0</formula>
    </cfRule>
  </conditionalFormatting>
  <conditionalFormatting sqref="B600">
    <cfRule type="cellIs" dxfId="8539" priority="805" operator="lessThan">
      <formula>0</formula>
    </cfRule>
  </conditionalFormatting>
  <conditionalFormatting sqref="B601:B602">
    <cfRule type="cellIs" dxfId="8538" priority="807" operator="lessThan">
      <formula>0</formula>
    </cfRule>
  </conditionalFormatting>
  <conditionalFormatting sqref="N390">
    <cfRule type="cellIs" dxfId="8537" priority="775" operator="lessThan">
      <formula>0</formula>
    </cfRule>
  </conditionalFormatting>
  <conditionalFormatting sqref="B393:N393">
    <cfRule type="cellIs" dxfId="8536" priority="773" operator="lessThan">
      <formula>0</formula>
    </cfRule>
  </conditionalFormatting>
  <conditionalFormatting sqref="B571:B573">
    <cfRule type="cellIs" dxfId="8535" priority="802" operator="lessThan">
      <formula>0</formula>
    </cfRule>
  </conditionalFormatting>
  <conditionalFormatting sqref="B574">
    <cfRule type="cellIs" dxfId="8534" priority="801" operator="lessThan">
      <formula>0</formula>
    </cfRule>
  </conditionalFormatting>
  <conditionalFormatting sqref="B570">
    <cfRule type="cellIs" dxfId="8533" priority="800" operator="lessThan">
      <formula>0</formula>
    </cfRule>
  </conditionalFormatting>
  <conditionalFormatting sqref="B607:B608">
    <cfRule type="cellIs" dxfId="8532" priority="799" operator="lessThan">
      <formula>0</formula>
    </cfRule>
  </conditionalFormatting>
  <conditionalFormatting sqref="B605:B608">
    <cfRule type="cellIs" dxfId="8531" priority="798" operator="lessThan">
      <formula>0</formula>
    </cfRule>
  </conditionalFormatting>
  <conditionalFormatting sqref="B589">
    <cfRule type="cellIs" dxfId="8530" priority="525" operator="lessThan">
      <formula>0</formula>
    </cfRule>
  </conditionalFormatting>
  <conditionalFormatting sqref="B613:B614">
    <cfRule type="cellIs" dxfId="8529" priority="796" operator="lessThan">
      <formula>0</formula>
    </cfRule>
  </conditionalFormatting>
  <conditionalFormatting sqref="B606">
    <cfRule type="cellIs" dxfId="8528" priority="797" operator="lessThan">
      <formula>0</formula>
    </cfRule>
  </conditionalFormatting>
  <conditionalFormatting sqref="B611:B614">
    <cfRule type="cellIs" dxfId="8527" priority="795" operator="lessThan">
      <formula>0</formula>
    </cfRule>
  </conditionalFormatting>
  <conditionalFormatting sqref="O616:P619">
    <cfRule type="cellIs" dxfId="8526" priority="277" operator="lessThan">
      <formula>0</formula>
    </cfRule>
  </conditionalFormatting>
  <conditionalFormatting sqref="O599:P599 O601:P602">
    <cfRule type="cellIs" dxfId="8525" priority="279" operator="lessThan">
      <formula>0</formula>
    </cfRule>
  </conditionalFormatting>
  <conditionalFormatting sqref="B612">
    <cfRule type="cellIs" dxfId="8524" priority="794" operator="lessThan">
      <formula>0</formula>
    </cfRule>
  </conditionalFormatting>
  <conditionalFormatting sqref="D589">
    <cfRule type="cellIs" dxfId="8523" priority="519" operator="lessThan">
      <formula>0</formula>
    </cfRule>
  </conditionalFormatting>
  <conditionalFormatting sqref="O605:P607">
    <cfRule type="cellIs" dxfId="8522" priority="271" operator="lessThan">
      <formula>0</formula>
    </cfRule>
  </conditionalFormatting>
  <conditionalFormatting sqref="O626:P629">
    <cfRule type="cellIs" dxfId="8521" priority="273" operator="lessThan">
      <formula>0</formula>
    </cfRule>
  </conditionalFormatting>
  <conditionalFormatting sqref="B650 B655:B657 B663 B665:B668 B642:B645 B670">
    <cfRule type="cellIs" dxfId="8520" priority="793" operator="lessThan">
      <formula>0</formula>
    </cfRule>
  </conditionalFormatting>
  <conditionalFormatting sqref="N378">
    <cfRule type="cellIs" dxfId="8519" priority="785" operator="lessThan">
      <formula>0</formula>
    </cfRule>
  </conditionalFormatting>
  <conditionalFormatting sqref="N372">
    <cfRule type="cellIs" dxfId="8518" priority="786" operator="lessThan">
      <formula>0</formula>
    </cfRule>
  </conditionalFormatting>
  <conditionalFormatting sqref="B387:N387">
    <cfRule type="cellIs" dxfId="8517" priority="783" operator="lessThan">
      <formula>0</formula>
    </cfRule>
  </conditionalFormatting>
  <conditionalFormatting sqref="N384">
    <cfRule type="cellIs" dxfId="8516" priority="784" operator="lessThan">
      <formula>0</formula>
    </cfRule>
  </conditionalFormatting>
  <conditionalFormatting sqref="B387:N387">
    <cfRule type="cellIs" dxfId="8515" priority="782" operator="lessThan">
      <formula>0</formula>
    </cfRule>
  </conditionalFormatting>
  <conditionalFormatting sqref="B387:N387">
    <cfRule type="cellIs" dxfId="8514" priority="779" operator="lessThan">
      <formula>0</formula>
    </cfRule>
  </conditionalFormatting>
  <conditionalFormatting sqref="B652">
    <cfRule type="cellIs" dxfId="8513" priority="792" operator="lessThan">
      <formula>0</formula>
    </cfRule>
  </conditionalFormatting>
  <conditionalFormatting sqref="B653">
    <cfRule type="cellIs" dxfId="8512" priority="791" operator="lessThan">
      <formula>0</formula>
    </cfRule>
  </conditionalFormatting>
  <conditionalFormatting sqref="B658">
    <cfRule type="cellIs" dxfId="8511" priority="790" operator="lessThan">
      <formula>0</formula>
    </cfRule>
  </conditionalFormatting>
  <conditionalFormatting sqref="B647">
    <cfRule type="cellIs" dxfId="8510" priority="789" operator="lessThan">
      <formula>0</formula>
    </cfRule>
  </conditionalFormatting>
  <conditionalFormatting sqref="O365:P365">
    <cfRule type="cellIs" dxfId="8509" priority="265" operator="lessThan">
      <formula>0</formula>
    </cfRule>
  </conditionalFormatting>
  <conditionalFormatting sqref="O371:P371">
    <cfRule type="cellIs" dxfId="8508" priority="264" operator="lessThan">
      <formula>0</formula>
    </cfRule>
  </conditionalFormatting>
  <conditionalFormatting sqref="G589">
    <cfRule type="cellIs" dxfId="8507" priority="510" operator="lessThan">
      <formula>0</formula>
    </cfRule>
  </conditionalFormatting>
  <conditionalFormatting sqref="H589">
    <cfRule type="cellIs" dxfId="8506" priority="507" operator="lessThan">
      <formula>0</formula>
    </cfRule>
  </conditionalFormatting>
  <conditionalFormatting sqref="B351:B354">
    <cfRule type="cellIs" dxfId="8505" priority="788" operator="lessThan">
      <formula>0</formula>
    </cfRule>
  </conditionalFormatting>
  <conditionalFormatting sqref="N366">
    <cfRule type="cellIs" dxfId="8504" priority="787" operator="lessThan">
      <formula>0</formula>
    </cfRule>
  </conditionalFormatting>
  <conditionalFormatting sqref="B387:N387">
    <cfRule type="cellIs" dxfId="8503" priority="778" operator="lessThan">
      <formula>0</formula>
    </cfRule>
  </conditionalFormatting>
  <conditionalFormatting sqref="B387:N387">
    <cfRule type="cellIs" dxfId="8502" priority="777" operator="lessThan">
      <formula>0</formula>
    </cfRule>
  </conditionalFormatting>
  <conditionalFormatting sqref="B387:N387">
    <cfRule type="cellIs" dxfId="8501" priority="776" operator="lessThan">
      <formula>0</formula>
    </cfRule>
  </conditionalFormatting>
  <conditionalFormatting sqref="B393:N393">
    <cfRule type="cellIs" dxfId="8500" priority="771" operator="lessThan">
      <formula>0</formula>
    </cfRule>
  </conditionalFormatting>
  <conditionalFormatting sqref="B393:N393">
    <cfRule type="cellIs" dxfId="8499" priority="774" operator="lessThan">
      <formula>0</formula>
    </cfRule>
  </conditionalFormatting>
  <conditionalFormatting sqref="B393:N393">
    <cfRule type="cellIs" dxfId="8498" priority="769" operator="lessThan">
      <formula>0</formula>
    </cfRule>
  </conditionalFormatting>
  <conditionalFormatting sqref="B393:N393">
    <cfRule type="cellIs" dxfId="8497" priority="772" operator="lessThan">
      <formula>0</formula>
    </cfRule>
  </conditionalFormatting>
  <conditionalFormatting sqref="B393:N393">
    <cfRule type="cellIs" dxfId="8496" priority="767" operator="lessThan">
      <formula>0</formula>
    </cfRule>
  </conditionalFormatting>
  <conditionalFormatting sqref="B393:N393">
    <cfRule type="cellIs" dxfId="8495" priority="768" operator="lessThan">
      <formula>0</formula>
    </cfRule>
  </conditionalFormatting>
  <conditionalFormatting sqref="B399:N399">
    <cfRule type="cellIs" dxfId="8494" priority="765" operator="lessThan">
      <formula>0</formula>
    </cfRule>
  </conditionalFormatting>
  <conditionalFormatting sqref="N396">
    <cfRule type="cellIs" dxfId="8493" priority="766" operator="lessThan">
      <formula>0</formula>
    </cfRule>
  </conditionalFormatting>
  <conditionalFormatting sqref="B399:N399">
    <cfRule type="cellIs" dxfId="8492" priority="764" operator="lessThan">
      <formula>0</formula>
    </cfRule>
  </conditionalFormatting>
  <conditionalFormatting sqref="B399:N399">
    <cfRule type="cellIs" dxfId="8491" priority="763" operator="lessThan">
      <formula>0</formula>
    </cfRule>
  </conditionalFormatting>
  <conditionalFormatting sqref="B399:N399">
    <cfRule type="cellIs" dxfId="8490" priority="762" operator="lessThan">
      <formula>0</formula>
    </cfRule>
  </conditionalFormatting>
  <conditionalFormatting sqref="B399:N399">
    <cfRule type="cellIs" dxfId="8489" priority="761" operator="lessThan">
      <formula>0</formula>
    </cfRule>
  </conditionalFormatting>
  <conditionalFormatting sqref="B399:N399">
    <cfRule type="cellIs" dxfId="8488" priority="760" operator="lessThan">
      <formula>0</formula>
    </cfRule>
  </conditionalFormatting>
  <conditionalFormatting sqref="B399:N399">
    <cfRule type="cellIs" dxfId="8487" priority="759" operator="lessThan">
      <formula>0</formula>
    </cfRule>
  </conditionalFormatting>
  <conditionalFormatting sqref="B399:N399">
    <cfRule type="cellIs" dxfId="8486" priority="758" operator="lessThan">
      <formula>0</formula>
    </cfRule>
  </conditionalFormatting>
  <conditionalFormatting sqref="N402">
    <cfRule type="cellIs" dxfId="8485" priority="757" operator="lessThan">
      <formula>0</formula>
    </cfRule>
  </conditionalFormatting>
  <conditionalFormatting sqref="N355">
    <cfRule type="cellIs" dxfId="8484" priority="756" operator="lessThan">
      <formula>0</formula>
    </cfRule>
  </conditionalFormatting>
  <conditionalFormatting sqref="N361">
    <cfRule type="cellIs" dxfId="8483" priority="755" operator="lessThan">
      <formula>0</formula>
    </cfRule>
  </conditionalFormatting>
  <conditionalFormatting sqref="N361">
    <cfRule type="cellIs" dxfId="8482" priority="754" operator="lessThan">
      <formula>0</formula>
    </cfRule>
  </conditionalFormatting>
  <conditionalFormatting sqref="N367">
    <cfRule type="cellIs" dxfId="8481" priority="753" operator="lessThan">
      <formula>0</formula>
    </cfRule>
  </conditionalFormatting>
  <conditionalFormatting sqref="N367">
    <cfRule type="cellIs" dxfId="8480" priority="752" operator="lessThan">
      <formula>0</formula>
    </cfRule>
  </conditionalFormatting>
  <conditionalFormatting sqref="N373">
    <cfRule type="cellIs" dxfId="8479" priority="751" operator="lessThan">
      <formula>0</formula>
    </cfRule>
  </conditionalFormatting>
  <conditionalFormatting sqref="N373">
    <cfRule type="cellIs" dxfId="8478" priority="750" operator="lessThan">
      <formula>0</formula>
    </cfRule>
  </conditionalFormatting>
  <conditionalFormatting sqref="N379">
    <cfRule type="cellIs" dxfId="8477" priority="749" operator="lessThan">
      <formula>0</formula>
    </cfRule>
  </conditionalFormatting>
  <conditionalFormatting sqref="N379">
    <cfRule type="cellIs" dxfId="8476" priority="748" operator="lessThan">
      <formula>0</formula>
    </cfRule>
  </conditionalFormatting>
  <conditionalFormatting sqref="N385">
    <cfRule type="cellIs" dxfId="8475" priority="747" operator="lessThan">
      <formula>0</formula>
    </cfRule>
  </conditionalFormatting>
  <conditionalFormatting sqref="N385">
    <cfRule type="cellIs" dxfId="8474" priority="746" operator="lessThan">
      <formula>0</formula>
    </cfRule>
  </conditionalFormatting>
  <conditionalFormatting sqref="N391">
    <cfRule type="cellIs" dxfId="8473" priority="745" operator="lessThan">
      <formula>0</formula>
    </cfRule>
  </conditionalFormatting>
  <conditionalFormatting sqref="N391">
    <cfRule type="cellIs" dxfId="8472" priority="744" operator="lessThan">
      <formula>0</formula>
    </cfRule>
  </conditionalFormatting>
  <conditionalFormatting sqref="N397">
    <cfRule type="cellIs" dxfId="8471" priority="743" operator="lessThan">
      <formula>0</formula>
    </cfRule>
  </conditionalFormatting>
  <conditionalFormatting sqref="N397">
    <cfRule type="cellIs" dxfId="8470" priority="742" operator="lessThan">
      <formula>0</formula>
    </cfRule>
  </conditionalFormatting>
  <conditionalFormatting sqref="C409:M409">
    <cfRule type="cellIs" dxfId="8469" priority="741" operator="lessThan">
      <formula>0</formula>
    </cfRule>
  </conditionalFormatting>
  <conditionalFormatting sqref="C409:M409">
    <cfRule type="cellIs" dxfId="8468" priority="740" operator="lessThan">
      <formula>0</formula>
    </cfRule>
  </conditionalFormatting>
  <conditionalFormatting sqref="H409">
    <cfRule type="cellIs" dxfId="8467" priority="739" operator="lessThan">
      <formula>0</formula>
    </cfRule>
  </conditionalFormatting>
  <conditionalFormatting sqref="B409">
    <cfRule type="cellIs" dxfId="8466" priority="738" operator="lessThan">
      <formula>0</formula>
    </cfRule>
  </conditionalFormatting>
  <conditionalFormatting sqref="B409">
    <cfRule type="cellIs" dxfId="8465" priority="737" operator="lessThan">
      <formula>0</formula>
    </cfRule>
  </conditionalFormatting>
  <conditionalFormatting sqref="B405:N405">
    <cfRule type="cellIs" dxfId="8464" priority="736" operator="lessThan">
      <formula>0</formula>
    </cfRule>
  </conditionalFormatting>
  <conditionalFormatting sqref="B405:N405">
    <cfRule type="cellIs" dxfId="8463" priority="735" operator="lessThan">
      <formula>0</formula>
    </cfRule>
  </conditionalFormatting>
  <conditionalFormatting sqref="B405:N405">
    <cfRule type="cellIs" dxfId="8462" priority="734" operator="lessThan">
      <formula>0</formula>
    </cfRule>
  </conditionalFormatting>
  <conditionalFormatting sqref="B405:N405">
    <cfRule type="cellIs" dxfId="8461" priority="733" operator="lessThan">
      <formula>0</formula>
    </cfRule>
  </conditionalFormatting>
  <conditionalFormatting sqref="B405:N405">
    <cfRule type="cellIs" dxfId="8460" priority="732" operator="lessThan">
      <formula>0</formula>
    </cfRule>
  </conditionalFormatting>
  <conditionalFormatting sqref="B405:N405">
    <cfRule type="cellIs" dxfId="8459" priority="731" operator="lessThan">
      <formula>0</formula>
    </cfRule>
  </conditionalFormatting>
  <conditionalFormatting sqref="B405:N405">
    <cfRule type="cellIs" dxfId="8458" priority="730" operator="lessThan">
      <formula>0</formula>
    </cfRule>
  </conditionalFormatting>
  <conditionalFormatting sqref="B405:N405">
    <cfRule type="cellIs" dxfId="8457" priority="729" operator="lessThan">
      <formula>0</formula>
    </cfRule>
  </conditionalFormatting>
  <conditionalFormatting sqref="N408">
    <cfRule type="cellIs" dxfId="8456" priority="728" operator="lessThan">
      <formula>0</formula>
    </cfRule>
  </conditionalFormatting>
  <conditionalFormatting sqref="N409">
    <cfRule type="cellIs" dxfId="8455" priority="727" operator="lessThan">
      <formula>0</formula>
    </cfRule>
  </conditionalFormatting>
  <conditionalFormatting sqref="N409">
    <cfRule type="cellIs" dxfId="8454" priority="726" operator="lessThan">
      <formula>0</formula>
    </cfRule>
  </conditionalFormatting>
  <conditionalFormatting sqref="C415:M415">
    <cfRule type="cellIs" dxfId="8453" priority="725" operator="lessThan">
      <formula>0</formula>
    </cfRule>
  </conditionalFormatting>
  <conditionalFormatting sqref="C415:M415">
    <cfRule type="cellIs" dxfId="8452" priority="724" operator="lessThan">
      <formula>0</formula>
    </cfRule>
  </conditionalFormatting>
  <conditionalFormatting sqref="H415">
    <cfRule type="cellIs" dxfId="8451" priority="723" operator="lessThan">
      <formula>0</formula>
    </cfRule>
  </conditionalFormatting>
  <conditionalFormatting sqref="B415">
    <cfRule type="cellIs" dxfId="8450" priority="722" operator="lessThan">
      <formula>0</formula>
    </cfRule>
  </conditionalFormatting>
  <conditionalFormatting sqref="B415">
    <cfRule type="cellIs" dxfId="8449" priority="721" operator="lessThan">
      <formula>0</formula>
    </cfRule>
  </conditionalFormatting>
  <conditionalFormatting sqref="B411:N411">
    <cfRule type="cellIs" dxfId="8448" priority="720" operator="lessThan">
      <formula>0</formula>
    </cfRule>
  </conditionalFormatting>
  <conditionalFormatting sqref="B411:N411">
    <cfRule type="cellIs" dxfId="8447" priority="719" operator="lessThan">
      <formula>0</formula>
    </cfRule>
  </conditionalFormatting>
  <conditionalFormatting sqref="B411:N411">
    <cfRule type="cellIs" dxfId="8446" priority="718" operator="lessThan">
      <formula>0</formula>
    </cfRule>
  </conditionalFormatting>
  <conditionalFormatting sqref="B411:N411">
    <cfRule type="cellIs" dxfId="8445" priority="717" operator="lessThan">
      <formula>0</formula>
    </cfRule>
  </conditionalFormatting>
  <conditionalFormatting sqref="B411:N411">
    <cfRule type="cellIs" dxfId="8444" priority="716" operator="lessThan">
      <formula>0</formula>
    </cfRule>
  </conditionalFormatting>
  <conditionalFormatting sqref="B411:N411">
    <cfRule type="cellIs" dxfId="8443" priority="715" operator="lessThan">
      <formula>0</formula>
    </cfRule>
  </conditionalFormatting>
  <conditionalFormatting sqref="B411:N411">
    <cfRule type="cellIs" dxfId="8442" priority="714" operator="lessThan">
      <formula>0</formula>
    </cfRule>
  </conditionalFormatting>
  <conditionalFormatting sqref="B411:N411">
    <cfRule type="cellIs" dxfId="8441" priority="713" operator="lessThan">
      <formula>0</formula>
    </cfRule>
  </conditionalFormatting>
  <conditionalFormatting sqref="N414">
    <cfRule type="cellIs" dxfId="8440" priority="712" operator="lessThan">
      <formula>0</formula>
    </cfRule>
  </conditionalFormatting>
  <conditionalFormatting sqref="N415">
    <cfRule type="cellIs" dxfId="8439" priority="711" operator="lessThan">
      <formula>0</formula>
    </cfRule>
  </conditionalFormatting>
  <conditionalFormatting sqref="N415">
    <cfRule type="cellIs" dxfId="8438" priority="710" operator="lessThan">
      <formula>0</formula>
    </cfRule>
  </conditionalFormatting>
  <conditionalFormatting sqref="C421:M421">
    <cfRule type="cellIs" dxfId="8437" priority="709" operator="lessThan">
      <formula>0</formula>
    </cfRule>
  </conditionalFormatting>
  <conditionalFormatting sqref="C421:M421">
    <cfRule type="cellIs" dxfId="8436" priority="708" operator="lessThan">
      <formula>0</formula>
    </cfRule>
  </conditionalFormatting>
  <conditionalFormatting sqref="H421">
    <cfRule type="cellIs" dxfId="8435" priority="707" operator="lessThan">
      <formula>0</formula>
    </cfRule>
  </conditionalFormatting>
  <conditionalFormatting sqref="B421">
    <cfRule type="cellIs" dxfId="8434" priority="706" operator="lessThan">
      <formula>0</formula>
    </cfRule>
  </conditionalFormatting>
  <conditionalFormatting sqref="B421">
    <cfRule type="cellIs" dxfId="8433" priority="705" operator="lessThan">
      <formula>0</formula>
    </cfRule>
  </conditionalFormatting>
  <conditionalFormatting sqref="B417:N417">
    <cfRule type="cellIs" dxfId="8432" priority="704" operator="lessThan">
      <formula>0</formula>
    </cfRule>
  </conditionalFormatting>
  <conditionalFormatting sqref="B417:N417">
    <cfRule type="cellIs" dxfId="8431" priority="703" operator="lessThan">
      <formula>0</formula>
    </cfRule>
  </conditionalFormatting>
  <conditionalFormatting sqref="B417:N417">
    <cfRule type="cellIs" dxfId="8430" priority="702" operator="lessThan">
      <formula>0</formula>
    </cfRule>
  </conditionalFormatting>
  <conditionalFormatting sqref="B417:N417">
    <cfRule type="cellIs" dxfId="8429" priority="701" operator="lessThan">
      <formula>0</formula>
    </cfRule>
  </conditionalFormatting>
  <conditionalFormatting sqref="B417:N417">
    <cfRule type="cellIs" dxfId="8428" priority="700" operator="lessThan">
      <formula>0</formula>
    </cfRule>
  </conditionalFormatting>
  <conditionalFormatting sqref="B417:N417">
    <cfRule type="cellIs" dxfId="8427" priority="699" operator="lessThan">
      <formula>0</formula>
    </cfRule>
  </conditionalFormatting>
  <conditionalFormatting sqref="B417:N417">
    <cfRule type="cellIs" dxfId="8426" priority="698" operator="lessThan">
      <formula>0</formula>
    </cfRule>
  </conditionalFormatting>
  <conditionalFormatting sqref="B417:N417">
    <cfRule type="cellIs" dxfId="8425" priority="697" operator="lessThan">
      <formula>0</formula>
    </cfRule>
  </conditionalFormatting>
  <conditionalFormatting sqref="N420">
    <cfRule type="cellIs" dxfId="8424" priority="696" operator="lessThan">
      <formula>0</formula>
    </cfRule>
  </conditionalFormatting>
  <conditionalFormatting sqref="N421">
    <cfRule type="cellIs" dxfId="8423" priority="695" operator="lessThan">
      <formula>0</formula>
    </cfRule>
  </conditionalFormatting>
  <conditionalFormatting sqref="N421">
    <cfRule type="cellIs" dxfId="8422" priority="694" operator="lessThan">
      <formula>0</formula>
    </cfRule>
  </conditionalFormatting>
  <conditionalFormatting sqref="C427:M427">
    <cfRule type="cellIs" dxfId="8421" priority="693" operator="lessThan">
      <formula>0</formula>
    </cfRule>
  </conditionalFormatting>
  <conditionalFormatting sqref="C427:M427">
    <cfRule type="cellIs" dxfId="8420" priority="692" operator="lessThan">
      <formula>0</formula>
    </cfRule>
  </conditionalFormatting>
  <conditionalFormatting sqref="H427">
    <cfRule type="cellIs" dxfId="8419" priority="691" operator="lessThan">
      <formula>0</formula>
    </cfRule>
  </conditionalFormatting>
  <conditionalFormatting sqref="B427">
    <cfRule type="cellIs" dxfId="8418" priority="690" operator="lessThan">
      <formula>0</formula>
    </cfRule>
  </conditionalFormatting>
  <conditionalFormatting sqref="B427">
    <cfRule type="cellIs" dxfId="8417" priority="689" operator="lessThan">
      <formula>0</formula>
    </cfRule>
  </conditionalFormatting>
  <conditionalFormatting sqref="B423:N423">
    <cfRule type="cellIs" dxfId="8416" priority="688" operator="lessThan">
      <formula>0</formula>
    </cfRule>
  </conditionalFormatting>
  <conditionalFormatting sqref="B423:N423">
    <cfRule type="cellIs" dxfId="8415" priority="687" operator="lessThan">
      <formula>0</formula>
    </cfRule>
  </conditionalFormatting>
  <conditionalFormatting sqref="B423:N423">
    <cfRule type="cellIs" dxfId="8414" priority="686" operator="lessThan">
      <formula>0</formula>
    </cfRule>
  </conditionalFormatting>
  <conditionalFormatting sqref="B423:N423">
    <cfRule type="cellIs" dxfId="8413" priority="685" operator="lessThan">
      <formula>0</formula>
    </cfRule>
  </conditionalFormatting>
  <conditionalFormatting sqref="B423:N423">
    <cfRule type="cellIs" dxfId="8412" priority="684" operator="lessThan">
      <formula>0</formula>
    </cfRule>
  </conditionalFormatting>
  <conditionalFormatting sqref="B423:N423">
    <cfRule type="cellIs" dxfId="8411" priority="683" operator="lessThan">
      <formula>0</formula>
    </cfRule>
  </conditionalFormatting>
  <conditionalFormatting sqref="B423:N423">
    <cfRule type="cellIs" dxfId="8410" priority="682" operator="lessThan">
      <formula>0</formula>
    </cfRule>
  </conditionalFormatting>
  <conditionalFormatting sqref="B423:N423">
    <cfRule type="cellIs" dxfId="8409" priority="681" operator="lessThan">
      <formula>0</formula>
    </cfRule>
  </conditionalFormatting>
  <conditionalFormatting sqref="N426">
    <cfRule type="cellIs" dxfId="8408" priority="680" operator="lessThan">
      <formula>0</formula>
    </cfRule>
  </conditionalFormatting>
  <conditionalFormatting sqref="C537:N537">
    <cfRule type="cellIs" dxfId="8407" priority="400" operator="lessThan">
      <formula>0</formula>
    </cfRule>
  </conditionalFormatting>
  <conditionalFormatting sqref="C568:N568">
    <cfRule type="cellIs" dxfId="8406" priority="397" operator="lessThan">
      <formula>0</formula>
    </cfRule>
  </conditionalFormatting>
  <conditionalFormatting sqref="I552:N552">
    <cfRule type="cellIs" dxfId="8405" priority="394" operator="lessThan">
      <formula>0</formula>
    </cfRule>
  </conditionalFormatting>
  <conditionalFormatting sqref="I560:N560">
    <cfRule type="cellIs" dxfId="8404" priority="391" operator="lessThan">
      <formula>0</formula>
    </cfRule>
  </conditionalFormatting>
  <conditionalFormatting sqref="B429:N429">
    <cfRule type="cellIs" dxfId="8403" priority="668" operator="lessThan">
      <formula>0</formula>
    </cfRule>
  </conditionalFormatting>
  <conditionalFormatting sqref="B429:N429">
    <cfRule type="cellIs" dxfId="8402" priority="667" operator="lessThan">
      <formula>0</formula>
    </cfRule>
  </conditionalFormatting>
  <conditionalFormatting sqref="B429:N429">
    <cfRule type="cellIs" dxfId="8401" priority="666" operator="lessThan">
      <formula>0</formula>
    </cfRule>
  </conditionalFormatting>
  <conditionalFormatting sqref="B429:N429">
    <cfRule type="cellIs" dxfId="8400" priority="665" operator="lessThan">
      <formula>0</formula>
    </cfRule>
  </conditionalFormatting>
  <conditionalFormatting sqref="N432">
    <cfRule type="cellIs" dxfId="8399" priority="664" operator="lessThan">
      <formula>0</formula>
    </cfRule>
  </conditionalFormatting>
  <conditionalFormatting sqref="C439:M439">
    <cfRule type="cellIs" dxfId="8398" priority="663" operator="lessThan">
      <formula>0</formula>
    </cfRule>
  </conditionalFormatting>
  <conditionalFormatting sqref="C439:M439">
    <cfRule type="cellIs" dxfId="8397" priority="662" operator="lessThan">
      <formula>0</formula>
    </cfRule>
  </conditionalFormatting>
  <conditionalFormatting sqref="H439">
    <cfRule type="cellIs" dxfId="8396" priority="661" operator="lessThan">
      <formula>0</formula>
    </cfRule>
  </conditionalFormatting>
  <conditionalFormatting sqref="B439">
    <cfRule type="cellIs" dxfId="8395" priority="660" operator="lessThan">
      <formula>0</formula>
    </cfRule>
  </conditionalFormatting>
  <conditionalFormatting sqref="B439">
    <cfRule type="cellIs" dxfId="8394" priority="659" operator="lessThan">
      <formula>0</formula>
    </cfRule>
  </conditionalFormatting>
  <conditionalFormatting sqref="B435:N435">
    <cfRule type="cellIs" dxfId="8393" priority="658" operator="lessThan">
      <formula>0</formula>
    </cfRule>
  </conditionalFormatting>
  <conditionalFormatting sqref="B435:N435">
    <cfRule type="cellIs" dxfId="8392" priority="657" operator="lessThan">
      <formula>0</formula>
    </cfRule>
  </conditionalFormatting>
  <conditionalFormatting sqref="C641:N645">
    <cfRule type="cellIs" dxfId="8391" priority="376" operator="lessThan">
      <formula>0</formula>
    </cfRule>
  </conditionalFormatting>
  <conditionalFormatting sqref="C597:N597">
    <cfRule type="cellIs" dxfId="8390" priority="375" operator="lessThan">
      <formula>0</formula>
    </cfRule>
  </conditionalFormatting>
  <conditionalFormatting sqref="C603:N603">
    <cfRule type="cellIs" dxfId="8389" priority="372" operator="lessThan">
      <formula>0</formula>
    </cfRule>
  </conditionalFormatting>
  <conditionalFormatting sqref="C603:N603">
    <cfRule type="cellIs" dxfId="8388" priority="371" operator="lessThan">
      <formula>0</formula>
    </cfRule>
  </conditionalFormatting>
  <conditionalFormatting sqref="C603:N603">
    <cfRule type="cellIs" dxfId="8387" priority="370" operator="lessThan">
      <formula>0</formula>
    </cfRule>
  </conditionalFormatting>
  <conditionalFormatting sqref="H445">
    <cfRule type="cellIs" dxfId="8386" priority="645" operator="lessThan">
      <formula>0</formula>
    </cfRule>
  </conditionalFormatting>
  <conditionalFormatting sqref="B445">
    <cfRule type="cellIs" dxfId="8385" priority="644" operator="lessThan">
      <formula>0</formula>
    </cfRule>
  </conditionalFormatting>
  <conditionalFormatting sqref="B445">
    <cfRule type="cellIs" dxfId="8384" priority="643" operator="lessThan">
      <formula>0</formula>
    </cfRule>
  </conditionalFormatting>
  <conditionalFormatting sqref="B441:N441">
    <cfRule type="cellIs" dxfId="8383" priority="642" operator="lessThan">
      <formula>0</formula>
    </cfRule>
  </conditionalFormatting>
  <conditionalFormatting sqref="B441:N441">
    <cfRule type="cellIs" dxfId="8382" priority="641" operator="lessThan">
      <formula>0</formula>
    </cfRule>
  </conditionalFormatting>
  <conditionalFormatting sqref="B441:N441">
    <cfRule type="cellIs" dxfId="8381" priority="640" operator="lessThan">
      <formula>0</formula>
    </cfRule>
  </conditionalFormatting>
  <conditionalFormatting sqref="B441:N441">
    <cfRule type="cellIs" dxfId="8380" priority="639" operator="lessThan">
      <formula>0</formula>
    </cfRule>
  </conditionalFormatting>
  <conditionalFormatting sqref="B441:N441">
    <cfRule type="cellIs" dxfId="8379" priority="638" operator="lessThan">
      <formula>0</formula>
    </cfRule>
  </conditionalFormatting>
  <conditionalFormatting sqref="B441:N441">
    <cfRule type="cellIs" dxfId="8378" priority="637" operator="lessThan">
      <formula>0</formula>
    </cfRule>
  </conditionalFormatting>
  <conditionalFormatting sqref="B441:N441">
    <cfRule type="cellIs" dxfId="8377" priority="636" operator="lessThan">
      <formula>0</formula>
    </cfRule>
  </conditionalFormatting>
  <conditionalFormatting sqref="B441:N441">
    <cfRule type="cellIs" dxfId="8376" priority="635" operator="lessThan">
      <formula>0</formula>
    </cfRule>
  </conditionalFormatting>
  <conditionalFormatting sqref="N444">
    <cfRule type="cellIs" dxfId="8375" priority="634" operator="lessThan">
      <formula>0</formula>
    </cfRule>
  </conditionalFormatting>
  <conditionalFormatting sqref="N445">
    <cfRule type="cellIs" dxfId="8374" priority="633" operator="lessThan">
      <formula>0</formula>
    </cfRule>
  </conditionalFormatting>
  <conditionalFormatting sqref="N445">
    <cfRule type="cellIs" dxfId="8373" priority="632" operator="lessThan">
      <formula>0</formula>
    </cfRule>
  </conditionalFormatting>
  <conditionalFormatting sqref="C452:M452">
    <cfRule type="cellIs" dxfId="8372" priority="631" operator="lessThan">
      <formula>0</formula>
    </cfRule>
  </conditionalFormatting>
  <conditionalFormatting sqref="C452:M452">
    <cfRule type="cellIs" dxfId="8371" priority="630" operator="lessThan">
      <formula>0</formula>
    </cfRule>
  </conditionalFormatting>
  <conditionalFormatting sqref="H452">
    <cfRule type="cellIs" dxfId="8370" priority="629" operator="lessThan">
      <formula>0</formula>
    </cfRule>
  </conditionalFormatting>
  <conditionalFormatting sqref="B452">
    <cfRule type="cellIs" dxfId="8369" priority="628" operator="lessThan">
      <formula>0</formula>
    </cfRule>
  </conditionalFormatting>
  <conditionalFormatting sqref="B452">
    <cfRule type="cellIs" dxfId="8368" priority="627" operator="lessThan">
      <formula>0</formula>
    </cfRule>
  </conditionalFormatting>
  <conditionalFormatting sqref="B448:N448">
    <cfRule type="cellIs" dxfId="8367" priority="626" operator="lessThan">
      <formula>0</formula>
    </cfRule>
  </conditionalFormatting>
  <conditionalFormatting sqref="B448:N448">
    <cfRule type="cellIs" dxfId="8366" priority="625" operator="lessThan">
      <formula>0</formula>
    </cfRule>
  </conditionalFormatting>
  <conditionalFormatting sqref="B448:N448">
    <cfRule type="cellIs" dxfId="8365" priority="624" operator="lessThan">
      <formula>0</formula>
    </cfRule>
  </conditionalFormatting>
  <conditionalFormatting sqref="B448:N448">
    <cfRule type="cellIs" dxfId="8364" priority="623" operator="lessThan">
      <formula>0</formula>
    </cfRule>
  </conditionalFormatting>
  <conditionalFormatting sqref="B448:N448">
    <cfRule type="cellIs" dxfId="8363" priority="622" operator="lessThan">
      <formula>0</formula>
    </cfRule>
  </conditionalFormatting>
  <conditionalFormatting sqref="B448:N448">
    <cfRule type="cellIs" dxfId="8362" priority="621" operator="lessThan">
      <formula>0</formula>
    </cfRule>
  </conditionalFormatting>
  <conditionalFormatting sqref="B448:N448">
    <cfRule type="cellIs" dxfId="8361" priority="620" operator="lessThan">
      <formula>0</formula>
    </cfRule>
  </conditionalFormatting>
  <conditionalFormatting sqref="B448:N448">
    <cfRule type="cellIs" dxfId="8360" priority="619" operator="lessThan">
      <formula>0</formula>
    </cfRule>
  </conditionalFormatting>
  <conditionalFormatting sqref="N451">
    <cfRule type="cellIs" dxfId="8359" priority="618" operator="lessThan">
      <formula>0</formula>
    </cfRule>
  </conditionalFormatting>
  <conditionalFormatting sqref="N452">
    <cfRule type="cellIs" dxfId="8358" priority="617" operator="lessThan">
      <formula>0</formula>
    </cfRule>
  </conditionalFormatting>
  <conditionalFormatting sqref="N452">
    <cfRule type="cellIs" dxfId="8357" priority="616" operator="lessThan">
      <formula>0</formula>
    </cfRule>
  </conditionalFormatting>
  <conditionalFormatting sqref="C458:M458">
    <cfRule type="cellIs" dxfId="8356" priority="615" operator="lessThan">
      <formula>0</formula>
    </cfRule>
  </conditionalFormatting>
  <conditionalFormatting sqref="C458:M458">
    <cfRule type="cellIs" dxfId="8355" priority="614" operator="lessThan">
      <formula>0</formula>
    </cfRule>
  </conditionalFormatting>
  <conditionalFormatting sqref="H458">
    <cfRule type="cellIs" dxfId="8354" priority="613" operator="lessThan">
      <formula>0</formula>
    </cfRule>
  </conditionalFormatting>
  <conditionalFormatting sqref="B458">
    <cfRule type="cellIs" dxfId="8353" priority="612" operator="lessThan">
      <formula>0</formula>
    </cfRule>
  </conditionalFormatting>
  <conditionalFormatting sqref="B458">
    <cfRule type="cellIs" dxfId="8352" priority="611" operator="lessThan">
      <formula>0</formula>
    </cfRule>
  </conditionalFormatting>
  <conditionalFormatting sqref="R505">
    <cfRule type="cellIs" dxfId="8351" priority="333" operator="lessThan">
      <formula>0</formula>
    </cfRule>
  </conditionalFormatting>
  <conditionalFormatting sqref="Q505">
    <cfRule type="cellIs" dxfId="8350" priority="332" operator="lessThan">
      <formula>0</formula>
    </cfRule>
  </conditionalFormatting>
  <conditionalFormatting sqref="R513">
    <cfRule type="cellIs" dxfId="8349" priority="330" operator="lessThan">
      <formula>0</formula>
    </cfRule>
  </conditionalFormatting>
  <conditionalFormatting sqref="Q513">
    <cfRule type="cellIs" dxfId="8348" priority="329" operator="lessThan">
      <formula>0</formula>
    </cfRule>
  </conditionalFormatting>
  <conditionalFormatting sqref="R522">
    <cfRule type="cellIs" dxfId="8347" priority="327" operator="lessThan">
      <formula>0</formula>
    </cfRule>
  </conditionalFormatting>
  <conditionalFormatting sqref="Q522">
    <cfRule type="cellIs" dxfId="8346" priority="326" operator="lessThan">
      <formula>0</formula>
    </cfRule>
  </conditionalFormatting>
  <conditionalFormatting sqref="R530">
    <cfRule type="cellIs" dxfId="8345" priority="324" operator="lessThan">
      <formula>0</formula>
    </cfRule>
  </conditionalFormatting>
  <conditionalFormatting sqref="C461:C464">
    <cfRule type="expression" dxfId="8344" priority="598">
      <formula>C461/B461&gt;1</formula>
    </cfRule>
    <cfRule type="expression" dxfId="8343" priority="599">
      <formula>C461/B461&lt;1</formula>
    </cfRule>
  </conditionalFormatting>
  <conditionalFormatting sqref="R538">
    <cfRule type="cellIs" dxfId="8342" priority="321" operator="lessThan">
      <formula>0</formula>
    </cfRule>
  </conditionalFormatting>
  <conditionalFormatting sqref="D461:N464">
    <cfRule type="expression" dxfId="8341" priority="595">
      <formula>D461/C461&gt;1</formula>
    </cfRule>
    <cfRule type="expression" dxfId="8340" priority="596">
      <formula>D461/C461&lt;1</formula>
    </cfRule>
  </conditionalFormatting>
  <conditionalFormatting sqref="R553">
    <cfRule type="cellIs" dxfId="8339" priority="318" operator="lessThan">
      <formula>0</formula>
    </cfRule>
  </conditionalFormatting>
  <conditionalFormatting sqref="B461:B464 B552:N552 B560:N560 B575:N575 B589:N589">
    <cfRule type="expression" dxfId="8338" priority="592">
      <formula>B461/#REF!&gt;1</formula>
    </cfRule>
    <cfRule type="expression" dxfId="8337" priority="593">
      <formula>B461/#REF!&lt;1</formula>
    </cfRule>
  </conditionalFormatting>
  <conditionalFormatting sqref="R561">
    <cfRule type="cellIs" dxfId="8336" priority="315" operator="lessThan">
      <formula>0</formula>
    </cfRule>
  </conditionalFormatting>
  <conditionalFormatting sqref="B512">
    <cfRule type="expression" dxfId="8335" priority="589">
      <formula>B512/#REF!&gt;1</formula>
    </cfRule>
    <cfRule type="expression" dxfId="8334" priority="590">
      <formula>B512/#REF!&lt;1</formula>
    </cfRule>
  </conditionalFormatting>
  <conditionalFormatting sqref="R590">
    <cfRule type="cellIs" dxfId="8333" priority="312" operator="lessThan">
      <formula>0</formula>
    </cfRule>
  </conditionalFormatting>
  <conditionalFormatting sqref="C512">
    <cfRule type="expression" dxfId="8332" priority="586">
      <formula>C512/B512&gt;1</formula>
    </cfRule>
    <cfRule type="expression" dxfId="8331" priority="587">
      <formula>C512/B512&lt;1</formula>
    </cfRule>
  </conditionalFormatting>
  <conditionalFormatting sqref="D512">
    <cfRule type="cellIs" dxfId="8330" priority="585" operator="lessThan">
      <formula>0</formula>
    </cfRule>
  </conditionalFormatting>
  <conditionalFormatting sqref="D512">
    <cfRule type="expression" dxfId="8329" priority="583">
      <formula>D512/C512&gt;1</formula>
    </cfRule>
    <cfRule type="expression" dxfId="8328" priority="584">
      <formula>D512/C512&lt;1</formula>
    </cfRule>
  </conditionalFormatting>
  <conditionalFormatting sqref="E512">
    <cfRule type="cellIs" dxfId="8327" priority="582" operator="lessThan">
      <formula>0</formula>
    </cfRule>
  </conditionalFormatting>
  <conditionalFormatting sqref="E512">
    <cfRule type="expression" dxfId="8326" priority="580">
      <formula>E512/D512&gt;1</formula>
    </cfRule>
    <cfRule type="expression" dxfId="8325" priority="581">
      <formula>E512/D512&lt;1</formula>
    </cfRule>
  </conditionalFormatting>
  <conditionalFormatting sqref="F512">
    <cfRule type="cellIs" dxfId="8324" priority="579" operator="lessThan">
      <formula>0</formula>
    </cfRule>
  </conditionalFormatting>
  <conditionalFormatting sqref="F512">
    <cfRule type="expression" dxfId="8323" priority="577">
      <formula>F512/E512&gt;1</formula>
    </cfRule>
    <cfRule type="expression" dxfId="8322" priority="578">
      <formula>F512/E512&lt;1</formula>
    </cfRule>
  </conditionalFormatting>
  <conditionalFormatting sqref="G512">
    <cfRule type="cellIs" dxfId="8321" priority="576" operator="lessThan">
      <formula>0</formula>
    </cfRule>
  </conditionalFormatting>
  <conditionalFormatting sqref="G512">
    <cfRule type="expression" dxfId="8320" priority="574">
      <formula>G512/F512&gt;1</formula>
    </cfRule>
    <cfRule type="expression" dxfId="8319" priority="575">
      <formula>G512/F512&lt;1</formula>
    </cfRule>
  </conditionalFormatting>
  <conditionalFormatting sqref="H512">
    <cfRule type="cellIs" dxfId="8318" priority="573" operator="lessThan">
      <formula>0</formula>
    </cfRule>
  </conditionalFormatting>
  <conditionalFormatting sqref="H512">
    <cfRule type="expression" dxfId="8317" priority="571">
      <formula>H512/G512&gt;1</formula>
    </cfRule>
    <cfRule type="expression" dxfId="8316" priority="572">
      <formula>H512/G512&lt;1</formula>
    </cfRule>
  </conditionalFormatting>
  <conditionalFormatting sqref="I512:N512">
    <cfRule type="cellIs" dxfId="8315" priority="570" operator="lessThan">
      <formula>0</formula>
    </cfRule>
  </conditionalFormatting>
  <conditionalFormatting sqref="I512:N512">
    <cfRule type="expression" dxfId="8314" priority="568">
      <formula>I512/H512&gt;1</formula>
    </cfRule>
    <cfRule type="expression" dxfId="8313" priority="569">
      <formula>I512/H512&lt;1</formula>
    </cfRule>
  </conditionalFormatting>
  <conditionalFormatting sqref="B552">
    <cfRule type="cellIs" dxfId="8312" priority="567" operator="lessThan">
      <formula>0</formula>
    </cfRule>
  </conditionalFormatting>
  <conditionalFormatting sqref="B552">
    <cfRule type="expression" dxfId="8311" priority="565">
      <formula>B552/#REF!&gt;1</formula>
    </cfRule>
    <cfRule type="expression" dxfId="8310" priority="566">
      <formula>B552/#REF!&lt;1</formula>
    </cfRule>
  </conditionalFormatting>
  <conditionalFormatting sqref="C552">
    <cfRule type="cellIs" dxfId="8309" priority="564" operator="lessThan">
      <formula>0</formula>
    </cfRule>
  </conditionalFormatting>
  <conditionalFormatting sqref="C552">
    <cfRule type="expression" dxfId="8308" priority="562">
      <formula>C552/B552&gt;1</formula>
    </cfRule>
    <cfRule type="expression" dxfId="8307" priority="563">
      <formula>C552/B552&lt;1</formula>
    </cfRule>
  </conditionalFormatting>
  <conditionalFormatting sqref="D552">
    <cfRule type="cellIs" dxfId="8306" priority="561" operator="lessThan">
      <formula>0</formula>
    </cfRule>
  </conditionalFormatting>
  <conditionalFormatting sqref="D552">
    <cfRule type="expression" dxfId="8305" priority="559">
      <formula>D552/C552&gt;1</formula>
    </cfRule>
    <cfRule type="expression" dxfId="8304" priority="560">
      <formula>D552/C552&lt;1</formula>
    </cfRule>
  </conditionalFormatting>
  <conditionalFormatting sqref="E552">
    <cfRule type="cellIs" dxfId="8303" priority="558" operator="lessThan">
      <formula>0</formula>
    </cfRule>
  </conditionalFormatting>
  <conditionalFormatting sqref="E552">
    <cfRule type="expression" dxfId="8302" priority="556">
      <formula>E552/D552&gt;1</formula>
    </cfRule>
    <cfRule type="expression" dxfId="8301" priority="557">
      <formula>E552/D552&lt;1</formula>
    </cfRule>
  </conditionalFormatting>
  <conditionalFormatting sqref="F552">
    <cfRule type="cellIs" dxfId="8300" priority="555" operator="lessThan">
      <formula>0</formula>
    </cfRule>
  </conditionalFormatting>
  <conditionalFormatting sqref="F552">
    <cfRule type="expression" dxfId="8299" priority="553">
      <formula>F552/E552&gt;1</formula>
    </cfRule>
    <cfRule type="expression" dxfId="8298" priority="554">
      <formula>F552/E552&lt;1</formula>
    </cfRule>
  </conditionalFormatting>
  <conditionalFormatting sqref="G552">
    <cfRule type="cellIs" dxfId="8297" priority="552" operator="lessThan">
      <formula>0</formula>
    </cfRule>
  </conditionalFormatting>
  <conditionalFormatting sqref="G552">
    <cfRule type="expression" dxfId="8296" priority="550">
      <formula>G552/F552&gt;1</formula>
    </cfRule>
    <cfRule type="expression" dxfId="8295" priority="551">
      <formula>G552/F552&lt;1</formula>
    </cfRule>
  </conditionalFormatting>
  <conditionalFormatting sqref="H552">
    <cfRule type="cellIs" dxfId="8294" priority="549" operator="lessThan">
      <formula>0</formula>
    </cfRule>
  </conditionalFormatting>
  <conditionalFormatting sqref="H552">
    <cfRule type="expression" dxfId="8293" priority="547">
      <formula>H552/G552&gt;1</formula>
    </cfRule>
    <cfRule type="expression" dxfId="8292" priority="548">
      <formula>H552/G552&lt;1</formula>
    </cfRule>
  </conditionalFormatting>
  <conditionalFormatting sqref="B560">
    <cfRule type="cellIs" dxfId="8291" priority="546" operator="lessThan">
      <formula>0</formula>
    </cfRule>
  </conditionalFormatting>
  <conditionalFormatting sqref="B560">
    <cfRule type="expression" dxfId="8290" priority="544">
      <formula>B560/#REF!&gt;1</formula>
    </cfRule>
    <cfRule type="expression" dxfId="8289" priority="545">
      <formula>B560/#REF!&lt;1</formula>
    </cfRule>
  </conditionalFormatting>
  <conditionalFormatting sqref="C560">
    <cfRule type="cellIs" dxfId="8288" priority="543" operator="lessThan">
      <formula>0</formula>
    </cfRule>
  </conditionalFormatting>
  <conditionalFormatting sqref="C560">
    <cfRule type="expression" dxfId="8287" priority="541">
      <formula>C560/B560&gt;1</formula>
    </cfRule>
    <cfRule type="expression" dxfId="8286" priority="542">
      <formula>C560/B560&lt;1</formula>
    </cfRule>
  </conditionalFormatting>
  <conditionalFormatting sqref="D560">
    <cfRule type="cellIs" dxfId="8285" priority="540" operator="lessThan">
      <formula>0</formula>
    </cfRule>
  </conditionalFormatting>
  <conditionalFormatting sqref="D560">
    <cfRule type="expression" dxfId="8284" priority="538">
      <formula>D560/C560&gt;1</formula>
    </cfRule>
    <cfRule type="expression" dxfId="8283" priority="539">
      <formula>D560/C560&lt;1</formula>
    </cfRule>
  </conditionalFormatting>
  <conditionalFormatting sqref="E560">
    <cfRule type="cellIs" dxfId="8282" priority="537" operator="lessThan">
      <formula>0</formula>
    </cfRule>
  </conditionalFormatting>
  <conditionalFormatting sqref="E560">
    <cfRule type="expression" dxfId="8281" priority="535">
      <formula>E560/D560&gt;1</formula>
    </cfRule>
    <cfRule type="expression" dxfId="8280" priority="536">
      <formula>E560/D560&lt;1</formula>
    </cfRule>
  </conditionalFormatting>
  <conditionalFormatting sqref="F560">
    <cfRule type="cellIs" dxfId="8279" priority="534" operator="lessThan">
      <formula>0</formula>
    </cfRule>
  </conditionalFormatting>
  <conditionalFormatting sqref="F560">
    <cfRule type="expression" dxfId="8278" priority="532">
      <formula>F560/E560&gt;1</formula>
    </cfRule>
    <cfRule type="expression" dxfId="8277" priority="533">
      <formula>F560/E560&lt;1</formula>
    </cfRule>
  </conditionalFormatting>
  <conditionalFormatting sqref="G560">
    <cfRule type="cellIs" dxfId="8276" priority="531" operator="lessThan">
      <formula>0</formula>
    </cfRule>
  </conditionalFormatting>
  <conditionalFormatting sqref="G560">
    <cfRule type="expression" dxfId="8275" priority="529">
      <formula>G560/F560&gt;1</formula>
    </cfRule>
    <cfRule type="expression" dxfId="8274" priority="530">
      <formula>G560/F560&lt;1</formula>
    </cfRule>
  </conditionalFormatting>
  <conditionalFormatting sqref="H560">
    <cfRule type="cellIs" dxfId="8273" priority="528" operator="lessThan">
      <formula>0</formula>
    </cfRule>
  </conditionalFormatting>
  <conditionalFormatting sqref="H560">
    <cfRule type="expression" dxfId="8272" priority="526">
      <formula>H560/G560&gt;1</formula>
    </cfRule>
    <cfRule type="expression" dxfId="8271" priority="527">
      <formula>H560/G560&lt;1</formula>
    </cfRule>
  </conditionalFormatting>
  <conditionalFormatting sqref="O616:P619">
    <cfRule type="cellIs" dxfId="8270" priority="278" operator="lessThan">
      <formula>0</formula>
    </cfRule>
  </conditionalFormatting>
  <conditionalFormatting sqref="B589">
    <cfRule type="expression" dxfId="8269" priority="523">
      <formula>B589/#REF!&gt;1</formula>
    </cfRule>
    <cfRule type="expression" dxfId="8268" priority="524">
      <formula>B589/#REF!&lt;1</formula>
    </cfRule>
  </conditionalFormatting>
  <conditionalFormatting sqref="C589">
    <cfRule type="cellIs" dxfId="8267" priority="522" operator="lessThan">
      <formula>0</formula>
    </cfRule>
  </conditionalFormatting>
  <conditionalFormatting sqref="C589">
    <cfRule type="expression" dxfId="8266" priority="520">
      <formula>C589/B589&gt;1</formula>
    </cfRule>
    <cfRule type="expression" dxfId="8265" priority="521">
      <formula>C589/B589&lt;1</formula>
    </cfRule>
  </conditionalFormatting>
  <conditionalFormatting sqref="O605:P607">
    <cfRule type="cellIs" dxfId="8264" priority="272" operator="lessThan">
      <formula>0</formula>
    </cfRule>
  </conditionalFormatting>
  <conditionalFormatting sqref="D589">
    <cfRule type="expression" dxfId="8263" priority="517">
      <formula>D589/C589&gt;1</formula>
    </cfRule>
    <cfRule type="expression" dxfId="8262" priority="518">
      <formula>D589/C589&lt;1</formula>
    </cfRule>
  </conditionalFormatting>
  <conditionalFormatting sqref="E589">
    <cfRule type="cellIs" dxfId="8261" priority="516" operator="lessThan">
      <formula>0</formula>
    </cfRule>
  </conditionalFormatting>
  <conditionalFormatting sqref="E589">
    <cfRule type="expression" dxfId="8260" priority="514">
      <formula>E589/D589&gt;1</formula>
    </cfRule>
    <cfRule type="expression" dxfId="8259" priority="515">
      <formula>E589/D589&lt;1</formula>
    </cfRule>
  </conditionalFormatting>
  <conditionalFormatting sqref="F589">
    <cfRule type="cellIs" dxfId="8258" priority="513" operator="lessThan">
      <formula>0</formula>
    </cfRule>
  </conditionalFormatting>
  <conditionalFormatting sqref="F589">
    <cfRule type="expression" dxfId="8257" priority="511">
      <formula>F589/E589&gt;1</formula>
    </cfRule>
    <cfRule type="expression" dxfId="8256" priority="512">
      <formula>F589/E589&lt;1</formula>
    </cfRule>
  </conditionalFormatting>
  <conditionalFormatting sqref="O377:P377">
    <cfRule type="cellIs" dxfId="8255" priority="263" operator="lessThan">
      <formula>0</formula>
    </cfRule>
  </conditionalFormatting>
  <conditionalFormatting sqref="G589">
    <cfRule type="expression" dxfId="8254" priority="508">
      <formula>G589/F589&gt;1</formula>
    </cfRule>
    <cfRule type="expression" dxfId="8253" priority="509">
      <formula>G589/F589&lt;1</formula>
    </cfRule>
  </conditionalFormatting>
  <conditionalFormatting sqref="O366:P366">
    <cfRule type="cellIs" dxfId="8252" priority="262" operator="lessThan">
      <formula>0</formula>
    </cfRule>
  </conditionalFormatting>
  <conditionalFormatting sqref="H589">
    <cfRule type="expression" dxfId="8251" priority="505">
      <formula>H589/G589&gt;1</formula>
    </cfRule>
    <cfRule type="expression" dxfId="8250" priority="506">
      <formula>H589/G589&lt;1</formula>
    </cfRule>
  </conditionalFormatting>
  <conditionalFormatting sqref="N596">
    <cfRule type="cellIs" dxfId="8249" priority="504" operator="lessThan">
      <formula>0</formula>
    </cfRule>
  </conditionalFormatting>
  <conditionalFormatting sqref="O387:P387">
    <cfRule type="cellIs" dxfId="8248" priority="257" operator="lessThan">
      <formula>0</formula>
    </cfRule>
  </conditionalFormatting>
  <conditionalFormatting sqref="O387:P387">
    <cfRule type="cellIs" dxfId="8247" priority="258" operator="lessThan">
      <formula>0</formula>
    </cfRule>
  </conditionalFormatting>
  <conditionalFormatting sqref="O387:P387">
    <cfRule type="cellIs" dxfId="8246" priority="255" operator="lessThan">
      <formula>0</formula>
    </cfRule>
  </conditionalFormatting>
  <conditionalFormatting sqref="O387:P387">
    <cfRule type="cellIs" dxfId="8245" priority="256" operator="lessThan">
      <formula>0</formula>
    </cfRule>
  </conditionalFormatting>
  <conditionalFormatting sqref="N600">
    <cfRule type="cellIs" dxfId="8244" priority="503" operator="lessThan">
      <formula>0</formula>
    </cfRule>
  </conditionalFormatting>
  <conditionalFormatting sqref="N600">
    <cfRule type="cellIs" dxfId="8243" priority="502" operator="lessThan">
      <formula>0</formula>
    </cfRule>
  </conditionalFormatting>
  <conditionalFormatting sqref="Q363">
    <cfRule type="cellIs" dxfId="8242" priority="501" operator="lessThan">
      <formula>0</formula>
    </cfRule>
  </conditionalFormatting>
  <conditionalFormatting sqref="Q364:Q365">
    <cfRule type="cellIs" dxfId="8241" priority="500" operator="lessThan">
      <formula>0</formula>
    </cfRule>
  </conditionalFormatting>
  <conditionalFormatting sqref="Q461:Q464">
    <cfRule type="cellIs" dxfId="8240" priority="499" operator="lessThan">
      <formula>0</formula>
    </cfRule>
  </conditionalFormatting>
  <conditionalFormatting sqref="Q361">
    <cfRule type="cellIs" dxfId="8239" priority="498" operator="lessThan">
      <formula>0</formula>
    </cfRule>
  </conditionalFormatting>
  <conditionalFormatting sqref="Q366:Q367">
    <cfRule type="cellIs" dxfId="8238" priority="497" operator="lessThan">
      <formula>0</formula>
    </cfRule>
  </conditionalFormatting>
  <conditionalFormatting sqref="Q369:Q373">
    <cfRule type="cellIs" dxfId="8237" priority="496" operator="lessThan">
      <formula>0</formula>
    </cfRule>
  </conditionalFormatting>
  <conditionalFormatting sqref="Q378:Q379">
    <cfRule type="cellIs" dxfId="8236" priority="495" operator="lessThan">
      <formula>0</formula>
    </cfRule>
  </conditionalFormatting>
  <conditionalFormatting sqref="Q384:Q385">
    <cfRule type="cellIs" dxfId="8235" priority="494" operator="lessThan">
      <formula>0</formula>
    </cfRule>
  </conditionalFormatting>
  <conditionalFormatting sqref="Q390:Q391">
    <cfRule type="cellIs" dxfId="8234" priority="493" operator="lessThan">
      <formula>0</formula>
    </cfRule>
  </conditionalFormatting>
  <conditionalFormatting sqref="Q396:Q397">
    <cfRule type="cellIs" dxfId="8233" priority="492" operator="lessThan">
      <formula>0</formula>
    </cfRule>
  </conditionalFormatting>
  <conditionalFormatting sqref="Q402">
    <cfRule type="cellIs" dxfId="8232" priority="491" operator="lessThan">
      <formula>0</formula>
    </cfRule>
  </conditionalFormatting>
  <conditionalFormatting sqref="Q408:Q409">
    <cfRule type="cellIs" dxfId="8231" priority="490" operator="lessThan">
      <formula>0</formula>
    </cfRule>
  </conditionalFormatting>
  <conditionalFormatting sqref="Q414:Q415">
    <cfRule type="cellIs" dxfId="8230" priority="489" operator="lessThan">
      <formula>0</formula>
    </cfRule>
  </conditionalFormatting>
  <conditionalFormatting sqref="Q420:Q421">
    <cfRule type="cellIs" dxfId="8229" priority="488" operator="lessThan">
      <formula>0</formula>
    </cfRule>
  </conditionalFormatting>
  <conditionalFormatting sqref="Q426:Q427">
    <cfRule type="cellIs" dxfId="8228" priority="487" operator="lessThan">
      <formula>0</formula>
    </cfRule>
  </conditionalFormatting>
  <conditionalFormatting sqref="Q432:Q433">
    <cfRule type="cellIs" dxfId="8227" priority="486" operator="lessThan">
      <formula>0</formula>
    </cfRule>
  </conditionalFormatting>
  <conditionalFormatting sqref="Q438:Q439">
    <cfRule type="cellIs" dxfId="8226" priority="485" operator="lessThan">
      <formula>0</formula>
    </cfRule>
  </conditionalFormatting>
  <conditionalFormatting sqref="Q444:Q445">
    <cfRule type="cellIs" dxfId="8225" priority="484" operator="lessThan">
      <formula>0</formula>
    </cfRule>
  </conditionalFormatting>
  <conditionalFormatting sqref="Q451:Q452">
    <cfRule type="cellIs" dxfId="8224" priority="483" operator="lessThan">
      <formula>0</formula>
    </cfRule>
  </conditionalFormatting>
  <conditionalFormatting sqref="Q457:Q458">
    <cfRule type="cellIs" dxfId="8223" priority="482" operator="lessThan">
      <formula>0</formula>
    </cfRule>
  </conditionalFormatting>
  <conditionalFormatting sqref="Q465">
    <cfRule type="cellIs" dxfId="8222" priority="481" operator="lessThan">
      <formula>0</formula>
    </cfRule>
  </conditionalFormatting>
  <conditionalFormatting sqref="Q472">
    <cfRule type="cellIs" dxfId="8221" priority="480" operator="lessThan">
      <formula>0</formula>
    </cfRule>
  </conditionalFormatting>
  <conditionalFormatting sqref="Q503:Q504">
    <cfRule type="cellIs" dxfId="8220" priority="479" operator="lessThan">
      <formula>0</formula>
    </cfRule>
  </conditionalFormatting>
  <conditionalFormatting sqref="Q511:Q512">
    <cfRule type="cellIs" dxfId="8219" priority="478" operator="lessThan">
      <formula>0</formula>
    </cfRule>
  </conditionalFormatting>
  <conditionalFormatting sqref="Q520:Q521">
    <cfRule type="cellIs" dxfId="8218" priority="477" operator="lessThan">
      <formula>0</formula>
    </cfRule>
  </conditionalFormatting>
  <conditionalFormatting sqref="Q528:Q529">
    <cfRule type="cellIs" dxfId="8217" priority="476" operator="lessThan">
      <formula>0</formula>
    </cfRule>
  </conditionalFormatting>
  <conditionalFormatting sqref="Q544:Q545">
    <cfRule type="cellIs" dxfId="8216" priority="475" operator="lessThan">
      <formula>0</formula>
    </cfRule>
  </conditionalFormatting>
  <conditionalFormatting sqref="Q536:Q537">
    <cfRule type="cellIs" dxfId="8215" priority="474" operator="lessThan">
      <formula>0</formula>
    </cfRule>
  </conditionalFormatting>
  <conditionalFormatting sqref="Q551:Q552">
    <cfRule type="cellIs" dxfId="8214" priority="473" operator="lessThan">
      <formula>0</formula>
    </cfRule>
  </conditionalFormatting>
  <conditionalFormatting sqref="Q559:Q560">
    <cfRule type="cellIs" dxfId="8213" priority="472" operator="lessThan">
      <formula>0</formula>
    </cfRule>
  </conditionalFormatting>
  <conditionalFormatting sqref="Q567:Q568">
    <cfRule type="cellIs" dxfId="8212" priority="471" operator="lessThan">
      <formula>0</formula>
    </cfRule>
  </conditionalFormatting>
  <conditionalFormatting sqref="Q574:Q575">
    <cfRule type="cellIs" dxfId="8211" priority="470" operator="lessThan">
      <formula>0</formula>
    </cfRule>
  </conditionalFormatting>
  <conditionalFormatting sqref="Q581:Q582">
    <cfRule type="cellIs" dxfId="8210" priority="469" operator="lessThan">
      <formula>0</formula>
    </cfRule>
  </conditionalFormatting>
  <conditionalFormatting sqref="Q588:Q589">
    <cfRule type="cellIs" dxfId="8209" priority="468" operator="lessThan">
      <formula>0</formula>
    </cfRule>
  </conditionalFormatting>
  <conditionalFormatting sqref="Q596:Q597">
    <cfRule type="cellIs" dxfId="8208" priority="467" operator="lessThan">
      <formula>0</formula>
    </cfRule>
  </conditionalFormatting>
  <conditionalFormatting sqref="Q603">
    <cfRule type="cellIs" dxfId="8207" priority="466" operator="lessThan">
      <formula>0</formula>
    </cfRule>
  </conditionalFormatting>
  <conditionalFormatting sqref="Q608">
    <cfRule type="cellIs" dxfId="8206" priority="465" operator="lessThan">
      <formula>0</formula>
    </cfRule>
  </conditionalFormatting>
  <conditionalFormatting sqref="O405:P405">
    <cfRule type="cellIs" dxfId="8205" priority="215" operator="lessThan">
      <formula>0</formula>
    </cfRule>
  </conditionalFormatting>
  <conditionalFormatting sqref="Q632:Q634">
    <cfRule type="cellIs" dxfId="8204" priority="464" operator="lessThan">
      <formula>0</formula>
    </cfRule>
  </conditionalFormatting>
  <conditionalFormatting sqref="I710:N710 Q708:R711">
    <cfRule type="cellIs" dxfId="8203" priority="458" operator="lessThan">
      <formula>0</formula>
    </cfRule>
  </conditionalFormatting>
  <conditionalFormatting sqref="Q636:Q637 Q641:Q645">
    <cfRule type="cellIs" dxfId="8202" priority="463" operator="lessThan">
      <formula>0</formula>
    </cfRule>
  </conditionalFormatting>
  <conditionalFormatting sqref="Q648">
    <cfRule type="cellIs" dxfId="8201" priority="462" operator="lessThan">
      <formula>0</formula>
    </cfRule>
  </conditionalFormatting>
  <conditionalFormatting sqref="Q649">
    <cfRule type="cellIs" dxfId="8200" priority="461" operator="lessThan">
      <formula>0</formula>
    </cfRule>
  </conditionalFormatting>
  <conditionalFormatting sqref="Q651">
    <cfRule type="cellIs" dxfId="8199" priority="460" operator="lessThan">
      <formula>0</formula>
    </cfRule>
  </conditionalFormatting>
  <conditionalFormatting sqref="Q652">
    <cfRule type="cellIs" dxfId="8198" priority="459" operator="lessThan">
      <formula>0</formula>
    </cfRule>
  </conditionalFormatting>
  <conditionalFormatting sqref="D654:N654 D651:N651 D648:N649 D632:N634">
    <cfRule type="expression" dxfId="8197" priority="431">
      <formula>D632/C632&gt;1</formula>
    </cfRule>
    <cfRule type="expression" dxfId="8196" priority="432">
      <formula>D632/C632&lt;1</formula>
    </cfRule>
  </conditionalFormatting>
  <conditionalFormatting sqref="C507:C510">
    <cfRule type="cellIs" dxfId="8195" priority="457" operator="lessThan">
      <formula>0</formula>
    </cfRule>
  </conditionalFormatting>
  <conditionalFormatting sqref="C507:C510">
    <cfRule type="expression" dxfId="8194" priority="455">
      <formula>C507/B507&gt;1</formula>
    </cfRule>
    <cfRule type="expression" dxfId="8193" priority="456">
      <formula>C507/B507&lt;1</formula>
    </cfRule>
  </conditionalFormatting>
  <conditionalFormatting sqref="D507:N510">
    <cfRule type="cellIs" dxfId="8192" priority="454" operator="lessThan">
      <formula>0</formula>
    </cfRule>
  </conditionalFormatting>
  <conditionalFormatting sqref="D507:N510">
    <cfRule type="expression" dxfId="8191" priority="452">
      <formula>D507/C507&gt;1</formula>
    </cfRule>
    <cfRule type="expression" dxfId="8190" priority="453">
      <formula>D507/C507&lt;1</formula>
    </cfRule>
  </conditionalFormatting>
  <conditionalFormatting sqref="B507:B510">
    <cfRule type="cellIs" dxfId="8189" priority="451" operator="lessThan">
      <formula>0</formula>
    </cfRule>
  </conditionalFormatting>
  <conditionalFormatting sqref="B507:B510">
    <cfRule type="expression" dxfId="8188" priority="449">
      <formula>B507/#REF!&gt;1</formula>
    </cfRule>
    <cfRule type="expression" dxfId="8187" priority="450">
      <formula>B507/#REF!&lt;1</formula>
    </cfRule>
  </conditionalFormatting>
  <conditionalFormatting sqref="J588:N588 J574:N574 J559:N559 J551:N551">
    <cfRule type="cellIs" dxfId="8186" priority="448" operator="lessThan">
      <formula>0</formula>
    </cfRule>
  </conditionalFormatting>
  <conditionalFormatting sqref="C588:I588 C584:C587 C574:I574 C570:C573 C559:I559 C555:C558 C551:I551 C547:C550">
    <cfRule type="cellIs" dxfId="8185" priority="447" operator="lessThan">
      <formula>0</formula>
    </cfRule>
  </conditionalFormatting>
  <conditionalFormatting sqref="C588:M588 C574:M574 C559:M559 C551:M551">
    <cfRule type="cellIs" dxfId="8184" priority="446" operator="lessThan">
      <formula>0</formula>
    </cfRule>
  </conditionalFormatting>
  <conditionalFormatting sqref="C584:C587 C570:C573 C555:C558 C547:C550">
    <cfRule type="expression" dxfId="8183" priority="444">
      <formula>C547/B547&gt;1</formula>
    </cfRule>
    <cfRule type="expression" dxfId="8182" priority="445">
      <formula>C547/B547&lt;1</formula>
    </cfRule>
  </conditionalFormatting>
  <conditionalFormatting sqref="D584:N587 D570:N573 D555:N558 D547:N550">
    <cfRule type="cellIs" dxfId="8181" priority="443" operator="lessThan">
      <formula>0</formula>
    </cfRule>
  </conditionalFormatting>
  <conditionalFormatting sqref="D584:N587 D570:N573 D555:N558 D547:N550">
    <cfRule type="expression" dxfId="8180" priority="441">
      <formula>D547/C547&gt;1</formula>
    </cfRule>
    <cfRule type="expression" dxfId="8179" priority="442">
      <formula>D547/C547&lt;1</formula>
    </cfRule>
  </conditionalFormatting>
  <conditionalFormatting sqref="C588:N588 C574:N574 C559:N559 C551:N551">
    <cfRule type="cellIs" dxfId="8178" priority="440" operator="lessThan">
      <formula>0</formula>
    </cfRule>
  </conditionalFormatting>
  <conditionalFormatting sqref="C588:N588 C574:N574 C559:N559 C551:N551">
    <cfRule type="expression" dxfId="8177" priority="438">
      <formula>C551/B551&gt;1</formula>
    </cfRule>
    <cfRule type="expression" dxfId="8176" priority="439">
      <formula>C551/B551&lt;1</formula>
    </cfRule>
  </conditionalFormatting>
  <conditionalFormatting sqref="B654 B651 B648:B649 B632:B634 B641:B645">
    <cfRule type="cellIs" dxfId="8175" priority="437" operator="lessThan">
      <formula>0</formula>
    </cfRule>
  </conditionalFormatting>
  <conditionalFormatting sqref="C654 C651 C648:C649 C632:C634">
    <cfRule type="cellIs" dxfId="8174" priority="436" operator="lessThan">
      <formula>0</formula>
    </cfRule>
  </conditionalFormatting>
  <conditionalFormatting sqref="C654 C651 C648:C649 C632:C634">
    <cfRule type="expression" dxfId="8173" priority="434">
      <formula>C632/B632&gt;1</formula>
    </cfRule>
    <cfRule type="expression" dxfId="8172" priority="435">
      <formula>C632/B632&lt;1</formula>
    </cfRule>
  </conditionalFormatting>
  <conditionalFormatting sqref="D654:N654 D651:N651 D648:N649 D632:N634">
    <cfRule type="cellIs" dxfId="8171" priority="433" operator="lessThan">
      <formula>0</formula>
    </cfRule>
  </conditionalFormatting>
  <conditionalFormatting sqref="B504:N504 B537 B568 B597">
    <cfRule type="expression" dxfId="8170" priority="1193">
      <formula>B504/#REF!&gt;1</formula>
    </cfRule>
    <cfRule type="expression" dxfId="8169" priority="1194">
      <formula>B504/#REF!&lt;1</formula>
    </cfRule>
  </conditionalFormatting>
  <conditionalFormatting sqref="C465">
    <cfRule type="cellIs" dxfId="8168" priority="430" operator="lessThan">
      <formula>0</formula>
    </cfRule>
  </conditionalFormatting>
  <conditionalFormatting sqref="C465">
    <cfRule type="expression" dxfId="8167" priority="428">
      <formula>C465/B465&gt;1</formula>
    </cfRule>
    <cfRule type="expression" dxfId="8166" priority="429">
      <formula>C465/B465&lt;1</formula>
    </cfRule>
  </conditionalFormatting>
  <conditionalFormatting sqref="D465:N465">
    <cfRule type="cellIs" dxfId="8165" priority="427" operator="lessThan">
      <formula>0</formula>
    </cfRule>
  </conditionalFormatting>
  <conditionalFormatting sqref="D465:N465">
    <cfRule type="expression" dxfId="8164" priority="425">
      <formula>D465/C465&gt;1</formula>
    </cfRule>
    <cfRule type="expression" dxfId="8163" priority="426">
      <formula>D465/C465&lt;1</formula>
    </cfRule>
  </conditionalFormatting>
  <conditionalFormatting sqref="B465">
    <cfRule type="cellIs" dxfId="8162" priority="424" operator="lessThan">
      <formula>0</formula>
    </cfRule>
  </conditionalFormatting>
  <conditionalFormatting sqref="B465">
    <cfRule type="expression" dxfId="8161" priority="422">
      <formula>B465/#REF!&gt;1</formula>
    </cfRule>
    <cfRule type="expression" dxfId="8160" priority="423">
      <formula>B465/#REF!&lt;1</formula>
    </cfRule>
  </conditionalFormatting>
  <conditionalFormatting sqref="C511">
    <cfRule type="cellIs" dxfId="8159" priority="421" operator="lessThan">
      <formula>0</formula>
    </cfRule>
  </conditionalFormatting>
  <conditionalFormatting sqref="D511:N511">
    <cfRule type="cellIs" dxfId="8158" priority="418" operator="lessThan">
      <formula>0</formula>
    </cfRule>
  </conditionalFormatting>
  <conditionalFormatting sqref="C511">
    <cfRule type="expression" dxfId="8157" priority="419">
      <formula>C511/B511&gt;1</formula>
    </cfRule>
    <cfRule type="expression" dxfId="8156" priority="420">
      <formula>C511/B511&lt;1</formula>
    </cfRule>
  </conditionalFormatting>
  <conditionalFormatting sqref="D511:N511">
    <cfRule type="expression" dxfId="8155" priority="416">
      <formula>D511/C511&gt;1</formula>
    </cfRule>
    <cfRule type="expression" dxfId="8154" priority="417">
      <formula>D511/C511&lt;1</formula>
    </cfRule>
  </conditionalFormatting>
  <conditionalFormatting sqref="B511">
    <cfRule type="cellIs" dxfId="8153" priority="415" operator="lessThan">
      <formula>0</formula>
    </cfRule>
  </conditionalFormatting>
  <conditionalFormatting sqref="B511">
    <cfRule type="expression" dxfId="8152" priority="413">
      <formula>B511/#REF!&gt;1</formula>
    </cfRule>
    <cfRule type="expression" dxfId="8151" priority="414">
      <formula>B511/#REF!&lt;1</formula>
    </cfRule>
  </conditionalFormatting>
  <conditionalFormatting sqref="B529 B521">
    <cfRule type="cellIs" dxfId="8150" priority="412" operator="lessThan">
      <formula>0</formula>
    </cfRule>
  </conditionalFormatting>
  <conditionalFormatting sqref="B529 B521">
    <cfRule type="expression" dxfId="8149" priority="410">
      <formula>B521/#REF!&gt;1</formula>
    </cfRule>
    <cfRule type="expression" dxfId="8148" priority="411">
      <formula>B521/#REF!&lt;1</formula>
    </cfRule>
  </conditionalFormatting>
  <conditionalFormatting sqref="C521">
    <cfRule type="cellIs" dxfId="8147" priority="409" operator="lessThan">
      <formula>0</formula>
    </cfRule>
  </conditionalFormatting>
  <conditionalFormatting sqref="C521 B636:P637">
    <cfRule type="expression" dxfId="8146" priority="407">
      <formula>B521/A521&gt;1</formula>
    </cfRule>
    <cfRule type="expression" dxfId="8145" priority="408">
      <formula>B521/A521&lt;1</formula>
    </cfRule>
  </conditionalFormatting>
  <conditionalFormatting sqref="C603:N603">
    <cfRule type="expression" dxfId="8144" priority="368">
      <formula>C603/B603&gt;1</formula>
    </cfRule>
    <cfRule type="expression" dxfId="8143" priority="369">
      <formula>C603/B603&lt;1</formula>
    </cfRule>
  </conditionalFormatting>
  <conditionalFormatting sqref="I552:N552">
    <cfRule type="expression" dxfId="8142" priority="392">
      <formula>I552/H552&gt;1</formula>
    </cfRule>
    <cfRule type="expression" dxfId="8141" priority="393">
      <formula>I552/H552&lt;1</formula>
    </cfRule>
  </conditionalFormatting>
  <conditionalFormatting sqref="I560:N560">
    <cfRule type="expression" dxfId="8140" priority="389">
      <formula>I560/H560&gt;1</formula>
    </cfRule>
    <cfRule type="expression" dxfId="8139" priority="390">
      <formula>I560/H560&lt;1</formula>
    </cfRule>
  </conditionalFormatting>
  <conditionalFormatting sqref="B575:N575">
    <cfRule type="cellIs" dxfId="8138" priority="388" operator="lessThan">
      <formula>0</formula>
    </cfRule>
  </conditionalFormatting>
  <conditionalFormatting sqref="B575:N575">
    <cfRule type="expression" dxfId="8137" priority="386">
      <formula>B575/A575&gt;1</formula>
    </cfRule>
    <cfRule type="expression" dxfId="8136" priority="387">
      <formula>B575/A575&lt;1</formula>
    </cfRule>
  </conditionalFormatting>
  <conditionalFormatting sqref="B589:N589">
    <cfRule type="cellIs" dxfId="8135" priority="385" operator="lessThan">
      <formula>0</formula>
    </cfRule>
  </conditionalFormatting>
  <conditionalFormatting sqref="B589:N589">
    <cfRule type="expression" dxfId="8134" priority="383">
      <formula>B589/A589&gt;1</formula>
    </cfRule>
    <cfRule type="expression" dxfId="8133" priority="384">
      <formula>B589/A589&lt;1</formula>
    </cfRule>
  </conditionalFormatting>
  <conditionalFormatting sqref="N608">
    <cfRule type="cellIs" dxfId="8132" priority="361" operator="lessThan">
      <formula>0</formula>
    </cfRule>
  </conditionalFormatting>
  <conditionalFormatting sqref="D521:N521">
    <cfRule type="cellIs" dxfId="8131" priority="406" operator="lessThan">
      <formula>0</formula>
    </cfRule>
  </conditionalFormatting>
  <conditionalFormatting sqref="D521:N521">
    <cfRule type="expression" dxfId="8130" priority="404">
      <formula>D521/C521&gt;1</formula>
    </cfRule>
    <cfRule type="expression" dxfId="8129" priority="405">
      <formula>D521/C521&lt;1</formula>
    </cfRule>
  </conditionalFormatting>
  <conditionalFormatting sqref="C529:N529">
    <cfRule type="cellIs" dxfId="8128" priority="403" operator="lessThan">
      <formula>0</formula>
    </cfRule>
  </conditionalFormatting>
  <conditionalFormatting sqref="C529:N529">
    <cfRule type="expression" dxfId="8127" priority="401">
      <formula>C529/B529&gt;1</formula>
    </cfRule>
    <cfRule type="expression" dxfId="8126" priority="402">
      <formula>C529/B529&lt;1</formula>
    </cfRule>
  </conditionalFormatting>
  <conditionalFormatting sqref="C582:N582">
    <cfRule type="expression" dxfId="8125" priority="377">
      <formula>C582/B582&gt;1</formula>
    </cfRule>
    <cfRule type="expression" dxfId="8124" priority="378">
      <formula>C582/B582&lt;1</formula>
    </cfRule>
  </conditionalFormatting>
  <conditionalFormatting sqref="C537:N537">
    <cfRule type="expression" dxfId="8123" priority="398">
      <formula>C537/B537&gt;1</formula>
    </cfRule>
    <cfRule type="expression" dxfId="8122" priority="399">
      <formula>C537/B537&lt;1</formula>
    </cfRule>
  </conditionalFormatting>
  <conditionalFormatting sqref="C568:N568">
    <cfRule type="expression" dxfId="8121" priority="395">
      <formula>C568/B568&gt;1</formula>
    </cfRule>
    <cfRule type="expression" dxfId="8120" priority="396">
      <formula>C568/B568&lt;1</formula>
    </cfRule>
  </conditionalFormatting>
  <conditionalFormatting sqref="C608:M608">
    <cfRule type="expression" dxfId="8119" priority="363">
      <formula>C608/B608&gt;1</formula>
    </cfRule>
    <cfRule type="expression" dxfId="8118" priority="364">
      <formula>C608/B608&lt;1</formula>
    </cfRule>
  </conditionalFormatting>
  <conditionalFormatting sqref="N608">
    <cfRule type="expression" dxfId="8117" priority="358">
      <formula>N608/M608&gt;1</formula>
    </cfRule>
    <cfRule type="expression" dxfId="8116" priority="359">
      <formula>N608/M608&lt;1</formula>
    </cfRule>
  </conditionalFormatting>
  <conditionalFormatting sqref="C608:M608">
    <cfRule type="cellIs" dxfId="8115" priority="367" operator="lessThan">
      <formula>0</formula>
    </cfRule>
  </conditionalFormatting>
  <conditionalFormatting sqref="C608:M608">
    <cfRule type="cellIs" dxfId="8114" priority="366" operator="lessThan">
      <formula>0</formula>
    </cfRule>
  </conditionalFormatting>
  <conditionalFormatting sqref="B582">
    <cfRule type="cellIs" dxfId="8113" priority="380" operator="lessThan">
      <formula>0</formula>
    </cfRule>
  </conditionalFormatting>
  <conditionalFormatting sqref="B582">
    <cfRule type="expression" dxfId="8112" priority="381">
      <formula>B582/#REF!&gt;1</formula>
    </cfRule>
    <cfRule type="expression" dxfId="8111" priority="382">
      <formula>B582/#REF!&lt;1</formula>
    </cfRule>
  </conditionalFormatting>
  <conditionalFormatting sqref="C582:N582">
    <cfRule type="cellIs" dxfId="8110" priority="379" operator="lessThan">
      <formula>0</formula>
    </cfRule>
  </conditionalFormatting>
  <conditionalFormatting sqref="C597:N597">
    <cfRule type="expression" dxfId="8109" priority="373">
      <formula>C597/B597&gt;1</formula>
    </cfRule>
    <cfRule type="expression" dxfId="8108" priority="374">
      <formula>C597/B597&lt;1</formula>
    </cfRule>
  </conditionalFormatting>
  <conditionalFormatting sqref="N608">
    <cfRule type="cellIs" dxfId="8107" priority="362" operator="lessThan">
      <formula>0</formula>
    </cfRule>
  </conditionalFormatting>
  <conditionalFormatting sqref="C608:M608">
    <cfRule type="cellIs" dxfId="8106" priority="365" operator="lessThan">
      <formula>0</formula>
    </cfRule>
  </conditionalFormatting>
  <conditionalFormatting sqref="N608">
    <cfRule type="cellIs" dxfId="8105" priority="360" operator="lessThan">
      <formula>0</formula>
    </cfRule>
  </conditionalFormatting>
  <conditionalFormatting sqref="B676:N679">
    <cfRule type="cellIs" dxfId="8104" priority="357" operator="lessThan">
      <formula>0</formula>
    </cfRule>
  </conditionalFormatting>
  <conditionalFormatting sqref="I678:N678 Q676:R679">
    <cfRule type="cellIs" dxfId="8103" priority="356" operator="lessThan">
      <formula>0</formula>
    </cfRule>
  </conditionalFormatting>
  <conditionalFormatting sqref="B680:N683">
    <cfRule type="cellIs" dxfId="8102" priority="355" operator="lessThan">
      <formula>0</formula>
    </cfRule>
  </conditionalFormatting>
  <conditionalFormatting sqref="I682:N682 Q680:R683">
    <cfRule type="cellIs" dxfId="8101" priority="354" operator="lessThan">
      <formula>0</formula>
    </cfRule>
  </conditionalFormatting>
  <conditionalFormatting sqref="B684:N687">
    <cfRule type="cellIs" dxfId="8100" priority="353" operator="lessThan">
      <formula>0</formula>
    </cfRule>
  </conditionalFormatting>
  <conditionalFormatting sqref="I686:N686 Q684:R687">
    <cfRule type="cellIs" dxfId="8099" priority="352" operator="lessThan">
      <formula>0</formula>
    </cfRule>
  </conditionalFormatting>
  <conditionalFormatting sqref="B688:N691">
    <cfRule type="cellIs" dxfId="8098" priority="351" operator="lessThan">
      <formula>0</formula>
    </cfRule>
  </conditionalFormatting>
  <conditionalFormatting sqref="I690:N690 Q688:R691">
    <cfRule type="cellIs" dxfId="8097" priority="350" operator="lessThan">
      <formula>0</formula>
    </cfRule>
  </conditionalFormatting>
  <conditionalFormatting sqref="B692:N695 O694:P694">
    <cfRule type="cellIs" dxfId="8096" priority="349" operator="lessThan">
      <formula>0</formula>
    </cfRule>
  </conditionalFormatting>
  <conditionalFormatting sqref="Q692:R695 I694:P694">
    <cfRule type="cellIs" dxfId="8095" priority="348" operator="lessThan">
      <formula>0</formula>
    </cfRule>
  </conditionalFormatting>
  <conditionalFormatting sqref="B696:N699">
    <cfRule type="cellIs" dxfId="8094" priority="347" operator="lessThan">
      <formula>0</formula>
    </cfRule>
  </conditionalFormatting>
  <conditionalFormatting sqref="I698:N698 Q696:R699">
    <cfRule type="cellIs" dxfId="8093" priority="346" operator="lessThan">
      <formula>0</formula>
    </cfRule>
  </conditionalFormatting>
  <conditionalFormatting sqref="B700:N703">
    <cfRule type="cellIs" dxfId="8092" priority="345" operator="lessThan">
      <formula>0</formula>
    </cfRule>
  </conditionalFormatting>
  <conditionalFormatting sqref="I702:N702 Q700:R703">
    <cfRule type="cellIs" dxfId="8091" priority="344" operator="lessThan">
      <formula>0</formula>
    </cfRule>
  </conditionalFormatting>
  <conditionalFormatting sqref="B704:N707">
    <cfRule type="cellIs" dxfId="8090" priority="343" operator="lessThan">
      <formula>0</formula>
    </cfRule>
  </conditionalFormatting>
  <conditionalFormatting sqref="I706:N706 Q704:R707">
    <cfRule type="cellIs" dxfId="8089" priority="342" operator="lessThan">
      <formula>0</formula>
    </cfRule>
  </conditionalFormatting>
  <conditionalFormatting sqref="B712:N715">
    <cfRule type="cellIs" dxfId="8088" priority="341" operator="lessThan">
      <formula>0</formula>
    </cfRule>
  </conditionalFormatting>
  <conditionalFormatting sqref="I714:N714 Q712:R715">
    <cfRule type="cellIs" dxfId="8087" priority="340" operator="lessThan">
      <formula>0</formula>
    </cfRule>
  </conditionalFormatting>
  <conditionalFormatting sqref="B716:N719">
    <cfRule type="cellIs" dxfId="8086" priority="339" operator="lessThan">
      <formula>0</formula>
    </cfRule>
  </conditionalFormatting>
  <conditionalFormatting sqref="I718:N718 Q716:R719">
    <cfRule type="cellIs" dxfId="8085" priority="338" operator="lessThan">
      <formula>0</formula>
    </cfRule>
  </conditionalFormatting>
  <conditionalFormatting sqref="Q654">
    <cfRule type="cellIs" dxfId="8084" priority="337" operator="lessThan">
      <formula>0</formula>
    </cfRule>
  </conditionalFormatting>
  <conditionalFormatting sqref="R466">
    <cfRule type="cellIs" dxfId="8083" priority="336" operator="lessThan">
      <formula>0</formula>
    </cfRule>
  </conditionalFormatting>
  <conditionalFormatting sqref="Q466">
    <cfRule type="cellIs" dxfId="8082" priority="335" operator="lessThan">
      <formula>0</formula>
    </cfRule>
  </conditionalFormatting>
  <conditionalFormatting sqref="B466:N466">
    <cfRule type="cellIs" dxfId="8081" priority="334" operator="lessThan">
      <formula>0</formula>
    </cfRule>
  </conditionalFormatting>
  <conditionalFormatting sqref="B505:N505">
    <cfRule type="cellIs" dxfId="8080" priority="331" operator="lessThan">
      <formula>0</formula>
    </cfRule>
  </conditionalFormatting>
  <conditionalFormatting sqref="B513:N513">
    <cfRule type="cellIs" dxfId="8079" priority="328" operator="lessThan">
      <formula>0</formula>
    </cfRule>
  </conditionalFormatting>
  <conditionalFormatting sqref="B522:N522">
    <cfRule type="cellIs" dxfId="8078" priority="325" operator="lessThan">
      <formula>0</formula>
    </cfRule>
  </conditionalFormatting>
  <conditionalFormatting sqref="B530:N530">
    <cfRule type="cellIs" dxfId="8077" priority="322" operator="lessThan">
      <formula>0</formula>
    </cfRule>
  </conditionalFormatting>
  <conditionalFormatting sqref="B538:N538">
    <cfRule type="cellIs" dxfId="8076" priority="319" operator="lessThan">
      <formula>0</formula>
    </cfRule>
  </conditionalFormatting>
  <conditionalFormatting sqref="B553:N553">
    <cfRule type="cellIs" dxfId="8075" priority="316" operator="lessThan">
      <formula>0</formula>
    </cfRule>
  </conditionalFormatting>
  <conditionalFormatting sqref="B561:N561">
    <cfRule type="cellIs" dxfId="8074" priority="313" operator="lessThan">
      <formula>0</formula>
    </cfRule>
  </conditionalFormatting>
  <conditionalFormatting sqref="B590:N590">
    <cfRule type="cellIs" dxfId="8073" priority="310" operator="lessThan">
      <formula>0</formula>
    </cfRule>
  </conditionalFormatting>
  <conditionalFormatting sqref="O608:P608">
    <cfRule type="cellIs" dxfId="8072" priority="51" operator="lessThan">
      <formula>0</formula>
    </cfRule>
  </conditionalFormatting>
  <conditionalFormatting sqref="O608:P608">
    <cfRule type="cellIs" dxfId="8071" priority="52" operator="lessThan">
      <formula>0</formula>
    </cfRule>
  </conditionalFormatting>
  <conditionalFormatting sqref="O603:P603">
    <cfRule type="cellIs" dxfId="8070" priority="55" operator="lessThan">
      <formula>0</formula>
    </cfRule>
  </conditionalFormatting>
  <conditionalFormatting sqref="O603:P603">
    <cfRule type="cellIs" dxfId="8069" priority="56" operator="lessThan">
      <formula>0</formula>
    </cfRule>
  </conditionalFormatting>
  <conditionalFormatting sqref="O603:P603">
    <cfRule type="cellIs" dxfId="8068" priority="57" operator="lessThan">
      <formula>0</formula>
    </cfRule>
  </conditionalFormatting>
  <conditionalFormatting sqref="O608:P608">
    <cfRule type="cellIs" dxfId="8067" priority="50" operator="lessThan">
      <formula>0</formula>
    </cfRule>
  </conditionalFormatting>
  <conditionalFormatting sqref="Q491:R491">
    <cfRule type="cellIs" dxfId="8066" priority="309" operator="lessThan">
      <formula>0</formula>
    </cfRule>
  </conditionalFormatting>
  <conditionalFormatting sqref="R492:R496">
    <cfRule type="cellIs" dxfId="8065" priority="308" operator="lessThan">
      <formula>0</formula>
    </cfRule>
  </conditionalFormatting>
  <conditionalFormatting sqref="Q492:Q495">
    <cfRule type="cellIs" dxfId="8064" priority="307" operator="lessThan">
      <formula>0</formula>
    </cfRule>
  </conditionalFormatting>
  <conditionalFormatting sqref="Q496">
    <cfRule type="cellIs" dxfId="8063" priority="306" operator="lessThan">
      <formula>0</formula>
    </cfRule>
  </conditionalFormatting>
  <conditionalFormatting sqref="Q473:R473 B473">
    <cfRule type="cellIs" dxfId="8062" priority="305" operator="lessThan">
      <formula>0</formula>
    </cfRule>
  </conditionalFormatting>
  <conditionalFormatting sqref="R474:R478">
    <cfRule type="cellIs" dxfId="8061" priority="304" operator="lessThan">
      <formula>0</formula>
    </cfRule>
  </conditionalFormatting>
  <conditionalFormatting sqref="Q474:Q477">
    <cfRule type="cellIs" dxfId="8060" priority="303" operator="lessThan">
      <formula>0</formula>
    </cfRule>
  </conditionalFormatting>
  <conditionalFormatting sqref="Q478">
    <cfRule type="cellIs" dxfId="8059" priority="302" operator="lessThan">
      <formula>0</formula>
    </cfRule>
  </conditionalFormatting>
  <conditionalFormatting sqref="Q479:R479 B479">
    <cfRule type="cellIs" dxfId="8058" priority="301" operator="lessThan">
      <formula>0</formula>
    </cfRule>
  </conditionalFormatting>
  <conditionalFormatting sqref="R480:R484">
    <cfRule type="cellIs" dxfId="8057" priority="300" operator="lessThan">
      <formula>0</formula>
    </cfRule>
  </conditionalFormatting>
  <conditionalFormatting sqref="Q480:Q483">
    <cfRule type="cellIs" dxfId="8056" priority="299" operator="lessThan">
      <formula>0</formula>
    </cfRule>
  </conditionalFormatting>
  <conditionalFormatting sqref="Q484">
    <cfRule type="cellIs" dxfId="8055" priority="298" operator="lessThan">
      <formula>0</formula>
    </cfRule>
  </conditionalFormatting>
  <conditionalFormatting sqref="Q485:R485 B485">
    <cfRule type="cellIs" dxfId="8054" priority="297" operator="lessThan">
      <formula>0</formula>
    </cfRule>
  </conditionalFormatting>
  <conditionalFormatting sqref="R486:R490">
    <cfRule type="cellIs" dxfId="8053" priority="296" operator="lessThan">
      <formula>0</formula>
    </cfRule>
  </conditionalFormatting>
  <conditionalFormatting sqref="Q486:Q489">
    <cfRule type="cellIs" dxfId="8052" priority="295" operator="lessThan">
      <formula>0</formula>
    </cfRule>
  </conditionalFormatting>
  <conditionalFormatting sqref="Q490">
    <cfRule type="cellIs" dxfId="8051"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8050" priority="291" operator="lessThan">
      <formula>0</formula>
    </cfRule>
  </conditionalFormatting>
  <conditionalFormatting sqref="O348:P348">
    <cfRule type="cellIs" dxfId="8049" priority="290" operator="lessThan">
      <formula>0</formula>
    </cfRule>
  </conditionalFormatting>
  <conditionalFormatting sqref="O348:P348">
    <cfRule type="cellIs" dxfId="8048" priority="289" operator="lessThan">
      <formula>0</formula>
    </cfRule>
  </conditionalFormatting>
  <conditionalFormatting sqref="O351:P354">
    <cfRule type="cellIs" dxfId="8047" priority="288" operator="lessThan">
      <formula>0</formula>
    </cfRule>
  </conditionalFormatting>
  <conditionalFormatting sqref="O363:P364">
    <cfRule type="cellIs" dxfId="8046" priority="287" operator="lessThan">
      <formula>0</formula>
    </cfRule>
  </conditionalFormatting>
  <conditionalFormatting sqref="O369:P370">
    <cfRule type="cellIs" dxfId="8045" priority="286" operator="lessThan">
      <formula>0</formula>
    </cfRule>
  </conditionalFormatting>
  <conditionalFormatting sqref="O375:P376">
    <cfRule type="cellIs" dxfId="8044" priority="285" operator="lessThan">
      <formula>0</formula>
    </cfRule>
  </conditionalFormatting>
  <conditionalFormatting sqref="O381:P383">
    <cfRule type="cellIs" dxfId="8043" priority="284" operator="lessThan">
      <formula>0</formula>
    </cfRule>
  </conditionalFormatting>
  <conditionalFormatting sqref="O355:P355">
    <cfRule type="cellIs" dxfId="8042" priority="283" operator="lessThan">
      <formula>0</formula>
    </cfRule>
  </conditionalFormatting>
  <conditionalFormatting sqref="O593:P595">
    <cfRule type="cellIs" dxfId="8041" priority="281" operator="lessThan">
      <formula>0</formula>
    </cfRule>
  </conditionalFormatting>
  <conditionalFormatting sqref="O593:P595">
    <cfRule type="cellIs" dxfId="8040" priority="282" operator="lessThan">
      <formula>0</formula>
    </cfRule>
  </conditionalFormatting>
  <conditionalFormatting sqref="O601:P602 O599:P599">
    <cfRule type="cellIs" dxfId="8039" priority="280" operator="lessThan">
      <formula>0</formula>
    </cfRule>
  </conditionalFormatting>
  <conditionalFormatting sqref="O621:P624">
    <cfRule type="cellIs" dxfId="8038" priority="275" operator="lessThan">
      <formula>0</formula>
    </cfRule>
  </conditionalFormatting>
  <conditionalFormatting sqref="O621:P624">
    <cfRule type="cellIs" dxfId="8037" priority="276" operator="lessThan">
      <formula>0</formula>
    </cfRule>
  </conditionalFormatting>
  <conditionalFormatting sqref="O626:P629">
    <cfRule type="cellIs" dxfId="8036" priority="274" operator="lessThan">
      <formula>0</formula>
    </cfRule>
  </conditionalFormatting>
  <conditionalFormatting sqref="O611:P614">
    <cfRule type="cellIs" dxfId="8035" priority="269" operator="lessThan">
      <formula>0</formula>
    </cfRule>
  </conditionalFormatting>
  <conditionalFormatting sqref="O611:P614">
    <cfRule type="cellIs" dxfId="8034" priority="270" operator="lessThan">
      <formula>0</formula>
    </cfRule>
  </conditionalFormatting>
  <conditionalFormatting sqref="O650:P650 O663:P663 O655:P661 O642:P645 O652:P653 O672:P675 O708:P711 O665:P670">
    <cfRule type="cellIs" dxfId="8033" priority="268" operator="lessThan">
      <formula>0</formula>
    </cfRule>
  </conditionalFormatting>
  <conditionalFormatting sqref="O674:P674">
    <cfRule type="cellIs" dxfId="8032" priority="267" operator="lessThan">
      <formula>0</formula>
    </cfRule>
  </conditionalFormatting>
  <conditionalFormatting sqref="O647:P647">
    <cfRule type="cellIs" dxfId="8031" priority="266" operator="lessThan">
      <formula>0</formula>
    </cfRule>
  </conditionalFormatting>
  <conditionalFormatting sqref="O393:P393">
    <cfRule type="cellIs" dxfId="8030" priority="245" operator="lessThan">
      <formula>0</formula>
    </cfRule>
  </conditionalFormatting>
  <conditionalFormatting sqref="O390:P390">
    <cfRule type="cellIs" dxfId="8029" priority="250" operator="lessThan">
      <formula>0</formula>
    </cfRule>
  </conditionalFormatting>
  <conditionalFormatting sqref="O393:P393">
    <cfRule type="cellIs" dxfId="8028" priority="248" operator="lessThan">
      <formula>0</formula>
    </cfRule>
  </conditionalFormatting>
  <conditionalFormatting sqref="O378:P378">
    <cfRule type="cellIs" dxfId="8027" priority="260" operator="lessThan">
      <formula>0</formula>
    </cfRule>
  </conditionalFormatting>
  <conditionalFormatting sqref="O372:P372">
    <cfRule type="cellIs" dxfId="8026" priority="261" operator="lessThan">
      <formula>0</formula>
    </cfRule>
  </conditionalFormatting>
  <conditionalFormatting sqref="O384:P384">
    <cfRule type="cellIs" dxfId="8025" priority="259" operator="lessThan">
      <formula>0</formula>
    </cfRule>
  </conditionalFormatting>
  <conditionalFormatting sqref="O387:P387">
    <cfRule type="cellIs" dxfId="8024" priority="254" operator="lessThan">
      <formula>0</formula>
    </cfRule>
  </conditionalFormatting>
  <conditionalFormatting sqref="O387:P387">
    <cfRule type="cellIs" dxfId="8023" priority="253" operator="lessThan">
      <formula>0</formula>
    </cfRule>
  </conditionalFormatting>
  <conditionalFormatting sqref="O387:P387">
    <cfRule type="cellIs" dxfId="8022" priority="252" operator="lessThan">
      <formula>0</formula>
    </cfRule>
  </conditionalFormatting>
  <conditionalFormatting sqref="O387:P387">
    <cfRule type="cellIs" dxfId="8021" priority="251" operator="lessThan">
      <formula>0</formula>
    </cfRule>
  </conditionalFormatting>
  <conditionalFormatting sqref="O393:P393">
    <cfRule type="cellIs" dxfId="8020" priority="246" operator="lessThan">
      <formula>0</formula>
    </cfRule>
  </conditionalFormatting>
  <conditionalFormatting sqref="O393:P393">
    <cfRule type="cellIs" dxfId="8019" priority="249" operator="lessThan">
      <formula>0</formula>
    </cfRule>
  </conditionalFormatting>
  <conditionalFormatting sqref="O393:P393">
    <cfRule type="cellIs" dxfId="8018" priority="244" operator="lessThan">
      <formula>0</formula>
    </cfRule>
  </conditionalFormatting>
  <conditionalFormatting sqref="O393:P393">
    <cfRule type="cellIs" dxfId="8017" priority="247" operator="lessThan">
      <formula>0</formula>
    </cfRule>
  </conditionalFormatting>
  <conditionalFormatting sqref="O393:P393">
    <cfRule type="cellIs" dxfId="8016" priority="242" operator="lessThan">
      <formula>0</formula>
    </cfRule>
  </conditionalFormatting>
  <conditionalFormatting sqref="O393:P393">
    <cfRule type="cellIs" dxfId="8015" priority="243" operator="lessThan">
      <formula>0</formula>
    </cfRule>
  </conditionalFormatting>
  <conditionalFormatting sqref="O399:P399">
    <cfRule type="cellIs" dxfId="8014" priority="240" operator="lessThan">
      <formula>0</formula>
    </cfRule>
  </conditionalFormatting>
  <conditionalFormatting sqref="O396:P396">
    <cfRule type="cellIs" dxfId="8013" priority="241" operator="lessThan">
      <formula>0</formula>
    </cfRule>
  </conditionalFormatting>
  <conditionalFormatting sqref="O399:P399">
    <cfRule type="cellIs" dxfId="8012" priority="239" operator="lessThan">
      <formula>0</formula>
    </cfRule>
  </conditionalFormatting>
  <conditionalFormatting sqref="O399:P399">
    <cfRule type="cellIs" dxfId="8011" priority="238" operator="lessThan">
      <formula>0</formula>
    </cfRule>
  </conditionalFormatting>
  <conditionalFormatting sqref="O399:P399">
    <cfRule type="cellIs" dxfId="8010" priority="237" operator="lessThan">
      <formula>0</formula>
    </cfRule>
  </conditionalFormatting>
  <conditionalFormatting sqref="O399:P399">
    <cfRule type="cellIs" dxfId="8009" priority="236" operator="lessThan">
      <formula>0</formula>
    </cfRule>
  </conditionalFormatting>
  <conditionalFormatting sqref="O399:P399">
    <cfRule type="cellIs" dxfId="8008" priority="235" operator="lessThan">
      <formula>0</formula>
    </cfRule>
  </conditionalFormatting>
  <conditionalFormatting sqref="O399:P399">
    <cfRule type="cellIs" dxfId="8007" priority="234" operator="lessThan">
      <formula>0</formula>
    </cfRule>
  </conditionalFormatting>
  <conditionalFormatting sqref="O399:P399">
    <cfRule type="cellIs" dxfId="8006" priority="233" operator="lessThan">
      <formula>0</formula>
    </cfRule>
  </conditionalFormatting>
  <conditionalFormatting sqref="O402:P402">
    <cfRule type="cellIs" dxfId="8005" priority="232" operator="lessThan">
      <formula>0</formula>
    </cfRule>
  </conditionalFormatting>
  <conditionalFormatting sqref="O355:P355">
    <cfRule type="cellIs" dxfId="8004" priority="231" operator="lessThan">
      <formula>0</formula>
    </cfRule>
  </conditionalFormatting>
  <conditionalFormatting sqref="O361:P361">
    <cfRule type="cellIs" dxfId="8003" priority="230" operator="lessThan">
      <formula>0</formula>
    </cfRule>
  </conditionalFormatting>
  <conditionalFormatting sqref="O361:P361">
    <cfRule type="cellIs" dxfId="8002" priority="229" operator="lessThan">
      <formula>0</formula>
    </cfRule>
  </conditionalFormatting>
  <conditionalFormatting sqref="O367:P367">
    <cfRule type="cellIs" dxfId="8001" priority="228" operator="lessThan">
      <formula>0</formula>
    </cfRule>
  </conditionalFormatting>
  <conditionalFormatting sqref="O367:P367">
    <cfRule type="cellIs" dxfId="8000" priority="227" operator="lessThan">
      <formula>0</formula>
    </cfRule>
  </conditionalFormatting>
  <conditionalFormatting sqref="O373:P373">
    <cfRule type="cellIs" dxfId="7999" priority="226" operator="lessThan">
      <formula>0</formula>
    </cfRule>
  </conditionalFormatting>
  <conditionalFormatting sqref="O373:P373">
    <cfRule type="cellIs" dxfId="7998" priority="225" operator="lessThan">
      <formula>0</formula>
    </cfRule>
  </conditionalFormatting>
  <conditionalFormatting sqref="O379:P379">
    <cfRule type="cellIs" dxfId="7997" priority="224" operator="lessThan">
      <formula>0</formula>
    </cfRule>
  </conditionalFormatting>
  <conditionalFormatting sqref="O379:P379">
    <cfRule type="cellIs" dxfId="7996" priority="223" operator="lessThan">
      <formula>0</formula>
    </cfRule>
  </conditionalFormatting>
  <conditionalFormatting sqref="O385:P385">
    <cfRule type="cellIs" dxfId="7995" priority="222" operator="lessThan">
      <formula>0</formula>
    </cfRule>
  </conditionalFormatting>
  <conditionalFormatting sqref="O385:P385">
    <cfRule type="cellIs" dxfId="7994" priority="221" operator="lessThan">
      <formula>0</formula>
    </cfRule>
  </conditionalFormatting>
  <conditionalFormatting sqref="O391:P391">
    <cfRule type="cellIs" dxfId="7993" priority="220" operator="lessThan">
      <formula>0</formula>
    </cfRule>
  </conditionalFormatting>
  <conditionalFormatting sqref="O391:P391">
    <cfRule type="cellIs" dxfId="7992" priority="219" operator="lessThan">
      <formula>0</formula>
    </cfRule>
  </conditionalFormatting>
  <conditionalFormatting sqref="O397:P397">
    <cfRule type="cellIs" dxfId="7991" priority="218" operator="lessThan">
      <formula>0</formula>
    </cfRule>
  </conditionalFormatting>
  <conditionalFormatting sqref="O397:P397">
    <cfRule type="cellIs" dxfId="7990" priority="217" operator="lessThan">
      <formula>0</formula>
    </cfRule>
  </conditionalFormatting>
  <conditionalFormatting sqref="O405:P405">
    <cfRule type="cellIs" dxfId="7989" priority="216" operator="lessThan">
      <formula>0</formula>
    </cfRule>
  </conditionalFormatting>
  <conditionalFormatting sqref="O405:P405">
    <cfRule type="cellIs" dxfId="7988" priority="214" operator="lessThan">
      <formula>0</formula>
    </cfRule>
  </conditionalFormatting>
  <conditionalFormatting sqref="O405:P405">
    <cfRule type="cellIs" dxfId="7987" priority="213" operator="lessThan">
      <formula>0</formula>
    </cfRule>
  </conditionalFormatting>
  <conditionalFormatting sqref="O405:P405">
    <cfRule type="cellIs" dxfId="7986" priority="212" operator="lessThan">
      <formula>0</formula>
    </cfRule>
  </conditionalFormatting>
  <conditionalFormatting sqref="O405:P405">
    <cfRule type="cellIs" dxfId="7985" priority="211" operator="lessThan">
      <formula>0</formula>
    </cfRule>
  </conditionalFormatting>
  <conditionalFormatting sqref="O405:P405">
    <cfRule type="cellIs" dxfId="7984" priority="210" operator="lessThan">
      <formula>0</formula>
    </cfRule>
  </conditionalFormatting>
  <conditionalFormatting sqref="O405:P405">
    <cfRule type="cellIs" dxfId="7983" priority="209" operator="lessThan">
      <formula>0</formula>
    </cfRule>
  </conditionalFormatting>
  <conditionalFormatting sqref="O408:P408">
    <cfRule type="cellIs" dxfId="7982" priority="208" operator="lessThan">
      <formula>0</formula>
    </cfRule>
  </conditionalFormatting>
  <conditionalFormatting sqref="O409:P409">
    <cfRule type="cellIs" dxfId="7981" priority="207" operator="lessThan">
      <formula>0</formula>
    </cfRule>
  </conditionalFormatting>
  <conditionalFormatting sqref="O409:P409">
    <cfRule type="cellIs" dxfId="7980" priority="206" operator="lessThan">
      <formula>0</formula>
    </cfRule>
  </conditionalFormatting>
  <conditionalFormatting sqref="O411:P411">
    <cfRule type="cellIs" dxfId="7979" priority="205" operator="lessThan">
      <formula>0</formula>
    </cfRule>
  </conditionalFormatting>
  <conditionalFormatting sqref="O411:P411">
    <cfRule type="cellIs" dxfId="7978" priority="204" operator="lessThan">
      <formula>0</formula>
    </cfRule>
  </conditionalFormatting>
  <conditionalFormatting sqref="O411:P411">
    <cfRule type="cellIs" dxfId="7977" priority="203" operator="lessThan">
      <formula>0</formula>
    </cfRule>
  </conditionalFormatting>
  <conditionalFormatting sqref="O411:P411">
    <cfRule type="cellIs" dxfId="7976" priority="202" operator="lessThan">
      <formula>0</formula>
    </cfRule>
  </conditionalFormatting>
  <conditionalFormatting sqref="O411:P411">
    <cfRule type="cellIs" dxfId="7975" priority="201" operator="lessThan">
      <formula>0</formula>
    </cfRule>
  </conditionalFormatting>
  <conditionalFormatting sqref="O411:P411">
    <cfRule type="cellIs" dxfId="7974" priority="200" operator="lessThan">
      <formula>0</formula>
    </cfRule>
  </conditionalFormatting>
  <conditionalFormatting sqref="O411:P411">
    <cfRule type="cellIs" dxfId="7973" priority="199" operator="lessThan">
      <formula>0</formula>
    </cfRule>
  </conditionalFormatting>
  <conditionalFormatting sqref="O411:P411">
    <cfRule type="cellIs" dxfId="7972" priority="198" operator="lessThan">
      <formula>0</formula>
    </cfRule>
  </conditionalFormatting>
  <conditionalFormatting sqref="O414:P414">
    <cfRule type="cellIs" dxfId="7971" priority="197" operator="lessThan">
      <formula>0</formula>
    </cfRule>
  </conditionalFormatting>
  <conditionalFormatting sqref="O415:P415">
    <cfRule type="cellIs" dxfId="7970" priority="196" operator="lessThan">
      <formula>0</formula>
    </cfRule>
  </conditionalFormatting>
  <conditionalFormatting sqref="O415:P415">
    <cfRule type="cellIs" dxfId="7969" priority="195" operator="lessThan">
      <formula>0</formula>
    </cfRule>
  </conditionalFormatting>
  <conditionalFormatting sqref="O417:P417">
    <cfRule type="cellIs" dxfId="7968" priority="194" operator="lessThan">
      <formula>0</formula>
    </cfRule>
  </conditionalFormatting>
  <conditionalFormatting sqref="O417:P417">
    <cfRule type="cellIs" dxfId="7967" priority="193" operator="lessThan">
      <formula>0</formula>
    </cfRule>
  </conditionalFormatting>
  <conditionalFormatting sqref="O417:P417">
    <cfRule type="cellIs" dxfId="7966" priority="192" operator="lessThan">
      <formula>0</formula>
    </cfRule>
  </conditionalFormatting>
  <conditionalFormatting sqref="O417:P417">
    <cfRule type="cellIs" dxfId="7965" priority="191" operator="lessThan">
      <formula>0</formula>
    </cfRule>
  </conditionalFormatting>
  <conditionalFormatting sqref="O417:P417">
    <cfRule type="cellIs" dxfId="7964" priority="190" operator="lessThan">
      <formula>0</formula>
    </cfRule>
  </conditionalFormatting>
  <conditionalFormatting sqref="O417:P417">
    <cfRule type="cellIs" dxfId="7963" priority="189" operator="lessThan">
      <formula>0</formula>
    </cfRule>
  </conditionalFormatting>
  <conditionalFormatting sqref="O417:P417">
    <cfRule type="cellIs" dxfId="7962" priority="188" operator="lessThan">
      <formula>0</formula>
    </cfRule>
  </conditionalFormatting>
  <conditionalFormatting sqref="O417:P417">
    <cfRule type="cellIs" dxfId="7961" priority="187" operator="lessThan">
      <formula>0</formula>
    </cfRule>
  </conditionalFormatting>
  <conditionalFormatting sqref="O420:P420">
    <cfRule type="cellIs" dxfId="7960" priority="186" operator="lessThan">
      <formula>0</formula>
    </cfRule>
  </conditionalFormatting>
  <conditionalFormatting sqref="O421:P421">
    <cfRule type="cellIs" dxfId="7959" priority="185" operator="lessThan">
      <formula>0</formula>
    </cfRule>
  </conditionalFormatting>
  <conditionalFormatting sqref="O421:P421">
    <cfRule type="cellIs" dxfId="7958" priority="184" operator="lessThan">
      <formula>0</formula>
    </cfRule>
  </conditionalFormatting>
  <conditionalFormatting sqref="O423:P423">
    <cfRule type="cellIs" dxfId="7957" priority="183" operator="lessThan">
      <formula>0</formula>
    </cfRule>
  </conditionalFormatting>
  <conditionalFormatting sqref="O423:P423">
    <cfRule type="cellIs" dxfId="7956" priority="182" operator="lessThan">
      <formula>0</formula>
    </cfRule>
  </conditionalFormatting>
  <conditionalFormatting sqref="O423:P423">
    <cfRule type="cellIs" dxfId="7955" priority="181" operator="lessThan">
      <formula>0</formula>
    </cfRule>
  </conditionalFormatting>
  <conditionalFormatting sqref="O423:P423">
    <cfRule type="cellIs" dxfId="7954" priority="180" operator="lessThan">
      <formula>0</formula>
    </cfRule>
  </conditionalFormatting>
  <conditionalFormatting sqref="O423:P423">
    <cfRule type="cellIs" dxfId="7953" priority="179" operator="lessThan">
      <formula>0</formula>
    </cfRule>
  </conditionalFormatting>
  <conditionalFormatting sqref="O423:P423">
    <cfRule type="cellIs" dxfId="7952" priority="178" operator="lessThan">
      <formula>0</formula>
    </cfRule>
  </conditionalFormatting>
  <conditionalFormatting sqref="O423:P423">
    <cfRule type="cellIs" dxfId="7951" priority="177" operator="lessThan">
      <formula>0</formula>
    </cfRule>
  </conditionalFormatting>
  <conditionalFormatting sqref="O423:P423">
    <cfRule type="cellIs" dxfId="7950" priority="176" operator="lessThan">
      <formula>0</formula>
    </cfRule>
  </conditionalFormatting>
  <conditionalFormatting sqref="O426:P426">
    <cfRule type="cellIs" dxfId="7949" priority="175" operator="lessThan">
      <formula>0</formula>
    </cfRule>
  </conditionalFormatting>
  <conditionalFormatting sqref="O427:P427">
    <cfRule type="cellIs" dxfId="7948" priority="174" operator="lessThan">
      <formula>0</formula>
    </cfRule>
  </conditionalFormatting>
  <conditionalFormatting sqref="O427:P427">
    <cfRule type="cellIs" dxfId="7947" priority="173" operator="lessThan">
      <formula>0</formula>
    </cfRule>
  </conditionalFormatting>
  <conditionalFormatting sqref="O429:P429">
    <cfRule type="cellIs" dxfId="7946" priority="172" operator="lessThan">
      <formula>0</formula>
    </cfRule>
  </conditionalFormatting>
  <conditionalFormatting sqref="O429:P429">
    <cfRule type="cellIs" dxfId="7945" priority="171" operator="lessThan">
      <formula>0</formula>
    </cfRule>
  </conditionalFormatting>
  <conditionalFormatting sqref="O429:P429">
    <cfRule type="cellIs" dxfId="7944" priority="170" operator="lessThan">
      <formula>0</formula>
    </cfRule>
  </conditionalFormatting>
  <conditionalFormatting sqref="O429:P429">
    <cfRule type="cellIs" dxfId="7943" priority="169" operator="lessThan">
      <formula>0</formula>
    </cfRule>
  </conditionalFormatting>
  <conditionalFormatting sqref="O429:P429">
    <cfRule type="cellIs" dxfId="7942" priority="168" operator="lessThan">
      <formula>0</formula>
    </cfRule>
  </conditionalFormatting>
  <conditionalFormatting sqref="O429:P429">
    <cfRule type="cellIs" dxfId="7941" priority="167" operator="lessThan">
      <formula>0</formula>
    </cfRule>
  </conditionalFormatting>
  <conditionalFormatting sqref="O429:P429">
    <cfRule type="cellIs" dxfId="7940" priority="166" operator="lessThan">
      <formula>0</formula>
    </cfRule>
  </conditionalFormatting>
  <conditionalFormatting sqref="O429:P429">
    <cfRule type="cellIs" dxfId="7939" priority="165" operator="lessThan">
      <formula>0</formula>
    </cfRule>
  </conditionalFormatting>
  <conditionalFormatting sqref="O432:P432">
    <cfRule type="cellIs" dxfId="7938" priority="164" operator="lessThan">
      <formula>0</formula>
    </cfRule>
  </conditionalFormatting>
  <conditionalFormatting sqref="O435:P435">
    <cfRule type="cellIs" dxfId="7937" priority="163" operator="lessThan">
      <formula>0</formula>
    </cfRule>
  </conditionalFormatting>
  <conditionalFormatting sqref="O435:P435">
    <cfRule type="cellIs" dxfId="7936" priority="162" operator="lessThan">
      <formula>0</formula>
    </cfRule>
  </conditionalFormatting>
  <conditionalFormatting sqref="O435:P435">
    <cfRule type="cellIs" dxfId="7935" priority="161" operator="lessThan">
      <formula>0</formula>
    </cfRule>
  </conditionalFormatting>
  <conditionalFormatting sqref="O435:P435">
    <cfRule type="cellIs" dxfId="7934" priority="160" operator="lessThan">
      <formula>0</formula>
    </cfRule>
  </conditionalFormatting>
  <conditionalFormatting sqref="O435:P435">
    <cfRule type="cellIs" dxfId="7933" priority="159" operator="lessThan">
      <formula>0</formula>
    </cfRule>
  </conditionalFormatting>
  <conditionalFormatting sqref="O435:P435">
    <cfRule type="cellIs" dxfId="7932" priority="158" operator="lessThan">
      <formula>0</formula>
    </cfRule>
  </conditionalFormatting>
  <conditionalFormatting sqref="O435:P435">
    <cfRule type="cellIs" dxfId="7931" priority="157" operator="lessThan">
      <formula>0</formula>
    </cfRule>
  </conditionalFormatting>
  <conditionalFormatting sqref="O435:P435">
    <cfRule type="cellIs" dxfId="7930" priority="156" operator="lessThan">
      <formula>0</formula>
    </cfRule>
  </conditionalFormatting>
  <conditionalFormatting sqref="O438:P438">
    <cfRule type="cellIs" dxfId="7929" priority="155" operator="lessThan">
      <formula>0</formula>
    </cfRule>
  </conditionalFormatting>
  <conditionalFormatting sqref="O439:P439">
    <cfRule type="cellIs" dxfId="7928" priority="154" operator="lessThan">
      <formula>0</formula>
    </cfRule>
  </conditionalFormatting>
  <conditionalFormatting sqref="O439:P439">
    <cfRule type="cellIs" dxfId="7927" priority="153" operator="lessThan">
      <formula>0</formula>
    </cfRule>
  </conditionalFormatting>
  <conditionalFormatting sqref="O441:P441">
    <cfRule type="cellIs" dxfId="7926" priority="152" operator="lessThan">
      <formula>0</formula>
    </cfRule>
  </conditionalFormatting>
  <conditionalFormatting sqref="O441:P441">
    <cfRule type="cellIs" dxfId="7925" priority="151" operator="lessThan">
      <formula>0</formula>
    </cfRule>
  </conditionalFormatting>
  <conditionalFormatting sqref="O441:P441">
    <cfRule type="cellIs" dxfId="7924" priority="150" operator="lessThan">
      <formula>0</formula>
    </cfRule>
  </conditionalFormatting>
  <conditionalFormatting sqref="O441:P441">
    <cfRule type="cellIs" dxfId="7923" priority="149" operator="lessThan">
      <formula>0</formula>
    </cfRule>
  </conditionalFormatting>
  <conditionalFormatting sqref="O441:P441">
    <cfRule type="cellIs" dxfId="7922" priority="148" operator="lessThan">
      <formula>0</formula>
    </cfRule>
  </conditionalFormatting>
  <conditionalFormatting sqref="O441:P441">
    <cfRule type="cellIs" dxfId="7921" priority="147" operator="lessThan">
      <formula>0</formula>
    </cfRule>
  </conditionalFormatting>
  <conditionalFormatting sqref="O441:P441">
    <cfRule type="cellIs" dxfId="7920" priority="146" operator="lessThan">
      <formula>0</formula>
    </cfRule>
  </conditionalFormatting>
  <conditionalFormatting sqref="O441:P441">
    <cfRule type="cellIs" dxfId="7919" priority="145" operator="lessThan">
      <formula>0</formula>
    </cfRule>
  </conditionalFormatting>
  <conditionalFormatting sqref="O444:P444">
    <cfRule type="cellIs" dxfId="7918" priority="144" operator="lessThan">
      <formula>0</formula>
    </cfRule>
  </conditionalFormatting>
  <conditionalFormatting sqref="O445:P445">
    <cfRule type="cellIs" dxfId="7917" priority="143" operator="lessThan">
      <formula>0</formula>
    </cfRule>
  </conditionalFormatting>
  <conditionalFormatting sqref="O445:P445">
    <cfRule type="cellIs" dxfId="7916" priority="142" operator="lessThan">
      <formula>0</formula>
    </cfRule>
  </conditionalFormatting>
  <conditionalFormatting sqref="O448:P448">
    <cfRule type="cellIs" dxfId="7915" priority="141" operator="lessThan">
      <formula>0</formula>
    </cfRule>
  </conditionalFormatting>
  <conditionalFormatting sqref="O448:P448">
    <cfRule type="cellIs" dxfId="7914" priority="140" operator="lessThan">
      <formula>0</formula>
    </cfRule>
  </conditionalFormatting>
  <conditionalFormatting sqref="O448:P448">
    <cfRule type="cellIs" dxfId="7913" priority="139" operator="lessThan">
      <formula>0</formula>
    </cfRule>
  </conditionalFormatting>
  <conditionalFormatting sqref="O448:P448">
    <cfRule type="cellIs" dxfId="7912" priority="138" operator="lessThan">
      <formula>0</formula>
    </cfRule>
  </conditionalFormatting>
  <conditionalFormatting sqref="O448:P448">
    <cfRule type="cellIs" dxfId="7911" priority="137" operator="lessThan">
      <formula>0</formula>
    </cfRule>
  </conditionalFormatting>
  <conditionalFormatting sqref="O448:P448">
    <cfRule type="cellIs" dxfId="7910" priority="136" operator="lessThan">
      <formula>0</formula>
    </cfRule>
  </conditionalFormatting>
  <conditionalFormatting sqref="O448:P448">
    <cfRule type="cellIs" dxfId="7909" priority="135" operator="lessThan">
      <formula>0</formula>
    </cfRule>
  </conditionalFormatting>
  <conditionalFormatting sqref="O448:P448">
    <cfRule type="cellIs" dxfId="7908" priority="134" operator="lessThan">
      <formula>0</formula>
    </cfRule>
  </conditionalFormatting>
  <conditionalFormatting sqref="O451:P451">
    <cfRule type="cellIs" dxfId="7907" priority="133" operator="lessThan">
      <formula>0</formula>
    </cfRule>
  </conditionalFormatting>
  <conditionalFormatting sqref="O452:P452">
    <cfRule type="cellIs" dxfId="7906" priority="132" operator="lessThan">
      <formula>0</formula>
    </cfRule>
  </conditionalFormatting>
  <conditionalFormatting sqref="O452:P452">
    <cfRule type="cellIs" dxfId="7905" priority="131" operator="lessThan">
      <formula>0</formula>
    </cfRule>
  </conditionalFormatting>
  <conditionalFormatting sqref="O454:P454">
    <cfRule type="cellIs" dxfId="7904" priority="130" operator="lessThan">
      <formula>0</formula>
    </cfRule>
  </conditionalFormatting>
  <conditionalFormatting sqref="O454:P454">
    <cfRule type="cellIs" dxfId="7903" priority="129" operator="lessThan">
      <formula>0</formula>
    </cfRule>
  </conditionalFormatting>
  <conditionalFormatting sqref="O454:P454">
    <cfRule type="cellIs" dxfId="7902" priority="128" operator="lessThan">
      <formula>0</formula>
    </cfRule>
  </conditionalFormatting>
  <conditionalFormatting sqref="O454:P454">
    <cfRule type="cellIs" dxfId="7901" priority="127" operator="lessThan">
      <formula>0</formula>
    </cfRule>
  </conditionalFormatting>
  <conditionalFormatting sqref="O454:P454">
    <cfRule type="cellIs" dxfId="7900" priority="126" operator="lessThan">
      <formula>0</formula>
    </cfRule>
  </conditionalFormatting>
  <conditionalFormatting sqref="O454:P454">
    <cfRule type="cellIs" dxfId="7899" priority="125" operator="lessThan">
      <formula>0</formula>
    </cfRule>
  </conditionalFormatting>
  <conditionalFormatting sqref="O454:P454">
    <cfRule type="cellIs" dxfId="7898" priority="124" operator="lessThan">
      <formula>0</formula>
    </cfRule>
  </conditionalFormatting>
  <conditionalFormatting sqref="O454:P454">
    <cfRule type="cellIs" dxfId="7897" priority="123" operator="lessThan">
      <formula>0</formula>
    </cfRule>
  </conditionalFormatting>
  <conditionalFormatting sqref="O457:P457">
    <cfRule type="cellIs" dxfId="7896" priority="122" operator="lessThan">
      <formula>0</formula>
    </cfRule>
  </conditionalFormatting>
  <conditionalFormatting sqref="O458:P458">
    <cfRule type="cellIs" dxfId="7895" priority="121" operator="lessThan">
      <formula>0</formula>
    </cfRule>
  </conditionalFormatting>
  <conditionalFormatting sqref="O458:P458">
    <cfRule type="cellIs" dxfId="7894" priority="120" operator="lessThan">
      <formula>0</formula>
    </cfRule>
  </conditionalFormatting>
  <conditionalFormatting sqref="O461:P464">
    <cfRule type="cellIs" dxfId="7893" priority="119" operator="lessThan">
      <formula>0</formula>
    </cfRule>
  </conditionalFormatting>
  <conditionalFormatting sqref="O461:P464">
    <cfRule type="expression" dxfId="7892" priority="117">
      <formula>O461/N461&gt;1</formula>
    </cfRule>
    <cfRule type="expression" dxfId="7891" priority="118">
      <formula>O461/N461&lt;1</formula>
    </cfRule>
  </conditionalFormatting>
  <conditionalFormatting sqref="O552:P552 O560:P560 O575:P575 O589:P589">
    <cfRule type="expression" dxfId="7890" priority="115">
      <formula>O552/#REF!&gt;1</formula>
    </cfRule>
    <cfRule type="expression" dxfId="7889" priority="116">
      <formula>O552/#REF!&lt;1</formula>
    </cfRule>
  </conditionalFormatting>
  <conditionalFormatting sqref="O512:P512">
    <cfRule type="cellIs" dxfId="7888" priority="114" operator="lessThan">
      <formula>0</formula>
    </cfRule>
  </conditionalFormatting>
  <conditionalFormatting sqref="O512:P512">
    <cfRule type="expression" dxfId="7887" priority="112">
      <formula>O512/N512&gt;1</formula>
    </cfRule>
    <cfRule type="expression" dxfId="7886" priority="113">
      <formula>O512/N512&lt;1</formula>
    </cfRule>
  </conditionalFormatting>
  <conditionalFormatting sqref="O596:P596">
    <cfRule type="cellIs" dxfId="7885" priority="111" operator="lessThan">
      <formula>0</formula>
    </cfRule>
  </conditionalFormatting>
  <conditionalFormatting sqref="O600:P600">
    <cfRule type="cellIs" dxfId="7884" priority="110" operator="lessThan">
      <formula>0</formula>
    </cfRule>
  </conditionalFormatting>
  <conditionalFormatting sqref="O600:P600">
    <cfRule type="cellIs" dxfId="7883" priority="109" operator="lessThan">
      <formula>0</formula>
    </cfRule>
  </conditionalFormatting>
  <conditionalFormatting sqref="O710:P710">
    <cfRule type="cellIs" dxfId="7882" priority="108" operator="lessThan">
      <formula>0</formula>
    </cfRule>
  </conditionalFormatting>
  <conditionalFormatting sqref="O654:P654 O651:P651 O648:P649 O632:P634">
    <cfRule type="expression" dxfId="7881" priority="95">
      <formula>O632/N632&gt;1</formula>
    </cfRule>
    <cfRule type="expression" dxfId="7880" priority="96">
      <formula>O632/N632&lt;1</formula>
    </cfRule>
  </conditionalFormatting>
  <conditionalFormatting sqref="O507:P510">
    <cfRule type="cellIs" dxfId="7879" priority="107" operator="lessThan">
      <formula>0</formula>
    </cfRule>
  </conditionalFormatting>
  <conditionalFormatting sqref="O507:P510">
    <cfRule type="expression" dxfId="7878" priority="105">
      <formula>O507/N507&gt;1</formula>
    </cfRule>
    <cfRule type="expression" dxfId="7877" priority="106">
      <formula>O507/N507&lt;1</formula>
    </cfRule>
  </conditionalFormatting>
  <conditionalFormatting sqref="O588:P588 O574:P574 O559:P559 O551:P551">
    <cfRule type="cellIs" dxfId="7876" priority="104" operator="lessThan">
      <formula>0</formula>
    </cfRule>
  </conditionalFormatting>
  <conditionalFormatting sqref="O584:P587 O570:P573 O555:P558 O547:P550">
    <cfRule type="cellIs" dxfId="7875" priority="103" operator="lessThan">
      <formula>0</formula>
    </cfRule>
  </conditionalFormatting>
  <conditionalFormatting sqref="O584:P587 O570:P573 O555:P558 O547:P550">
    <cfRule type="expression" dxfId="7874" priority="101">
      <formula>O547/N547&gt;1</formula>
    </cfRule>
    <cfRule type="expression" dxfId="7873" priority="102">
      <formula>O547/N547&lt;1</formula>
    </cfRule>
  </conditionalFormatting>
  <conditionalFormatting sqref="O588:P588 O574:P574 O559:P559 O551:P551">
    <cfRule type="cellIs" dxfId="7872" priority="100" operator="lessThan">
      <formula>0</formula>
    </cfRule>
  </conditionalFormatting>
  <conditionalFormatting sqref="O588:P588 O574:P574 O559:P559 O551:P551">
    <cfRule type="expression" dxfId="7871" priority="98">
      <formula>O551/N551&gt;1</formula>
    </cfRule>
    <cfRule type="expression" dxfId="7870" priority="99">
      <formula>O551/N551&lt;1</formula>
    </cfRule>
  </conditionalFormatting>
  <conditionalFormatting sqref="O654:P654 O651:P651 O648:P649 O632:P634">
    <cfRule type="cellIs" dxfId="7869" priority="97" operator="lessThan">
      <formula>0</formula>
    </cfRule>
  </conditionalFormatting>
  <conditionalFormatting sqref="O504:P504">
    <cfRule type="expression" dxfId="7868" priority="292">
      <formula>O504/#REF!&gt;1</formula>
    </cfRule>
    <cfRule type="expression" dxfId="7867" priority="293">
      <formula>O504/#REF!&lt;1</formula>
    </cfRule>
  </conditionalFormatting>
  <conditionalFormatting sqref="O465:P465">
    <cfRule type="cellIs" dxfId="7866" priority="94" operator="lessThan">
      <formula>0</formula>
    </cfRule>
  </conditionalFormatting>
  <conditionalFormatting sqref="O465:P465">
    <cfRule type="expression" dxfId="7865" priority="92">
      <formula>O465/N465&gt;1</formula>
    </cfRule>
    <cfRule type="expression" dxfId="7864" priority="93">
      <formula>O465/N465&lt;1</formula>
    </cfRule>
  </conditionalFormatting>
  <conditionalFormatting sqref="O511:P511">
    <cfRule type="cellIs" dxfId="7863" priority="91" operator="lessThan">
      <formula>0</formula>
    </cfRule>
  </conditionalFormatting>
  <conditionalFormatting sqref="O511:P511">
    <cfRule type="expression" dxfId="7862" priority="89">
      <formula>O511/N511&gt;1</formula>
    </cfRule>
    <cfRule type="expression" dxfId="7861" priority="90">
      <formula>O511/N511&lt;1</formula>
    </cfRule>
  </conditionalFormatting>
  <conditionalFormatting sqref="O568:P568">
    <cfRule type="cellIs" dxfId="7860" priority="79" operator="lessThan">
      <formula>0</formula>
    </cfRule>
  </conditionalFormatting>
  <conditionalFormatting sqref="O603:P603">
    <cfRule type="expression" dxfId="7859" priority="53">
      <formula>O603/N603&gt;1</formula>
    </cfRule>
    <cfRule type="expression" dxfId="7858" priority="54">
      <formula>O603/N603&lt;1</formula>
    </cfRule>
  </conditionalFormatting>
  <conditionalFormatting sqref="O552:P552">
    <cfRule type="cellIs" dxfId="7857" priority="76" operator="lessThan">
      <formula>0</formula>
    </cfRule>
  </conditionalFormatting>
  <conditionalFormatting sqref="O552:P552">
    <cfRule type="expression" dxfId="7856" priority="74">
      <formula>O552/N552&gt;1</formula>
    </cfRule>
    <cfRule type="expression" dxfId="7855" priority="75">
      <formula>O552/N552&lt;1</formula>
    </cfRule>
  </conditionalFormatting>
  <conditionalFormatting sqref="O560:P560">
    <cfRule type="cellIs" dxfId="7854" priority="73" operator="lessThan">
      <formula>0</formula>
    </cfRule>
  </conditionalFormatting>
  <conditionalFormatting sqref="O560:P560">
    <cfRule type="expression" dxfId="7853" priority="71">
      <formula>O560/N560&gt;1</formula>
    </cfRule>
    <cfRule type="expression" dxfId="7852" priority="72">
      <formula>O560/N560&lt;1</formula>
    </cfRule>
  </conditionalFormatting>
  <conditionalFormatting sqref="O575:P575">
    <cfRule type="cellIs" dxfId="7851" priority="70" operator="lessThan">
      <formula>0</formula>
    </cfRule>
  </conditionalFormatting>
  <conditionalFormatting sqref="O575:P575">
    <cfRule type="expression" dxfId="7850" priority="68">
      <formula>O575/N575&gt;1</formula>
    </cfRule>
    <cfRule type="expression" dxfId="7849" priority="69">
      <formula>O575/N575&lt;1</formula>
    </cfRule>
  </conditionalFormatting>
  <conditionalFormatting sqref="O589:P589">
    <cfRule type="cellIs" dxfId="7848" priority="67" operator="lessThan">
      <formula>0</formula>
    </cfRule>
  </conditionalFormatting>
  <conditionalFormatting sqref="O589:P589">
    <cfRule type="expression" dxfId="7847" priority="65">
      <formula>O589/N589&gt;1</formula>
    </cfRule>
    <cfRule type="expression" dxfId="7846" priority="66">
      <formula>O589/N589&lt;1</formula>
    </cfRule>
  </conditionalFormatting>
  <conditionalFormatting sqref="O521:P521">
    <cfRule type="cellIs" dxfId="7845" priority="88" operator="lessThan">
      <formula>0</formula>
    </cfRule>
  </conditionalFormatting>
  <conditionalFormatting sqref="O521:P521">
    <cfRule type="expression" dxfId="7844" priority="86">
      <formula>O521/N521&gt;1</formula>
    </cfRule>
    <cfRule type="expression" dxfId="7843" priority="87">
      <formula>O521/N521&lt;1</formula>
    </cfRule>
  </conditionalFormatting>
  <conditionalFormatting sqref="O529:P529">
    <cfRule type="cellIs" dxfId="7842" priority="85" operator="lessThan">
      <formula>0</formula>
    </cfRule>
  </conditionalFormatting>
  <conditionalFormatting sqref="O529:P529">
    <cfRule type="expression" dxfId="7841" priority="83">
      <formula>O529/N529&gt;1</formula>
    </cfRule>
    <cfRule type="expression" dxfId="7840" priority="84">
      <formula>O529/N529&lt;1</formula>
    </cfRule>
  </conditionalFormatting>
  <conditionalFormatting sqref="O582:P582">
    <cfRule type="expression" dxfId="7839" priority="62">
      <formula>O582/N582&gt;1</formula>
    </cfRule>
    <cfRule type="expression" dxfId="7838" priority="63">
      <formula>O582/N582&lt;1</formula>
    </cfRule>
  </conditionalFormatting>
  <conditionalFormatting sqref="O537:P537">
    <cfRule type="cellIs" dxfId="7837" priority="82" operator="lessThan">
      <formula>0</formula>
    </cfRule>
  </conditionalFormatting>
  <conditionalFormatting sqref="O537:P537">
    <cfRule type="expression" dxfId="7836" priority="80">
      <formula>O537/N537&gt;1</formula>
    </cfRule>
    <cfRule type="expression" dxfId="7835" priority="81">
      <formula>O537/N537&lt;1</formula>
    </cfRule>
  </conditionalFormatting>
  <conditionalFormatting sqref="O641:P645 B636:P637">
    <cfRule type="cellIs" dxfId="7834" priority="61" operator="lessThan">
      <formula>0</formula>
    </cfRule>
  </conditionalFormatting>
  <conditionalFormatting sqref="O568:P568">
    <cfRule type="expression" dxfId="7833" priority="77">
      <formula>O568/N568&gt;1</formula>
    </cfRule>
    <cfRule type="expression" dxfId="7832" priority="78">
      <formula>O568/N568&lt;1</formula>
    </cfRule>
  </conditionalFormatting>
  <conditionalFormatting sqref="O597:P597">
    <cfRule type="cellIs" dxfId="7831" priority="60" operator="lessThan">
      <formula>0</formula>
    </cfRule>
  </conditionalFormatting>
  <conditionalFormatting sqref="O608:P608">
    <cfRule type="expression" dxfId="7830" priority="48">
      <formula>O608/N608&gt;1</formula>
    </cfRule>
    <cfRule type="expression" dxfId="7829" priority="49">
      <formula>O608/N608&lt;1</formula>
    </cfRule>
  </conditionalFormatting>
  <conditionalFormatting sqref="O582:P582">
    <cfRule type="cellIs" dxfId="7828" priority="64" operator="lessThan">
      <formula>0</formula>
    </cfRule>
  </conditionalFormatting>
  <conditionalFormatting sqref="O597:P597">
    <cfRule type="expression" dxfId="7827" priority="58">
      <formula>O597/N597&gt;1</formula>
    </cfRule>
    <cfRule type="expression" dxfId="7826" priority="59">
      <formula>O597/N597&lt;1</formula>
    </cfRule>
  </conditionalFormatting>
  <conditionalFormatting sqref="O676:P679">
    <cfRule type="cellIs" dxfId="7825" priority="47" operator="lessThan">
      <formula>0</formula>
    </cfRule>
  </conditionalFormatting>
  <conditionalFormatting sqref="O678:P678">
    <cfRule type="cellIs" dxfId="7824" priority="46" operator="lessThan">
      <formula>0</formula>
    </cfRule>
  </conditionalFormatting>
  <conditionalFormatting sqref="O680:P683">
    <cfRule type="cellIs" dxfId="7823" priority="45" operator="lessThan">
      <formula>0</formula>
    </cfRule>
  </conditionalFormatting>
  <conditionalFormatting sqref="O682:P682">
    <cfRule type="cellIs" dxfId="7822" priority="44" operator="lessThan">
      <formula>0</formula>
    </cfRule>
  </conditionalFormatting>
  <conditionalFormatting sqref="O684:P687">
    <cfRule type="cellIs" dxfId="7821" priority="43" operator="lessThan">
      <formula>0</formula>
    </cfRule>
  </conditionalFormatting>
  <conditionalFormatting sqref="O686:P686">
    <cfRule type="cellIs" dxfId="7820" priority="42" operator="lessThan">
      <formula>0</formula>
    </cfRule>
  </conditionalFormatting>
  <conditionalFormatting sqref="O688:P691">
    <cfRule type="cellIs" dxfId="7819" priority="41" operator="lessThan">
      <formula>0</formula>
    </cfRule>
  </conditionalFormatting>
  <conditionalFormatting sqref="O690:P690">
    <cfRule type="cellIs" dxfId="7818" priority="40" operator="lessThan">
      <formula>0</formula>
    </cfRule>
  </conditionalFormatting>
  <conditionalFormatting sqref="O692:P693 O695:P695">
    <cfRule type="cellIs" dxfId="7817" priority="39" operator="lessThan">
      <formula>0</formula>
    </cfRule>
  </conditionalFormatting>
  <conditionalFormatting sqref="O696:P699">
    <cfRule type="cellIs" dxfId="7816" priority="38" operator="lessThan">
      <formula>0</formula>
    </cfRule>
  </conditionalFormatting>
  <conditionalFormatting sqref="O698:P698">
    <cfRule type="cellIs" dxfId="7815" priority="37" operator="lessThan">
      <formula>0</formula>
    </cfRule>
  </conditionalFormatting>
  <conditionalFormatting sqref="O700:P703">
    <cfRule type="cellIs" dxfId="7814" priority="36" operator="lessThan">
      <formula>0</formula>
    </cfRule>
  </conditionalFormatting>
  <conditionalFormatting sqref="O702:P702">
    <cfRule type="cellIs" dxfId="7813" priority="35" operator="lessThan">
      <formula>0</formula>
    </cfRule>
  </conditionalFormatting>
  <conditionalFormatting sqref="O704:P707">
    <cfRule type="cellIs" dxfId="7812" priority="34" operator="lessThan">
      <formula>0</formula>
    </cfRule>
  </conditionalFormatting>
  <conditionalFormatting sqref="O706:P706">
    <cfRule type="cellIs" dxfId="7811" priority="33" operator="lessThan">
      <formula>0</formula>
    </cfRule>
  </conditionalFormatting>
  <conditionalFormatting sqref="O712:P715">
    <cfRule type="cellIs" dxfId="7810" priority="32" operator="lessThan">
      <formula>0</formula>
    </cfRule>
  </conditionalFormatting>
  <conditionalFormatting sqref="O714:P714">
    <cfRule type="cellIs" dxfId="7809" priority="31" operator="lessThan">
      <formula>0</formula>
    </cfRule>
  </conditionalFormatting>
  <conditionalFormatting sqref="O716:P719">
    <cfRule type="cellIs" dxfId="7808" priority="30" operator="lessThan">
      <formula>0</formula>
    </cfRule>
  </conditionalFormatting>
  <conditionalFormatting sqref="O718:P718">
    <cfRule type="cellIs" dxfId="7807" priority="29" operator="lessThan">
      <formula>0</formula>
    </cfRule>
  </conditionalFormatting>
  <conditionalFormatting sqref="O466:P466">
    <cfRule type="cellIs" dxfId="7806" priority="28" operator="lessThan">
      <formula>0</formula>
    </cfRule>
  </conditionalFormatting>
  <conditionalFormatting sqref="O505:P505">
    <cfRule type="cellIs" dxfId="7805" priority="27" operator="lessThan">
      <formula>0</formula>
    </cfRule>
  </conditionalFormatting>
  <conditionalFormatting sqref="O513:P513">
    <cfRule type="cellIs" dxfId="7804" priority="26" operator="lessThan">
      <formula>0</formula>
    </cfRule>
  </conditionalFormatting>
  <conditionalFormatting sqref="O522:P522">
    <cfRule type="cellIs" dxfId="7803" priority="25" operator="lessThan">
      <formula>0</formula>
    </cfRule>
  </conditionalFormatting>
  <conditionalFormatting sqref="O530:P530">
    <cfRule type="cellIs" dxfId="7802" priority="24" operator="lessThan">
      <formula>0</formula>
    </cfRule>
  </conditionalFormatting>
  <conditionalFormatting sqref="O538:P538">
    <cfRule type="cellIs" dxfId="7801" priority="23" operator="lessThan">
      <formula>0</formula>
    </cfRule>
  </conditionalFormatting>
  <conditionalFormatting sqref="O553:P553">
    <cfRule type="cellIs" dxfId="7800" priority="22" operator="lessThan">
      <formula>0</formula>
    </cfRule>
  </conditionalFormatting>
  <conditionalFormatting sqref="O561:P561">
    <cfRule type="cellIs" dxfId="7799" priority="21" operator="lessThan">
      <formula>0</formula>
    </cfRule>
  </conditionalFormatting>
  <conditionalFormatting sqref="O590:P590">
    <cfRule type="cellIs" dxfId="7798" priority="20" operator="lessThan">
      <formula>0</formula>
    </cfRule>
  </conditionalFormatting>
  <conditionalFormatting sqref="B720:N723">
    <cfRule type="cellIs" dxfId="7797" priority="19" operator="lessThan">
      <formula>0</formula>
    </cfRule>
  </conditionalFormatting>
  <conditionalFormatting sqref="I722:N722 Q720:R723">
    <cfRule type="cellIs" dxfId="7796" priority="18" operator="lessThan">
      <formula>0</formula>
    </cfRule>
  </conditionalFormatting>
  <conditionalFormatting sqref="O720:P723">
    <cfRule type="cellIs" dxfId="7795" priority="17" operator="lessThan">
      <formula>0</formula>
    </cfRule>
  </conditionalFormatting>
  <conditionalFormatting sqref="O722:P722">
    <cfRule type="cellIs" dxfId="7794" priority="16" operator="lessThan">
      <formula>0</formula>
    </cfRule>
  </conditionalFormatting>
  <conditionalFormatting sqref="Q655:Q658">
    <cfRule type="cellIs" dxfId="7793" priority="15" operator="lessThan">
      <formula>0</formula>
    </cfRule>
  </conditionalFormatting>
  <conditionalFormatting sqref="Q638:R638 R639:R640">
    <cfRule type="cellIs" dxfId="7792" priority="14" operator="lessThan">
      <formula>0</formula>
    </cfRule>
  </conditionalFormatting>
  <conditionalFormatting sqref="B638">
    <cfRule type="cellIs" dxfId="7791" priority="13" operator="lessThan">
      <formula>0</formula>
    </cfRule>
  </conditionalFormatting>
  <conditionalFormatting sqref="Q639:Q640">
    <cfRule type="cellIs" dxfId="7790" priority="12" operator="lessThan">
      <formula>0</formula>
    </cfRule>
  </conditionalFormatting>
  <conditionalFormatting sqref="B639:P640">
    <cfRule type="expression" dxfId="7789" priority="10">
      <formula>B639/A639&gt;1</formula>
    </cfRule>
    <cfRule type="expression" dxfId="7788" priority="11">
      <formula>B639/A639&lt;1</formula>
    </cfRule>
  </conditionalFormatting>
  <conditionalFormatting sqref="B639:P640">
    <cfRule type="cellIs" dxfId="7787" priority="9" operator="lessThan">
      <formula>0</formula>
    </cfRule>
  </conditionalFormatting>
  <conditionalFormatting sqref="B491">
    <cfRule type="cellIs" dxfId="7786" priority="8" operator="lessThan">
      <formula>0</formula>
    </cfRule>
  </conditionalFormatting>
  <conditionalFormatting sqref="B492:N496">
    <cfRule type="cellIs" dxfId="7785" priority="7" operator="lessThan">
      <formula>0</formula>
    </cfRule>
  </conditionalFormatting>
  <conditionalFormatting sqref="B492:N496">
    <cfRule type="expression" dxfId="7784" priority="5">
      <formula>B492/A492&gt;1</formula>
    </cfRule>
    <cfRule type="expression" dxfId="7783" priority="6">
      <formula>B492/A492&lt;1</formula>
    </cfRule>
  </conditionalFormatting>
  <conditionalFormatting sqref="O492:P496">
    <cfRule type="cellIs" dxfId="7782" priority="4" operator="lessThan">
      <formula>0</formula>
    </cfRule>
  </conditionalFormatting>
  <conditionalFormatting sqref="O492:P496">
    <cfRule type="expression" dxfId="7781" priority="2">
      <formula>O492/N492&gt;1</formula>
    </cfRule>
    <cfRule type="expression" dxfId="7780" priority="3">
      <formula>O492/N492&lt;1</formula>
    </cfRule>
  </conditionalFormatting>
  <conditionalFormatting sqref="B357:P360">
    <cfRule type="cellIs" dxfId="777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D343" zoomScaleNormal="100" workbookViewId="0">
      <selection activeCell="T355" sqref="T355"/>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301</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304</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306</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359</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360</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363</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348</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356</v>
      </c>
      <c r="Q346" s="134" t="s">
        <v>357</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52" t="s">
        <v>11</v>
      </c>
      <c r="C348" s="252"/>
      <c r="D348" s="252"/>
      <c r="E348" s="252"/>
      <c r="F348" s="252"/>
      <c r="G348" s="252"/>
      <c r="H348" s="252"/>
      <c r="I348" s="252"/>
      <c r="J348" s="252"/>
      <c r="K348" s="252"/>
      <c r="L348" s="252"/>
      <c r="M348" s="252"/>
      <c r="N348" s="252"/>
      <c r="O348" s="252"/>
      <c r="P348" s="6"/>
      <c r="Q348" s="3"/>
    </row>
    <row r="349" spans="1:53">
      <c r="B349" s="273" t="s">
        <v>292</v>
      </c>
      <c r="C349" s="273"/>
      <c r="D349" s="273"/>
      <c r="E349" s="273"/>
      <c r="F349" s="273"/>
      <c r="G349" s="273"/>
      <c r="H349" s="273"/>
      <c r="I349" s="273"/>
      <c r="J349" s="273"/>
      <c r="K349" s="273"/>
      <c r="L349" s="273"/>
      <c r="M349" s="273"/>
      <c r="N349" s="273"/>
      <c r="O349" s="273"/>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364</v>
      </c>
    </row>
    <row r="355" spans="2:17">
      <c r="B355" s="273" t="s">
        <v>359</v>
      </c>
      <c r="C355" s="273"/>
      <c r="D355" s="273"/>
      <c r="E355" s="273"/>
      <c r="F355" s="273"/>
      <c r="G355" s="273"/>
      <c r="H355" s="273"/>
      <c r="I355" s="273"/>
      <c r="J355" s="273"/>
      <c r="K355" s="273"/>
      <c r="L355" s="273"/>
      <c r="M355" s="273"/>
      <c r="N355" s="273"/>
      <c r="O355" s="273"/>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364</v>
      </c>
    </row>
    <row r="361" spans="2:17">
      <c r="B361" s="282" t="s">
        <v>296</v>
      </c>
      <c r="C361" s="283"/>
      <c r="D361" s="283"/>
      <c r="E361" s="283"/>
      <c r="F361" s="283"/>
      <c r="G361" s="283"/>
      <c r="H361" s="283"/>
      <c r="I361" s="283"/>
      <c r="J361" s="283"/>
      <c r="K361" s="283"/>
      <c r="L361" s="283"/>
      <c r="M361" s="283"/>
      <c r="N361" s="283"/>
      <c r="O361" s="284"/>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364</v>
      </c>
    </row>
    <row r="367" spans="2:17">
      <c r="B367" s="273" t="s">
        <v>360</v>
      </c>
      <c r="C367" s="273"/>
      <c r="D367" s="273"/>
      <c r="E367" s="273"/>
      <c r="F367" s="273"/>
      <c r="G367" s="273"/>
      <c r="H367" s="273"/>
      <c r="I367" s="273"/>
      <c r="J367" s="273"/>
      <c r="K367" s="273"/>
      <c r="L367" s="273"/>
      <c r="M367" s="273"/>
      <c r="N367" s="273"/>
      <c r="O367" s="273"/>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364</v>
      </c>
    </row>
    <row r="373" spans="2:17">
      <c r="B373" s="274" t="s">
        <v>363</v>
      </c>
      <c r="C373" s="274"/>
      <c r="D373" s="274"/>
      <c r="E373" s="274"/>
      <c r="F373" s="274"/>
      <c r="G373" s="274"/>
      <c r="H373" s="274"/>
      <c r="I373" s="274"/>
      <c r="J373" s="274"/>
      <c r="K373" s="274"/>
      <c r="L373" s="274"/>
      <c r="M373" s="274"/>
      <c r="N373" s="274"/>
      <c r="O373" s="274"/>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364</v>
      </c>
    </row>
    <row r="379" spans="2:17">
      <c r="B379" s="273" t="s">
        <v>297</v>
      </c>
      <c r="C379" s="273"/>
      <c r="D379" s="273"/>
      <c r="E379" s="273"/>
      <c r="F379" s="273"/>
      <c r="G379" s="273"/>
      <c r="H379" s="273"/>
      <c r="I379" s="273"/>
      <c r="J379" s="273"/>
      <c r="K379" s="273"/>
      <c r="L379" s="273"/>
      <c r="M379" s="273"/>
      <c r="N379" s="273"/>
      <c r="O379" s="273"/>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364</v>
      </c>
    </row>
    <row r="385" spans="1:17">
      <c r="B385" s="273" t="s">
        <v>298</v>
      </c>
      <c r="C385" s="273"/>
      <c r="D385" s="273"/>
      <c r="E385" s="273"/>
      <c r="F385" s="273"/>
      <c r="G385" s="273"/>
      <c r="H385" s="273"/>
      <c r="I385" s="273"/>
      <c r="J385" s="273"/>
      <c r="K385" s="273"/>
      <c r="L385" s="273"/>
      <c r="M385" s="273"/>
      <c r="N385" s="273"/>
      <c r="O385" s="273"/>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364</v>
      </c>
    </row>
    <row r="391" spans="1:17">
      <c r="B391" s="274" t="s">
        <v>299</v>
      </c>
      <c r="C391" s="274"/>
      <c r="D391" s="274"/>
      <c r="E391" s="274"/>
      <c r="F391" s="274"/>
      <c r="G391" s="274"/>
      <c r="H391" s="274"/>
      <c r="I391" s="274"/>
      <c r="J391" s="274"/>
      <c r="K391" s="274"/>
      <c r="L391" s="274"/>
      <c r="M391" s="274"/>
      <c r="N391" s="274"/>
      <c r="O391" s="274"/>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364</v>
      </c>
    </row>
    <row r="397" spans="1:17">
      <c r="B397" s="252" t="s">
        <v>300</v>
      </c>
      <c r="C397" s="252"/>
      <c r="D397" s="252"/>
      <c r="E397" s="252"/>
      <c r="F397" s="252"/>
      <c r="G397" s="252"/>
      <c r="H397" s="252"/>
      <c r="I397" s="252"/>
      <c r="J397" s="252"/>
      <c r="K397" s="252"/>
      <c r="L397" s="252"/>
      <c r="M397" s="252"/>
      <c r="N397" s="252"/>
      <c r="O397" s="252"/>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69" t="s">
        <v>1</v>
      </c>
      <c r="C402" s="269"/>
      <c r="D402" s="269"/>
      <c r="E402" s="269"/>
      <c r="F402" s="269"/>
      <c r="G402" s="269"/>
      <c r="H402" s="269"/>
      <c r="I402" s="269"/>
      <c r="J402" s="269"/>
      <c r="K402" s="269"/>
      <c r="L402" s="269"/>
      <c r="M402" s="269"/>
      <c r="N402" s="269"/>
      <c r="O402" s="269"/>
    </row>
    <row r="403" spans="1:17">
      <c r="B403" s="270" t="s">
        <v>2</v>
      </c>
      <c r="C403" s="270"/>
      <c r="D403" s="270"/>
      <c r="E403" s="270"/>
      <c r="F403" s="270"/>
      <c r="G403" s="270"/>
      <c r="H403" s="270"/>
      <c r="I403" s="270"/>
      <c r="J403" s="270"/>
      <c r="K403" s="270"/>
      <c r="L403" s="270"/>
      <c r="M403" s="270"/>
      <c r="N403" s="270"/>
      <c r="O403" s="270"/>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364</v>
      </c>
    </row>
    <row r="409" spans="1:17">
      <c r="B409" s="275" t="s">
        <v>3</v>
      </c>
      <c r="C409" s="275"/>
      <c r="D409" s="275"/>
      <c r="E409" s="275"/>
      <c r="F409" s="275"/>
      <c r="G409" s="275"/>
      <c r="H409" s="275"/>
      <c r="I409" s="275"/>
      <c r="J409" s="275"/>
      <c r="K409" s="275"/>
      <c r="L409" s="275"/>
      <c r="M409" s="275"/>
      <c r="N409" s="275"/>
      <c r="O409" s="275"/>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364</v>
      </c>
    </row>
    <row r="415" spans="1:17">
      <c r="B415" s="277" t="s">
        <v>4</v>
      </c>
      <c r="C415" s="277"/>
      <c r="D415" s="277"/>
      <c r="E415" s="277"/>
      <c r="F415" s="277"/>
      <c r="G415" s="277"/>
      <c r="H415" s="277"/>
      <c r="I415" s="277"/>
      <c r="J415" s="277"/>
      <c r="K415" s="277"/>
      <c r="L415" s="277"/>
      <c r="M415" s="277"/>
      <c r="N415" s="277"/>
      <c r="O415" s="277"/>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364</v>
      </c>
    </row>
    <row r="421" spans="2:17">
      <c r="B421" s="269" t="s">
        <v>308</v>
      </c>
      <c r="C421" s="269"/>
      <c r="D421" s="269"/>
      <c r="E421" s="269"/>
      <c r="F421" s="269"/>
      <c r="G421" s="269"/>
      <c r="H421" s="269"/>
      <c r="I421" s="269"/>
      <c r="J421" s="269"/>
      <c r="K421" s="269"/>
      <c r="L421" s="269"/>
      <c r="M421" s="269"/>
      <c r="N421" s="269"/>
      <c r="O421" s="269"/>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364</v>
      </c>
    </row>
    <row r="427" spans="2:17">
      <c r="B427" s="268" t="s">
        <v>17</v>
      </c>
      <c r="C427" s="268"/>
      <c r="D427" s="268"/>
      <c r="E427" s="268"/>
      <c r="F427" s="268"/>
      <c r="G427" s="268"/>
      <c r="H427" s="268"/>
      <c r="I427" s="268"/>
      <c r="J427" s="268"/>
      <c r="K427" s="268"/>
      <c r="L427" s="268"/>
      <c r="M427" s="268"/>
      <c r="N427" s="268"/>
      <c r="O427" s="268"/>
      <c r="P427" s="6"/>
      <c r="Q427" s="11"/>
    </row>
    <row r="428" spans="2:17">
      <c r="B428" s="281" t="s">
        <v>309</v>
      </c>
      <c r="C428" s="281"/>
      <c r="D428" s="281"/>
      <c r="E428" s="281"/>
      <c r="F428" s="281"/>
      <c r="G428" s="281"/>
      <c r="H428" s="281"/>
      <c r="I428" s="281"/>
      <c r="J428" s="281"/>
      <c r="K428" s="281"/>
      <c r="L428" s="281"/>
      <c r="M428" s="281"/>
      <c r="N428" s="281"/>
      <c r="O428" s="281"/>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364</v>
      </c>
    </row>
    <row r="434" spans="1:18">
      <c r="B434" s="268" t="s">
        <v>310</v>
      </c>
      <c r="C434" s="268"/>
      <c r="D434" s="268"/>
      <c r="E434" s="268"/>
      <c r="F434" s="268"/>
      <c r="G434" s="268"/>
      <c r="H434" s="268"/>
      <c r="I434" s="268"/>
      <c r="J434" s="268"/>
      <c r="K434" s="268"/>
      <c r="L434" s="268"/>
      <c r="M434" s="268"/>
      <c r="N434" s="268"/>
      <c r="O434" s="268"/>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364</v>
      </c>
    </row>
    <row r="440" spans="1:18">
      <c r="B440" s="252" t="s">
        <v>18</v>
      </c>
      <c r="C440" s="252"/>
      <c r="D440" s="252"/>
      <c r="E440" s="252"/>
      <c r="F440" s="252"/>
      <c r="G440" s="252"/>
      <c r="H440" s="252"/>
      <c r="I440" s="252"/>
      <c r="J440" s="252"/>
      <c r="K440" s="252"/>
      <c r="L440" s="252"/>
      <c r="M440" s="252"/>
      <c r="N440" s="252"/>
      <c r="O440" s="252"/>
      <c r="P440" s="6"/>
      <c r="Q440" s="15"/>
    </row>
    <row r="441" spans="1:18">
      <c r="B441" s="252" t="s">
        <v>329</v>
      </c>
      <c r="C441" s="252"/>
      <c r="D441" s="252"/>
      <c r="E441" s="252"/>
      <c r="F441" s="252"/>
      <c r="G441" s="252"/>
      <c r="H441" s="252"/>
      <c r="I441" s="252"/>
      <c r="J441" s="252"/>
      <c r="K441" s="252"/>
      <c r="L441" s="252"/>
      <c r="M441" s="252"/>
      <c r="N441" s="252"/>
      <c r="O441" s="252"/>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364</v>
      </c>
    </row>
    <row r="449" spans="1:17">
      <c r="B449" s="252" t="s">
        <v>361</v>
      </c>
      <c r="C449" s="252"/>
      <c r="D449" s="252"/>
      <c r="E449" s="252"/>
      <c r="F449" s="252"/>
      <c r="G449" s="252"/>
      <c r="H449" s="252"/>
      <c r="I449" s="252"/>
      <c r="J449" s="252"/>
      <c r="K449" s="252"/>
      <c r="L449" s="252"/>
      <c r="M449" s="252"/>
      <c r="N449" s="252"/>
      <c r="O449" s="252"/>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364</v>
      </c>
    </row>
    <row r="457" spans="1:17">
      <c r="B457" s="252" t="s">
        <v>291</v>
      </c>
      <c r="C457" s="252"/>
      <c r="D457" s="252"/>
      <c r="E457" s="252"/>
      <c r="F457" s="252"/>
      <c r="G457" s="252"/>
      <c r="H457" s="252"/>
      <c r="I457" s="252"/>
      <c r="J457" s="252"/>
      <c r="K457" s="252"/>
      <c r="L457" s="252"/>
      <c r="M457" s="252"/>
      <c r="N457" s="252"/>
      <c r="O457" s="252"/>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364</v>
      </c>
    </row>
    <row r="465" spans="2:17">
      <c r="B465" s="252" t="s">
        <v>336</v>
      </c>
      <c r="C465" s="252"/>
      <c r="D465" s="252"/>
      <c r="E465" s="252"/>
      <c r="F465" s="252"/>
      <c r="G465" s="252"/>
      <c r="H465" s="252"/>
      <c r="I465" s="252"/>
      <c r="J465" s="252"/>
      <c r="K465" s="252"/>
      <c r="L465" s="252"/>
      <c r="M465" s="252"/>
      <c r="N465" s="252"/>
      <c r="O465" s="252"/>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52" t="s">
        <v>337</v>
      </c>
      <c r="C471" s="252"/>
      <c r="D471" s="252"/>
      <c r="E471" s="252"/>
      <c r="F471" s="252"/>
      <c r="G471" s="252"/>
      <c r="H471" s="252"/>
      <c r="I471" s="252"/>
      <c r="J471" s="252"/>
      <c r="K471" s="252"/>
      <c r="L471" s="252"/>
      <c r="M471" s="252"/>
      <c r="N471" s="252"/>
      <c r="O471" s="252"/>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52" t="s">
        <v>330</v>
      </c>
      <c r="C477" s="252"/>
      <c r="D477" s="252"/>
      <c r="E477" s="252"/>
      <c r="F477" s="252"/>
      <c r="G477" s="252"/>
      <c r="H477" s="252"/>
      <c r="I477" s="252"/>
      <c r="J477" s="252"/>
      <c r="K477" s="252"/>
      <c r="L477" s="252"/>
      <c r="M477" s="252"/>
      <c r="N477" s="252"/>
      <c r="O477" s="252"/>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77" t="s">
        <v>338</v>
      </c>
      <c r="C484" s="277"/>
      <c r="D484" s="277"/>
      <c r="E484" s="277"/>
      <c r="F484" s="277"/>
      <c r="G484" s="277"/>
      <c r="H484" s="277"/>
      <c r="I484" s="277"/>
      <c r="J484" s="277"/>
      <c r="K484" s="277"/>
      <c r="L484" s="277"/>
      <c r="M484" s="277"/>
      <c r="N484" s="277"/>
      <c r="O484" s="277"/>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364</v>
      </c>
    </row>
    <row r="492" spans="1:17">
      <c r="B492" s="268" t="s">
        <v>349</v>
      </c>
      <c r="C492" s="268"/>
      <c r="D492" s="268"/>
      <c r="E492" s="268"/>
      <c r="F492" s="268"/>
      <c r="G492" s="268"/>
      <c r="H492" s="268"/>
      <c r="I492" s="268"/>
      <c r="J492" s="268"/>
      <c r="K492" s="268"/>
      <c r="L492" s="268"/>
      <c r="M492" s="268"/>
      <c r="N492" s="268"/>
      <c r="O492" s="268"/>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77" t="s">
        <v>332</v>
      </c>
      <c r="C500" s="277"/>
      <c r="D500" s="277"/>
      <c r="E500" s="277"/>
      <c r="F500" s="277"/>
      <c r="G500" s="277"/>
      <c r="H500" s="277"/>
      <c r="I500" s="277"/>
      <c r="J500" s="277"/>
      <c r="K500" s="277"/>
      <c r="L500" s="277"/>
      <c r="M500" s="277"/>
      <c r="N500" s="277"/>
      <c r="O500" s="277"/>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364</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68" t="s">
        <v>25</v>
      </c>
      <c r="C508" s="268"/>
      <c r="D508" s="268"/>
      <c r="E508" s="268"/>
      <c r="F508" s="268"/>
      <c r="G508" s="268"/>
      <c r="H508" s="268"/>
      <c r="I508" s="268"/>
      <c r="J508" s="268"/>
      <c r="K508" s="268"/>
      <c r="L508" s="268"/>
      <c r="M508" s="268"/>
      <c r="N508" s="268"/>
      <c r="O508" s="268"/>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77" t="s">
        <v>341</v>
      </c>
      <c r="C516" s="277"/>
      <c r="D516" s="277"/>
      <c r="E516" s="277"/>
      <c r="F516" s="277"/>
      <c r="G516" s="277"/>
      <c r="H516" s="277"/>
      <c r="I516" s="277"/>
      <c r="J516" s="277"/>
      <c r="K516" s="277"/>
      <c r="L516" s="277"/>
      <c r="M516" s="277"/>
      <c r="N516" s="277"/>
      <c r="O516" s="277"/>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364</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77" t="s">
        <v>362</v>
      </c>
      <c r="C524" s="277"/>
      <c r="D524" s="277"/>
      <c r="E524" s="277"/>
      <c r="F524" s="277"/>
      <c r="G524" s="277"/>
      <c r="H524" s="277"/>
      <c r="I524" s="277"/>
      <c r="J524" s="277"/>
      <c r="K524" s="277"/>
      <c r="L524" s="277"/>
      <c r="M524" s="277"/>
      <c r="N524" s="277"/>
      <c r="O524" s="277"/>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364</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68" t="s">
        <v>29</v>
      </c>
      <c r="C532" s="268"/>
      <c r="D532" s="268"/>
      <c r="E532" s="268"/>
      <c r="F532" s="268"/>
      <c r="G532" s="268"/>
      <c r="H532" s="268"/>
      <c r="I532" s="268"/>
      <c r="J532" s="268"/>
      <c r="K532" s="268"/>
      <c r="L532" s="268"/>
      <c r="M532" s="268"/>
      <c r="N532" s="268"/>
      <c r="O532" s="268"/>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71" t="s">
        <v>339</v>
      </c>
      <c r="C539" s="271"/>
      <c r="D539" s="271"/>
      <c r="E539" s="271"/>
      <c r="F539" s="271"/>
      <c r="G539" s="271"/>
      <c r="H539" s="271"/>
      <c r="I539" s="271"/>
      <c r="J539" s="271"/>
      <c r="K539" s="271"/>
      <c r="L539" s="271"/>
      <c r="M539" s="271"/>
      <c r="N539" s="271"/>
      <c r="O539" s="271"/>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68" t="s">
        <v>701</v>
      </c>
      <c r="C546" s="268"/>
      <c r="D546" s="268"/>
      <c r="E546" s="268"/>
      <c r="F546" s="268"/>
      <c r="G546" s="268"/>
      <c r="H546" s="268"/>
      <c r="I546" s="268"/>
      <c r="J546" s="268"/>
      <c r="K546" s="268"/>
      <c r="L546" s="268"/>
      <c r="M546" s="268"/>
      <c r="N546" s="268"/>
      <c r="O546" s="268"/>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52" t="s">
        <v>9</v>
      </c>
      <c r="C554" s="252"/>
      <c r="D554" s="252"/>
      <c r="E554" s="252"/>
      <c r="F554" s="252"/>
      <c r="G554" s="252"/>
      <c r="H554" s="252"/>
      <c r="I554" s="252"/>
      <c r="J554" s="252"/>
      <c r="K554" s="252"/>
      <c r="L554" s="252"/>
      <c r="M554" s="252"/>
      <c r="N554" s="252"/>
      <c r="O554" s="252"/>
    </row>
    <row r="555" spans="1:17">
      <c r="B555" s="253" t="s">
        <v>340</v>
      </c>
      <c r="C555" s="253"/>
      <c r="D555" s="253"/>
      <c r="E555" s="253"/>
      <c r="F555" s="253"/>
      <c r="G555" s="253"/>
      <c r="H555" s="253"/>
      <c r="I555" s="253"/>
      <c r="J555" s="253"/>
      <c r="K555" s="253"/>
      <c r="L555" s="253"/>
      <c r="M555" s="253"/>
      <c r="N555" s="253"/>
      <c r="O555" s="253"/>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364</v>
      </c>
    </row>
    <row r="561" spans="2:17">
      <c r="B561" s="252" t="s">
        <v>342</v>
      </c>
      <c r="C561" s="252"/>
      <c r="D561" s="252"/>
      <c r="E561" s="252"/>
      <c r="F561" s="252"/>
      <c r="G561" s="252"/>
      <c r="H561" s="252"/>
      <c r="I561" s="252"/>
      <c r="J561" s="252"/>
      <c r="K561" s="252"/>
      <c r="L561" s="252"/>
      <c r="M561" s="252"/>
      <c r="N561" s="252"/>
      <c r="O561" s="252"/>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268" t="s">
        <v>34</v>
      </c>
      <c r="C567" s="268"/>
      <c r="D567" s="268"/>
      <c r="E567" s="268"/>
      <c r="F567" s="268"/>
      <c r="G567" s="268"/>
      <c r="H567" s="268"/>
      <c r="I567" s="268"/>
      <c r="J567" s="268"/>
      <c r="K567" s="268"/>
      <c r="L567" s="268"/>
      <c r="M567" s="268"/>
      <c r="N567" s="268"/>
      <c r="O567" s="268"/>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76" t="s">
        <v>10</v>
      </c>
      <c r="C572" s="276"/>
      <c r="D572" s="276"/>
      <c r="E572" s="276"/>
      <c r="F572" s="276"/>
      <c r="G572" s="276"/>
      <c r="H572" s="276"/>
      <c r="I572" s="276"/>
      <c r="J572" s="276"/>
      <c r="K572" s="276"/>
      <c r="L572" s="276"/>
      <c r="M572" s="276"/>
      <c r="N572" s="276"/>
      <c r="O572" s="276"/>
      <c r="P572" s="6"/>
      <c r="Q572" s="9"/>
    </row>
    <row r="573" spans="2:17">
      <c r="B573" s="270" t="s">
        <v>343</v>
      </c>
      <c r="C573" s="270"/>
      <c r="D573" s="270"/>
      <c r="E573" s="270"/>
      <c r="F573" s="270"/>
      <c r="G573" s="270"/>
      <c r="H573" s="270"/>
      <c r="I573" s="270"/>
      <c r="J573" s="270"/>
      <c r="K573" s="270"/>
      <c r="L573" s="270"/>
      <c r="M573" s="270"/>
      <c r="N573" s="270"/>
      <c r="O573" s="270"/>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71" t="s">
        <v>344</v>
      </c>
      <c r="C578" s="271"/>
      <c r="D578" s="271"/>
      <c r="E578" s="271"/>
      <c r="F578" s="271"/>
      <c r="G578" s="271"/>
      <c r="H578" s="271"/>
      <c r="I578" s="271"/>
      <c r="J578" s="271"/>
      <c r="K578" s="271"/>
      <c r="L578" s="271"/>
      <c r="M578" s="271"/>
      <c r="N578" s="271"/>
      <c r="O578" s="271"/>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68" t="s">
        <v>345</v>
      </c>
      <c r="C583" s="268"/>
      <c r="D583" s="268"/>
      <c r="E583" s="268"/>
      <c r="F583" s="268"/>
      <c r="G583" s="268"/>
      <c r="H583" s="268"/>
      <c r="I583" s="268"/>
      <c r="J583" s="268"/>
      <c r="K583" s="268"/>
      <c r="L583" s="268"/>
      <c r="M583" s="268"/>
      <c r="N583" s="268"/>
      <c r="O583" s="268"/>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79" t="s">
        <v>346</v>
      </c>
      <c r="C588" s="279"/>
      <c r="D588" s="279"/>
      <c r="E588" s="279"/>
      <c r="F588" s="279"/>
      <c r="G588" s="279"/>
      <c r="H588" s="279"/>
      <c r="I588" s="279"/>
      <c r="J588" s="279"/>
      <c r="K588" s="279"/>
      <c r="L588" s="279"/>
      <c r="M588" s="279"/>
      <c r="N588" s="279"/>
      <c r="O588" s="279"/>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80" t="s">
        <v>35</v>
      </c>
      <c r="C593" s="280"/>
      <c r="D593" s="280"/>
      <c r="E593" s="280"/>
      <c r="F593" s="280"/>
      <c r="G593" s="280"/>
      <c r="H593" s="280"/>
      <c r="I593" s="280"/>
      <c r="J593" s="280"/>
      <c r="K593" s="280"/>
      <c r="L593" s="280"/>
      <c r="M593" s="280"/>
      <c r="N593" s="280"/>
      <c r="O593" s="280"/>
      <c r="P593" s="28"/>
      <c r="Q593" s="89"/>
    </row>
    <row r="594" spans="2:17">
      <c r="B594" s="278" t="s">
        <v>36</v>
      </c>
      <c r="C594" s="278"/>
      <c r="D594" s="278"/>
      <c r="E594" s="278"/>
      <c r="F594" s="278"/>
      <c r="G594" s="278"/>
      <c r="H594" s="278"/>
      <c r="I594" s="278"/>
      <c r="J594" s="278"/>
      <c r="K594" s="278"/>
      <c r="L594" s="278"/>
      <c r="M594" s="278"/>
      <c r="N594" s="278"/>
      <c r="O594" s="278"/>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78" t="s">
        <v>347</v>
      </c>
      <c r="C597" s="278"/>
      <c r="D597" s="278"/>
      <c r="E597" s="278"/>
      <c r="F597" s="278"/>
      <c r="G597" s="278"/>
      <c r="H597" s="278"/>
      <c r="I597" s="278"/>
      <c r="J597" s="278"/>
      <c r="K597" s="278"/>
      <c r="L597" s="278"/>
      <c r="M597" s="278"/>
      <c r="N597" s="278"/>
      <c r="O597" s="278"/>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78" t="s">
        <v>42</v>
      </c>
      <c r="C600" s="278"/>
      <c r="D600" s="278"/>
      <c r="E600" s="278"/>
      <c r="F600" s="278"/>
      <c r="G600" s="278"/>
      <c r="H600" s="278"/>
      <c r="I600" s="278"/>
      <c r="J600" s="278"/>
      <c r="K600" s="278"/>
      <c r="L600" s="278"/>
      <c r="M600" s="278"/>
      <c r="N600" s="278"/>
      <c r="O600" s="278"/>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1"/>
      <c r="C612" s="141"/>
      <c r="D612" s="141"/>
      <c r="E612" s="141"/>
      <c r="F612" s="141"/>
      <c r="G612" s="141"/>
      <c r="H612" s="141"/>
      <c r="I612" s="141"/>
      <c r="J612" s="141"/>
      <c r="K612" s="141"/>
      <c r="L612" s="141"/>
      <c r="M612" s="141"/>
      <c r="N612" s="142"/>
      <c r="O612" s="142"/>
      <c r="P612" s="31"/>
      <c r="Q612" s="37" t="s">
        <v>55</v>
      </c>
    </row>
    <row r="613" spans="1:17" s="71" customFormat="1">
      <c r="A613" s="100"/>
      <c r="B613" s="143"/>
      <c r="C613" s="143"/>
      <c r="D613" s="143"/>
      <c r="E613" s="143"/>
      <c r="F613" s="143"/>
      <c r="G613" s="143"/>
      <c r="H613" s="143"/>
      <c r="I613" s="143"/>
      <c r="J613" s="143"/>
      <c r="K613" s="143"/>
      <c r="L613" s="143"/>
      <c r="M613" s="143"/>
      <c r="N613" s="144"/>
      <c r="O613" s="144"/>
      <c r="P613" s="38"/>
      <c r="Q613" s="39" t="s">
        <v>56</v>
      </c>
    </row>
    <row r="614" spans="1:17" s="3" customFormat="1">
      <c r="A614" s="101"/>
      <c r="B614" s="146"/>
      <c r="C614" s="146"/>
      <c r="D614" s="146"/>
      <c r="E614" s="146"/>
      <c r="F614" s="146"/>
      <c r="G614" s="146"/>
      <c r="H614" s="146"/>
      <c r="I614" s="146"/>
      <c r="J614" s="146"/>
      <c r="K614" s="146"/>
      <c r="L614" s="146"/>
      <c r="M614" s="146"/>
      <c r="N614" s="147"/>
      <c r="O614" s="149" t="e">
        <f>VLOOKUP($P614,Price!$A$1:$F$1200,6,FALSE)</f>
        <v>#N/A</v>
      </c>
      <c r="P614" s="150" t="s">
        <v>368</v>
      </c>
      <c r="Q614" s="36" t="s">
        <v>57</v>
      </c>
    </row>
    <row r="615" spans="1:17">
      <c r="B615" s="248" t="s">
        <v>64</v>
      </c>
      <c r="C615" s="249"/>
      <c r="D615" s="249"/>
      <c r="E615" s="249"/>
      <c r="F615" s="249"/>
      <c r="G615" s="249"/>
      <c r="H615" s="249"/>
      <c r="I615" s="249"/>
      <c r="J615" s="249"/>
      <c r="K615" s="249"/>
      <c r="L615" s="249"/>
      <c r="M615" s="249"/>
      <c r="N615" s="249"/>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50" t="s">
        <v>73</v>
      </c>
      <c r="C623" s="251"/>
      <c r="D623" s="251"/>
      <c r="E623" s="251"/>
      <c r="F623" s="251"/>
      <c r="G623" s="251"/>
      <c r="H623" s="251"/>
      <c r="I623" s="251"/>
      <c r="J623" s="251"/>
      <c r="K623" s="251"/>
      <c r="L623" s="251"/>
      <c r="M623" s="251"/>
      <c r="N623" s="251"/>
      <c r="O623" s="129"/>
      <c r="P623" s="28"/>
      <c r="Q623" s="89"/>
    </row>
    <row r="624" spans="1:17" s="3" customFormat="1">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7778" priority="1311" operator="lessThan">
      <formula>0</formula>
    </cfRule>
  </conditionalFormatting>
  <conditionalFormatting sqref="P546">
    <cfRule type="cellIs" dxfId="7777" priority="1309" operator="lessThan">
      <formula>0</formula>
    </cfRule>
  </conditionalFormatting>
  <conditionalFormatting sqref="B347:N347">
    <cfRule type="cellIs" dxfId="7776" priority="1308" operator="lessThan">
      <formula>0</formula>
    </cfRule>
  </conditionalFormatting>
  <conditionalFormatting sqref="B347:N347">
    <cfRule type="cellIs" dxfId="7775" priority="1307" operator="lessThan">
      <formula>0</formula>
    </cfRule>
  </conditionalFormatting>
  <conditionalFormatting sqref="Q551">
    <cfRule type="cellIs" dxfId="7774" priority="1299" operator="lessThan">
      <formula>0</formula>
    </cfRule>
  </conditionalFormatting>
  <conditionalFormatting sqref="Q485:Q488">
    <cfRule type="cellIs" dxfId="7773" priority="1306" operator="lessThan">
      <formula>0</formula>
    </cfRule>
  </conditionalFormatting>
  <conditionalFormatting sqref="Q489:Q490">
    <cfRule type="cellIs" dxfId="7772" priority="1305" operator="lessThan">
      <formula>0</formula>
    </cfRule>
  </conditionalFormatting>
  <conditionalFormatting sqref="Q489:Q490">
    <cfRule type="cellIs" dxfId="7771" priority="1304" operator="lessThan">
      <formula>0</formula>
    </cfRule>
  </conditionalFormatting>
  <conditionalFormatting sqref="P547:P550">
    <cfRule type="cellIs" dxfId="7770" priority="1296" operator="lessThan">
      <formula>0</formula>
    </cfRule>
  </conditionalFormatting>
  <conditionalFormatting sqref="Q371">
    <cfRule type="cellIs" dxfId="7769" priority="1264" operator="lessThan">
      <formula>0</formula>
    </cfRule>
  </conditionalFormatting>
  <conditionalFormatting sqref="Q551">
    <cfRule type="cellIs" dxfId="7768" priority="1298" operator="lessThan">
      <formula>0</formula>
    </cfRule>
  </conditionalFormatting>
  <conditionalFormatting sqref="J352:N353 K350:N351">
    <cfRule type="cellIs" dxfId="7767" priority="1291" operator="lessThan">
      <formula>0</formula>
    </cfRule>
  </conditionalFormatting>
  <conditionalFormatting sqref="Q353">
    <cfRule type="cellIs" dxfId="7766" priority="1284" operator="lessThan">
      <formula>0</formula>
    </cfRule>
  </conditionalFormatting>
  <conditionalFormatting sqref="Q450:Q454">
    <cfRule type="cellIs" dxfId="7765" priority="1295" operator="lessThan">
      <formula>0</formula>
    </cfRule>
  </conditionalFormatting>
  <conditionalFormatting sqref="J350">
    <cfRule type="cellIs" dxfId="7764" priority="1290" operator="lessThan">
      <formula>0</formula>
    </cfRule>
  </conditionalFormatting>
  <conditionalFormatting sqref="P348:Q349 Q350:Q352">
    <cfRule type="cellIs" dxfId="7763" priority="1294" operator="lessThan">
      <formula>0</formula>
    </cfRule>
  </conditionalFormatting>
  <conditionalFormatting sqref="B348">
    <cfRule type="cellIs" dxfId="7762" priority="1289" operator="lessThan">
      <formula>0</formula>
    </cfRule>
  </conditionalFormatting>
  <conditionalFormatting sqref="P397:Q397 Q398:Q400">
    <cfRule type="cellIs" dxfId="7761" priority="1234" operator="lessThan">
      <formula>0</formula>
    </cfRule>
  </conditionalFormatting>
  <conditionalFormatting sqref="P348:P349">
    <cfRule type="cellIs" dxfId="7760" priority="1293" operator="lessThan">
      <formula>0</formula>
    </cfRule>
  </conditionalFormatting>
  <conditionalFormatting sqref="P350:P353">
    <cfRule type="cellIs" dxfId="7759" priority="1292" operator="lessThan">
      <formula>0</formula>
    </cfRule>
  </conditionalFormatting>
  <conditionalFormatting sqref="Q401">
    <cfRule type="cellIs" dxfId="7758" priority="1231" operator="lessThan">
      <formula>0</formula>
    </cfRule>
  </conditionalFormatting>
  <conditionalFormatting sqref="Q354">
    <cfRule type="cellIs" dxfId="7757" priority="1287" operator="lessThan">
      <formula>0</formula>
    </cfRule>
  </conditionalFormatting>
  <conditionalFormatting sqref="Q408">
    <cfRule type="cellIs" dxfId="7756" priority="1218" operator="lessThan">
      <formula>0</formula>
    </cfRule>
  </conditionalFormatting>
  <conditionalFormatting sqref="P398:P400">
    <cfRule type="cellIs" dxfId="7755" priority="1232" operator="lessThan">
      <formula>0</formula>
    </cfRule>
  </conditionalFormatting>
  <conditionalFormatting sqref="P386:P388">
    <cfRule type="cellIs" dxfId="7754" priority="1250" operator="lessThan">
      <formula>0</formula>
    </cfRule>
  </conditionalFormatting>
  <conditionalFormatting sqref="H390">
    <cfRule type="cellIs" dxfId="7753" priority="1206" operator="lessThan">
      <formula>0</formula>
    </cfRule>
  </conditionalFormatting>
  <conditionalFormatting sqref="Q401">
    <cfRule type="cellIs" dxfId="7752" priority="1230" operator="lessThan">
      <formula>0</formula>
    </cfRule>
  </conditionalFormatting>
  <conditionalFormatting sqref="B349">
    <cfRule type="cellIs" dxfId="7751" priority="1288" operator="lessThan">
      <formula>0</formula>
    </cfRule>
  </conditionalFormatting>
  <conditionalFormatting sqref="J351">
    <cfRule type="cellIs" dxfId="7750" priority="1285" operator="lessThan">
      <formula>0</formula>
    </cfRule>
  </conditionalFormatting>
  <conditionalFormatting sqref="P354">
    <cfRule type="cellIs" dxfId="7749" priority="1286" operator="lessThan">
      <formula>0</formula>
    </cfRule>
  </conditionalFormatting>
  <conditionalFormatting sqref="P421">
    <cfRule type="cellIs" dxfId="7748" priority="1200" operator="lessThan">
      <formula>0</formula>
    </cfRule>
  </conditionalFormatting>
  <conditionalFormatting sqref="Q353">
    <cfRule type="cellIs" dxfId="7747" priority="1283" operator="lessThan">
      <formula>0</formula>
    </cfRule>
  </conditionalFormatting>
  <conditionalFormatting sqref="P355:Q355 Q356:Q358">
    <cfRule type="cellIs" dxfId="7746" priority="1282" operator="lessThan">
      <formula>0</formula>
    </cfRule>
  </conditionalFormatting>
  <conditionalFormatting sqref="P355">
    <cfRule type="cellIs" dxfId="7745" priority="1281" operator="lessThan">
      <formula>0</formula>
    </cfRule>
  </conditionalFormatting>
  <conditionalFormatting sqref="P356:P359">
    <cfRule type="cellIs" dxfId="7744" priority="1280" operator="lessThan">
      <formula>0</formula>
    </cfRule>
  </conditionalFormatting>
  <conditionalFormatting sqref="P385">
    <cfRule type="cellIs" dxfId="7743" priority="1251" operator="lessThan">
      <formula>0</formula>
    </cfRule>
  </conditionalFormatting>
  <conditionalFormatting sqref="C386:J386">
    <cfRule type="cellIs" dxfId="7742" priority="1248" operator="lessThan">
      <formula>0</formula>
    </cfRule>
  </conditionalFormatting>
  <conditionalFormatting sqref="I387 K386:N387 C388:N388 C389:M389">
    <cfRule type="cellIs" dxfId="7741" priority="1249" operator="lessThan">
      <formula>0</formula>
    </cfRule>
  </conditionalFormatting>
  <conditionalFormatting sqref="Q360">
    <cfRule type="cellIs" dxfId="7740" priority="1275" operator="lessThan">
      <formula>0</formula>
    </cfRule>
  </conditionalFormatting>
  <conditionalFormatting sqref="B385">
    <cfRule type="cellIs" dxfId="7739" priority="1246" operator="lessThan">
      <formula>0</formula>
    </cfRule>
  </conditionalFormatting>
  <conditionalFormatting sqref="Q359">
    <cfRule type="cellIs" dxfId="7738" priority="1273" operator="lessThan">
      <formula>0</formula>
    </cfRule>
  </conditionalFormatting>
  <conditionalFormatting sqref="Q359">
    <cfRule type="cellIs" dxfId="7737" priority="1272" operator="lessThan">
      <formula>0</formula>
    </cfRule>
  </conditionalFormatting>
  <conditionalFormatting sqref="P367:Q367 Q368:Q370">
    <cfRule type="cellIs" dxfId="7736" priority="1271" operator="lessThan">
      <formula>0</formula>
    </cfRule>
  </conditionalFormatting>
  <conditionalFormatting sqref="P367">
    <cfRule type="cellIs" dxfId="7735" priority="1270" operator="lessThan">
      <formula>0</formula>
    </cfRule>
  </conditionalFormatting>
  <conditionalFormatting sqref="J368">
    <cfRule type="cellIs" dxfId="7734" priority="1268" operator="lessThan">
      <formula>0</formula>
    </cfRule>
  </conditionalFormatting>
  <conditionalFormatting sqref="K368:N369 J370:M371">
    <cfRule type="cellIs" dxfId="7733" priority="1269" operator="lessThan">
      <formula>0</formula>
    </cfRule>
  </conditionalFormatting>
  <conditionalFormatting sqref="P379">
    <cfRule type="cellIs" dxfId="7732" priority="1261" operator="lessThan">
      <formula>0</formula>
    </cfRule>
  </conditionalFormatting>
  <conditionalFormatting sqref="Q372">
    <cfRule type="cellIs" dxfId="7731" priority="1266" operator="lessThan">
      <formula>0</formula>
    </cfRule>
  </conditionalFormatting>
  <conditionalFormatting sqref="B367">
    <cfRule type="cellIs" dxfId="7730" priority="1267" operator="lessThan">
      <formula>0</formula>
    </cfRule>
  </conditionalFormatting>
  <conditionalFormatting sqref="P404:P406">
    <cfRule type="cellIs" dxfId="7729" priority="1219" operator="lessThan">
      <formula>0</formula>
    </cfRule>
  </conditionalFormatting>
  <conditionalFormatting sqref="J369">
    <cfRule type="cellIs" dxfId="7728" priority="1265" operator="lessThan">
      <formula>0</formula>
    </cfRule>
  </conditionalFormatting>
  <conditionalFormatting sqref="Q371">
    <cfRule type="cellIs" dxfId="7727" priority="1263" operator="lessThan">
      <formula>0</formula>
    </cfRule>
  </conditionalFormatting>
  <conditionalFormatting sqref="P379:Q379 Q380:Q382">
    <cfRule type="cellIs" dxfId="7726" priority="1262" operator="lessThan">
      <formula>0</formula>
    </cfRule>
  </conditionalFormatting>
  <conditionalFormatting sqref="Q383">
    <cfRule type="cellIs" dxfId="7725" priority="1253" operator="lessThan">
      <formula>0</formula>
    </cfRule>
  </conditionalFormatting>
  <conditionalFormatting sqref="I381 K380:N381 C382:M383">
    <cfRule type="cellIs" dxfId="7724" priority="1260" operator="lessThan">
      <formula>0</formula>
    </cfRule>
  </conditionalFormatting>
  <conditionalFormatting sqref="I380">
    <cfRule type="cellIs" dxfId="7723" priority="1258" operator="lessThan">
      <formula>0</formula>
    </cfRule>
  </conditionalFormatting>
  <conditionalFormatting sqref="C380:J380">
    <cfRule type="cellIs" dxfId="7722" priority="1259" operator="lessThan">
      <formula>0</formula>
    </cfRule>
  </conditionalFormatting>
  <conditionalFormatting sqref="B379">
    <cfRule type="cellIs" dxfId="7721" priority="1257" operator="lessThan">
      <formula>0</formula>
    </cfRule>
  </conditionalFormatting>
  <conditionalFormatting sqref="Q384">
    <cfRule type="cellIs" dxfId="7720" priority="1256" operator="lessThan">
      <formula>0</formula>
    </cfRule>
  </conditionalFormatting>
  <conditionalFormatting sqref="Q429:Q431">
    <cfRule type="cellIs" dxfId="7719" priority="1191" operator="lessThan">
      <formula>0</formula>
    </cfRule>
  </conditionalFormatting>
  <conditionalFormatting sqref="C381:J381">
    <cfRule type="cellIs" dxfId="7718" priority="1255" operator="lessThan">
      <formula>0</formula>
    </cfRule>
  </conditionalFormatting>
  <conditionalFormatting sqref="Q383">
    <cfRule type="cellIs" dxfId="7717" priority="1254" operator="lessThan">
      <formula>0</formula>
    </cfRule>
  </conditionalFormatting>
  <conditionalFormatting sqref="Q389">
    <cfRule type="cellIs" dxfId="7716" priority="1242" operator="lessThan">
      <formula>0</formula>
    </cfRule>
  </conditionalFormatting>
  <conditionalFormatting sqref="P391:Q391 Q392:Q394">
    <cfRule type="cellIs" dxfId="7715" priority="1241" operator="lessThan">
      <formula>0</formula>
    </cfRule>
  </conditionalFormatting>
  <conditionalFormatting sqref="P391">
    <cfRule type="cellIs" dxfId="7714" priority="1240" operator="lessThan">
      <formula>0</formula>
    </cfRule>
  </conditionalFormatting>
  <conditionalFormatting sqref="P392:P394">
    <cfRule type="cellIs" dxfId="7713" priority="1239" operator="lessThan">
      <formula>0</formula>
    </cfRule>
  </conditionalFormatting>
  <conditionalFormatting sqref="Q396">
    <cfRule type="cellIs" dxfId="7712" priority="1237" operator="lessThan">
      <formula>0</formula>
    </cfRule>
  </conditionalFormatting>
  <conditionalFormatting sqref="B391">
    <cfRule type="cellIs" dxfId="7711" priority="1238" operator="lessThan">
      <formula>0</formula>
    </cfRule>
  </conditionalFormatting>
  <conditionalFormatting sqref="Q395">
    <cfRule type="cellIs" dxfId="7710" priority="1236" operator="lessThan">
      <formula>0</formula>
    </cfRule>
  </conditionalFormatting>
  <conditionalFormatting sqref="P385:Q385 Q386:Q388">
    <cfRule type="cellIs" dxfId="7709" priority="1252" operator="lessThan">
      <formula>0</formula>
    </cfRule>
  </conditionalFormatting>
  <conditionalFormatting sqref="Q395">
    <cfRule type="cellIs" dxfId="7708" priority="1235" operator="lessThan">
      <formula>0</formula>
    </cfRule>
  </conditionalFormatting>
  <conditionalFormatting sqref="J372:M372">
    <cfRule type="cellIs" dxfId="7707" priority="1226" operator="lessThan">
      <formula>0</formula>
    </cfRule>
  </conditionalFormatting>
  <conditionalFormatting sqref="C360:M360">
    <cfRule type="cellIs" dxfId="7706" priority="1225" operator="lessThan">
      <formula>0</formula>
    </cfRule>
  </conditionalFormatting>
  <conditionalFormatting sqref="J354:N354">
    <cfRule type="cellIs" dxfId="7705" priority="1224" operator="lessThan">
      <formula>0</formula>
    </cfRule>
  </conditionalFormatting>
  <conditionalFormatting sqref="I386">
    <cfRule type="cellIs" dxfId="7704" priority="1247" operator="lessThan">
      <formula>0</formula>
    </cfRule>
  </conditionalFormatting>
  <conditionalFormatting sqref="Q390">
    <cfRule type="cellIs" dxfId="7703" priority="1245" operator="lessThan">
      <formula>0</formula>
    </cfRule>
  </conditionalFormatting>
  <conditionalFormatting sqref="C387:J387">
    <cfRule type="cellIs" dxfId="7702" priority="1244" operator="lessThan">
      <formula>0</formula>
    </cfRule>
  </conditionalFormatting>
  <conditionalFormatting sqref="Q389">
    <cfRule type="cellIs" dxfId="7701" priority="1243" operator="lessThan">
      <formula>0</formula>
    </cfRule>
  </conditionalFormatting>
  <conditionalFormatting sqref="P397">
    <cfRule type="cellIs" dxfId="7700" priority="1233" operator="lessThan">
      <formula>0</formula>
    </cfRule>
  </conditionalFormatting>
  <conditionalFormatting sqref="C396:M396">
    <cfRule type="cellIs" dxfId="7699" priority="1229" operator="lessThan">
      <formula>0</formula>
    </cfRule>
  </conditionalFormatting>
  <conditionalFormatting sqref="C390:M390">
    <cfRule type="cellIs" dxfId="7698" priority="1228" operator="lessThan">
      <formula>0</formula>
    </cfRule>
  </conditionalFormatting>
  <conditionalFormatting sqref="C384:M384">
    <cfRule type="cellIs" dxfId="7697" priority="1227" operator="lessThan">
      <formula>0</formula>
    </cfRule>
  </conditionalFormatting>
  <conditionalFormatting sqref="Q425">
    <cfRule type="cellIs" dxfId="7696" priority="1196" operator="lessThan">
      <formula>0</formula>
    </cfRule>
  </conditionalFormatting>
  <conditionalFormatting sqref="H383">
    <cfRule type="cellIs" dxfId="7695" priority="1203" operator="lessThan">
      <formula>0</formula>
    </cfRule>
  </conditionalFormatting>
  <conditionalFormatting sqref="J557">
    <cfRule type="cellIs" dxfId="7694" priority="1177" operator="lessThan">
      <formula>0</formula>
    </cfRule>
  </conditionalFormatting>
  <conditionalFormatting sqref="H360">
    <cfRule type="cellIs" dxfId="7693" priority="1204" operator="lessThan">
      <formula>0</formula>
    </cfRule>
  </conditionalFormatting>
  <conditionalFormatting sqref="P422:P424">
    <cfRule type="cellIs" dxfId="7692" priority="1199" operator="lessThan">
      <formula>0</formula>
    </cfRule>
  </conditionalFormatting>
  <conditionalFormatting sqref="B427">
    <cfRule type="cellIs" dxfId="7691" priority="1193" operator="lessThan">
      <formula>0</formula>
    </cfRule>
  </conditionalFormatting>
  <conditionalFormatting sqref="B403">
    <cfRule type="cellIs" dxfId="7690" priority="1215" operator="lessThan">
      <formula>0</formula>
    </cfRule>
  </conditionalFormatting>
  <conditionalFormatting sqref="P421:Q421 Q422:Q424">
    <cfRule type="cellIs" dxfId="7689" priority="1201" operator="lessThan">
      <formula>0</formula>
    </cfRule>
  </conditionalFormatting>
  <conditionalFormatting sqref="Q438">
    <cfRule type="cellIs" dxfId="7688" priority="1184" operator="lessThan">
      <formula>0</formula>
    </cfRule>
  </conditionalFormatting>
  <conditionalFormatting sqref="B397">
    <cfRule type="cellIs" dxfId="7687" priority="1223" operator="lessThan">
      <formula>0</formula>
    </cfRule>
  </conditionalFormatting>
  <conditionalFormatting sqref="B402">
    <cfRule type="cellIs" dxfId="7686" priority="1222" operator="lessThan">
      <formula>0</formula>
    </cfRule>
  </conditionalFormatting>
  <conditionalFormatting sqref="Q407">
    <cfRule type="cellIs" dxfId="7685" priority="1216" operator="lessThan">
      <formula>0</formula>
    </cfRule>
  </conditionalFormatting>
  <conditionalFormatting sqref="P403:Q403 Q404:Q406">
    <cfRule type="cellIs" dxfId="7684" priority="1221" operator="lessThan">
      <formula>0</formula>
    </cfRule>
  </conditionalFormatting>
  <conditionalFormatting sqref="P403">
    <cfRule type="cellIs" dxfId="7683" priority="1220" operator="lessThan">
      <formula>0</formula>
    </cfRule>
  </conditionalFormatting>
  <conditionalFormatting sqref="Q407">
    <cfRule type="cellIs" dxfId="7682" priority="1217" operator="lessThan">
      <formula>0</formula>
    </cfRule>
  </conditionalFormatting>
  <conditionalFormatting sqref="B434">
    <cfRule type="cellIs" dxfId="7681" priority="1182" operator="lessThan">
      <formula>0</formula>
    </cfRule>
  </conditionalFormatting>
  <conditionalFormatting sqref="H384">
    <cfRule type="cellIs" dxfId="7680" priority="1202" operator="lessThan">
      <formula>0</formula>
    </cfRule>
  </conditionalFormatting>
  <conditionalFormatting sqref="Q433">
    <cfRule type="cellIs" dxfId="7679" priority="1183" operator="lessThan">
      <formula>0</formula>
    </cfRule>
  </conditionalFormatting>
  <conditionalFormatting sqref="Q556:Q558">
    <cfRule type="cellIs" dxfId="7678" priority="1181" operator="lessThan">
      <formula>0</formula>
    </cfRule>
  </conditionalFormatting>
  <conditionalFormatting sqref="J558:N558 K556:N557 J559:M559">
    <cfRule type="cellIs" dxfId="7677" priority="1179" operator="lessThan">
      <formula>0</formula>
    </cfRule>
  </conditionalFormatting>
  <conditionalFormatting sqref="Q432">
    <cfRule type="cellIs" dxfId="7676" priority="1188" operator="lessThan">
      <formula>0</formula>
    </cfRule>
  </conditionalFormatting>
  <conditionalFormatting sqref="Q435:Q437">
    <cfRule type="cellIs" dxfId="7675" priority="1187" operator="lessThan">
      <formula>0</formula>
    </cfRule>
  </conditionalFormatting>
  <conditionalFormatting sqref="P429:P431">
    <cfRule type="cellIs" dxfId="7674" priority="1190" operator="lessThan">
      <formula>0</formula>
    </cfRule>
  </conditionalFormatting>
  <conditionalFormatting sqref="Q432">
    <cfRule type="cellIs" dxfId="7673" priority="1189" operator="lessThan">
      <formula>0</formula>
    </cfRule>
  </conditionalFormatting>
  <conditionalFormatting sqref="P556:P558">
    <cfRule type="cellIs" dxfId="7672" priority="1180" operator="lessThan">
      <formula>0</formula>
    </cfRule>
  </conditionalFormatting>
  <conditionalFormatting sqref="H396">
    <cfRule type="cellIs" dxfId="7671" priority="1208" operator="lessThan">
      <formula>0</formula>
    </cfRule>
  </conditionalFormatting>
  <conditionalFormatting sqref="Q438">
    <cfRule type="cellIs" dxfId="7670" priority="1185" operator="lessThan">
      <formula>0</formula>
    </cfRule>
  </conditionalFormatting>
  <conditionalFormatting sqref="Q425">
    <cfRule type="cellIs" dxfId="7669" priority="1197" operator="lessThan">
      <formula>0</formula>
    </cfRule>
  </conditionalFormatting>
  <conditionalFormatting sqref="H389">
    <cfRule type="cellIs" dxfId="7668" priority="1207" operator="lessThan">
      <formula>0</formula>
    </cfRule>
  </conditionalFormatting>
  <conditionalFormatting sqref="B428">
    <cfRule type="cellIs" dxfId="7667" priority="1192" operator="lessThan">
      <formula>0</formula>
    </cfRule>
  </conditionalFormatting>
  <conditionalFormatting sqref="Q559">
    <cfRule type="cellIs" dxfId="7666" priority="1176" operator="lessThan">
      <formula>0</formula>
    </cfRule>
  </conditionalFormatting>
  <conditionalFormatting sqref="Q559">
    <cfRule type="cellIs" dxfId="7665" priority="1175" operator="lessThan">
      <formula>0</formula>
    </cfRule>
  </conditionalFormatting>
  <conditionalFormatting sqref="P435:P437">
    <cfRule type="cellIs" dxfId="7664" priority="1186" operator="lessThan">
      <formula>0</formula>
    </cfRule>
  </conditionalFormatting>
  <conditionalFormatting sqref="P427">
    <cfRule type="cellIs" dxfId="7663" priority="1198" operator="lessThan">
      <formula>0</formula>
    </cfRule>
  </conditionalFormatting>
  <conditionalFormatting sqref="Q426:Q427">
    <cfRule type="cellIs" dxfId="7662" priority="1194" operator="lessThan">
      <formula>0</formula>
    </cfRule>
  </conditionalFormatting>
  <conditionalFormatting sqref="J562:N562 J564:N565 J563:M563">
    <cfRule type="cellIs" dxfId="7661" priority="1169" operator="lessThan">
      <formula>0</formula>
    </cfRule>
  </conditionalFormatting>
  <conditionalFormatting sqref="B421">
    <cfRule type="cellIs" dxfId="7660" priority="1195" operator="lessThan">
      <formula>0</formula>
    </cfRule>
  </conditionalFormatting>
  <conditionalFormatting sqref="Q560">
    <cfRule type="cellIs" dxfId="7659" priority="1174" operator="lessThan">
      <formula>0</formula>
    </cfRule>
  </conditionalFormatting>
  <conditionalFormatting sqref="J563">
    <cfRule type="cellIs" dxfId="7658" priority="1168" operator="lessThan">
      <formula>0</formula>
    </cfRule>
  </conditionalFormatting>
  <conditionalFormatting sqref="Q565">
    <cfRule type="cellIs" dxfId="7657" priority="1167" operator="lessThan">
      <formula>0</formula>
    </cfRule>
  </conditionalFormatting>
  <conditionalFormatting sqref="Q566">
    <cfRule type="cellIs" dxfId="7656" priority="1165" operator="lessThan">
      <formula>0</formula>
    </cfRule>
  </conditionalFormatting>
  <conditionalFormatting sqref="B588">
    <cfRule type="cellIs" dxfId="7655" priority="1129" operator="lessThan">
      <formula>0</formula>
    </cfRule>
  </conditionalFormatting>
  <conditionalFormatting sqref="I580 K579:N580 C581:N582">
    <cfRule type="cellIs" dxfId="7654" priority="1162" operator="lessThan">
      <formula>0</formula>
    </cfRule>
  </conditionalFormatting>
  <conditionalFormatting sqref="C579:N582">
    <cfRule type="cellIs" dxfId="7653" priority="1161" operator="lessThan">
      <formula>0</formula>
    </cfRule>
  </conditionalFormatting>
  <conditionalFormatting sqref="Q582">
    <cfRule type="cellIs" dxfId="7652" priority="1157" operator="lessThan">
      <formula>0</formula>
    </cfRule>
  </conditionalFormatting>
  <conditionalFormatting sqref="I579">
    <cfRule type="cellIs" dxfId="7651" priority="1160" operator="lessThan">
      <formula>0</formula>
    </cfRule>
  </conditionalFormatting>
  <conditionalFormatting sqref="J556:N558 J559:M559">
    <cfRule type="cellIs" dxfId="7650" priority="1178" operator="lessThan">
      <formula>0</formula>
    </cfRule>
  </conditionalFormatting>
  <conditionalFormatting sqref="P562:P565">
    <cfRule type="cellIs" dxfId="7649" priority="1171" operator="lessThan">
      <formula>0</formula>
    </cfRule>
  </conditionalFormatting>
  <conditionalFormatting sqref="J564:N565 K562:N562 K563:M563">
    <cfRule type="cellIs" dxfId="7648" priority="1170" operator="lessThan">
      <formula>0</formula>
    </cfRule>
  </conditionalFormatting>
  <conditionalFormatting sqref="B555">
    <cfRule type="cellIs" dxfId="7647" priority="1173" operator="lessThan">
      <formula>0</formula>
    </cfRule>
  </conditionalFormatting>
  <conditionalFormatting sqref="Q565">
    <cfRule type="cellIs" dxfId="7646" priority="1166" operator="lessThan">
      <formula>0</formula>
    </cfRule>
  </conditionalFormatting>
  <conditionalFormatting sqref="C580:J580">
    <cfRule type="cellIs" dxfId="7645" priority="1159" operator="lessThan">
      <formula>0</formula>
    </cfRule>
  </conditionalFormatting>
  <conditionalFormatting sqref="Q562:Q564">
    <cfRule type="cellIs" dxfId="7644" priority="1172" operator="lessThan">
      <formula>0</formula>
    </cfRule>
  </conditionalFormatting>
  <conditionalFormatting sqref="Q579:Q581">
    <cfRule type="cellIs" dxfId="7643" priority="1164" operator="lessThan">
      <formula>0</formula>
    </cfRule>
  </conditionalFormatting>
  <conditionalFormatting sqref="P579:P582">
    <cfRule type="cellIs" dxfId="7642" priority="1163" operator="lessThan">
      <formula>0</formula>
    </cfRule>
  </conditionalFormatting>
  <conditionalFormatting sqref="Q582">
    <cfRule type="cellIs" dxfId="7641" priority="1158" operator="lessThan">
      <formula>0</formula>
    </cfRule>
  </conditionalFormatting>
  <conditionalFormatting sqref="Q592">
    <cfRule type="cellIs" dxfId="7640" priority="1133" operator="lessThan">
      <formula>0</formula>
    </cfRule>
  </conditionalFormatting>
  <conditionalFormatting sqref="I589">
    <cfRule type="cellIs" dxfId="7639" priority="1136" operator="lessThan">
      <formula>0</formula>
    </cfRule>
  </conditionalFormatting>
  <conditionalFormatting sqref="H580:H582">
    <cfRule type="cellIs" dxfId="7638" priority="1156" operator="lessThan">
      <formula>0</formula>
    </cfRule>
  </conditionalFormatting>
  <conditionalFormatting sqref="H584:H587">
    <cfRule type="cellIs" dxfId="7637" priority="1143" operator="lessThan">
      <formula>0</formula>
    </cfRule>
  </conditionalFormatting>
  <conditionalFormatting sqref="H579">
    <cfRule type="cellIs" dxfId="7636" priority="1154" operator="lessThan">
      <formula>0</formula>
    </cfRule>
  </conditionalFormatting>
  <conditionalFormatting sqref="H579:H582">
    <cfRule type="cellIs" dxfId="7635" priority="1155" operator="lessThan">
      <formula>0</formula>
    </cfRule>
  </conditionalFormatting>
  <conditionalFormatting sqref="B578">
    <cfRule type="cellIs" dxfId="7634" priority="1153" operator="lessThan">
      <formula>0</formula>
    </cfRule>
  </conditionalFormatting>
  <conditionalFormatting sqref="Q587">
    <cfRule type="cellIs" dxfId="7633" priority="1145" operator="lessThan">
      <formula>0</formula>
    </cfRule>
  </conditionalFormatting>
  <conditionalFormatting sqref="I584">
    <cfRule type="cellIs" dxfId="7632" priority="1148" operator="lessThan">
      <formula>0</formula>
    </cfRule>
  </conditionalFormatting>
  <conditionalFormatting sqref="C584:N587">
    <cfRule type="cellIs" dxfId="7631" priority="1149" operator="lessThan">
      <formula>0</formula>
    </cfRule>
  </conditionalFormatting>
  <conditionalFormatting sqref="Q587">
    <cfRule type="cellIs" dxfId="7630" priority="1146" operator="lessThan">
      <formula>0</formula>
    </cfRule>
  </conditionalFormatting>
  <conditionalFormatting sqref="H584">
    <cfRule type="cellIs" dxfId="7629" priority="1142" operator="lessThan">
      <formula>0</formula>
    </cfRule>
  </conditionalFormatting>
  <conditionalFormatting sqref="P584:P587">
    <cfRule type="cellIs" dxfId="7628" priority="1151" operator="lessThan">
      <formula>0</formula>
    </cfRule>
  </conditionalFormatting>
  <conditionalFormatting sqref="C585:J585">
    <cfRule type="cellIs" dxfId="7627" priority="1147" operator="lessThan">
      <formula>0</formula>
    </cfRule>
  </conditionalFormatting>
  <conditionalFormatting sqref="H585:H587">
    <cfRule type="cellIs" dxfId="7626" priority="1144" operator="lessThan">
      <formula>0</formula>
    </cfRule>
  </conditionalFormatting>
  <conditionalFormatting sqref="I585 K584:N585 C586:N587">
    <cfRule type="cellIs" dxfId="7625" priority="1150" operator="lessThan">
      <formula>0</formula>
    </cfRule>
  </conditionalFormatting>
  <conditionalFormatting sqref="Q584:Q586">
    <cfRule type="cellIs" dxfId="7624" priority="1152" operator="lessThan">
      <formula>0</formula>
    </cfRule>
  </conditionalFormatting>
  <conditionalFormatting sqref="B583">
    <cfRule type="cellIs" dxfId="7623" priority="1141" operator="lessThan">
      <formula>0</formula>
    </cfRule>
  </conditionalFormatting>
  <conditionalFormatting sqref="C589:N592">
    <cfRule type="cellIs" dxfId="7622" priority="1137" operator="lessThan">
      <formula>0</formula>
    </cfRule>
  </conditionalFormatting>
  <conditionalFormatting sqref="Q592">
    <cfRule type="cellIs" dxfId="7621" priority="1134" operator="lessThan">
      <formula>0</formula>
    </cfRule>
  </conditionalFormatting>
  <conditionalFormatting sqref="H589">
    <cfRule type="cellIs" dxfId="7620" priority="1130" operator="lessThan">
      <formula>0</formula>
    </cfRule>
  </conditionalFormatting>
  <conditionalFormatting sqref="H589:H592">
    <cfRule type="cellIs" dxfId="7619" priority="1131" operator="lessThan">
      <formula>0</formula>
    </cfRule>
  </conditionalFormatting>
  <conditionalFormatting sqref="P589:P592">
    <cfRule type="cellIs" dxfId="7618" priority="1139" operator="lessThan">
      <formula>0</formula>
    </cfRule>
  </conditionalFormatting>
  <conditionalFormatting sqref="C590:J590">
    <cfRule type="cellIs" dxfId="7617" priority="1135" operator="lessThan">
      <formula>0</formula>
    </cfRule>
  </conditionalFormatting>
  <conditionalFormatting sqref="H590:H592">
    <cfRule type="cellIs" dxfId="7616" priority="1132" operator="lessThan">
      <formula>0</formula>
    </cfRule>
  </conditionalFormatting>
  <conditionalFormatting sqref="I590 K589:N590 C591:N592">
    <cfRule type="cellIs" dxfId="7615" priority="1138" operator="lessThan">
      <formula>0</formula>
    </cfRule>
  </conditionalFormatting>
  <conditionalFormatting sqref="Q589:Q591">
    <cfRule type="cellIs" dxfId="7614" priority="1140" operator="lessThan">
      <formula>0</formula>
    </cfRule>
  </conditionalFormatting>
  <conditionalFormatting sqref="C350:I350">
    <cfRule type="cellIs" dxfId="7613" priority="1126" operator="lessThan">
      <formula>0</formula>
    </cfRule>
  </conditionalFormatting>
  <conditionalFormatting sqref="C352:I353">
    <cfRule type="cellIs" dxfId="7612" priority="1127" operator="lessThan">
      <formula>0</formula>
    </cfRule>
  </conditionalFormatting>
  <conditionalFormatting sqref="P492:Q492">
    <cfRule type="cellIs" dxfId="7611" priority="1110" operator="lessThan">
      <formula>0</formula>
    </cfRule>
  </conditionalFormatting>
  <conditionalFormatting sqref="P485:P488">
    <cfRule type="cellIs" dxfId="7610" priority="1111" operator="lessThan">
      <formula>0</formula>
    </cfRule>
  </conditionalFormatting>
  <conditionalFormatting sqref="Q574:Q576">
    <cfRule type="cellIs" dxfId="7609" priority="1080" operator="lessThan">
      <formula>0</formula>
    </cfRule>
  </conditionalFormatting>
  <conditionalFormatting sqref="B484">
    <cfRule type="cellIs" dxfId="7608" priority="1128" operator="lessThan">
      <formula>0</formula>
    </cfRule>
  </conditionalFormatting>
  <conditionalFormatting sqref="N420">
    <cfRule type="cellIs" dxfId="7607" priority="892" operator="lessThan">
      <formula>0</formula>
    </cfRule>
  </conditionalFormatting>
  <conditionalFormatting sqref="C351:I351">
    <cfRule type="cellIs" dxfId="7606" priority="1125" operator="lessThan">
      <formula>0</formula>
    </cfRule>
  </conditionalFormatting>
  <conditionalFormatting sqref="C354:I354">
    <cfRule type="cellIs" dxfId="7605" priority="1124" operator="lessThan">
      <formula>0</formula>
    </cfRule>
  </conditionalFormatting>
  <conditionalFormatting sqref="C370:I371">
    <cfRule type="cellIs" dxfId="7604" priority="1123" operator="lessThan">
      <formula>0</formula>
    </cfRule>
  </conditionalFormatting>
  <conditionalFormatting sqref="C368:I368">
    <cfRule type="cellIs" dxfId="7603" priority="1122" operator="lessThan">
      <formula>0</formula>
    </cfRule>
  </conditionalFormatting>
  <conditionalFormatting sqref="C369:I369">
    <cfRule type="cellIs" dxfId="7602" priority="1121" operator="lessThan">
      <formula>0</formula>
    </cfRule>
  </conditionalFormatting>
  <conditionalFormatting sqref="C372:I372">
    <cfRule type="cellIs" dxfId="7601" priority="1120" operator="lessThan">
      <formula>0</formula>
    </cfRule>
  </conditionalFormatting>
  <conditionalFormatting sqref="C556:I559">
    <cfRule type="cellIs" dxfId="7600" priority="1118" operator="lessThan">
      <formula>0</formula>
    </cfRule>
  </conditionalFormatting>
  <conditionalFormatting sqref="C557:I557">
    <cfRule type="cellIs" dxfId="7599" priority="1117" operator="lessThan">
      <formula>0</formula>
    </cfRule>
  </conditionalFormatting>
  <conditionalFormatting sqref="C558:I559">
    <cfRule type="cellIs" dxfId="7598" priority="1119" operator="lessThan">
      <formula>0</formula>
    </cfRule>
  </conditionalFormatting>
  <conditionalFormatting sqref="C562:I565">
    <cfRule type="cellIs" dxfId="7597" priority="1115" operator="lessThan">
      <formula>0</formula>
    </cfRule>
  </conditionalFormatting>
  <conditionalFormatting sqref="C563:I563">
    <cfRule type="cellIs" dxfId="7596" priority="1114" operator="lessThan">
      <formula>0</formula>
    </cfRule>
  </conditionalFormatting>
  <conditionalFormatting sqref="C564:I565">
    <cfRule type="cellIs" dxfId="7595" priority="1116" operator="lessThan">
      <formula>0</formula>
    </cfRule>
  </conditionalFormatting>
  <conditionalFormatting sqref="C442:C445">
    <cfRule type="cellIs" dxfId="7594" priority="1113" operator="lessThan">
      <formula>0</formula>
    </cfRule>
  </conditionalFormatting>
  <conditionalFormatting sqref="P450:P453">
    <cfRule type="cellIs" dxfId="7593" priority="1112" operator="lessThan">
      <formula>0</formula>
    </cfRule>
  </conditionalFormatting>
  <conditionalFormatting sqref="Q493:Q496">
    <cfRule type="cellIs" dxfId="7592" priority="1109" operator="lessThan">
      <formula>0</formula>
    </cfRule>
  </conditionalFormatting>
  <conditionalFormatting sqref="Q497:Q498">
    <cfRule type="cellIs" dxfId="7591" priority="1108" operator="lessThan">
      <formula>0</formula>
    </cfRule>
  </conditionalFormatting>
  <conditionalFormatting sqref="Q498">
    <cfRule type="cellIs" dxfId="7590" priority="1107" operator="lessThan">
      <formula>0</formula>
    </cfRule>
  </conditionalFormatting>
  <conditionalFormatting sqref="Q497">
    <cfRule type="cellIs" dxfId="7589" priority="1106" operator="lessThan">
      <formula>0</formula>
    </cfRule>
  </conditionalFormatting>
  <conditionalFormatting sqref="P493:P496">
    <cfRule type="cellIs" dxfId="7588" priority="1105" operator="lessThan">
      <formula>0</formula>
    </cfRule>
  </conditionalFormatting>
  <conditionalFormatting sqref="B492">
    <cfRule type="cellIs" dxfId="7587" priority="1104" operator="lessThan">
      <formula>0</formula>
    </cfRule>
  </conditionalFormatting>
  <conditionalFormatting sqref="C574:N577">
    <cfRule type="cellIs" dxfId="7586" priority="1077" operator="lessThan">
      <formula>0</formula>
    </cfRule>
  </conditionalFormatting>
  <conditionalFormatting sqref="Q577">
    <cfRule type="cellIs" dxfId="7585" priority="1074" operator="lessThan">
      <formula>0</formula>
    </cfRule>
  </conditionalFormatting>
  <conditionalFormatting sqref="H574:H577">
    <cfRule type="cellIs" dxfId="7584" priority="1071" operator="lessThan">
      <formula>0</formula>
    </cfRule>
  </conditionalFormatting>
  <conditionalFormatting sqref="Q491">
    <cfRule type="cellIs" dxfId="7583" priority="1103" operator="lessThan">
      <formula>0</formula>
    </cfRule>
  </conditionalFormatting>
  <conditionalFormatting sqref="Q533:Q536 Q538">
    <cfRule type="cellIs" dxfId="7582" priority="1102" operator="lessThan">
      <formula>0</formula>
    </cfRule>
  </conditionalFormatting>
  <conditionalFormatting sqref="P532">
    <cfRule type="cellIs" dxfId="7581" priority="1101" operator="lessThan">
      <formula>0</formula>
    </cfRule>
  </conditionalFormatting>
  <conditionalFormatting sqref="Q537">
    <cfRule type="cellIs" dxfId="7580" priority="1100" operator="lessThan">
      <formula>0</formula>
    </cfRule>
  </conditionalFormatting>
  <conditionalFormatting sqref="Q537">
    <cfRule type="cellIs" dxfId="7579" priority="1099" operator="lessThan">
      <formula>0</formula>
    </cfRule>
  </conditionalFormatting>
  <conditionalFormatting sqref="P533:P536">
    <cfRule type="cellIs" dxfId="7578" priority="1098" operator="lessThan">
      <formula>0</formula>
    </cfRule>
  </conditionalFormatting>
  <conditionalFormatting sqref="Q545 Q540:Q543">
    <cfRule type="cellIs" dxfId="7577" priority="1096" operator="lessThan">
      <formula>0</formula>
    </cfRule>
  </conditionalFormatting>
  <conditionalFormatting sqref="Q544">
    <cfRule type="cellIs" dxfId="7576" priority="1094" operator="lessThan">
      <formula>0</formula>
    </cfRule>
  </conditionalFormatting>
  <conditionalFormatting sqref="B532">
    <cfRule type="cellIs" dxfId="7575" priority="1097" operator="lessThan">
      <formula>0</formula>
    </cfRule>
  </conditionalFormatting>
  <conditionalFormatting sqref="P539">
    <cfRule type="cellIs" dxfId="7574" priority="1095" operator="lessThan">
      <formula>0</formula>
    </cfRule>
  </conditionalFormatting>
  <conditionalFormatting sqref="P540:P543">
    <cfRule type="cellIs" dxfId="7573" priority="1092" operator="lessThan">
      <formula>0</formula>
    </cfRule>
  </conditionalFormatting>
  <conditionalFormatting sqref="Q544">
    <cfRule type="cellIs" dxfId="7572" priority="1093" operator="lessThan">
      <formula>0</formula>
    </cfRule>
  </conditionalFormatting>
  <conditionalFormatting sqref="P568:P570 P572">
    <cfRule type="cellIs" dxfId="7571" priority="1090" operator="lessThan">
      <formula>0</formula>
    </cfRule>
  </conditionalFormatting>
  <conditionalFormatting sqref="Q568:Q570">
    <cfRule type="cellIs" dxfId="7570" priority="1091" operator="lessThan">
      <formula>0</formula>
    </cfRule>
  </conditionalFormatting>
  <conditionalFormatting sqref="C570:I570">
    <cfRule type="cellIs" dxfId="7569" priority="1083" operator="lessThan">
      <formula>0</formula>
    </cfRule>
  </conditionalFormatting>
  <conditionalFormatting sqref="C568:I570">
    <cfRule type="cellIs" dxfId="7568" priority="1082" operator="lessThan">
      <formula>0</formula>
    </cfRule>
  </conditionalFormatting>
  <conditionalFormatting sqref="B567">
    <cfRule type="cellIs" dxfId="7567" priority="1084" operator="lessThan">
      <formula>0</formula>
    </cfRule>
  </conditionalFormatting>
  <conditionalFormatting sqref="J568:N570">
    <cfRule type="cellIs" dxfId="7566" priority="1088" operator="lessThan">
      <formula>0</formula>
    </cfRule>
  </conditionalFormatting>
  <conditionalFormatting sqref="P574:P577">
    <cfRule type="cellIs" dxfId="7565" priority="1079" operator="lessThan">
      <formula>0</formula>
    </cfRule>
  </conditionalFormatting>
  <conditionalFormatting sqref="Q571:Q572">
    <cfRule type="cellIs" dxfId="7564" priority="1085" operator="lessThan">
      <formula>0</formula>
    </cfRule>
  </conditionalFormatting>
  <conditionalFormatting sqref="C433:M433">
    <cfRule type="cellIs" dxfId="7563" priority="860" operator="lessThan">
      <formula>0</formula>
    </cfRule>
  </conditionalFormatting>
  <conditionalFormatting sqref="Q571:Q572">
    <cfRule type="cellIs" dxfId="7562" priority="1086" operator="lessThan">
      <formula>0</formula>
    </cfRule>
  </conditionalFormatting>
  <conditionalFormatting sqref="J569">
    <cfRule type="cellIs" dxfId="7561" priority="1087" operator="lessThan">
      <formula>0</formula>
    </cfRule>
  </conditionalFormatting>
  <conditionalFormatting sqref="J570:N570 K568:N569">
    <cfRule type="cellIs" dxfId="7560" priority="1089" operator="lessThan">
      <formula>0</formula>
    </cfRule>
  </conditionalFormatting>
  <conditionalFormatting sqref="I575 K574:N575 C576:N577">
    <cfRule type="cellIs" dxfId="7559" priority="1078" operator="lessThan">
      <formula>0</formula>
    </cfRule>
  </conditionalFormatting>
  <conditionalFormatting sqref="N420">
    <cfRule type="cellIs" dxfId="7558" priority="893" operator="lessThan">
      <formula>0</formula>
    </cfRule>
  </conditionalFormatting>
  <conditionalFormatting sqref="B429:N429">
    <cfRule type="cellIs" dxfId="7557" priority="855" operator="lessThan">
      <formula>0</formula>
    </cfRule>
  </conditionalFormatting>
  <conditionalFormatting sqref="C569:I569">
    <cfRule type="cellIs" dxfId="7556" priority="1081" operator="lessThan">
      <formula>0</formula>
    </cfRule>
  </conditionalFormatting>
  <conditionalFormatting sqref="B429:N429">
    <cfRule type="cellIs" dxfId="7555" priority="856" operator="lessThan">
      <formula>0</formula>
    </cfRule>
  </conditionalFormatting>
  <conditionalFormatting sqref="H433">
    <cfRule type="cellIs" dxfId="7554" priority="859" operator="lessThan">
      <formula>0</formula>
    </cfRule>
  </conditionalFormatting>
  <conditionalFormatting sqref="B433">
    <cfRule type="cellIs" dxfId="7553" priority="858" operator="lessThan">
      <formula>0</formula>
    </cfRule>
  </conditionalFormatting>
  <conditionalFormatting sqref="B433">
    <cfRule type="cellIs" dxfId="7552" priority="857" operator="lessThan">
      <formula>0</formula>
    </cfRule>
  </conditionalFormatting>
  <conditionalFormatting sqref="B429:N429">
    <cfRule type="cellIs" dxfId="7551" priority="853" operator="lessThan">
      <formula>0</formula>
    </cfRule>
  </conditionalFormatting>
  <conditionalFormatting sqref="B429:N429">
    <cfRule type="cellIs" dxfId="7550" priority="854" operator="lessThan">
      <formula>0</formula>
    </cfRule>
  </conditionalFormatting>
  <conditionalFormatting sqref="B422:N422">
    <cfRule type="cellIs" dxfId="7549" priority="865" operator="lessThan">
      <formula>0</formula>
    </cfRule>
  </conditionalFormatting>
  <conditionalFormatting sqref="H574">
    <cfRule type="cellIs" dxfId="7548" priority="1070" operator="lessThan">
      <formula>0</formula>
    </cfRule>
  </conditionalFormatting>
  <conditionalFormatting sqref="C433:M433">
    <cfRule type="cellIs" dxfId="7547" priority="861" operator="lessThan">
      <formula>0</formula>
    </cfRule>
  </conditionalFormatting>
  <conditionalFormatting sqref="H575:H577">
    <cfRule type="cellIs" dxfId="7546" priority="1072" operator="lessThan">
      <formula>0</formula>
    </cfRule>
  </conditionalFormatting>
  <conditionalFormatting sqref="Q577">
    <cfRule type="cellIs" dxfId="7545" priority="1073" operator="lessThan">
      <formula>0</formula>
    </cfRule>
  </conditionalFormatting>
  <conditionalFormatting sqref="I574">
    <cfRule type="cellIs" dxfId="7544" priority="1076" operator="lessThan">
      <formula>0</formula>
    </cfRule>
  </conditionalFormatting>
  <conditionalFormatting sqref="H426">
    <cfRule type="cellIs" dxfId="7543" priority="875" operator="lessThan">
      <formula>0</formula>
    </cfRule>
  </conditionalFormatting>
  <conditionalFormatting sqref="C575:J575">
    <cfRule type="cellIs" dxfId="7542" priority="1075" operator="lessThan">
      <formula>0</formula>
    </cfRule>
  </conditionalFormatting>
  <conditionalFormatting sqref="B573">
    <cfRule type="cellIs" dxfId="7541" priority="1069" operator="lessThan">
      <formula>0</formula>
    </cfRule>
  </conditionalFormatting>
  <conditionalFormatting sqref="N425">
    <cfRule type="cellIs" dxfId="7540" priority="864" operator="lessThan">
      <formula>0</formula>
    </cfRule>
  </conditionalFormatting>
  <conditionalFormatting sqref="C426:M426">
    <cfRule type="cellIs" dxfId="7539" priority="876" operator="lessThan">
      <formula>0</formula>
    </cfRule>
  </conditionalFormatting>
  <conditionalFormatting sqref="C426:M426">
    <cfRule type="cellIs" dxfId="7538" priority="877" operator="lessThan">
      <formula>0</formula>
    </cfRule>
  </conditionalFormatting>
  <conditionalFormatting sqref="N426">
    <cfRule type="cellIs" dxfId="7537" priority="863" operator="lessThan">
      <formula>0</formula>
    </cfRule>
  </conditionalFormatting>
  <conditionalFormatting sqref="B429:N429">
    <cfRule type="cellIs" dxfId="7536" priority="851" operator="lessThan">
      <formula>0</formula>
    </cfRule>
  </conditionalFormatting>
  <conditionalFormatting sqref="N426">
    <cfRule type="cellIs" dxfId="7535" priority="862" operator="lessThan">
      <formula>0</formula>
    </cfRule>
  </conditionalFormatting>
  <conditionalFormatting sqref="B429:N429">
    <cfRule type="cellIs" dxfId="7534" priority="852" operator="lessThan">
      <formula>0</formula>
    </cfRule>
  </conditionalFormatting>
  <conditionalFormatting sqref="B561">
    <cfRule type="cellIs" dxfId="7533" priority="1068" operator="lessThan">
      <formula>0</formula>
    </cfRule>
  </conditionalFormatting>
  <conditionalFormatting sqref="B426">
    <cfRule type="cellIs" dxfId="7532" priority="874" operator="lessThan">
      <formula>0</formula>
    </cfRule>
  </conditionalFormatting>
  <conditionalFormatting sqref="N433">
    <cfRule type="cellIs" dxfId="7531" priority="846" operator="lessThan">
      <formula>0</formula>
    </cfRule>
  </conditionalFormatting>
  <conditionalFormatting sqref="B561">
    <cfRule type="cellIs" dxfId="7530" priority="1067" operator="lessThan">
      <formula>0</formula>
    </cfRule>
  </conditionalFormatting>
  <conditionalFormatting sqref="B554">
    <cfRule type="cellIs" dxfId="7529" priority="1065" operator="lessThan">
      <formula>0</formula>
    </cfRule>
  </conditionalFormatting>
  <conditionalFormatting sqref="B554">
    <cfRule type="cellIs" dxfId="7528" priority="1066" operator="lessThan">
      <formula>0</formula>
    </cfRule>
  </conditionalFormatting>
  <conditionalFormatting sqref="B572">
    <cfRule type="cellIs" dxfId="7527" priority="1063" operator="lessThan">
      <formula>0</formula>
    </cfRule>
  </conditionalFormatting>
  <conditionalFormatting sqref="B572">
    <cfRule type="cellIs" dxfId="7526"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7525" priority="1062" operator="lessThan">
      <formula>0</formula>
    </cfRule>
  </conditionalFormatting>
  <conditionalFormatting sqref="B600">
    <cfRule type="cellIs" dxfId="7524" priority="1059" operator="lessThan">
      <formula>0</formula>
    </cfRule>
  </conditionalFormatting>
  <conditionalFormatting sqref="B594">
    <cfRule type="cellIs" dxfId="7523" priority="1061" operator="lessThan">
      <formula>0</formula>
    </cfRule>
  </conditionalFormatting>
  <conditionalFormatting sqref="B597">
    <cfRule type="cellIs" dxfId="7522" priority="1060" operator="lessThan">
      <formula>0</formula>
    </cfRule>
  </conditionalFormatting>
  <conditionalFormatting sqref="B615">
    <cfRule type="cellIs" dxfId="7521" priority="1058" operator="lessThan">
      <formula>0</formula>
    </cfRule>
  </conditionalFormatting>
  <conditionalFormatting sqref="B623">
    <cfRule type="cellIs" dxfId="7520" priority="1057" operator="lessThan">
      <formula>0</formula>
    </cfRule>
  </conditionalFormatting>
  <conditionalFormatting sqref="I626:N626 P624:Q627">
    <cfRule type="cellIs" dxfId="7519" priority="1056" operator="lessThan">
      <formula>0</formula>
    </cfRule>
  </conditionalFormatting>
  <conditionalFormatting sqref="P415:Q415 Q416:Q418">
    <cfRule type="cellIs" dxfId="7518" priority="1041" operator="lessThan">
      <formula>0</formula>
    </cfRule>
  </conditionalFormatting>
  <conditionalFormatting sqref="B409">
    <cfRule type="cellIs" dxfId="7517" priority="1042" operator="lessThan">
      <formula>0</formula>
    </cfRule>
  </conditionalFormatting>
  <conditionalFormatting sqref="P416:P418">
    <cfRule type="cellIs" dxfId="7516" priority="1039" operator="lessThan">
      <formula>0</formula>
    </cfRule>
  </conditionalFormatting>
  <conditionalFormatting sqref="P415">
    <cfRule type="cellIs" dxfId="7515" priority="1040" operator="lessThan">
      <formula>0</formula>
    </cfRule>
  </conditionalFormatting>
  <conditionalFormatting sqref="Q419">
    <cfRule type="cellIs" dxfId="7514" priority="1037" operator="lessThan">
      <formula>0</formula>
    </cfRule>
  </conditionalFormatting>
  <conditionalFormatting sqref="Q420">
    <cfRule type="cellIs" dxfId="7513" priority="1038" operator="lessThan">
      <formula>0</formula>
    </cfRule>
  </conditionalFormatting>
  <conditionalFormatting sqref="B415">
    <cfRule type="cellIs" dxfId="7512" priority="1035" operator="lessThan">
      <formula>0</formula>
    </cfRule>
  </conditionalFormatting>
  <conditionalFormatting sqref="Q419">
    <cfRule type="cellIs" dxfId="7511" priority="1036" operator="lessThan">
      <formula>0</formula>
    </cfRule>
  </conditionalFormatting>
  <conditionalFormatting sqref="B435:N435">
    <cfRule type="cellIs" dxfId="7510" priority="839" operator="lessThan">
      <formula>0</formula>
    </cfRule>
  </conditionalFormatting>
  <conditionalFormatting sqref="B435:N435">
    <cfRule type="cellIs" dxfId="7509" priority="840" operator="lessThan">
      <formula>0</formula>
    </cfRule>
  </conditionalFormatting>
  <conditionalFormatting sqref="C606:I606">
    <cfRule type="cellIs" dxfId="7508" priority="1052" operator="lessThan">
      <formula>0</formula>
    </cfRule>
  </conditionalFormatting>
  <conditionalFormatting sqref="C607:I607">
    <cfRule type="cellIs" dxfId="7507" priority="1051" operator="lessThan">
      <formula>0</formula>
    </cfRule>
  </conditionalFormatting>
  <conditionalFormatting sqref="C611:M611">
    <cfRule type="cellIs" dxfId="7506" priority="1050" operator="lessThan">
      <formula>0</formula>
    </cfRule>
  </conditionalFormatting>
  <conditionalFormatting sqref="P604">
    <cfRule type="cellIs" dxfId="7505" priority="1049" operator="lessThan">
      <formula>0</formula>
    </cfRule>
  </conditionalFormatting>
  <conditionalFormatting sqref="P410:P412">
    <cfRule type="cellIs" dxfId="7504" priority="1046" operator="lessThan">
      <formula>0</formula>
    </cfRule>
  </conditionalFormatting>
  <conditionalFormatting sqref="Q413">
    <cfRule type="cellIs" dxfId="7503" priority="1043" operator="lessThan">
      <formula>0</formula>
    </cfRule>
  </conditionalFormatting>
  <conditionalFormatting sqref="Q414">
    <cfRule type="cellIs" dxfId="7502" priority="1045" operator="lessThan">
      <formula>0</formula>
    </cfRule>
  </conditionalFormatting>
  <conditionalFormatting sqref="P409:Q409 Q410:Q412">
    <cfRule type="cellIs" dxfId="7501" priority="1048" operator="lessThan">
      <formula>0</formula>
    </cfRule>
  </conditionalFormatting>
  <conditionalFormatting sqref="P409">
    <cfRule type="cellIs" dxfId="7500" priority="1047" operator="lessThan">
      <formula>0</formula>
    </cfRule>
  </conditionalFormatting>
  <conditionalFormatting sqref="Q413">
    <cfRule type="cellIs" dxfId="7499" priority="1044" operator="lessThan">
      <formula>0</formula>
    </cfRule>
  </conditionalFormatting>
  <conditionalFormatting sqref="B435:N435">
    <cfRule type="cellIs" dxfId="7498" priority="838" operator="lessThan">
      <formula>0</formula>
    </cfRule>
  </conditionalFormatting>
  <conditionalFormatting sqref="B435:N435">
    <cfRule type="cellIs" dxfId="7497" priority="837" operator="lessThan">
      <formula>0</formula>
    </cfRule>
  </conditionalFormatting>
  <conditionalFormatting sqref="B435:N435">
    <cfRule type="cellIs" dxfId="7496" priority="836" operator="lessThan">
      <formula>0</formula>
    </cfRule>
  </conditionalFormatting>
  <conditionalFormatting sqref="B435:N435">
    <cfRule type="cellIs" dxfId="7495" priority="834" operator="lessThan">
      <formula>0</formula>
    </cfRule>
  </conditionalFormatting>
  <conditionalFormatting sqref="B435:N435">
    <cfRule type="cellIs" dxfId="7494" priority="835" operator="lessThan">
      <formula>0</formula>
    </cfRule>
  </conditionalFormatting>
  <conditionalFormatting sqref="N438">
    <cfRule type="cellIs" dxfId="7493" priority="832" operator="lessThan">
      <formula>0</formula>
    </cfRule>
  </conditionalFormatting>
  <conditionalFormatting sqref="B435:N435">
    <cfRule type="cellIs" dxfId="7492" priority="833" operator="lessThan">
      <formula>0</formula>
    </cfRule>
  </conditionalFormatting>
  <conditionalFormatting sqref="N439">
    <cfRule type="cellIs" dxfId="7491" priority="831" operator="lessThan">
      <formula>0</formula>
    </cfRule>
  </conditionalFormatting>
  <conditionalFormatting sqref="N439">
    <cfRule type="cellIs" dxfId="7490" priority="830" operator="lessThan">
      <formula>0</formula>
    </cfRule>
  </conditionalFormatting>
  <conditionalFormatting sqref="D442:N445">
    <cfRule type="cellIs" dxfId="7489" priority="827" operator="lessThan">
      <formula>0</formula>
    </cfRule>
  </conditionalFormatting>
  <conditionalFormatting sqref="B442:B445">
    <cfRule type="cellIs" dxfId="7488" priority="824" operator="lessThan">
      <formula>0</formula>
    </cfRule>
  </conditionalFormatting>
  <conditionalFormatting sqref="B498">
    <cfRule type="cellIs" dxfId="7487" priority="821" operator="lessThan">
      <formula>0</formula>
    </cfRule>
  </conditionalFormatting>
  <conditionalFormatting sqref="C498">
    <cfRule type="cellIs" dxfId="7486" priority="818" operator="lessThan">
      <formula>0</formula>
    </cfRule>
  </conditionalFormatting>
  <conditionalFormatting sqref="P553">
    <cfRule type="cellIs" dxfId="7485" priority="619" operator="lessThan">
      <formula>0</formula>
    </cfRule>
  </conditionalFormatting>
  <conditionalFormatting sqref="N370">
    <cfRule type="cellIs" dxfId="7484" priority="1034" operator="lessThan">
      <formula>0</formula>
    </cfRule>
  </conditionalFormatting>
  <conditionalFormatting sqref="N382">
    <cfRule type="cellIs" dxfId="7483" priority="1033" operator="lessThan">
      <formula>0</formula>
    </cfRule>
  </conditionalFormatting>
  <conditionalFormatting sqref="B354">
    <cfRule type="cellIs" dxfId="7482" priority="999" operator="lessThan">
      <formula>0</formula>
    </cfRule>
  </conditionalFormatting>
  <conditionalFormatting sqref="B589:B592">
    <cfRule type="cellIs" dxfId="7481" priority="1004" operator="lessThan">
      <formula>0</formula>
    </cfRule>
  </conditionalFormatting>
  <conditionalFormatting sqref="B351">
    <cfRule type="cellIs" dxfId="7480" priority="1000" operator="lessThan">
      <formula>0</formula>
    </cfRule>
  </conditionalFormatting>
  <conditionalFormatting sqref="B551">
    <cfRule type="cellIs" dxfId="7479" priority="1026" operator="lessThan">
      <formula>0</formula>
    </cfRule>
  </conditionalFormatting>
  <conditionalFormatting sqref="B382:B383">
    <cfRule type="cellIs" dxfId="7478" priority="1021" operator="lessThan">
      <formula>0</formula>
    </cfRule>
  </conditionalFormatting>
  <conditionalFormatting sqref="B386">
    <cfRule type="cellIs" dxfId="7477" priority="1017" operator="lessThan">
      <formula>0</formula>
    </cfRule>
  </conditionalFormatting>
  <conditionalFormatting sqref="C350:M353">
    <cfRule type="cellIs" dxfId="7476" priority="1031" operator="lessThan">
      <formula>0</formula>
    </cfRule>
  </conditionalFormatting>
  <conditionalFormatting sqref="B368">
    <cfRule type="cellIs" dxfId="7475" priority="997" operator="lessThan">
      <formula>0</formula>
    </cfRule>
  </conditionalFormatting>
  <conditionalFormatting sqref="B396 B386:B390 B380:B384 B368:B372 B360 B350:B354">
    <cfRule type="cellIs" dxfId="7474" priority="1028" operator="lessThan">
      <formula>0</formula>
    </cfRule>
  </conditionalFormatting>
  <conditionalFormatting sqref="B369">
    <cfRule type="cellIs" dxfId="7473" priority="996" operator="lessThan">
      <formula>0</formula>
    </cfRule>
  </conditionalFormatting>
  <conditionalFormatting sqref="B372">
    <cfRule type="cellIs" dxfId="7472" priority="995" operator="lessThan">
      <formula>0</formula>
    </cfRule>
  </conditionalFormatting>
  <conditionalFormatting sqref="B548:B550">
    <cfRule type="cellIs" dxfId="7471" priority="1027" operator="lessThan">
      <formula>0</formula>
    </cfRule>
  </conditionalFormatting>
  <conditionalFormatting sqref="B547">
    <cfRule type="cellIs" dxfId="7470" priority="1025" operator="lessThan">
      <formula>0</formula>
    </cfRule>
  </conditionalFormatting>
  <conditionalFormatting sqref="B384">
    <cfRule type="cellIs" dxfId="7469" priority="1013" operator="lessThan">
      <formula>0</formula>
    </cfRule>
  </conditionalFormatting>
  <conditionalFormatting sqref="B558:B559">
    <cfRule type="cellIs" dxfId="7468" priority="994" operator="lessThan">
      <formula>0</formula>
    </cfRule>
  </conditionalFormatting>
  <conditionalFormatting sqref="B380">
    <cfRule type="cellIs" dxfId="7467" priority="1020" operator="lessThan">
      <formula>0</formula>
    </cfRule>
  </conditionalFormatting>
  <conditionalFormatting sqref="B381">
    <cfRule type="cellIs" dxfId="7466" priority="1019" operator="lessThan">
      <formula>0</formula>
    </cfRule>
  </conditionalFormatting>
  <conditionalFormatting sqref="B387">
    <cfRule type="cellIs" dxfId="7465" priority="1016" operator="lessThan">
      <formula>0</formula>
    </cfRule>
  </conditionalFormatting>
  <conditionalFormatting sqref="B388:B389">
    <cfRule type="cellIs" dxfId="7464" priority="1018" operator="lessThan">
      <formula>0</formula>
    </cfRule>
  </conditionalFormatting>
  <conditionalFormatting sqref="B352:B353">
    <cfRule type="cellIs" dxfId="7463" priority="1002" operator="lessThan">
      <formula>0</formula>
    </cfRule>
  </conditionalFormatting>
  <conditionalFormatting sqref="B350">
    <cfRule type="cellIs" dxfId="7462" priority="1001" operator="lessThan">
      <formula>0</formula>
    </cfRule>
  </conditionalFormatting>
  <conditionalFormatting sqref="B396">
    <cfRule type="cellIs" dxfId="7461" priority="1015" operator="lessThan">
      <formula>0</formula>
    </cfRule>
  </conditionalFormatting>
  <conditionalFormatting sqref="B390">
    <cfRule type="cellIs" dxfId="7460" priority="1014" operator="lessThan">
      <formula>0</formula>
    </cfRule>
  </conditionalFormatting>
  <conditionalFormatting sqref="B579:B582">
    <cfRule type="cellIs" dxfId="7459" priority="1010" operator="lessThan">
      <formula>0</formula>
    </cfRule>
  </conditionalFormatting>
  <conditionalFormatting sqref="B360">
    <cfRule type="cellIs" dxfId="7458" priority="1012" operator="lessThan">
      <formula>0</formula>
    </cfRule>
  </conditionalFormatting>
  <conditionalFormatting sqref="B584:B587">
    <cfRule type="cellIs" dxfId="7457" priority="1007" operator="lessThan">
      <formula>0</formula>
    </cfRule>
  </conditionalFormatting>
  <conditionalFormatting sqref="B556:B559">
    <cfRule type="cellIs" dxfId="7456" priority="993" operator="lessThan">
      <formula>0</formula>
    </cfRule>
  </conditionalFormatting>
  <conditionalFormatting sqref="B580">
    <cfRule type="cellIs" dxfId="7455" priority="1009" operator="lessThan">
      <formula>0</formula>
    </cfRule>
  </conditionalFormatting>
  <conditionalFormatting sqref="B581:B582">
    <cfRule type="cellIs" dxfId="7454" priority="1011" operator="lessThan">
      <formula>0</formula>
    </cfRule>
  </conditionalFormatting>
  <conditionalFormatting sqref="B591:B592">
    <cfRule type="cellIs" dxfId="7453" priority="1005" operator="lessThan">
      <formula>0</formula>
    </cfRule>
  </conditionalFormatting>
  <conditionalFormatting sqref="B585">
    <cfRule type="cellIs" dxfId="7452" priority="1006" operator="lessThan">
      <formula>0</formula>
    </cfRule>
  </conditionalFormatting>
  <conditionalFormatting sqref="B586:B587">
    <cfRule type="cellIs" dxfId="7451" priority="1008" operator="lessThan">
      <formula>0</formula>
    </cfRule>
  </conditionalFormatting>
  <conditionalFormatting sqref="B590">
    <cfRule type="cellIs" dxfId="7450" priority="1003" operator="lessThan">
      <formula>0</formula>
    </cfRule>
  </conditionalFormatting>
  <conditionalFormatting sqref="B370:B371">
    <cfRule type="cellIs" dxfId="7449" priority="998" operator="lessThan">
      <formula>0</formula>
    </cfRule>
  </conditionalFormatting>
  <conditionalFormatting sqref="B564:B565">
    <cfRule type="cellIs" dxfId="7448" priority="991" operator="lessThan">
      <formula>0</formula>
    </cfRule>
  </conditionalFormatting>
  <conditionalFormatting sqref="B392:N392">
    <cfRule type="cellIs" dxfId="7447" priority="966" operator="lessThan">
      <formula>0</formula>
    </cfRule>
  </conditionalFormatting>
  <conditionalFormatting sqref="B392:N392">
    <cfRule type="cellIs" dxfId="7446" priority="965" operator="lessThan">
      <formula>0</formula>
    </cfRule>
  </conditionalFormatting>
  <conditionalFormatting sqref="B537">
    <cfRule type="cellIs" dxfId="7445" priority="985" operator="lessThan">
      <formula>0</formula>
    </cfRule>
  </conditionalFormatting>
  <conditionalFormatting sqref="B533">
    <cfRule type="cellIs" dxfId="7444" priority="984" operator="lessThan">
      <formula>0</formula>
    </cfRule>
  </conditionalFormatting>
  <conditionalFormatting sqref="B570:B571">
    <cfRule type="cellIs" dxfId="7443" priority="983" operator="lessThan">
      <formula>0</formula>
    </cfRule>
  </conditionalFormatting>
  <conditionalFormatting sqref="B557">
    <cfRule type="cellIs" dxfId="7442" priority="992" operator="lessThan">
      <formula>0</formula>
    </cfRule>
  </conditionalFormatting>
  <conditionalFormatting sqref="B574:B577">
    <cfRule type="cellIs" dxfId="7441" priority="979" operator="lessThan">
      <formula>0</formula>
    </cfRule>
  </conditionalFormatting>
  <conditionalFormatting sqref="B575">
    <cfRule type="cellIs" dxfId="7440" priority="978" operator="lessThan">
      <formula>0</formula>
    </cfRule>
  </conditionalFormatting>
  <conditionalFormatting sqref="B566">
    <cfRule type="cellIs" dxfId="7439" priority="987" operator="lessThan">
      <formula>0</formula>
    </cfRule>
  </conditionalFormatting>
  <conditionalFormatting sqref="B566">
    <cfRule type="cellIs" dxfId="7438" priority="988" operator="lessThan">
      <formula>0</formula>
    </cfRule>
  </conditionalFormatting>
  <conditionalFormatting sqref="B562:B565">
    <cfRule type="cellIs" dxfId="7437" priority="990" operator="lessThan">
      <formula>0</formula>
    </cfRule>
  </conditionalFormatting>
  <conditionalFormatting sqref="B563">
    <cfRule type="cellIs" dxfId="7436" priority="989" operator="lessThan">
      <formula>0</formula>
    </cfRule>
  </conditionalFormatting>
  <conditionalFormatting sqref="B350:B353">
    <cfRule type="cellIs" dxfId="7435" priority="973" operator="lessThan">
      <formula>0</formula>
    </cfRule>
  </conditionalFormatting>
  <conditionalFormatting sqref="N395">
    <cfRule type="cellIs" dxfId="7434" priority="960" operator="lessThan">
      <formula>0</formula>
    </cfRule>
  </conditionalFormatting>
  <conditionalFormatting sqref="B534:B536">
    <cfRule type="cellIs" dxfId="7433" priority="986" operator="lessThan">
      <formula>0</formula>
    </cfRule>
  </conditionalFormatting>
  <conditionalFormatting sqref="B568:B571">
    <cfRule type="cellIs" dxfId="7432" priority="982" operator="lessThan">
      <formula>0</formula>
    </cfRule>
  </conditionalFormatting>
  <conditionalFormatting sqref="B552">
    <cfRule type="cellIs" dxfId="7431" priority="797" operator="lessThan">
      <formula>0</formula>
    </cfRule>
  </conditionalFormatting>
  <conditionalFormatting sqref="B576:B577">
    <cfRule type="cellIs" dxfId="7430" priority="980" operator="lessThan">
      <formula>0</formula>
    </cfRule>
  </conditionalFormatting>
  <conditionalFormatting sqref="B569">
    <cfRule type="cellIs" dxfId="7429" priority="981" operator="lessThan">
      <formula>0</formula>
    </cfRule>
  </conditionalFormatting>
  <conditionalFormatting sqref="D552">
    <cfRule type="cellIs" dxfId="7428" priority="791" operator="lessThan">
      <formula>0</formula>
    </cfRule>
  </conditionalFormatting>
  <conditionalFormatting sqref="B604 B609:B610 B616 B622">
    <cfRule type="cellIs" dxfId="7427" priority="977" operator="lessThan">
      <formula>0</formula>
    </cfRule>
  </conditionalFormatting>
  <conditionalFormatting sqref="B398:N398">
    <cfRule type="cellIs" dxfId="7426" priority="958" operator="lessThan">
      <formula>0</formula>
    </cfRule>
  </conditionalFormatting>
  <conditionalFormatting sqref="N383">
    <cfRule type="cellIs" dxfId="7425" priority="970" operator="lessThan">
      <formula>0</formula>
    </cfRule>
  </conditionalFormatting>
  <conditionalFormatting sqref="B392:N392">
    <cfRule type="cellIs" dxfId="7424" priority="968" operator="lessThan">
      <formula>0</formula>
    </cfRule>
  </conditionalFormatting>
  <conditionalFormatting sqref="N389">
    <cfRule type="cellIs" dxfId="7423" priority="969" operator="lessThan">
      <formula>0</formula>
    </cfRule>
  </conditionalFormatting>
  <conditionalFormatting sqref="B392:N392">
    <cfRule type="cellIs" dxfId="7422" priority="967" operator="lessThan">
      <formula>0</formula>
    </cfRule>
  </conditionalFormatting>
  <conditionalFormatting sqref="B392:N392">
    <cfRule type="cellIs" dxfId="7421" priority="964" operator="lessThan">
      <formula>0</formula>
    </cfRule>
  </conditionalFormatting>
  <conditionalFormatting sqref="B606">
    <cfRule type="cellIs" dxfId="7420" priority="976" operator="lessThan">
      <formula>0</formula>
    </cfRule>
  </conditionalFormatting>
  <conditionalFormatting sqref="B607">
    <cfRule type="cellIs" dxfId="7419" priority="975" operator="lessThan">
      <formula>0</formula>
    </cfRule>
  </conditionalFormatting>
  <conditionalFormatting sqref="B611">
    <cfRule type="cellIs" dxfId="7418" priority="974" operator="lessThan">
      <formula>0</formula>
    </cfRule>
  </conditionalFormatting>
  <conditionalFormatting sqref="G552">
    <cfRule type="cellIs" dxfId="7417" priority="782" operator="lessThan">
      <formula>0</formula>
    </cfRule>
  </conditionalFormatting>
  <conditionalFormatting sqref="H552">
    <cfRule type="cellIs" dxfId="7416" priority="779" operator="lessThan">
      <formula>0</formula>
    </cfRule>
  </conditionalFormatting>
  <conditionalFormatting sqref="N384">
    <cfRule type="cellIs" dxfId="7415" priority="944" operator="lessThan">
      <formula>0</formula>
    </cfRule>
  </conditionalFormatting>
  <conditionalFormatting sqref="N371">
    <cfRule type="cellIs" dxfId="7414" priority="971" operator="lessThan">
      <formula>0</formula>
    </cfRule>
  </conditionalFormatting>
  <conditionalFormatting sqref="B392:N392">
    <cfRule type="cellIs" dxfId="7413" priority="963" operator="lessThan">
      <formula>0</formula>
    </cfRule>
  </conditionalFormatting>
  <conditionalFormatting sqref="B392:N392">
    <cfRule type="cellIs" dxfId="7412" priority="962" operator="lessThan">
      <formula>0</formula>
    </cfRule>
  </conditionalFormatting>
  <conditionalFormatting sqref="B392:N392">
    <cfRule type="cellIs" dxfId="7411" priority="961" operator="lessThan">
      <formula>0</formula>
    </cfRule>
  </conditionalFormatting>
  <conditionalFormatting sqref="B398:N398">
    <cfRule type="cellIs" dxfId="7410" priority="959" operator="lessThan">
      <formula>0</formula>
    </cfRule>
  </conditionalFormatting>
  <conditionalFormatting sqref="N390">
    <cfRule type="cellIs" dxfId="7409" priority="943" operator="lessThan">
      <formula>0</formula>
    </cfRule>
  </conditionalFormatting>
  <conditionalFormatting sqref="B398:N398">
    <cfRule type="cellIs" dxfId="7408" priority="957" operator="lessThan">
      <formula>0</formula>
    </cfRule>
  </conditionalFormatting>
  <conditionalFormatting sqref="B398:N398">
    <cfRule type="cellIs" dxfId="7407" priority="956" operator="lessThan">
      <formula>0</formula>
    </cfRule>
  </conditionalFormatting>
  <conditionalFormatting sqref="B398:N398">
    <cfRule type="cellIs" dxfId="7406" priority="955" operator="lessThan">
      <formula>0</formula>
    </cfRule>
  </conditionalFormatting>
  <conditionalFormatting sqref="B398:N398">
    <cfRule type="cellIs" dxfId="7405" priority="954" operator="lessThan">
      <formula>0</formula>
    </cfRule>
  </conditionalFormatting>
  <conditionalFormatting sqref="B398:N398">
    <cfRule type="cellIs" dxfId="7404" priority="953" operator="lessThan">
      <formula>0</formula>
    </cfRule>
  </conditionalFormatting>
  <conditionalFormatting sqref="B398:N398">
    <cfRule type="cellIs" dxfId="7403" priority="952" operator="lessThan">
      <formula>0</formula>
    </cfRule>
  </conditionalFormatting>
  <conditionalFormatting sqref="N401">
    <cfRule type="cellIs" dxfId="7402" priority="951" operator="lessThan">
      <formula>0</formula>
    </cfRule>
  </conditionalFormatting>
  <conditionalFormatting sqref="N354">
    <cfRule type="cellIs" dxfId="7401" priority="950" operator="lessThan">
      <formula>0</formula>
    </cfRule>
  </conditionalFormatting>
  <conditionalFormatting sqref="N360">
    <cfRule type="cellIs" dxfId="7400" priority="949" operator="lessThan">
      <formula>0</formula>
    </cfRule>
  </conditionalFormatting>
  <conditionalFormatting sqref="N360">
    <cfRule type="cellIs" dxfId="7399" priority="948" operator="lessThan">
      <formula>0</formula>
    </cfRule>
  </conditionalFormatting>
  <conditionalFormatting sqref="N372">
    <cfRule type="cellIs" dxfId="7398" priority="947" operator="lessThan">
      <formula>0</formula>
    </cfRule>
  </conditionalFormatting>
  <conditionalFormatting sqref="N372">
    <cfRule type="cellIs" dxfId="7397" priority="946" operator="lessThan">
      <formula>0</formula>
    </cfRule>
  </conditionalFormatting>
  <conditionalFormatting sqref="N384">
    <cfRule type="cellIs" dxfId="7396" priority="945" operator="lessThan">
      <formula>0</formula>
    </cfRule>
  </conditionalFormatting>
  <conditionalFormatting sqref="N396">
    <cfRule type="cellIs" dxfId="7395" priority="941" operator="lessThan">
      <formula>0</formula>
    </cfRule>
  </conditionalFormatting>
  <conditionalFormatting sqref="N396">
    <cfRule type="cellIs" dxfId="7394" priority="940" operator="lessThan">
      <formula>0</formula>
    </cfRule>
  </conditionalFormatting>
  <conditionalFormatting sqref="N390">
    <cfRule type="cellIs" dxfId="7393" priority="942" operator="lessThan">
      <formula>0</formula>
    </cfRule>
  </conditionalFormatting>
  <conditionalFormatting sqref="N407">
    <cfRule type="cellIs" dxfId="7392" priority="926" operator="lessThan">
      <formula>0</formula>
    </cfRule>
  </conditionalFormatting>
  <conditionalFormatting sqref="N408">
    <cfRule type="cellIs" dxfId="7391" priority="925" operator="lessThan">
      <formula>0</formula>
    </cfRule>
  </conditionalFormatting>
  <conditionalFormatting sqref="H408">
    <cfRule type="cellIs" dxfId="7390" priority="937" operator="lessThan">
      <formula>0</formula>
    </cfRule>
  </conditionalFormatting>
  <conditionalFormatting sqref="B408">
    <cfRule type="cellIs" dxfId="7389" priority="936" operator="lessThan">
      <formula>0</formula>
    </cfRule>
  </conditionalFormatting>
  <conditionalFormatting sqref="C408:M408">
    <cfRule type="cellIs" dxfId="7388" priority="939" operator="lessThan">
      <formula>0</formula>
    </cfRule>
  </conditionalFormatting>
  <conditionalFormatting sqref="C408:M408">
    <cfRule type="cellIs" dxfId="7387" priority="938" operator="lessThan">
      <formula>0</formula>
    </cfRule>
  </conditionalFormatting>
  <conditionalFormatting sqref="B414">
    <cfRule type="cellIs" dxfId="7386" priority="919" operator="lessThan">
      <formula>0</formula>
    </cfRule>
  </conditionalFormatting>
  <conditionalFormatting sqref="B410:N410">
    <cfRule type="cellIs" dxfId="7385" priority="918" operator="lessThan">
      <formula>0</formula>
    </cfRule>
  </conditionalFormatting>
  <conditionalFormatting sqref="B408">
    <cfRule type="cellIs" dxfId="7384" priority="935" operator="lessThan">
      <formula>0</formula>
    </cfRule>
  </conditionalFormatting>
  <conditionalFormatting sqref="B404:N404">
    <cfRule type="cellIs" dxfId="7383" priority="934" operator="lessThan">
      <formula>0</formula>
    </cfRule>
  </conditionalFormatting>
  <conditionalFormatting sqref="B404:N404">
    <cfRule type="cellIs" dxfId="7382" priority="933" operator="lessThan">
      <formula>0</formula>
    </cfRule>
  </conditionalFormatting>
  <conditionalFormatting sqref="B404:N404">
    <cfRule type="cellIs" dxfId="7381" priority="932" operator="lessThan">
      <formula>0</formula>
    </cfRule>
  </conditionalFormatting>
  <conditionalFormatting sqref="B404:N404">
    <cfRule type="cellIs" dxfId="7380" priority="931" operator="lessThan">
      <formula>0</formula>
    </cfRule>
  </conditionalFormatting>
  <conditionalFormatting sqref="B404:N404">
    <cfRule type="cellIs" dxfId="7379" priority="930" operator="lessThan">
      <formula>0</formula>
    </cfRule>
  </conditionalFormatting>
  <conditionalFormatting sqref="B404:N404">
    <cfRule type="cellIs" dxfId="7378" priority="929" operator="lessThan">
      <formula>0</formula>
    </cfRule>
  </conditionalFormatting>
  <conditionalFormatting sqref="B404:N404">
    <cfRule type="cellIs" dxfId="7377" priority="928" operator="lessThan">
      <formula>0</formula>
    </cfRule>
  </conditionalFormatting>
  <conditionalFormatting sqref="B404:N404">
    <cfRule type="cellIs" dxfId="7376" priority="927" operator="lessThan">
      <formula>0</formula>
    </cfRule>
  </conditionalFormatting>
  <conditionalFormatting sqref="N408">
    <cfRule type="cellIs" dxfId="7375" priority="924" operator="lessThan">
      <formula>0</formula>
    </cfRule>
  </conditionalFormatting>
  <conditionalFormatting sqref="B410:N410">
    <cfRule type="cellIs" dxfId="7374" priority="917" operator="lessThan">
      <formula>0</formula>
    </cfRule>
  </conditionalFormatting>
  <conditionalFormatting sqref="B410:N410">
    <cfRule type="cellIs" dxfId="7373" priority="916" operator="lessThan">
      <formula>0</formula>
    </cfRule>
  </conditionalFormatting>
  <conditionalFormatting sqref="B410:N410">
    <cfRule type="cellIs" dxfId="7372" priority="915" operator="lessThan">
      <formula>0</formula>
    </cfRule>
  </conditionalFormatting>
  <conditionalFormatting sqref="B410:N410">
    <cfRule type="cellIs" dxfId="7371" priority="914" operator="lessThan">
      <formula>0</formula>
    </cfRule>
  </conditionalFormatting>
  <conditionalFormatting sqref="B410:N410">
    <cfRule type="cellIs" dxfId="7370" priority="913" operator="lessThan">
      <formula>0</formula>
    </cfRule>
  </conditionalFormatting>
  <conditionalFormatting sqref="B410:N410">
    <cfRule type="cellIs" dxfId="7369" priority="912" operator="lessThan">
      <formula>0</formula>
    </cfRule>
  </conditionalFormatting>
  <conditionalFormatting sqref="B410:N410">
    <cfRule type="cellIs" dxfId="7368" priority="911" operator="lessThan">
      <formula>0</formula>
    </cfRule>
  </conditionalFormatting>
  <conditionalFormatting sqref="N413">
    <cfRule type="cellIs" dxfId="7367" priority="910" operator="lessThan">
      <formula>0</formula>
    </cfRule>
  </conditionalFormatting>
  <conditionalFormatting sqref="N414">
    <cfRule type="cellIs" dxfId="7366" priority="909" operator="lessThan">
      <formula>0</formula>
    </cfRule>
  </conditionalFormatting>
  <conditionalFormatting sqref="N414">
    <cfRule type="cellIs" dxfId="7365" priority="908" operator="lessThan">
      <formula>0</formula>
    </cfRule>
  </conditionalFormatting>
  <conditionalFormatting sqref="C420:M420">
    <cfRule type="cellIs" dxfId="7364" priority="907" operator="lessThan">
      <formula>0</formula>
    </cfRule>
  </conditionalFormatting>
  <conditionalFormatting sqref="C414:M414">
    <cfRule type="cellIs" dxfId="7363" priority="923" operator="lessThan">
      <formula>0</formula>
    </cfRule>
  </conditionalFormatting>
  <conditionalFormatting sqref="C414:M414">
    <cfRule type="cellIs" dxfId="7362" priority="922" operator="lessThan">
      <formula>0</formula>
    </cfRule>
  </conditionalFormatting>
  <conditionalFormatting sqref="H414">
    <cfRule type="cellIs" dxfId="7361" priority="921" operator="lessThan">
      <formula>0</formula>
    </cfRule>
  </conditionalFormatting>
  <conditionalFormatting sqref="B414">
    <cfRule type="cellIs" dxfId="7360" priority="920" operator="lessThan">
      <formula>0</formula>
    </cfRule>
  </conditionalFormatting>
  <conditionalFormatting sqref="C420:M420">
    <cfRule type="cellIs" dxfId="7359" priority="906" operator="lessThan">
      <formula>0</formula>
    </cfRule>
  </conditionalFormatting>
  <conditionalFormatting sqref="H420">
    <cfRule type="cellIs" dxfId="7358" priority="905" operator="lessThan">
      <formula>0</formula>
    </cfRule>
  </conditionalFormatting>
  <conditionalFormatting sqref="B420">
    <cfRule type="cellIs" dxfId="7357" priority="904" operator="lessThan">
      <formula>0</formula>
    </cfRule>
  </conditionalFormatting>
  <conditionalFormatting sqref="B420">
    <cfRule type="cellIs" dxfId="7356" priority="903" operator="lessThan">
      <formula>0</formula>
    </cfRule>
  </conditionalFormatting>
  <conditionalFormatting sqref="B416:N416">
    <cfRule type="cellIs" dxfId="7355" priority="901" operator="lessThan">
      <formula>0</formula>
    </cfRule>
  </conditionalFormatting>
  <conditionalFormatting sqref="B416:N416">
    <cfRule type="cellIs" dxfId="7354" priority="900" operator="lessThan">
      <formula>0</formula>
    </cfRule>
  </conditionalFormatting>
  <conditionalFormatting sqref="B416:N416">
    <cfRule type="cellIs" dxfId="7353" priority="899" operator="lessThan">
      <formula>0</formula>
    </cfRule>
  </conditionalFormatting>
  <conditionalFormatting sqref="B416:N416">
    <cfRule type="cellIs" dxfId="7352" priority="898" operator="lessThan">
      <formula>0</formula>
    </cfRule>
  </conditionalFormatting>
  <conditionalFormatting sqref="B416:N416">
    <cfRule type="cellIs" dxfId="7351" priority="897" operator="lessThan">
      <formula>0</formula>
    </cfRule>
  </conditionalFormatting>
  <conditionalFormatting sqref="B416:N416">
    <cfRule type="cellIs" dxfId="7350" priority="896" operator="lessThan">
      <formula>0</formula>
    </cfRule>
  </conditionalFormatting>
  <conditionalFormatting sqref="B416:N416">
    <cfRule type="cellIs" dxfId="7349" priority="895" operator="lessThan">
      <formula>0</formula>
    </cfRule>
  </conditionalFormatting>
  <conditionalFormatting sqref="N419">
    <cfRule type="cellIs" dxfId="7348" priority="894" operator="lessThan">
      <formula>0</formula>
    </cfRule>
  </conditionalFormatting>
  <conditionalFormatting sqref="B416:N416">
    <cfRule type="cellIs" dxfId="7347" priority="902" operator="lessThan">
      <formula>0</formula>
    </cfRule>
  </conditionalFormatting>
  <conditionalFormatting sqref="C439:M439">
    <cfRule type="cellIs" dxfId="7346" priority="845" operator="lessThan">
      <formula>0</formula>
    </cfRule>
  </conditionalFormatting>
  <conditionalFormatting sqref="C439:M439">
    <cfRule type="cellIs" dxfId="7345" priority="844" operator="lessThan">
      <formula>0</formula>
    </cfRule>
  </conditionalFormatting>
  <conditionalFormatting sqref="B429:N429">
    <cfRule type="cellIs" dxfId="7344" priority="850" operator="lessThan">
      <formula>0</formula>
    </cfRule>
  </conditionalFormatting>
  <conditionalFormatting sqref="B429:N429">
    <cfRule type="cellIs" dxfId="7343" priority="849" operator="lessThan">
      <formula>0</formula>
    </cfRule>
  </conditionalFormatting>
  <conditionalFormatting sqref="N432">
    <cfRule type="cellIs" dxfId="7342" priority="848" operator="lessThan">
      <formula>0</formula>
    </cfRule>
  </conditionalFormatting>
  <conditionalFormatting sqref="B422:N422">
    <cfRule type="cellIs" dxfId="7341" priority="872" operator="lessThan">
      <formula>0</formula>
    </cfRule>
  </conditionalFormatting>
  <conditionalFormatting sqref="B422:N422">
    <cfRule type="cellIs" dxfId="7340" priority="871" operator="lessThan">
      <formula>0</formula>
    </cfRule>
  </conditionalFormatting>
  <conditionalFormatting sqref="B422:N422">
    <cfRule type="cellIs" dxfId="7339" priority="870" operator="lessThan">
      <formula>0</formula>
    </cfRule>
  </conditionalFormatting>
  <conditionalFormatting sqref="B422:N422">
    <cfRule type="cellIs" dxfId="7338" priority="869" operator="lessThan">
      <formula>0</formula>
    </cfRule>
  </conditionalFormatting>
  <conditionalFormatting sqref="B422:N422">
    <cfRule type="cellIs" dxfId="7337" priority="868" operator="lessThan">
      <formula>0</formula>
    </cfRule>
  </conditionalFormatting>
  <conditionalFormatting sqref="B422:N422">
    <cfRule type="cellIs" dxfId="7336" priority="867" operator="lessThan">
      <formula>0</formula>
    </cfRule>
  </conditionalFormatting>
  <conditionalFormatting sqref="B422:N422">
    <cfRule type="cellIs" dxfId="7335" priority="866" operator="lessThan">
      <formula>0</formula>
    </cfRule>
  </conditionalFormatting>
  <conditionalFormatting sqref="C598:N599">
    <cfRule type="cellIs" dxfId="7334" priority="674" operator="lessThan">
      <formula>0</formula>
    </cfRule>
  </conditionalFormatting>
  <conditionalFormatting sqref="C560:N560">
    <cfRule type="cellIs" dxfId="7333" priority="671" operator="lessThan">
      <formula>0</formula>
    </cfRule>
  </conditionalFormatting>
  <conditionalFormatting sqref="C566:N566">
    <cfRule type="cellIs" dxfId="7332" priority="668" operator="lessThan">
      <formula>0</formula>
    </cfRule>
  </conditionalFormatting>
  <conditionalFormatting sqref="C566:N566">
    <cfRule type="cellIs" dxfId="7331" priority="667" operator="lessThan">
      <formula>0</formula>
    </cfRule>
  </conditionalFormatting>
  <conditionalFormatting sqref="C566:N566">
    <cfRule type="cellIs" dxfId="7330" priority="666" operator="lessThan">
      <formula>0</formula>
    </cfRule>
  </conditionalFormatting>
  <conditionalFormatting sqref="H439">
    <cfRule type="cellIs" dxfId="7329" priority="843" operator="lessThan">
      <formula>0</formula>
    </cfRule>
  </conditionalFormatting>
  <conditionalFormatting sqref="B439">
    <cfRule type="cellIs" dxfId="7328" priority="842" operator="lessThan">
      <formula>0</formula>
    </cfRule>
  </conditionalFormatting>
  <conditionalFormatting sqref="B426">
    <cfRule type="cellIs" dxfId="7327" priority="873" operator="lessThan">
      <formula>0</formula>
    </cfRule>
  </conditionalFormatting>
  <conditionalFormatting sqref="N433">
    <cfRule type="cellIs" dxfId="7326" priority="847" operator="lessThan">
      <formula>0</formula>
    </cfRule>
  </conditionalFormatting>
  <conditionalFormatting sqref="B439">
    <cfRule type="cellIs" dxfId="7325" priority="841" operator="lessThan">
      <formula>0</formula>
    </cfRule>
  </conditionalFormatting>
  <conditionalFormatting sqref="Q499">
    <cfRule type="cellIs" dxfId="7324" priority="626" operator="lessThan">
      <formula>0</formula>
    </cfRule>
  </conditionalFormatting>
  <conditionalFormatting sqref="P499">
    <cfRule type="cellIs" dxfId="7323" priority="625" operator="lessThan">
      <formula>0</formula>
    </cfRule>
  </conditionalFormatting>
  <conditionalFormatting sqref="C442:C445 B595:O596">
    <cfRule type="expression" dxfId="7322" priority="828">
      <formula>B442/A442&gt;1</formula>
    </cfRule>
    <cfRule type="expression" dxfId="7321" priority="829">
      <formula>B442/A442&lt;1</formula>
    </cfRule>
  </conditionalFormatting>
  <conditionalFormatting sqref="D442:N445">
    <cfRule type="expression" dxfId="7320" priority="825">
      <formula>D442/C442&gt;1</formula>
    </cfRule>
    <cfRule type="expression" dxfId="7319" priority="826">
      <formula>D442/C442&lt;1</formula>
    </cfRule>
  </conditionalFormatting>
  <conditionalFormatting sqref="B442:B445 B538:N538 B552:N552">
    <cfRule type="expression" dxfId="7318" priority="822">
      <formula>B442/#REF!&gt;1</formula>
    </cfRule>
    <cfRule type="expression" dxfId="7317" priority="823">
      <formula>B442/#REF!&lt;1</formula>
    </cfRule>
  </conditionalFormatting>
  <conditionalFormatting sqref="B498">
    <cfRule type="expression" dxfId="7316" priority="819">
      <formula>B498/#REF!&gt;1</formula>
    </cfRule>
    <cfRule type="expression" dxfId="7315" priority="820">
      <formula>B498/#REF!&lt;1</formula>
    </cfRule>
  </conditionalFormatting>
  <conditionalFormatting sqref="Q553">
    <cfRule type="cellIs" dxfId="7314" priority="620" operator="lessThan">
      <formula>0</formula>
    </cfRule>
  </conditionalFormatting>
  <conditionalFormatting sqref="C498">
    <cfRule type="expression" dxfId="7313" priority="816">
      <formula>C498/B498&gt;1</formula>
    </cfRule>
    <cfRule type="expression" dxfId="7312" priority="817">
      <formula>C498/B498&lt;1</formula>
    </cfRule>
  </conditionalFormatting>
  <conditionalFormatting sqref="D498">
    <cfRule type="cellIs" dxfId="7311" priority="815" operator="lessThan">
      <formula>0</formula>
    </cfRule>
  </conditionalFormatting>
  <conditionalFormatting sqref="D498">
    <cfRule type="expression" dxfId="7310" priority="813">
      <formula>D498/C498&gt;1</formula>
    </cfRule>
    <cfRule type="expression" dxfId="7309" priority="814">
      <formula>D498/C498&lt;1</formula>
    </cfRule>
  </conditionalFormatting>
  <conditionalFormatting sqref="E498">
    <cfRule type="cellIs" dxfId="7308" priority="812" operator="lessThan">
      <formula>0</formula>
    </cfRule>
  </conditionalFormatting>
  <conditionalFormatting sqref="E498">
    <cfRule type="expression" dxfId="7307" priority="810">
      <formula>E498/D498&gt;1</formula>
    </cfRule>
    <cfRule type="expression" dxfId="7306" priority="811">
      <formula>E498/D498&lt;1</formula>
    </cfRule>
  </conditionalFormatting>
  <conditionalFormatting sqref="F498">
    <cfRule type="cellIs" dxfId="7305" priority="809" operator="lessThan">
      <formula>0</formula>
    </cfRule>
  </conditionalFormatting>
  <conditionalFormatting sqref="F498">
    <cfRule type="expression" dxfId="7304" priority="807">
      <formula>F498/E498&gt;1</formula>
    </cfRule>
    <cfRule type="expression" dxfId="7303" priority="808">
      <formula>F498/E498&lt;1</formula>
    </cfRule>
  </conditionalFormatting>
  <conditionalFormatting sqref="G498">
    <cfRule type="cellIs" dxfId="7302" priority="806" operator="lessThan">
      <formula>0</formula>
    </cfRule>
  </conditionalFormatting>
  <conditionalFormatting sqref="G498">
    <cfRule type="expression" dxfId="7301" priority="804">
      <formula>G498/F498&gt;1</formula>
    </cfRule>
    <cfRule type="expression" dxfId="7300" priority="805">
      <formula>G498/F498&lt;1</formula>
    </cfRule>
  </conditionalFormatting>
  <conditionalFormatting sqref="H498">
    <cfRule type="cellIs" dxfId="7299" priority="803" operator="lessThan">
      <formula>0</formula>
    </cfRule>
  </conditionalFormatting>
  <conditionalFormatting sqref="H498">
    <cfRule type="expression" dxfId="7298" priority="801">
      <formula>H498/G498&gt;1</formula>
    </cfRule>
    <cfRule type="expression" dxfId="7297" priority="802">
      <formula>H498/G498&lt;1</formula>
    </cfRule>
  </conditionalFormatting>
  <conditionalFormatting sqref="I498:N498">
    <cfRule type="cellIs" dxfId="7296" priority="800" operator="lessThan">
      <formula>0</formula>
    </cfRule>
  </conditionalFormatting>
  <conditionalFormatting sqref="I498:N498">
    <cfRule type="expression" dxfId="7295" priority="798">
      <formula>I498/H498&gt;1</formula>
    </cfRule>
    <cfRule type="expression" dxfId="7294" priority="799">
      <formula>I498/H498&lt;1</formula>
    </cfRule>
  </conditionalFormatting>
  <conditionalFormatting sqref="B552">
    <cfRule type="expression" dxfId="7293" priority="795">
      <formula>B552/#REF!&gt;1</formula>
    </cfRule>
    <cfRule type="expression" dxfId="7292" priority="796">
      <formula>B552/#REF!&lt;1</formula>
    </cfRule>
  </conditionalFormatting>
  <conditionalFormatting sqref="C552">
    <cfRule type="cellIs" dxfId="7291" priority="794" operator="lessThan">
      <formula>0</formula>
    </cfRule>
  </conditionalFormatting>
  <conditionalFormatting sqref="C552">
    <cfRule type="expression" dxfId="7290" priority="792">
      <formula>C552/B552&gt;1</formula>
    </cfRule>
    <cfRule type="expression" dxfId="7289" priority="793">
      <formula>C552/B552&lt;1</formula>
    </cfRule>
  </conditionalFormatting>
  <conditionalFormatting sqref="D552">
    <cfRule type="expression" dxfId="7288" priority="789">
      <formula>D552/C552&gt;1</formula>
    </cfRule>
    <cfRule type="expression" dxfId="7287" priority="790">
      <formula>D552/C552&lt;1</formula>
    </cfRule>
  </conditionalFormatting>
  <conditionalFormatting sqref="E552">
    <cfRule type="cellIs" dxfId="7286" priority="788" operator="lessThan">
      <formula>0</formula>
    </cfRule>
  </conditionalFormatting>
  <conditionalFormatting sqref="E552">
    <cfRule type="expression" dxfId="7285" priority="786">
      <formula>E552/D552&gt;1</formula>
    </cfRule>
    <cfRule type="expression" dxfId="7284" priority="787">
      <formula>E552/D552&lt;1</formula>
    </cfRule>
  </conditionalFormatting>
  <conditionalFormatting sqref="F552">
    <cfRule type="cellIs" dxfId="7283" priority="785" operator="lessThan">
      <formula>0</formula>
    </cfRule>
  </conditionalFormatting>
  <conditionalFormatting sqref="F552">
    <cfRule type="expression" dxfId="7282" priority="783">
      <formula>F552/E552&gt;1</formula>
    </cfRule>
    <cfRule type="expression" dxfId="7281" priority="784">
      <formula>F552/E552&lt;1</formula>
    </cfRule>
  </conditionalFormatting>
  <conditionalFormatting sqref="G552">
    <cfRule type="expression" dxfId="7280" priority="780">
      <formula>G552/F552&gt;1</formula>
    </cfRule>
    <cfRule type="expression" dxfId="7279" priority="781">
      <formula>G552/F552&lt;1</formula>
    </cfRule>
  </conditionalFormatting>
  <conditionalFormatting sqref="H552">
    <cfRule type="expression" dxfId="7278" priority="777">
      <formula>H552/G552&gt;1</formula>
    </cfRule>
    <cfRule type="expression" dxfId="7277" priority="778">
      <formula>H552/G552&lt;1</formula>
    </cfRule>
  </conditionalFormatting>
  <conditionalFormatting sqref="N559">
    <cfRule type="cellIs" dxfId="7276" priority="776" operator="lessThan">
      <formula>0</formula>
    </cfRule>
  </conditionalFormatting>
  <conditionalFormatting sqref="N563">
    <cfRule type="cellIs" dxfId="7275" priority="775" operator="lessThan">
      <formula>0</formula>
    </cfRule>
  </conditionalFormatting>
  <conditionalFormatting sqref="N563">
    <cfRule type="cellIs" dxfId="7274" priority="774" operator="lessThan">
      <formula>0</formula>
    </cfRule>
  </conditionalFormatting>
  <conditionalFormatting sqref="P368">
    <cfRule type="cellIs" dxfId="7273" priority="773" operator="lessThan">
      <formula>0</formula>
    </cfRule>
  </conditionalFormatting>
  <conditionalFormatting sqref="P369:P370">
    <cfRule type="cellIs" dxfId="7272" priority="772" operator="lessThan">
      <formula>0</formula>
    </cfRule>
  </conditionalFormatting>
  <conditionalFormatting sqref="P442:P445">
    <cfRule type="cellIs" dxfId="7271" priority="771" operator="lessThan">
      <formula>0</formula>
    </cfRule>
  </conditionalFormatting>
  <conditionalFormatting sqref="P360">
    <cfRule type="cellIs" dxfId="7270" priority="770" operator="lessThan">
      <formula>0</formula>
    </cfRule>
  </conditionalFormatting>
  <conditionalFormatting sqref="P371:P372">
    <cfRule type="cellIs" dxfId="7269" priority="769" operator="lessThan">
      <formula>0</formula>
    </cfRule>
  </conditionalFormatting>
  <conditionalFormatting sqref="P380:P384">
    <cfRule type="cellIs" dxfId="7268" priority="768" operator="lessThan">
      <formula>0</formula>
    </cfRule>
  </conditionalFormatting>
  <conditionalFormatting sqref="P401">
    <cfRule type="cellIs" dxfId="7267" priority="765" operator="lessThan">
      <formula>0</formula>
    </cfRule>
  </conditionalFormatting>
  <conditionalFormatting sqref="P389:P390">
    <cfRule type="cellIs" dxfId="7266" priority="767" operator="lessThan">
      <formula>0</formula>
    </cfRule>
  </conditionalFormatting>
  <conditionalFormatting sqref="P395:P396">
    <cfRule type="cellIs" dxfId="7265" priority="766" operator="lessThan">
      <formula>0</formula>
    </cfRule>
  </conditionalFormatting>
  <conditionalFormatting sqref="P407:P408">
    <cfRule type="cellIs" dxfId="7264" priority="764" operator="lessThan">
      <formula>0</formula>
    </cfRule>
  </conditionalFormatting>
  <conditionalFormatting sqref="P551:P552">
    <cfRule type="cellIs" dxfId="7263" priority="750" operator="lessThan">
      <formula>0</formula>
    </cfRule>
  </conditionalFormatting>
  <conditionalFormatting sqref="P413:P414">
    <cfRule type="cellIs" dxfId="7262" priority="763" operator="lessThan">
      <formula>0</formula>
    </cfRule>
  </conditionalFormatting>
  <conditionalFormatting sqref="P419:P420">
    <cfRule type="cellIs" dxfId="7261" priority="762" operator="lessThan">
      <formula>0</formula>
    </cfRule>
  </conditionalFormatting>
  <conditionalFormatting sqref="J551:N551 J537:N537">
    <cfRule type="cellIs" dxfId="7260" priority="731" operator="lessThan">
      <formula>0</formula>
    </cfRule>
  </conditionalFormatting>
  <conditionalFormatting sqref="P446">
    <cfRule type="cellIs" dxfId="7259" priority="757" operator="lessThan">
      <formula>0</formula>
    </cfRule>
  </conditionalFormatting>
  <conditionalFormatting sqref="P425:P426">
    <cfRule type="cellIs" dxfId="7258" priority="760" operator="lessThan">
      <formula>0</formula>
    </cfRule>
  </conditionalFormatting>
  <conditionalFormatting sqref="P432:P433">
    <cfRule type="cellIs" dxfId="7257" priority="759" operator="lessThan">
      <formula>0</formula>
    </cfRule>
  </conditionalFormatting>
  <conditionalFormatting sqref="P438:P439">
    <cfRule type="cellIs" dxfId="7256" priority="758" operator="lessThan">
      <formula>0</formula>
    </cfRule>
  </conditionalFormatting>
  <conditionalFormatting sqref="P454">
    <cfRule type="cellIs" dxfId="7255" priority="756" operator="lessThan">
      <formula>0</formula>
    </cfRule>
  </conditionalFormatting>
  <conditionalFormatting sqref="P489:P491">
    <cfRule type="cellIs" dxfId="7254" priority="755" operator="lessThan">
      <formula>0</formula>
    </cfRule>
  </conditionalFormatting>
  <conditionalFormatting sqref="P497:P498">
    <cfRule type="cellIs" dxfId="7253" priority="754" operator="lessThan">
      <formula>0</formula>
    </cfRule>
  </conditionalFormatting>
  <conditionalFormatting sqref="C493:C496">
    <cfRule type="cellIs" dxfId="7252" priority="740" operator="lessThan">
      <formula>0</formula>
    </cfRule>
  </conditionalFormatting>
  <conditionalFormatting sqref="P537:P538">
    <cfRule type="cellIs" dxfId="7251" priority="752" operator="lessThan">
      <formula>0</formula>
    </cfRule>
  </conditionalFormatting>
  <conditionalFormatting sqref="P544:P545">
    <cfRule type="cellIs" dxfId="7250" priority="751" operator="lessThan">
      <formula>0</formula>
    </cfRule>
  </conditionalFormatting>
  <conditionalFormatting sqref="B493:B496">
    <cfRule type="cellIs" dxfId="7249" priority="734" operator="lessThan">
      <formula>0</formula>
    </cfRule>
  </conditionalFormatting>
  <conditionalFormatting sqref="P559:P560">
    <cfRule type="cellIs" dxfId="7248" priority="749" operator="lessThan">
      <formula>0</formula>
    </cfRule>
  </conditionalFormatting>
  <conditionalFormatting sqref="P566">
    <cfRule type="cellIs" dxfId="7247" priority="748" operator="lessThan">
      <formula>0</formula>
    </cfRule>
  </conditionalFormatting>
  <conditionalFormatting sqref="P571">
    <cfRule type="cellIs" dxfId="7246" priority="747" operator="lessThan">
      <formula>0</formula>
    </cfRule>
  </conditionalFormatting>
  <conditionalFormatting sqref="C551:I551 C547:C550 C537:I537 C533:C536">
    <cfRule type="cellIs" dxfId="7245" priority="730" operator="lessThan">
      <formula>0</formula>
    </cfRule>
  </conditionalFormatting>
  <conditionalFormatting sqref="I662:N662 P660:Q663">
    <cfRule type="cellIs" dxfId="7244" priority="741" operator="lessThan">
      <formula>0</formula>
    </cfRule>
  </conditionalFormatting>
  <conditionalFormatting sqref="P598:P599">
    <cfRule type="cellIs" dxfId="7243" priority="746" operator="lessThan">
      <formula>0</formula>
    </cfRule>
  </conditionalFormatting>
  <conditionalFormatting sqref="P602">
    <cfRule type="cellIs" dxfId="7242" priority="745" operator="lessThan">
      <formula>0</formula>
    </cfRule>
  </conditionalFormatting>
  <conditionalFormatting sqref="P603">
    <cfRule type="cellIs" dxfId="7241" priority="744" operator="lessThan">
      <formula>0</formula>
    </cfRule>
  </conditionalFormatting>
  <conditionalFormatting sqref="P605">
    <cfRule type="cellIs" dxfId="7240" priority="743" operator="lessThan">
      <formula>0</formula>
    </cfRule>
  </conditionalFormatting>
  <conditionalFormatting sqref="P606">
    <cfRule type="cellIs" dxfId="7239" priority="742" operator="lessThan">
      <formula>0</formula>
    </cfRule>
  </conditionalFormatting>
  <conditionalFormatting sqref="D608:N608 D605:N605 D602:N603">
    <cfRule type="expression" dxfId="7238" priority="714">
      <formula>D602/C602&gt;1</formula>
    </cfRule>
    <cfRule type="expression" dxfId="7237" priority="715">
      <formula>D602/C602&lt;1</formula>
    </cfRule>
  </conditionalFormatting>
  <conditionalFormatting sqref="C493:C496">
    <cfRule type="expression" dxfId="7236" priority="738">
      <formula>C493/B493&gt;1</formula>
    </cfRule>
    <cfRule type="expression" dxfId="7235" priority="739">
      <formula>C493/B493&lt;1</formula>
    </cfRule>
  </conditionalFormatting>
  <conditionalFormatting sqref="D493:N496">
    <cfRule type="cellIs" dxfId="7234" priority="737" operator="lessThan">
      <formula>0</formula>
    </cfRule>
  </conditionalFormatting>
  <conditionalFormatting sqref="D493:N496">
    <cfRule type="expression" dxfId="7233" priority="735">
      <formula>D493/C493&gt;1</formula>
    </cfRule>
    <cfRule type="expression" dxfId="7232" priority="736">
      <formula>D493/C493&lt;1</formula>
    </cfRule>
  </conditionalFormatting>
  <conditionalFormatting sqref="B493:B496">
    <cfRule type="expression" dxfId="7231" priority="732">
      <formula>B493/#REF!&gt;1</formula>
    </cfRule>
    <cfRule type="expression" dxfId="7230" priority="733">
      <formula>B493/#REF!&lt;1</formula>
    </cfRule>
  </conditionalFormatting>
  <conditionalFormatting sqref="C551:N551 C537:N537">
    <cfRule type="cellIs" dxfId="7229" priority="723" operator="lessThan">
      <formula>0</formula>
    </cfRule>
  </conditionalFormatting>
  <conditionalFormatting sqref="C551:M551 C537:M537">
    <cfRule type="cellIs" dxfId="7228" priority="729" operator="lessThan">
      <formula>0</formula>
    </cfRule>
  </conditionalFormatting>
  <conditionalFormatting sqref="C547:C550 C533:C536">
    <cfRule type="expression" dxfId="7227" priority="727">
      <formula>C533/B533&gt;1</formula>
    </cfRule>
    <cfRule type="expression" dxfId="7226" priority="728">
      <formula>C533/B533&lt;1</formula>
    </cfRule>
  </conditionalFormatting>
  <conditionalFormatting sqref="D547:N550 D533:N536">
    <cfRule type="cellIs" dxfId="7225" priority="726" operator="lessThan">
      <formula>0</formula>
    </cfRule>
  </conditionalFormatting>
  <conditionalFormatting sqref="D547:N550 D533:N536">
    <cfRule type="expression" dxfId="7224" priority="724">
      <formula>D533/C533&gt;1</formula>
    </cfRule>
    <cfRule type="expression" dxfId="7223" priority="725">
      <formula>D533/C533&lt;1</formula>
    </cfRule>
  </conditionalFormatting>
  <conditionalFormatting sqref="D608:N608 D605:N605 D602:N603">
    <cfRule type="cellIs" dxfId="7222" priority="716" operator="lessThan">
      <formula>0</formula>
    </cfRule>
  </conditionalFormatting>
  <conditionalFormatting sqref="C551:N551 C537:N537">
    <cfRule type="expression" dxfId="7221" priority="721">
      <formula>C537/B537&gt;1</formula>
    </cfRule>
    <cfRule type="expression" dxfId="7220" priority="722">
      <formula>C537/B537&lt;1</formula>
    </cfRule>
  </conditionalFormatting>
  <conditionalFormatting sqref="B608 B605 B602:B603 B598:B599">
    <cfRule type="cellIs" dxfId="7219" priority="720" operator="lessThan">
      <formula>0</formula>
    </cfRule>
  </conditionalFormatting>
  <conditionalFormatting sqref="C608 C605 C602:C603">
    <cfRule type="cellIs" dxfId="7218" priority="719" operator="lessThan">
      <formula>0</formula>
    </cfRule>
  </conditionalFormatting>
  <conditionalFormatting sqref="C608 C605 C602:C603">
    <cfRule type="expression" dxfId="7217" priority="717">
      <formula>C602/B602&gt;1</formula>
    </cfRule>
    <cfRule type="expression" dxfId="7216" priority="718">
      <formula>C602/B602&lt;1</formula>
    </cfRule>
  </conditionalFormatting>
  <conditionalFormatting sqref="B491:N491 B560">
    <cfRule type="expression" dxfId="7215" priority="1312">
      <formula>B491/#REF!&gt;1</formula>
    </cfRule>
    <cfRule type="expression" dxfId="7214" priority="1313">
      <formula>B491/#REF!&lt;1</formula>
    </cfRule>
  </conditionalFormatting>
  <conditionalFormatting sqref="C446">
    <cfRule type="cellIs" dxfId="7213" priority="713" operator="lessThan">
      <formula>0</formula>
    </cfRule>
  </conditionalFormatting>
  <conditionalFormatting sqref="C446">
    <cfRule type="expression" dxfId="7212" priority="711">
      <formula>C446/B446&gt;1</formula>
    </cfRule>
    <cfRule type="expression" dxfId="7211" priority="712">
      <formula>C446/B446&lt;1</formula>
    </cfRule>
  </conditionalFormatting>
  <conditionalFormatting sqref="D446:N446">
    <cfRule type="cellIs" dxfId="7210" priority="710" operator="lessThan">
      <formula>0</formula>
    </cfRule>
  </conditionalFormatting>
  <conditionalFormatting sqref="D446:N446">
    <cfRule type="expression" dxfId="7209" priority="708">
      <formula>D446/C446&gt;1</formula>
    </cfRule>
    <cfRule type="expression" dxfId="7208" priority="709">
      <formula>D446/C446&lt;1</formula>
    </cfRule>
  </conditionalFormatting>
  <conditionalFormatting sqref="B446">
    <cfRule type="cellIs" dxfId="7207" priority="707" operator="lessThan">
      <formula>0</formula>
    </cfRule>
  </conditionalFormatting>
  <conditionalFormatting sqref="B446">
    <cfRule type="expression" dxfId="7206" priority="705">
      <formula>B446/#REF!&gt;1</formula>
    </cfRule>
    <cfRule type="expression" dxfId="7205" priority="706">
      <formula>B446/#REF!&lt;1</formula>
    </cfRule>
  </conditionalFormatting>
  <conditionalFormatting sqref="C497">
    <cfRule type="cellIs" dxfId="7204" priority="704" operator="lessThan">
      <formula>0</formula>
    </cfRule>
  </conditionalFormatting>
  <conditionalFormatting sqref="D497:N497">
    <cfRule type="cellIs" dxfId="7203" priority="701" operator="lessThan">
      <formula>0</formula>
    </cfRule>
  </conditionalFormatting>
  <conditionalFormatting sqref="C497">
    <cfRule type="expression" dxfId="7202" priority="702">
      <formula>C497/B497&gt;1</formula>
    </cfRule>
    <cfRule type="expression" dxfId="7201" priority="703">
      <formula>C497/B497&lt;1</formula>
    </cfRule>
  </conditionalFormatting>
  <conditionalFormatting sqref="D497:N497">
    <cfRule type="expression" dxfId="7200" priority="699">
      <formula>D497/C497&gt;1</formula>
    </cfRule>
    <cfRule type="expression" dxfId="7199" priority="700">
      <formula>D497/C497&lt;1</formula>
    </cfRule>
  </conditionalFormatting>
  <conditionalFormatting sqref="B497">
    <cfRule type="cellIs" dxfId="7198" priority="698" operator="lessThan">
      <formula>0</formula>
    </cfRule>
  </conditionalFormatting>
  <conditionalFormatting sqref="B497">
    <cfRule type="expression" dxfId="7197" priority="696">
      <formula>B497/#REF!&gt;1</formula>
    </cfRule>
    <cfRule type="expression" dxfId="7196" priority="697">
      <formula>B497/#REF!&lt;1</formula>
    </cfRule>
  </conditionalFormatting>
  <conditionalFormatting sqref="C566:N566">
    <cfRule type="expression" dxfId="7195" priority="664">
      <formula>C566/B566&gt;1</formula>
    </cfRule>
    <cfRule type="expression" dxfId="7194" priority="665">
      <formula>C566/B566&lt;1</formula>
    </cfRule>
  </conditionalFormatting>
  <conditionalFormatting sqref="B538:N538">
    <cfRule type="cellIs" dxfId="7193" priority="686" operator="lessThan">
      <formula>0</formula>
    </cfRule>
  </conditionalFormatting>
  <conditionalFormatting sqref="B538:N538">
    <cfRule type="expression" dxfId="7192" priority="684">
      <formula>B538/A538&gt;1</formula>
    </cfRule>
    <cfRule type="expression" dxfId="7191" priority="685">
      <formula>B538/A538&lt;1</formula>
    </cfRule>
  </conditionalFormatting>
  <conditionalFormatting sqref="B552:N552">
    <cfRule type="cellIs" dxfId="7190" priority="683" operator="lessThan">
      <formula>0</formula>
    </cfRule>
  </conditionalFormatting>
  <conditionalFormatting sqref="B552:N552">
    <cfRule type="expression" dxfId="7189" priority="681">
      <formula>B552/A552&gt;1</formula>
    </cfRule>
    <cfRule type="expression" dxfId="7188" priority="682">
      <formula>B552/A552&lt;1</formula>
    </cfRule>
  </conditionalFormatting>
  <conditionalFormatting sqref="N571">
    <cfRule type="cellIs" dxfId="7187" priority="657" operator="lessThan">
      <formula>0</formula>
    </cfRule>
  </conditionalFormatting>
  <conditionalFormatting sqref="C545:N545">
    <cfRule type="expression" dxfId="7186" priority="675">
      <formula>C545/B545&gt;1</formula>
    </cfRule>
    <cfRule type="expression" dxfId="7185" priority="676">
      <formula>C545/B545&lt;1</formula>
    </cfRule>
  </conditionalFormatting>
  <conditionalFormatting sqref="C571:M571">
    <cfRule type="expression" dxfId="7184" priority="659">
      <formula>C571/B571&gt;1</formula>
    </cfRule>
    <cfRule type="expression" dxfId="7183" priority="660">
      <formula>C571/B571&lt;1</formula>
    </cfRule>
  </conditionalFormatting>
  <conditionalFormatting sqref="N571">
    <cfRule type="expression" dxfId="7182" priority="654">
      <formula>N571/M571&gt;1</formula>
    </cfRule>
    <cfRule type="expression" dxfId="7181" priority="655">
      <formula>N571/M571&lt;1</formula>
    </cfRule>
  </conditionalFormatting>
  <conditionalFormatting sqref="C571:M571">
    <cfRule type="cellIs" dxfId="7180" priority="663" operator="lessThan">
      <formula>0</formula>
    </cfRule>
  </conditionalFormatting>
  <conditionalFormatting sqref="C571:M571">
    <cfRule type="cellIs" dxfId="7179" priority="662" operator="lessThan">
      <formula>0</formula>
    </cfRule>
  </conditionalFormatting>
  <conditionalFormatting sqref="B545">
    <cfRule type="cellIs" dxfId="7178" priority="678" operator="lessThan">
      <formula>0</formula>
    </cfRule>
  </conditionalFormatting>
  <conditionalFormatting sqref="B545">
    <cfRule type="expression" dxfId="7177" priority="679">
      <formula>B545/#REF!&gt;1</formula>
    </cfRule>
    <cfRule type="expression" dxfId="7176" priority="680">
      <formula>B545/#REF!&lt;1</formula>
    </cfRule>
  </conditionalFormatting>
  <conditionalFormatting sqref="C545:N545">
    <cfRule type="cellIs" dxfId="7175" priority="677" operator="lessThan">
      <formula>0</formula>
    </cfRule>
  </conditionalFormatting>
  <conditionalFormatting sqref="C598:N599">
    <cfRule type="expression" dxfId="7174" priority="672">
      <formula>C598/B598&gt;1</formula>
    </cfRule>
    <cfRule type="expression" dxfId="7173" priority="673">
      <formula>C598/B598&lt;1</formula>
    </cfRule>
  </conditionalFormatting>
  <conditionalFormatting sqref="C560:N560">
    <cfRule type="expression" dxfId="7172" priority="669">
      <formula>C560/B560&gt;1</formula>
    </cfRule>
    <cfRule type="expression" dxfId="7171" priority="670">
      <formula>C560/B560&lt;1</formula>
    </cfRule>
  </conditionalFormatting>
  <conditionalFormatting sqref="N571">
    <cfRule type="cellIs" dxfId="7170" priority="658" operator="lessThan">
      <formula>0</formula>
    </cfRule>
  </conditionalFormatting>
  <conditionalFormatting sqref="C571:M571">
    <cfRule type="cellIs" dxfId="7169" priority="661" operator="lessThan">
      <formula>0</formula>
    </cfRule>
  </conditionalFormatting>
  <conditionalFormatting sqref="N571">
    <cfRule type="cellIs" dxfId="7168" priority="656" operator="lessThan">
      <formula>0</formula>
    </cfRule>
  </conditionalFormatting>
  <conditionalFormatting sqref="B628:N631">
    <cfRule type="cellIs" dxfId="7167" priority="653" operator="lessThan">
      <formula>0</formula>
    </cfRule>
  </conditionalFormatting>
  <conditionalFormatting sqref="I630:N630 P628:Q631">
    <cfRule type="cellIs" dxfId="7166" priority="652" operator="lessThan">
      <formula>0</formula>
    </cfRule>
  </conditionalFormatting>
  <conditionalFormatting sqref="B632:N635">
    <cfRule type="cellIs" dxfId="7165" priority="651" operator="lessThan">
      <formula>0</formula>
    </cfRule>
  </conditionalFormatting>
  <conditionalFormatting sqref="I634:N634 P632:Q635">
    <cfRule type="cellIs" dxfId="7164" priority="650" operator="lessThan">
      <formula>0</formula>
    </cfRule>
  </conditionalFormatting>
  <conditionalFormatting sqref="B636:N639">
    <cfRule type="cellIs" dxfId="7163" priority="649" operator="lessThan">
      <formula>0</formula>
    </cfRule>
  </conditionalFormatting>
  <conditionalFormatting sqref="I638:N638 P636:Q639">
    <cfRule type="cellIs" dxfId="7162" priority="648" operator="lessThan">
      <formula>0</formula>
    </cfRule>
  </conditionalFormatting>
  <conditionalFormatting sqref="B640:N643">
    <cfRule type="cellIs" dxfId="7161" priority="647" operator="lessThan">
      <formula>0</formula>
    </cfRule>
  </conditionalFormatting>
  <conditionalFormatting sqref="I642:N642 P640:Q643">
    <cfRule type="cellIs" dxfId="7160" priority="646" operator="lessThan">
      <formula>0</formula>
    </cfRule>
  </conditionalFormatting>
  <conditionalFormatting sqref="B644:N647">
    <cfRule type="cellIs" dxfId="7159" priority="645" operator="lessThan">
      <formula>0</formula>
    </cfRule>
  </conditionalFormatting>
  <conditionalFormatting sqref="I646:N646 P644:Q647">
    <cfRule type="cellIs" dxfId="7158" priority="644" operator="lessThan">
      <formula>0</formula>
    </cfRule>
  </conditionalFormatting>
  <conditionalFormatting sqref="B648:N651">
    <cfRule type="cellIs" dxfId="7157" priority="643" operator="lessThan">
      <formula>0</formula>
    </cfRule>
  </conditionalFormatting>
  <conditionalFormatting sqref="I650:N650 P648:Q651">
    <cfRule type="cellIs" dxfId="7156" priority="642" operator="lessThan">
      <formula>0</formula>
    </cfRule>
  </conditionalFormatting>
  <conditionalFormatting sqref="B652:N655">
    <cfRule type="cellIs" dxfId="7155" priority="641" operator="lessThan">
      <formula>0</formula>
    </cfRule>
  </conditionalFormatting>
  <conditionalFormatting sqref="I654:N654 P652:Q655">
    <cfRule type="cellIs" dxfId="7154" priority="640" operator="lessThan">
      <formula>0</formula>
    </cfRule>
  </conditionalFormatting>
  <conditionalFormatting sqref="B656:N659">
    <cfRule type="cellIs" dxfId="7153" priority="639" operator="lessThan">
      <formula>0</formula>
    </cfRule>
  </conditionalFormatting>
  <conditionalFormatting sqref="I658:N658 P656:Q659">
    <cfRule type="cellIs" dxfId="7152" priority="638" operator="lessThan">
      <formula>0</formula>
    </cfRule>
  </conditionalFormatting>
  <conditionalFormatting sqref="B664:N667">
    <cfRule type="cellIs" dxfId="7151" priority="637" operator="lessThan">
      <formula>0</formula>
    </cfRule>
  </conditionalFormatting>
  <conditionalFormatting sqref="I666:N666 P664:Q667">
    <cfRule type="cellIs" dxfId="7150" priority="636" operator="lessThan">
      <formula>0</formula>
    </cfRule>
  </conditionalFormatting>
  <conditionalFormatting sqref="B668:N671">
    <cfRule type="cellIs" dxfId="7149" priority="635" operator="lessThan">
      <formula>0</formula>
    </cfRule>
  </conditionalFormatting>
  <conditionalFormatting sqref="I670:N670 P668:Q671">
    <cfRule type="cellIs" dxfId="7148" priority="634" operator="lessThan">
      <formula>0</formula>
    </cfRule>
  </conditionalFormatting>
  <conditionalFormatting sqref="P608">
    <cfRule type="cellIs" dxfId="7147" priority="633" operator="lessThan">
      <formula>0</formula>
    </cfRule>
  </conditionalFormatting>
  <conditionalFormatting sqref="Q447:Q448">
    <cfRule type="cellIs" dxfId="7146" priority="632" operator="lessThan">
      <formula>0</formula>
    </cfRule>
  </conditionalFormatting>
  <conditionalFormatting sqref="P447:P448">
    <cfRule type="cellIs" dxfId="7145" priority="631" operator="lessThan">
      <formula>0</formula>
    </cfRule>
  </conditionalFormatting>
  <conditionalFormatting sqref="B447:N447 B493:O499 B490:O490 B492">
    <cfRule type="cellIs" dxfId="7144" priority="630" operator="lessThan">
      <formula>0</formula>
    </cfRule>
  </conditionalFormatting>
  <conditionalFormatting sqref="B499:N499">
    <cfRule type="cellIs" dxfId="7143" priority="624" operator="lessThan">
      <formula>0</formula>
    </cfRule>
  </conditionalFormatting>
  <conditionalFormatting sqref="B553:N553">
    <cfRule type="cellIs" dxfId="7142" priority="618" operator="lessThan">
      <formula>0</formula>
    </cfRule>
  </conditionalFormatting>
  <conditionalFormatting sqref="P477:Q477 B477">
    <cfRule type="cellIs" dxfId="7141" priority="617" operator="lessThan">
      <formula>0</formula>
    </cfRule>
  </conditionalFormatting>
  <conditionalFormatting sqref="Q478:Q482">
    <cfRule type="cellIs" dxfId="7140" priority="616" operator="lessThan">
      <formula>0</formula>
    </cfRule>
  </conditionalFormatting>
  <conditionalFormatting sqref="P478:P481">
    <cfRule type="cellIs" dxfId="7139" priority="615" operator="lessThan">
      <formula>0</formula>
    </cfRule>
  </conditionalFormatting>
  <conditionalFormatting sqref="P482">
    <cfRule type="cellIs" dxfId="7138" priority="614" operator="lessThan">
      <formula>0</formula>
    </cfRule>
  </conditionalFormatting>
  <conditionalFormatting sqref="P457:Q457 B457">
    <cfRule type="cellIs" dxfId="7137" priority="613" operator="lessThan">
      <formula>0</formula>
    </cfRule>
  </conditionalFormatting>
  <conditionalFormatting sqref="Q458:Q462">
    <cfRule type="cellIs" dxfId="7136" priority="612" operator="lessThan">
      <formula>0</formula>
    </cfRule>
  </conditionalFormatting>
  <conditionalFormatting sqref="P458:P461">
    <cfRule type="cellIs" dxfId="7135" priority="611" operator="lessThan">
      <formula>0</formula>
    </cfRule>
  </conditionalFormatting>
  <conditionalFormatting sqref="P462">
    <cfRule type="cellIs" dxfId="7134" priority="610" operator="lessThan">
      <formula>0</formula>
    </cfRule>
  </conditionalFormatting>
  <conditionalFormatting sqref="P465:Q465 B465">
    <cfRule type="cellIs" dxfId="7133" priority="609" operator="lessThan">
      <formula>0</formula>
    </cfRule>
  </conditionalFormatting>
  <conditionalFormatting sqref="Q466:Q470">
    <cfRule type="cellIs" dxfId="7132" priority="608" operator="lessThan">
      <formula>0</formula>
    </cfRule>
  </conditionalFormatting>
  <conditionalFormatting sqref="P466:P469">
    <cfRule type="cellIs" dxfId="7131" priority="607" operator="lessThan">
      <formula>0</formula>
    </cfRule>
  </conditionalFormatting>
  <conditionalFormatting sqref="P470">
    <cfRule type="cellIs" dxfId="7130" priority="606" operator="lessThan">
      <formula>0</formula>
    </cfRule>
  </conditionalFormatting>
  <conditionalFormatting sqref="O574:O577">
    <cfRule type="cellIs" dxfId="7129" priority="575" operator="lessThan">
      <formula>0</formula>
    </cfRule>
  </conditionalFormatting>
  <conditionalFormatting sqref="O574:O577">
    <cfRule type="cellIs" dxfId="7128" priority="574" operator="lessThan">
      <formula>0</formula>
    </cfRule>
  </conditionalFormatting>
  <conditionalFormatting sqref="O382">
    <cfRule type="cellIs" dxfId="7127" priority="570" operator="lessThan">
      <formula>0</formula>
    </cfRule>
  </conditionalFormatting>
  <conditionalFormatting sqref="O384">
    <cfRule type="cellIs" dxfId="7126" priority="541" operator="lessThan">
      <formula>0</formula>
    </cfRule>
  </conditionalFormatting>
  <conditionalFormatting sqref="O370">
    <cfRule type="cellIs" dxfId="7125" priority="571" operator="lessThan">
      <formula>0</formula>
    </cfRule>
  </conditionalFormatting>
  <conditionalFormatting sqref="O368:O370 O380:O382 O386:O388 O392:O394 O398:O400 O404:O406 O410:O412 O416:O418 O422:O424 O429:O431 O435:O437 O491 O584:O587 O538 O552">
    <cfRule type="cellIs" dxfId="7124" priority="596" operator="lessThan">
      <formula>0</formula>
    </cfRule>
  </conditionalFormatting>
  <conditionalFormatting sqref="O347">
    <cfRule type="cellIs" dxfId="7123" priority="595" operator="lessThan">
      <formula>0</formula>
    </cfRule>
  </conditionalFormatting>
  <conditionalFormatting sqref="O347">
    <cfRule type="cellIs" dxfId="7122" priority="594" operator="lessThan">
      <formula>0</formula>
    </cfRule>
  </conditionalFormatting>
  <conditionalFormatting sqref="O350:O353">
    <cfRule type="cellIs" dxfId="7121" priority="593" operator="lessThan">
      <formula>0</formula>
    </cfRule>
  </conditionalFormatting>
  <conditionalFormatting sqref="O392">
    <cfRule type="cellIs" dxfId="7120" priority="564" operator="lessThan">
      <formula>0</formula>
    </cfRule>
  </conditionalFormatting>
  <conditionalFormatting sqref="O368:O369">
    <cfRule type="cellIs" dxfId="7119" priority="591" operator="lessThan">
      <formula>0</formula>
    </cfRule>
  </conditionalFormatting>
  <conditionalFormatting sqref="O380:O381">
    <cfRule type="cellIs" dxfId="7118" priority="590" operator="lessThan">
      <formula>0</formula>
    </cfRule>
  </conditionalFormatting>
  <conditionalFormatting sqref="O556:O558">
    <cfRule type="cellIs" dxfId="7117" priority="586" operator="lessThan">
      <formula>0</formula>
    </cfRule>
  </conditionalFormatting>
  <conditionalFormatting sqref="O386:O388">
    <cfRule type="cellIs" dxfId="7116" priority="589" operator="lessThan">
      <formula>0</formula>
    </cfRule>
  </conditionalFormatting>
  <conditionalFormatting sqref="O354">
    <cfRule type="cellIs" dxfId="7115" priority="588" operator="lessThan">
      <formula>0</formula>
    </cfRule>
  </conditionalFormatting>
  <conditionalFormatting sqref="O389">
    <cfRule type="cellIs" dxfId="7114" priority="565" operator="lessThan">
      <formula>0</formula>
    </cfRule>
  </conditionalFormatting>
  <conditionalFormatting sqref="O556:O558">
    <cfRule type="cellIs" dxfId="7113" priority="587" operator="lessThan">
      <formula>0</formula>
    </cfRule>
  </conditionalFormatting>
  <conditionalFormatting sqref="O562 O564:O565">
    <cfRule type="cellIs" dxfId="7112" priority="584" operator="lessThan">
      <formula>0</formula>
    </cfRule>
  </conditionalFormatting>
  <conditionalFormatting sqref="O564:O565 O562">
    <cfRule type="cellIs" dxfId="7111" priority="585" operator="lessThan">
      <formula>0</formula>
    </cfRule>
  </conditionalFormatting>
  <conditionalFormatting sqref="O579:O582">
    <cfRule type="cellIs" dxfId="7110" priority="582" operator="lessThan">
      <formula>0</formula>
    </cfRule>
  </conditionalFormatting>
  <conditionalFormatting sqref="O579:O582">
    <cfRule type="cellIs" dxfId="7109" priority="583" operator="lessThan">
      <formula>0</formula>
    </cfRule>
  </conditionalFormatting>
  <conditionalFormatting sqref="O584:O587">
    <cfRule type="cellIs" dxfId="7108" priority="580" operator="lessThan">
      <formula>0</formula>
    </cfRule>
  </conditionalFormatting>
  <conditionalFormatting sqref="O584:O587">
    <cfRule type="cellIs" dxfId="7107" priority="581" operator="lessThan">
      <formula>0</formula>
    </cfRule>
  </conditionalFormatting>
  <conditionalFormatting sqref="O589:O592">
    <cfRule type="cellIs" dxfId="7106" priority="578" operator="lessThan">
      <formula>0</formula>
    </cfRule>
  </conditionalFormatting>
  <conditionalFormatting sqref="O589:O592">
    <cfRule type="cellIs" dxfId="7105" priority="579" operator="lessThan">
      <formula>0</formula>
    </cfRule>
  </conditionalFormatting>
  <conditionalFormatting sqref="O420">
    <cfRule type="cellIs" dxfId="7104" priority="503" operator="lessThan">
      <formula>0</formula>
    </cfRule>
  </conditionalFormatting>
  <conditionalFormatting sqref="O383">
    <cfRule type="cellIs" dxfId="7103" priority="566" operator="lessThan">
      <formula>0</formula>
    </cfRule>
  </conditionalFormatting>
  <conditionalFormatting sqref="O568:O570">
    <cfRule type="cellIs" dxfId="7102" priority="576" operator="lessThan">
      <formula>0</formula>
    </cfRule>
  </conditionalFormatting>
  <conditionalFormatting sqref="O568:O570">
    <cfRule type="cellIs" dxfId="7101" priority="577" operator="lessThan">
      <formula>0</formula>
    </cfRule>
  </conditionalFormatting>
  <conditionalFormatting sqref="O371">
    <cfRule type="cellIs" dxfId="7100" priority="567" operator="lessThan">
      <formula>0</formula>
    </cfRule>
  </conditionalFormatting>
  <conditionalFormatting sqref="O420">
    <cfRule type="cellIs" dxfId="7099" priority="504" operator="lessThan">
      <formula>0</formula>
    </cfRule>
  </conditionalFormatting>
  <conditionalFormatting sqref="O435">
    <cfRule type="cellIs" dxfId="7098" priority="471" operator="lessThan">
      <formula>0</formula>
    </cfRule>
  </conditionalFormatting>
  <conditionalFormatting sqref="O433">
    <cfRule type="cellIs" dxfId="7097" priority="472" operator="lessThan">
      <formula>0</formula>
    </cfRule>
  </conditionalFormatting>
  <conditionalFormatting sqref="O435">
    <cfRule type="cellIs" dxfId="7096" priority="469" operator="lessThan">
      <formula>0</formula>
    </cfRule>
  </conditionalFormatting>
  <conditionalFormatting sqref="O435">
    <cfRule type="cellIs" dxfId="7095" priority="470" operator="lessThan">
      <formula>0</formula>
    </cfRule>
  </conditionalFormatting>
  <conditionalFormatting sqref="O429">
    <cfRule type="cellIs" dxfId="7094" priority="481" operator="lessThan">
      <formula>0</formula>
    </cfRule>
  </conditionalFormatting>
  <conditionalFormatting sqref="O422">
    <cfRule type="cellIs" dxfId="7093" priority="491" operator="lessThan">
      <formula>0</formula>
    </cfRule>
  </conditionalFormatting>
  <conditionalFormatting sqref="O429">
    <cfRule type="cellIs" dxfId="7092" priority="480" operator="lessThan">
      <formula>0</formula>
    </cfRule>
  </conditionalFormatting>
  <conditionalFormatting sqref="O429">
    <cfRule type="cellIs" dxfId="7091" priority="479" operator="lessThan">
      <formula>0</formula>
    </cfRule>
  </conditionalFormatting>
  <conditionalFormatting sqref="O422">
    <cfRule type="cellIs" dxfId="7090" priority="492" operator="lessThan">
      <formula>0</formula>
    </cfRule>
  </conditionalFormatting>
  <conditionalFormatting sqref="O429">
    <cfRule type="cellIs" dxfId="7089" priority="478" operator="lessThan">
      <formula>0</formula>
    </cfRule>
  </conditionalFormatting>
  <conditionalFormatting sqref="O422">
    <cfRule type="cellIs" dxfId="7088" priority="493" operator="lessThan">
      <formula>0</formula>
    </cfRule>
  </conditionalFormatting>
  <conditionalFormatting sqref="O422">
    <cfRule type="cellIs" dxfId="7087" priority="490" operator="lessThan">
      <formula>0</formula>
    </cfRule>
  </conditionalFormatting>
  <conditionalFormatting sqref="O429">
    <cfRule type="cellIs" dxfId="7086" priority="477" operator="lessThan">
      <formula>0</formula>
    </cfRule>
  </conditionalFormatting>
  <conditionalFormatting sqref="O604 O606:O607 O624:O627 O660:O663">
    <cfRule type="cellIs" dxfId="7085" priority="573" operator="lessThan">
      <formula>0</formula>
    </cfRule>
  </conditionalFormatting>
  <conditionalFormatting sqref="O626">
    <cfRule type="cellIs" dxfId="7084" priority="572" operator="lessThan">
      <formula>0</formula>
    </cfRule>
  </conditionalFormatting>
  <conditionalFormatting sqref="O435">
    <cfRule type="cellIs" dxfId="7083" priority="467" operator="lessThan">
      <formula>0</formula>
    </cfRule>
  </conditionalFormatting>
  <conditionalFormatting sqref="O435">
    <cfRule type="cellIs" dxfId="7082" priority="468" operator="lessThan">
      <formula>0</formula>
    </cfRule>
  </conditionalFormatting>
  <conditionalFormatting sqref="O384">
    <cfRule type="cellIs" dxfId="7081" priority="540" operator="lessThan">
      <formula>0</formula>
    </cfRule>
  </conditionalFormatting>
  <conditionalFormatting sqref="O435">
    <cfRule type="cellIs" dxfId="7080" priority="466" operator="lessThan">
      <formula>0</formula>
    </cfRule>
  </conditionalFormatting>
  <conditionalFormatting sqref="O438">
    <cfRule type="cellIs" dxfId="7079" priority="463" operator="lessThan">
      <formula>0</formula>
    </cfRule>
  </conditionalFormatting>
  <conditionalFormatting sqref="O439">
    <cfRule type="cellIs" dxfId="7078" priority="462" operator="lessThan">
      <formula>0</formula>
    </cfRule>
  </conditionalFormatting>
  <conditionalFormatting sqref="O435">
    <cfRule type="cellIs" dxfId="7077" priority="465" operator="lessThan">
      <formula>0</formula>
    </cfRule>
  </conditionalFormatting>
  <conditionalFormatting sqref="O439">
    <cfRule type="cellIs" dxfId="7076" priority="461" operator="lessThan">
      <formula>0</formula>
    </cfRule>
  </conditionalFormatting>
  <conditionalFormatting sqref="O551 O537">
    <cfRule type="cellIs" dxfId="7075" priority="445" operator="lessThan">
      <formula>0</formula>
    </cfRule>
  </conditionalFormatting>
  <conditionalFormatting sqref="O435">
    <cfRule type="cellIs" dxfId="7074" priority="464" operator="lessThan">
      <formula>0</formula>
    </cfRule>
  </conditionalFormatting>
  <conditionalFormatting sqref="O498">
    <cfRule type="cellIs" dxfId="7073" priority="455" operator="lessThan">
      <formula>0</formula>
    </cfRule>
  </conditionalFormatting>
  <conditionalFormatting sqref="O442:O445">
    <cfRule type="cellIs" dxfId="7072" priority="460" operator="lessThan">
      <formula>0</formula>
    </cfRule>
  </conditionalFormatting>
  <conditionalFormatting sqref="O392">
    <cfRule type="cellIs" dxfId="7071" priority="559" operator="lessThan">
      <formula>0</formula>
    </cfRule>
  </conditionalFormatting>
  <conditionalFormatting sqref="O392">
    <cfRule type="cellIs" dxfId="7070" priority="562" operator="lessThan">
      <formula>0</formula>
    </cfRule>
  </conditionalFormatting>
  <conditionalFormatting sqref="O392">
    <cfRule type="cellIs" dxfId="7069" priority="561" operator="lessThan">
      <formula>0</formula>
    </cfRule>
  </conditionalFormatting>
  <conditionalFormatting sqref="O395">
    <cfRule type="cellIs" dxfId="7068" priority="556" operator="lessThan">
      <formula>0</formula>
    </cfRule>
  </conditionalFormatting>
  <conditionalFormatting sqref="O398">
    <cfRule type="cellIs" dxfId="7067" priority="554" operator="lessThan">
      <formula>0</formula>
    </cfRule>
  </conditionalFormatting>
  <conditionalFormatting sqref="O372">
    <cfRule type="cellIs" dxfId="7066" priority="542" operator="lessThan">
      <formula>0</formula>
    </cfRule>
  </conditionalFormatting>
  <conditionalFormatting sqref="O392">
    <cfRule type="cellIs" dxfId="7065" priority="557" operator="lessThan">
      <formula>0</formula>
    </cfRule>
  </conditionalFormatting>
  <conditionalFormatting sqref="O392">
    <cfRule type="cellIs" dxfId="7064" priority="558" operator="lessThan">
      <formula>0</formula>
    </cfRule>
  </conditionalFormatting>
  <conditionalFormatting sqref="O392">
    <cfRule type="cellIs" dxfId="7063" priority="563" operator="lessThan">
      <formula>0</formula>
    </cfRule>
  </conditionalFormatting>
  <conditionalFormatting sqref="O392">
    <cfRule type="cellIs" dxfId="7062" priority="560" operator="lessThan">
      <formula>0</formula>
    </cfRule>
  </conditionalFormatting>
  <conditionalFormatting sqref="O398">
    <cfRule type="cellIs" dxfId="7061" priority="549" operator="lessThan">
      <formula>0</formula>
    </cfRule>
  </conditionalFormatting>
  <conditionalFormatting sqref="O398">
    <cfRule type="cellIs" dxfId="7060" priority="553" operator="lessThan">
      <formula>0</formula>
    </cfRule>
  </conditionalFormatting>
  <conditionalFormatting sqref="O398">
    <cfRule type="cellIs" dxfId="7059" priority="552" operator="lessThan">
      <formula>0</formula>
    </cfRule>
  </conditionalFormatting>
  <conditionalFormatting sqref="O398">
    <cfRule type="cellIs" dxfId="7058" priority="551" operator="lessThan">
      <formula>0</formula>
    </cfRule>
  </conditionalFormatting>
  <conditionalFormatting sqref="O398">
    <cfRule type="cellIs" dxfId="7057" priority="550" operator="lessThan">
      <formula>0</formula>
    </cfRule>
  </conditionalFormatting>
  <conditionalFormatting sqref="O398">
    <cfRule type="cellIs" dxfId="7056" priority="555" operator="lessThan">
      <formula>0</formula>
    </cfRule>
  </conditionalFormatting>
  <conditionalFormatting sqref="O390">
    <cfRule type="cellIs" dxfId="7055" priority="539" operator="lessThan">
      <formula>0</formula>
    </cfRule>
  </conditionalFormatting>
  <conditionalFormatting sqref="O398">
    <cfRule type="cellIs" dxfId="7054" priority="548" operator="lessThan">
      <formula>0</formula>
    </cfRule>
  </conditionalFormatting>
  <conditionalFormatting sqref="O401">
    <cfRule type="cellIs" dxfId="7053" priority="547" operator="lessThan">
      <formula>0</formula>
    </cfRule>
  </conditionalFormatting>
  <conditionalFormatting sqref="O354">
    <cfRule type="cellIs" dxfId="7052" priority="546" operator="lessThan">
      <formula>0</formula>
    </cfRule>
  </conditionalFormatting>
  <conditionalFormatting sqref="O360">
    <cfRule type="cellIs" dxfId="7051" priority="545" operator="lessThan">
      <formula>0</formula>
    </cfRule>
  </conditionalFormatting>
  <conditionalFormatting sqref="O360">
    <cfRule type="cellIs" dxfId="7050" priority="544" operator="lessThan">
      <formula>0</formula>
    </cfRule>
  </conditionalFormatting>
  <conditionalFormatting sqref="O372">
    <cfRule type="cellIs" dxfId="7049" priority="543" operator="lessThan">
      <formula>0</formula>
    </cfRule>
  </conditionalFormatting>
  <conditionalFormatting sqref="O396">
    <cfRule type="cellIs" dxfId="7048" priority="537" operator="lessThan">
      <formula>0</formula>
    </cfRule>
  </conditionalFormatting>
  <conditionalFormatting sqref="O396">
    <cfRule type="cellIs" dxfId="7047" priority="536" operator="lessThan">
      <formula>0</formula>
    </cfRule>
  </conditionalFormatting>
  <conditionalFormatting sqref="O390">
    <cfRule type="cellIs" dxfId="7046" priority="538" operator="lessThan">
      <formula>0</formula>
    </cfRule>
  </conditionalFormatting>
  <conditionalFormatting sqref="O413">
    <cfRule type="cellIs" dxfId="7045" priority="516" operator="lessThan">
      <formula>0</formula>
    </cfRule>
  </conditionalFormatting>
  <conditionalFormatting sqref="O414">
    <cfRule type="cellIs" dxfId="7044" priority="515" operator="lessThan">
      <formula>0</formula>
    </cfRule>
  </conditionalFormatting>
  <conditionalFormatting sqref="O404">
    <cfRule type="cellIs" dxfId="7043" priority="533" operator="lessThan">
      <formula>0</formula>
    </cfRule>
  </conditionalFormatting>
  <conditionalFormatting sqref="O404">
    <cfRule type="cellIs" dxfId="7042" priority="532" operator="lessThan">
      <formula>0</formula>
    </cfRule>
  </conditionalFormatting>
  <conditionalFormatting sqref="O404">
    <cfRule type="cellIs" dxfId="7041" priority="535" operator="lessThan">
      <formula>0</formula>
    </cfRule>
  </conditionalFormatting>
  <conditionalFormatting sqref="O404">
    <cfRule type="cellIs" dxfId="7040" priority="534" operator="lessThan">
      <formula>0</formula>
    </cfRule>
  </conditionalFormatting>
  <conditionalFormatting sqref="O416">
    <cfRule type="cellIs" dxfId="7039" priority="510" operator="lessThan">
      <formula>0</formula>
    </cfRule>
  </conditionalFormatting>
  <conditionalFormatting sqref="O416">
    <cfRule type="cellIs" dxfId="7038" priority="509" operator="lessThan">
      <formula>0</formula>
    </cfRule>
  </conditionalFormatting>
  <conditionalFormatting sqref="O404">
    <cfRule type="cellIs" dxfId="7037" priority="531" operator="lessThan">
      <formula>0</formula>
    </cfRule>
  </conditionalFormatting>
  <conditionalFormatting sqref="O404">
    <cfRule type="cellIs" dxfId="7036" priority="530" operator="lessThan">
      <formula>0</formula>
    </cfRule>
  </conditionalFormatting>
  <conditionalFormatting sqref="O404">
    <cfRule type="cellIs" dxfId="7035" priority="529" operator="lessThan">
      <formula>0</formula>
    </cfRule>
  </conditionalFormatting>
  <conditionalFormatting sqref="O404">
    <cfRule type="cellIs" dxfId="7034" priority="528" operator="lessThan">
      <formula>0</formula>
    </cfRule>
  </conditionalFormatting>
  <conditionalFormatting sqref="O407">
    <cfRule type="cellIs" dxfId="7033" priority="527" operator="lessThan">
      <formula>0</formula>
    </cfRule>
  </conditionalFormatting>
  <conditionalFormatting sqref="O408">
    <cfRule type="cellIs" dxfId="7032" priority="526" operator="lessThan">
      <formula>0</formula>
    </cfRule>
  </conditionalFormatting>
  <conditionalFormatting sqref="O408">
    <cfRule type="cellIs" dxfId="7031" priority="525" operator="lessThan">
      <formula>0</formula>
    </cfRule>
  </conditionalFormatting>
  <conditionalFormatting sqref="O414">
    <cfRule type="cellIs" dxfId="7030" priority="514" operator="lessThan">
      <formula>0</formula>
    </cfRule>
  </conditionalFormatting>
  <conditionalFormatting sqref="O416">
    <cfRule type="cellIs" dxfId="7029" priority="513" operator="lessThan">
      <formula>0</formula>
    </cfRule>
  </conditionalFormatting>
  <conditionalFormatting sqref="O416">
    <cfRule type="cellIs" dxfId="7028" priority="512" operator="lessThan">
      <formula>0</formula>
    </cfRule>
  </conditionalFormatting>
  <conditionalFormatting sqref="O416">
    <cfRule type="cellIs" dxfId="7027" priority="511" operator="lessThan">
      <formula>0</formula>
    </cfRule>
  </conditionalFormatting>
  <conditionalFormatting sqref="O416">
    <cfRule type="cellIs" dxfId="7026" priority="508" operator="lessThan">
      <formula>0</formula>
    </cfRule>
  </conditionalFormatting>
  <conditionalFormatting sqref="O410">
    <cfRule type="cellIs" dxfId="7025" priority="524" operator="lessThan">
      <formula>0</formula>
    </cfRule>
  </conditionalFormatting>
  <conditionalFormatting sqref="O410">
    <cfRule type="cellIs" dxfId="7024" priority="523" operator="lessThan">
      <formula>0</formula>
    </cfRule>
  </conditionalFormatting>
  <conditionalFormatting sqref="O410">
    <cfRule type="cellIs" dxfId="7023" priority="522" operator="lessThan">
      <formula>0</formula>
    </cfRule>
  </conditionalFormatting>
  <conditionalFormatting sqref="O410">
    <cfRule type="cellIs" dxfId="7022" priority="521" operator="lessThan">
      <formula>0</formula>
    </cfRule>
  </conditionalFormatting>
  <conditionalFormatting sqref="O416">
    <cfRule type="cellIs" dxfId="7021" priority="507" operator="lessThan">
      <formula>0</formula>
    </cfRule>
  </conditionalFormatting>
  <conditionalFormatting sqref="O416">
    <cfRule type="cellIs" dxfId="7020" priority="506" operator="lessThan">
      <formula>0</formula>
    </cfRule>
  </conditionalFormatting>
  <conditionalFormatting sqref="O419">
    <cfRule type="cellIs" dxfId="7019" priority="505" operator="lessThan">
      <formula>0</formula>
    </cfRule>
  </conditionalFormatting>
  <conditionalFormatting sqref="O410">
    <cfRule type="cellIs" dxfId="7018" priority="520" operator="lessThan">
      <formula>0</formula>
    </cfRule>
  </conditionalFormatting>
  <conditionalFormatting sqref="O410">
    <cfRule type="cellIs" dxfId="7017" priority="519" operator="lessThan">
      <formula>0</formula>
    </cfRule>
  </conditionalFormatting>
  <conditionalFormatting sqref="O410">
    <cfRule type="cellIs" dxfId="7016" priority="518" operator="lessThan">
      <formula>0</formula>
    </cfRule>
  </conditionalFormatting>
  <conditionalFormatting sqref="O410">
    <cfRule type="cellIs" dxfId="7015" priority="517" operator="lessThan">
      <formula>0</formula>
    </cfRule>
  </conditionalFormatting>
  <conditionalFormatting sqref="O559">
    <cfRule type="cellIs" dxfId="7014" priority="452" operator="lessThan">
      <formula>0</formula>
    </cfRule>
  </conditionalFormatting>
  <conditionalFormatting sqref="O563">
    <cfRule type="cellIs" dxfId="7013" priority="451" operator="lessThan">
      <formula>0</formula>
    </cfRule>
  </conditionalFormatting>
  <conditionalFormatting sqref="O563">
    <cfRule type="cellIs" dxfId="7012" priority="450" operator="lessThan">
      <formula>0</formula>
    </cfRule>
  </conditionalFormatting>
  <conditionalFormatting sqref="O608 O605 O602:O603">
    <cfRule type="cellIs" dxfId="7011" priority="438" operator="lessThan">
      <formula>0</formula>
    </cfRule>
  </conditionalFormatting>
  <conditionalFormatting sqref="O426">
    <cfRule type="cellIs" dxfId="7010" priority="483" operator="lessThan">
      <formula>0</formula>
    </cfRule>
  </conditionalFormatting>
  <conditionalFormatting sqref="O429">
    <cfRule type="cellIs" dxfId="7009" priority="482" operator="lessThan">
      <formula>0</formula>
    </cfRule>
  </conditionalFormatting>
  <conditionalFormatting sqref="B598:O599">
    <cfRule type="cellIs" dxfId="7008" priority="417" operator="lessThan">
      <formula>0</formula>
    </cfRule>
  </conditionalFormatting>
  <conditionalFormatting sqref="O560">
    <cfRule type="cellIs" dxfId="7007" priority="414" operator="lessThan">
      <formula>0</formula>
    </cfRule>
  </conditionalFormatting>
  <conditionalFormatting sqref="O566">
    <cfRule type="cellIs" dxfId="7006" priority="411" operator="lessThan">
      <formula>0</formula>
    </cfRule>
  </conditionalFormatting>
  <conditionalFormatting sqref="O566">
    <cfRule type="cellIs" dxfId="7005" priority="410" operator="lessThan">
      <formula>0</formula>
    </cfRule>
  </conditionalFormatting>
  <conditionalFormatting sqref="O566">
    <cfRule type="cellIs" dxfId="7004" priority="409" operator="lessThan">
      <formula>0</formula>
    </cfRule>
  </conditionalFormatting>
  <conditionalFormatting sqref="O429">
    <cfRule type="cellIs" dxfId="7003" priority="476" operator="lessThan">
      <formula>0</formula>
    </cfRule>
  </conditionalFormatting>
  <conditionalFormatting sqref="O429">
    <cfRule type="cellIs" dxfId="7002" priority="475" operator="lessThan">
      <formula>0</formula>
    </cfRule>
  </conditionalFormatting>
  <conditionalFormatting sqref="O432">
    <cfRule type="cellIs" dxfId="7001" priority="474" operator="lessThan">
      <formula>0</formula>
    </cfRule>
  </conditionalFormatting>
  <conditionalFormatting sqref="O433">
    <cfRule type="cellIs" dxfId="7000" priority="473" operator="lessThan">
      <formula>0</formula>
    </cfRule>
  </conditionalFormatting>
  <conditionalFormatting sqref="O422">
    <cfRule type="cellIs" dxfId="6999" priority="489" operator="lessThan">
      <formula>0</formula>
    </cfRule>
  </conditionalFormatting>
  <conditionalFormatting sqref="O422">
    <cfRule type="cellIs" dxfId="6998" priority="488" operator="lessThan">
      <formula>0</formula>
    </cfRule>
  </conditionalFormatting>
  <conditionalFormatting sqref="O422">
    <cfRule type="cellIs" dxfId="6997" priority="487" operator="lessThan">
      <formula>0</formula>
    </cfRule>
  </conditionalFormatting>
  <conditionalFormatting sqref="O422">
    <cfRule type="cellIs" dxfId="6996" priority="486" operator="lessThan">
      <formula>0</formula>
    </cfRule>
  </conditionalFormatting>
  <conditionalFormatting sqref="O425">
    <cfRule type="cellIs" dxfId="6995" priority="485" operator="lessThan">
      <formula>0</formula>
    </cfRule>
  </conditionalFormatting>
  <conditionalFormatting sqref="O426">
    <cfRule type="cellIs" dxfId="6994" priority="484" operator="lessThan">
      <formula>0</formula>
    </cfRule>
  </conditionalFormatting>
  <conditionalFormatting sqref="O442:O445">
    <cfRule type="expression" dxfId="6993" priority="458">
      <formula>O442/N442&gt;1</formula>
    </cfRule>
    <cfRule type="expression" dxfId="6992" priority="459">
      <formula>O442/N442&lt;1</formula>
    </cfRule>
  </conditionalFormatting>
  <conditionalFormatting sqref="O538 O552">
    <cfRule type="expression" dxfId="6991" priority="456">
      <formula>O538/#REF!&gt;1</formula>
    </cfRule>
    <cfRule type="expression" dxfId="6990" priority="457">
      <formula>O538/#REF!&lt;1</formula>
    </cfRule>
  </conditionalFormatting>
  <conditionalFormatting sqref="O493:O496">
    <cfRule type="cellIs" dxfId="6989" priority="448" operator="lessThan">
      <formula>0</formula>
    </cfRule>
  </conditionalFormatting>
  <conditionalFormatting sqref="O498">
    <cfRule type="expression" dxfId="6988" priority="453">
      <formula>O498/N498&gt;1</formula>
    </cfRule>
    <cfRule type="expression" dxfId="6987" priority="454">
      <formula>O498/N498&lt;1</formula>
    </cfRule>
  </conditionalFormatting>
  <conditionalFormatting sqref="O547:O550 O533:O536">
    <cfRule type="cellIs" dxfId="6986" priority="444" operator="lessThan">
      <formula>0</formula>
    </cfRule>
  </conditionalFormatting>
  <conditionalFormatting sqref="O662">
    <cfRule type="cellIs" dxfId="6985" priority="449" operator="lessThan">
      <formula>0</formula>
    </cfRule>
  </conditionalFormatting>
  <conditionalFormatting sqref="O608 O605 O602:O603">
    <cfRule type="expression" dxfId="6984" priority="436">
      <formula>O602/N602&gt;1</formula>
    </cfRule>
    <cfRule type="expression" dxfId="6983" priority="437">
      <formula>O602/N602&lt;1</formula>
    </cfRule>
  </conditionalFormatting>
  <conditionalFormatting sqref="O493:O496">
    <cfRule type="expression" dxfId="6982" priority="446">
      <formula>O493/N493&gt;1</formula>
    </cfRule>
    <cfRule type="expression" dxfId="6981" priority="447">
      <formula>O493/N493&lt;1</formula>
    </cfRule>
  </conditionalFormatting>
  <conditionalFormatting sqref="O551 O537">
    <cfRule type="cellIs" dxfId="6980" priority="441" operator="lessThan">
      <formula>0</formula>
    </cfRule>
  </conditionalFormatting>
  <conditionalFormatting sqref="O547:O550 O533:O536">
    <cfRule type="expression" dxfId="6979" priority="442">
      <formula>O533/N533&gt;1</formula>
    </cfRule>
    <cfRule type="expression" dxfId="6978" priority="443">
      <formula>O533/N533&lt;1</formula>
    </cfRule>
  </conditionalFormatting>
  <conditionalFormatting sqref="O551 O537">
    <cfRule type="expression" dxfId="6977" priority="439">
      <formula>O537/N537&gt;1</formula>
    </cfRule>
    <cfRule type="expression" dxfId="6976" priority="440">
      <formula>O537/N537&lt;1</formula>
    </cfRule>
  </conditionalFormatting>
  <conditionalFormatting sqref="O491">
    <cfRule type="expression" dxfId="6975" priority="597">
      <formula>O491/#REF!&gt;1</formula>
    </cfRule>
    <cfRule type="expression" dxfId="6974" priority="598">
      <formula>O491/#REF!&lt;1</formula>
    </cfRule>
  </conditionalFormatting>
  <conditionalFormatting sqref="O446">
    <cfRule type="cellIs" dxfId="6973" priority="435" operator="lessThan">
      <formula>0</formula>
    </cfRule>
  </conditionalFormatting>
  <conditionalFormatting sqref="O446">
    <cfRule type="expression" dxfId="6972" priority="433">
      <formula>O446/N446&gt;1</formula>
    </cfRule>
    <cfRule type="expression" dxfId="6971" priority="434">
      <formula>O446/N446&lt;1</formula>
    </cfRule>
  </conditionalFormatting>
  <conditionalFormatting sqref="O497">
    <cfRule type="cellIs" dxfId="6970" priority="432" operator="lessThan">
      <formula>0</formula>
    </cfRule>
  </conditionalFormatting>
  <conditionalFormatting sqref="O497">
    <cfRule type="expression" dxfId="6969" priority="430">
      <formula>O497/N497&gt;1</formula>
    </cfRule>
    <cfRule type="expression" dxfId="6968" priority="431">
      <formula>O497/N497&lt;1</formula>
    </cfRule>
  </conditionalFormatting>
  <conditionalFormatting sqref="O566">
    <cfRule type="expression" dxfId="6967" priority="407">
      <formula>O566/N566&gt;1</formula>
    </cfRule>
    <cfRule type="expression" dxfId="6966" priority="408">
      <formula>O566/N566&lt;1</formula>
    </cfRule>
  </conditionalFormatting>
  <conditionalFormatting sqref="O538">
    <cfRule type="cellIs" dxfId="6965" priority="426" operator="lessThan">
      <formula>0</formula>
    </cfRule>
  </conditionalFormatting>
  <conditionalFormatting sqref="O538">
    <cfRule type="expression" dxfId="6964" priority="424">
      <formula>O538/N538&gt;1</formula>
    </cfRule>
    <cfRule type="expression" dxfId="6963" priority="425">
      <formula>O538/N538&lt;1</formula>
    </cfRule>
  </conditionalFormatting>
  <conditionalFormatting sqref="O552">
    <cfRule type="cellIs" dxfId="6962" priority="423" operator="lessThan">
      <formula>0</formula>
    </cfRule>
  </conditionalFormatting>
  <conditionalFormatting sqref="O552">
    <cfRule type="expression" dxfId="6961" priority="421">
      <formula>O552/N552&gt;1</formula>
    </cfRule>
    <cfRule type="expression" dxfId="6960" priority="422">
      <formula>O552/N552&lt;1</formula>
    </cfRule>
  </conditionalFormatting>
  <conditionalFormatting sqref="O571">
    <cfRule type="cellIs" dxfId="6959" priority="405" operator="lessThan">
      <formula>0</formula>
    </cfRule>
  </conditionalFormatting>
  <conditionalFormatting sqref="O545">
    <cfRule type="expression" dxfId="6958" priority="418">
      <formula>O545/N545&gt;1</formula>
    </cfRule>
    <cfRule type="expression" dxfId="6957" priority="419">
      <formula>O545/N545&lt;1</formula>
    </cfRule>
  </conditionalFormatting>
  <conditionalFormatting sqref="O571">
    <cfRule type="expression" dxfId="6956" priority="402">
      <formula>O571/N571&gt;1</formula>
    </cfRule>
    <cfRule type="expression" dxfId="6955" priority="403">
      <formula>O571/N571&lt;1</formula>
    </cfRule>
  </conditionalFormatting>
  <conditionalFormatting sqref="O545">
    <cfRule type="cellIs" dxfId="6954" priority="420" operator="lessThan">
      <formula>0</formula>
    </cfRule>
  </conditionalFormatting>
  <conditionalFormatting sqref="B598:O599">
    <cfRule type="expression" dxfId="6953" priority="415">
      <formula>B598/A598&gt;1</formula>
    </cfRule>
    <cfRule type="expression" dxfId="6952" priority="416">
      <formula>B598/A598&lt;1</formula>
    </cfRule>
  </conditionalFormatting>
  <conditionalFormatting sqref="O560">
    <cfRule type="expression" dxfId="6951" priority="412">
      <formula>O560/N560&gt;1</formula>
    </cfRule>
    <cfRule type="expression" dxfId="6950" priority="413">
      <formula>O560/N560&lt;1</formula>
    </cfRule>
  </conditionalFormatting>
  <conditionalFormatting sqref="O571">
    <cfRule type="cellIs" dxfId="6949" priority="406" operator="lessThan">
      <formula>0</formula>
    </cfRule>
  </conditionalFormatting>
  <conditionalFormatting sqref="O571">
    <cfRule type="cellIs" dxfId="6948" priority="404" operator="lessThan">
      <formula>0</formula>
    </cfRule>
  </conditionalFormatting>
  <conditionalFormatting sqref="O628:O631">
    <cfRule type="cellIs" dxfId="6947" priority="401" operator="lessThan">
      <formula>0</formula>
    </cfRule>
  </conditionalFormatting>
  <conditionalFormatting sqref="O630">
    <cfRule type="cellIs" dxfId="6946" priority="400" operator="lessThan">
      <formula>0</formula>
    </cfRule>
  </conditionalFormatting>
  <conditionalFormatting sqref="O632:O635">
    <cfRule type="cellIs" dxfId="6945" priority="399" operator="lessThan">
      <formula>0</formula>
    </cfRule>
  </conditionalFormatting>
  <conditionalFormatting sqref="O634">
    <cfRule type="cellIs" dxfId="6944" priority="398" operator="lessThan">
      <formula>0</formula>
    </cfRule>
  </conditionalFormatting>
  <conditionalFormatting sqref="O636:O639">
    <cfRule type="cellIs" dxfId="6943" priority="397" operator="lessThan">
      <formula>0</formula>
    </cfRule>
  </conditionalFormatting>
  <conditionalFormatting sqref="O638">
    <cfRule type="cellIs" dxfId="6942" priority="396" operator="lessThan">
      <formula>0</formula>
    </cfRule>
  </conditionalFormatting>
  <conditionalFormatting sqref="O640:O643">
    <cfRule type="cellIs" dxfId="6941" priority="395" operator="lessThan">
      <formula>0</formula>
    </cfRule>
  </conditionalFormatting>
  <conditionalFormatting sqref="O642">
    <cfRule type="cellIs" dxfId="6940" priority="394" operator="lessThan">
      <formula>0</formula>
    </cfRule>
  </conditionalFormatting>
  <conditionalFormatting sqref="O644:O647">
    <cfRule type="cellIs" dxfId="6939" priority="393" operator="lessThan">
      <formula>0</formula>
    </cfRule>
  </conditionalFormatting>
  <conditionalFormatting sqref="O646">
    <cfRule type="cellIs" dxfId="6938" priority="392" operator="lessThan">
      <formula>0</formula>
    </cfRule>
  </conditionalFormatting>
  <conditionalFormatting sqref="O648:O651">
    <cfRule type="cellIs" dxfId="6937" priority="391" operator="lessThan">
      <formula>0</formula>
    </cfRule>
  </conditionalFormatting>
  <conditionalFormatting sqref="O650">
    <cfRule type="cellIs" dxfId="6936" priority="390" operator="lessThan">
      <formula>0</formula>
    </cfRule>
  </conditionalFormatting>
  <conditionalFormatting sqref="O652:O655">
    <cfRule type="cellIs" dxfId="6935" priority="389" operator="lessThan">
      <formula>0</formula>
    </cfRule>
  </conditionalFormatting>
  <conditionalFormatting sqref="O654">
    <cfRule type="cellIs" dxfId="6934" priority="388" operator="lessThan">
      <formula>0</formula>
    </cfRule>
  </conditionalFormatting>
  <conditionalFormatting sqref="O656:O659">
    <cfRule type="cellIs" dxfId="6933" priority="387" operator="lessThan">
      <formula>0</formula>
    </cfRule>
  </conditionalFormatting>
  <conditionalFormatting sqref="O658">
    <cfRule type="cellIs" dxfId="6932" priority="386" operator="lessThan">
      <formula>0</formula>
    </cfRule>
  </conditionalFormatting>
  <conditionalFormatting sqref="O664:O667">
    <cfRule type="cellIs" dxfId="6931" priority="385" operator="lessThan">
      <formula>0</formula>
    </cfRule>
  </conditionalFormatting>
  <conditionalFormatting sqref="O666">
    <cfRule type="cellIs" dxfId="6930" priority="384" operator="lessThan">
      <formula>0</formula>
    </cfRule>
  </conditionalFormatting>
  <conditionalFormatting sqref="O668:O671">
    <cfRule type="cellIs" dxfId="6929" priority="383" operator="lessThan">
      <formula>0</formula>
    </cfRule>
  </conditionalFormatting>
  <conditionalFormatting sqref="O670">
    <cfRule type="cellIs" dxfId="6928" priority="382" operator="lessThan">
      <formula>0</formula>
    </cfRule>
  </conditionalFormatting>
  <conditionalFormatting sqref="O447">
    <cfRule type="cellIs" dxfId="6927" priority="381" operator="lessThan">
      <formula>0</formula>
    </cfRule>
  </conditionalFormatting>
  <conditionalFormatting sqref="O499">
    <cfRule type="cellIs" dxfId="6926" priority="379" operator="lessThan">
      <formula>0</formula>
    </cfRule>
  </conditionalFormatting>
  <conditionalFormatting sqref="O553">
    <cfRule type="cellIs" dxfId="6925" priority="377" operator="lessThan">
      <formula>0</formula>
    </cfRule>
  </conditionalFormatting>
  <conditionalFormatting sqref="C366:M366">
    <cfRule type="cellIs" dxfId="6924" priority="373" operator="lessThan">
      <formula>0</formula>
    </cfRule>
  </conditionalFormatting>
  <conditionalFormatting sqref="H366">
    <cfRule type="cellIs" dxfId="6923" priority="359" operator="lessThan">
      <formula>0</formula>
    </cfRule>
  </conditionalFormatting>
  <conditionalFormatting sqref="P361:Q361 Q362:Q364">
    <cfRule type="cellIs" dxfId="6922" priority="372" operator="lessThan">
      <formula>0</formula>
    </cfRule>
  </conditionalFormatting>
  <conditionalFormatting sqref="P361">
    <cfRule type="cellIs" dxfId="6921" priority="371" operator="lessThan">
      <formula>0</formula>
    </cfRule>
  </conditionalFormatting>
  <conditionalFormatting sqref="P362:P365">
    <cfRule type="cellIs" dxfId="6920" priority="370" operator="lessThan">
      <formula>0</formula>
    </cfRule>
  </conditionalFormatting>
  <conditionalFormatting sqref="B366">
    <cfRule type="cellIs" dxfId="6919" priority="357" operator="lessThan">
      <formula>0</formula>
    </cfRule>
  </conditionalFormatting>
  <conditionalFormatting sqref="Q366">
    <cfRule type="cellIs" dxfId="6918" priority="365" operator="lessThan">
      <formula>0</formula>
    </cfRule>
  </conditionalFormatting>
  <conditionalFormatting sqref="Q365">
    <cfRule type="cellIs" dxfId="6917" priority="363" operator="lessThan">
      <formula>0</formula>
    </cfRule>
  </conditionalFormatting>
  <conditionalFormatting sqref="Q365">
    <cfRule type="cellIs" dxfId="6916" priority="362" operator="lessThan">
      <formula>0</formula>
    </cfRule>
  </conditionalFormatting>
  <conditionalFormatting sqref="N366">
    <cfRule type="cellIs" dxfId="6915" priority="351" operator="lessThan">
      <formula>0</formula>
    </cfRule>
  </conditionalFormatting>
  <conditionalFormatting sqref="C366:M366">
    <cfRule type="cellIs" dxfId="6914" priority="361" operator="lessThan">
      <formula>0</formula>
    </cfRule>
  </conditionalFormatting>
  <conditionalFormatting sqref="P366">
    <cfRule type="cellIs" dxfId="6913" priority="349" operator="lessThan">
      <formula>0</formula>
    </cfRule>
  </conditionalFormatting>
  <conditionalFormatting sqref="B366">
    <cfRule type="cellIs" dxfId="6912" priority="353" operator="lessThan">
      <formula>0</formula>
    </cfRule>
  </conditionalFormatting>
  <conditionalFormatting sqref="O366">
    <cfRule type="cellIs" dxfId="6911" priority="343" operator="lessThan">
      <formula>0</formula>
    </cfRule>
  </conditionalFormatting>
  <conditionalFormatting sqref="N366">
    <cfRule type="cellIs" dxfId="6910" priority="350" operator="lessThan">
      <formula>0</formula>
    </cfRule>
  </conditionalFormatting>
  <conditionalFormatting sqref="P500:Q500">
    <cfRule type="cellIs" dxfId="6909" priority="336" operator="lessThan">
      <formula>0</formula>
    </cfRule>
  </conditionalFormatting>
  <conditionalFormatting sqref="O366">
    <cfRule type="cellIs" dxfId="6908" priority="344" operator="lessThan">
      <formula>0</formula>
    </cfRule>
  </conditionalFormatting>
  <conditionalFormatting sqref="P501:P504">
    <cfRule type="cellIs" dxfId="6907" priority="331" operator="lessThan">
      <formula>0</formula>
    </cfRule>
  </conditionalFormatting>
  <conditionalFormatting sqref="Q501:Q504">
    <cfRule type="cellIs" dxfId="6906" priority="335" operator="lessThan">
      <formula>0</formula>
    </cfRule>
  </conditionalFormatting>
  <conditionalFormatting sqref="Q505">
    <cfRule type="cellIs" dxfId="6905" priority="334" operator="lessThan">
      <formula>0</formula>
    </cfRule>
  </conditionalFormatting>
  <conditionalFormatting sqref="Q505">
    <cfRule type="cellIs" dxfId="6904" priority="333" operator="lessThan">
      <formula>0</formula>
    </cfRule>
  </conditionalFormatting>
  <conditionalFormatting sqref="B500">
    <cfRule type="cellIs" dxfId="6903" priority="332" operator="lessThan">
      <formula>0</formula>
    </cfRule>
  </conditionalFormatting>
  <conditionalFormatting sqref="Q506">
    <cfRule type="cellIs" dxfId="6902" priority="330" operator="lessThan">
      <formula>0</formula>
    </cfRule>
  </conditionalFormatting>
  <conditionalFormatting sqref="Q507">
    <cfRule type="cellIs" dxfId="6901" priority="328" operator="lessThan">
      <formula>0</formula>
    </cfRule>
  </conditionalFormatting>
  <conditionalFormatting sqref="P507">
    <cfRule type="cellIs" dxfId="6900" priority="327" operator="lessThan">
      <formula>0</formula>
    </cfRule>
  </conditionalFormatting>
  <conditionalFormatting sqref="P505:P506">
    <cfRule type="cellIs" dxfId="6899" priority="329" operator="lessThan">
      <formula>0</formula>
    </cfRule>
  </conditionalFormatting>
  <conditionalFormatting sqref="B507:N507">
    <cfRule type="cellIs" dxfId="6898" priority="326" operator="lessThan">
      <formula>0</formula>
    </cfRule>
  </conditionalFormatting>
  <conditionalFormatting sqref="B506:O506">
    <cfRule type="cellIs" dxfId="6897" priority="323" operator="lessThan">
      <formula>0</formula>
    </cfRule>
  </conditionalFormatting>
  <conditionalFormatting sqref="B506:O506">
    <cfRule type="expression" dxfId="6896" priority="324">
      <formula>B506/#REF!&gt;1</formula>
    </cfRule>
    <cfRule type="expression" dxfId="6895" priority="325">
      <formula>B506/#REF!&lt;1</formula>
    </cfRule>
  </conditionalFormatting>
  <conditionalFormatting sqref="O507">
    <cfRule type="cellIs" dxfId="6894" priority="322" operator="lessThan">
      <formula>0</formula>
    </cfRule>
  </conditionalFormatting>
  <conditionalFormatting sqref="P508:Q508">
    <cfRule type="cellIs" dxfId="6893" priority="303" operator="lessThan">
      <formula>0</formula>
    </cfRule>
  </conditionalFormatting>
  <conditionalFormatting sqref="Q509:Q512">
    <cfRule type="cellIs" dxfId="6892" priority="302" operator="lessThan">
      <formula>0</formula>
    </cfRule>
  </conditionalFormatting>
  <conditionalFormatting sqref="B601:N601">
    <cfRule type="cellIs" dxfId="6891" priority="304" operator="lessThan">
      <formula>0</formula>
    </cfRule>
  </conditionalFormatting>
  <conditionalFormatting sqref="Q513:Q514">
    <cfRule type="cellIs" dxfId="6890" priority="301" operator="lessThan">
      <formula>0</formula>
    </cfRule>
  </conditionalFormatting>
  <conditionalFormatting sqref="B508">
    <cfRule type="cellIs" dxfId="6889" priority="297" operator="lessThan">
      <formula>0</formula>
    </cfRule>
  </conditionalFormatting>
  <conditionalFormatting sqref="B514">
    <cfRule type="cellIs" dxfId="6888" priority="296" operator="lessThan">
      <formula>0</formula>
    </cfRule>
  </conditionalFormatting>
  <conditionalFormatting sqref="F514">
    <cfRule type="cellIs" dxfId="6887" priority="284" operator="lessThan">
      <formula>0</formula>
    </cfRule>
  </conditionalFormatting>
  <conditionalFormatting sqref="E514">
    <cfRule type="cellIs" dxfId="6886" priority="287" operator="lessThan">
      <formula>0</formula>
    </cfRule>
  </conditionalFormatting>
  <conditionalFormatting sqref="Q514">
    <cfRule type="cellIs" dxfId="6885" priority="300" operator="lessThan">
      <formula>0</formula>
    </cfRule>
  </conditionalFormatting>
  <conditionalFormatting sqref="Q513">
    <cfRule type="cellIs" dxfId="6884" priority="299" operator="lessThan">
      <formula>0</formula>
    </cfRule>
  </conditionalFormatting>
  <conditionalFormatting sqref="P509:P512">
    <cfRule type="cellIs" dxfId="6883" priority="298" operator="lessThan">
      <formula>0</formula>
    </cfRule>
  </conditionalFormatting>
  <conditionalFormatting sqref="D514">
    <cfRule type="cellIs" dxfId="6882" priority="290" operator="lessThan">
      <formula>0</formula>
    </cfRule>
  </conditionalFormatting>
  <conditionalFormatting sqref="C514">
    <cfRule type="cellIs" dxfId="6881" priority="293" operator="lessThan">
      <formula>0</formula>
    </cfRule>
  </conditionalFormatting>
  <conditionalFormatting sqref="Q508:Q515">
    <cfRule type="cellIs" dxfId="6880" priority="253" operator="lessThan">
      <formula>0</formula>
    </cfRule>
  </conditionalFormatting>
  <conditionalFormatting sqref="P508:P515">
    <cfRule type="cellIs" dxfId="6879" priority="252" operator="lessThan">
      <formula>0</formula>
    </cfRule>
  </conditionalFormatting>
  <conditionalFormatting sqref="Q515">
    <cfRule type="cellIs" dxfId="6878" priority="250" operator="lessThan">
      <formula>0</formula>
    </cfRule>
  </conditionalFormatting>
  <conditionalFormatting sqref="P515">
    <cfRule type="cellIs" dxfId="6877" priority="249" operator="lessThan">
      <formula>0</formula>
    </cfRule>
  </conditionalFormatting>
  <conditionalFormatting sqref="B514">
    <cfRule type="expression" dxfId="6876" priority="294">
      <formula>B514/#REF!&gt;1</formula>
    </cfRule>
    <cfRule type="expression" dxfId="6875" priority="295">
      <formula>B514/#REF!&lt;1</formula>
    </cfRule>
  </conditionalFormatting>
  <conditionalFormatting sqref="C514">
    <cfRule type="expression" dxfId="6874" priority="291">
      <formula>C514/B514&gt;1</formula>
    </cfRule>
    <cfRule type="expression" dxfId="6873" priority="292">
      <formula>C514/B514&lt;1</formula>
    </cfRule>
  </conditionalFormatting>
  <conditionalFormatting sqref="D514">
    <cfRule type="expression" dxfId="6872" priority="288">
      <formula>D514/C514&gt;1</formula>
    </cfRule>
    <cfRule type="expression" dxfId="6871" priority="289">
      <formula>D514/C514&lt;1</formula>
    </cfRule>
  </conditionalFormatting>
  <conditionalFormatting sqref="E514">
    <cfRule type="expression" dxfId="6870" priority="285">
      <formula>E514/D514&gt;1</formula>
    </cfRule>
    <cfRule type="expression" dxfId="6869" priority="286">
      <formula>E514/D514&lt;1</formula>
    </cfRule>
  </conditionalFormatting>
  <conditionalFormatting sqref="F514">
    <cfRule type="expression" dxfId="6868" priority="282">
      <formula>F514/E514&gt;1</formula>
    </cfRule>
    <cfRule type="expression" dxfId="6867" priority="283">
      <formula>F514/E514&lt;1</formula>
    </cfRule>
  </conditionalFormatting>
  <conditionalFormatting sqref="G514">
    <cfRule type="cellIs" dxfId="6866" priority="281" operator="lessThan">
      <formula>0</formula>
    </cfRule>
  </conditionalFormatting>
  <conditionalFormatting sqref="G514">
    <cfRule type="expression" dxfId="6865" priority="279">
      <formula>G514/F514&gt;1</formula>
    </cfRule>
    <cfRule type="expression" dxfId="6864" priority="280">
      <formula>G514/F514&lt;1</formula>
    </cfRule>
  </conditionalFormatting>
  <conditionalFormatting sqref="H514">
    <cfRule type="cellIs" dxfId="6863" priority="278" operator="lessThan">
      <formula>0</formula>
    </cfRule>
  </conditionalFormatting>
  <conditionalFormatting sqref="H514">
    <cfRule type="expression" dxfId="6862" priority="276">
      <formula>H514/G514&gt;1</formula>
    </cfRule>
    <cfRule type="expression" dxfId="6861" priority="277">
      <formula>H514/G514&lt;1</formula>
    </cfRule>
  </conditionalFormatting>
  <conditionalFormatting sqref="I514:N514">
    <cfRule type="cellIs" dxfId="6860" priority="275" operator="lessThan">
      <formula>0</formula>
    </cfRule>
  </conditionalFormatting>
  <conditionalFormatting sqref="I514:N514">
    <cfRule type="expression" dxfId="6859" priority="273">
      <formula>I514/H514&gt;1</formula>
    </cfRule>
    <cfRule type="expression" dxfId="6858" priority="274">
      <formula>I514/H514&lt;1</formula>
    </cfRule>
  </conditionalFormatting>
  <conditionalFormatting sqref="P513:P514">
    <cfRule type="cellIs" dxfId="6857" priority="272" operator="lessThan">
      <formula>0</formula>
    </cfRule>
  </conditionalFormatting>
  <conditionalFormatting sqref="C509:C512">
    <cfRule type="cellIs" dxfId="6856" priority="271" operator="lessThan">
      <formula>0</formula>
    </cfRule>
  </conditionalFormatting>
  <conditionalFormatting sqref="B509:B512">
    <cfRule type="cellIs" dxfId="6855" priority="265" operator="lessThan">
      <formula>0</formula>
    </cfRule>
  </conditionalFormatting>
  <conditionalFormatting sqref="C509:C512">
    <cfRule type="expression" dxfId="6854" priority="269">
      <formula>C509/B509&gt;1</formula>
    </cfRule>
    <cfRule type="expression" dxfId="6853" priority="270">
      <formula>C509/B509&lt;1</formula>
    </cfRule>
  </conditionalFormatting>
  <conditionalFormatting sqref="D509:N512">
    <cfRule type="cellIs" dxfId="6852" priority="268" operator="lessThan">
      <formula>0</formula>
    </cfRule>
  </conditionalFormatting>
  <conditionalFormatting sqref="D509:N512">
    <cfRule type="expression" dxfId="6851" priority="266">
      <formula>D509/C509&gt;1</formula>
    </cfRule>
    <cfRule type="expression" dxfId="6850" priority="267">
      <formula>D509/C509&lt;1</formula>
    </cfRule>
  </conditionalFormatting>
  <conditionalFormatting sqref="B509:B512">
    <cfRule type="expression" dxfId="6849" priority="263">
      <formula>B509/#REF!&gt;1</formula>
    </cfRule>
    <cfRule type="expression" dxfId="6848" priority="264">
      <formula>B509/#REF!&lt;1</formula>
    </cfRule>
  </conditionalFormatting>
  <conditionalFormatting sqref="C513">
    <cfRule type="cellIs" dxfId="6847" priority="262" operator="lessThan">
      <formula>0</formula>
    </cfRule>
  </conditionalFormatting>
  <conditionalFormatting sqref="D513:N513">
    <cfRule type="cellIs" dxfId="6846" priority="259" operator="lessThan">
      <formula>0</formula>
    </cfRule>
  </conditionalFormatting>
  <conditionalFormatting sqref="C513">
    <cfRule type="expression" dxfId="6845" priority="260">
      <formula>C513/B513&gt;1</formula>
    </cfRule>
    <cfRule type="expression" dxfId="6844" priority="261">
      <formula>C513/B513&lt;1</formula>
    </cfRule>
  </conditionalFormatting>
  <conditionalFormatting sqref="D513:N513">
    <cfRule type="expression" dxfId="6843" priority="257">
      <formula>D513/C513&gt;1</formula>
    </cfRule>
    <cfRule type="expression" dxfId="6842" priority="258">
      <formula>D513/C513&lt;1</formula>
    </cfRule>
  </conditionalFormatting>
  <conditionalFormatting sqref="B513">
    <cfRule type="cellIs" dxfId="6841" priority="256" operator="lessThan">
      <formula>0</formula>
    </cfRule>
  </conditionalFormatting>
  <conditionalFormatting sqref="B513">
    <cfRule type="expression" dxfId="6840" priority="254">
      <formula>B513/#REF!&gt;1</formula>
    </cfRule>
    <cfRule type="expression" dxfId="6839" priority="255">
      <formula>B513/#REF!&lt;1</formula>
    </cfRule>
  </conditionalFormatting>
  <conditionalFormatting sqref="B509:N515 B508">
    <cfRule type="cellIs" dxfId="6838" priority="251" operator="lessThan">
      <formula>0</formula>
    </cfRule>
  </conditionalFormatting>
  <conditionalFormatting sqref="B515:N515">
    <cfRule type="cellIs" dxfId="6837" priority="248" operator="lessThan">
      <formula>0</formula>
    </cfRule>
  </conditionalFormatting>
  <conditionalFormatting sqref="O514">
    <cfRule type="cellIs" dxfId="6836" priority="247" operator="lessThan">
      <formula>0</formula>
    </cfRule>
  </conditionalFormatting>
  <conditionalFormatting sqref="O514">
    <cfRule type="expression" dxfId="6835" priority="245">
      <formula>O514/N514&gt;1</formula>
    </cfRule>
    <cfRule type="expression" dxfId="6834" priority="246">
      <formula>O514/N514&lt;1</formula>
    </cfRule>
  </conditionalFormatting>
  <conditionalFormatting sqref="O509:O512">
    <cfRule type="cellIs" dxfId="6833" priority="244" operator="lessThan">
      <formula>0</formula>
    </cfRule>
  </conditionalFormatting>
  <conditionalFormatting sqref="O509:O512">
    <cfRule type="expression" dxfId="6832" priority="242">
      <formula>O509/N509&gt;1</formula>
    </cfRule>
    <cfRule type="expression" dxfId="6831" priority="243">
      <formula>O509/N509&lt;1</formula>
    </cfRule>
  </conditionalFormatting>
  <conditionalFormatting sqref="O513">
    <cfRule type="cellIs" dxfId="6830" priority="241" operator="lessThan">
      <formula>0</formula>
    </cfRule>
  </conditionalFormatting>
  <conditionalFormatting sqref="O513">
    <cfRule type="expression" dxfId="6829" priority="239">
      <formula>O513/N513&gt;1</formula>
    </cfRule>
    <cfRule type="expression" dxfId="6828" priority="240">
      <formula>O513/N513&lt;1</formula>
    </cfRule>
  </conditionalFormatting>
  <conditionalFormatting sqref="O509:O515">
    <cfRule type="cellIs" dxfId="6827" priority="238" operator="lessThan">
      <formula>0</formula>
    </cfRule>
  </conditionalFormatting>
  <conditionalFormatting sqref="O515">
    <cfRule type="cellIs" dxfId="6826" priority="237" operator="lessThan">
      <formula>0</formula>
    </cfRule>
  </conditionalFormatting>
  <conditionalFormatting sqref="O601">
    <cfRule type="cellIs" dxfId="6825" priority="169" operator="lessThan">
      <formula>0</formula>
    </cfRule>
  </conditionalFormatting>
  <conditionalFormatting sqref="P609:P611">
    <cfRule type="cellIs" dxfId="6824" priority="168" operator="lessThan">
      <formula>0</formula>
    </cfRule>
  </conditionalFormatting>
  <conditionalFormatting sqref="C374:M378 N374:N376 B373:B377">
    <cfRule type="cellIs" dxfId="6823" priority="167" operator="lessThan">
      <formula>0</formula>
    </cfRule>
  </conditionalFormatting>
  <conditionalFormatting sqref="Q377">
    <cfRule type="cellIs" dxfId="6822" priority="159" operator="lessThan">
      <formula>0</formula>
    </cfRule>
  </conditionalFormatting>
  <conditionalFormatting sqref="P373:Q373 Q374:Q376">
    <cfRule type="cellIs" dxfId="6821" priority="166" operator="lessThan">
      <formula>0</formula>
    </cfRule>
  </conditionalFormatting>
  <conditionalFormatting sqref="P373">
    <cfRule type="cellIs" dxfId="6820" priority="165" operator="lessThan">
      <formula>0</formula>
    </cfRule>
  </conditionalFormatting>
  <conditionalFormatting sqref="J374">
    <cfRule type="cellIs" dxfId="6819" priority="163" operator="lessThan">
      <formula>0</formula>
    </cfRule>
  </conditionalFormatting>
  <conditionalFormatting sqref="K374:N375 J376:M377">
    <cfRule type="cellIs" dxfId="6818" priority="164" operator="lessThan">
      <formula>0</formula>
    </cfRule>
  </conditionalFormatting>
  <conditionalFormatting sqref="Q378">
    <cfRule type="cellIs" dxfId="6817" priority="161" operator="lessThan">
      <formula>0</formula>
    </cfRule>
  </conditionalFormatting>
  <conditionalFormatting sqref="B373">
    <cfRule type="cellIs" dxfId="6816" priority="162" operator="lessThan">
      <formula>0</formula>
    </cfRule>
  </conditionalFormatting>
  <conditionalFormatting sqref="J375">
    <cfRule type="cellIs" dxfId="6815" priority="160" operator="lessThan">
      <formula>0</formula>
    </cfRule>
  </conditionalFormatting>
  <conditionalFormatting sqref="Q377">
    <cfRule type="cellIs" dxfId="6814" priority="158" operator="lessThan">
      <formula>0</formula>
    </cfRule>
  </conditionalFormatting>
  <conditionalFormatting sqref="J378:M378">
    <cfRule type="cellIs" dxfId="6813" priority="157" operator="lessThan">
      <formula>0</formula>
    </cfRule>
  </conditionalFormatting>
  <conditionalFormatting sqref="C376:I377">
    <cfRule type="cellIs" dxfId="6812" priority="156" operator="lessThan">
      <formula>0</formula>
    </cfRule>
  </conditionalFormatting>
  <conditionalFormatting sqref="C374:I374">
    <cfRule type="cellIs" dxfId="6811" priority="155" operator="lessThan">
      <formula>0</formula>
    </cfRule>
  </conditionalFormatting>
  <conditionalFormatting sqref="C375:I375">
    <cfRule type="cellIs" dxfId="6810" priority="154" operator="lessThan">
      <formula>0</formula>
    </cfRule>
  </conditionalFormatting>
  <conditionalFormatting sqref="C378:I378">
    <cfRule type="cellIs" dxfId="6809" priority="153" operator="lessThan">
      <formula>0</formula>
    </cfRule>
  </conditionalFormatting>
  <conditionalFormatting sqref="N376">
    <cfRule type="cellIs" dxfId="6808" priority="152" operator="lessThan">
      <formula>0</formula>
    </cfRule>
  </conditionalFormatting>
  <conditionalFormatting sqref="B374:B378">
    <cfRule type="cellIs" dxfId="6807" priority="151" operator="lessThan">
      <formula>0</formula>
    </cfRule>
  </conditionalFormatting>
  <conditionalFormatting sqref="B375">
    <cfRule type="cellIs" dxfId="6806" priority="148" operator="lessThan">
      <formula>0</formula>
    </cfRule>
  </conditionalFormatting>
  <conditionalFormatting sqref="B376:B377">
    <cfRule type="cellIs" dxfId="6805" priority="150" operator="lessThan">
      <formula>0</formula>
    </cfRule>
  </conditionalFormatting>
  <conditionalFormatting sqref="B374">
    <cfRule type="cellIs" dxfId="6804" priority="149" operator="lessThan">
      <formula>0</formula>
    </cfRule>
  </conditionalFormatting>
  <conditionalFormatting sqref="B378">
    <cfRule type="cellIs" dxfId="6803" priority="147" operator="lessThan">
      <formula>0</formula>
    </cfRule>
  </conditionalFormatting>
  <conditionalFormatting sqref="N377">
    <cfRule type="cellIs" dxfId="6802" priority="146" operator="lessThan">
      <formula>0</formula>
    </cfRule>
  </conditionalFormatting>
  <conditionalFormatting sqref="N378">
    <cfRule type="cellIs" dxfId="6801" priority="145" operator="lessThan">
      <formula>0</formula>
    </cfRule>
  </conditionalFormatting>
  <conditionalFormatting sqref="N378">
    <cfRule type="cellIs" dxfId="6800" priority="144" operator="lessThan">
      <formula>0</formula>
    </cfRule>
  </conditionalFormatting>
  <conditionalFormatting sqref="P374">
    <cfRule type="cellIs" dxfId="6799" priority="143" operator="lessThan">
      <formula>0</formula>
    </cfRule>
  </conditionalFormatting>
  <conditionalFormatting sqref="P375:P376">
    <cfRule type="cellIs" dxfId="6798" priority="142" operator="lessThan">
      <formula>0</formula>
    </cfRule>
  </conditionalFormatting>
  <conditionalFormatting sqref="P377:P378">
    <cfRule type="cellIs" dxfId="6797" priority="141" operator="lessThan">
      <formula>0</formula>
    </cfRule>
  </conditionalFormatting>
  <conditionalFormatting sqref="O374:O376">
    <cfRule type="cellIs" dxfId="6796" priority="140" operator="lessThan">
      <formula>0</formula>
    </cfRule>
  </conditionalFormatting>
  <conditionalFormatting sqref="O374:O375">
    <cfRule type="cellIs" dxfId="6795" priority="139" operator="lessThan">
      <formula>0</formula>
    </cfRule>
  </conditionalFormatting>
  <conditionalFormatting sqref="O376">
    <cfRule type="cellIs" dxfId="6794" priority="138" operator="lessThan">
      <formula>0</formula>
    </cfRule>
  </conditionalFormatting>
  <conditionalFormatting sqref="O378">
    <cfRule type="cellIs" dxfId="6793" priority="135" operator="lessThan">
      <formula>0</formula>
    </cfRule>
  </conditionalFormatting>
  <conditionalFormatting sqref="O377">
    <cfRule type="cellIs" dxfId="6792" priority="137" operator="lessThan">
      <formula>0</formula>
    </cfRule>
  </conditionalFormatting>
  <conditionalFormatting sqref="O378">
    <cfRule type="cellIs" dxfId="6791" priority="136" operator="lessThan">
      <formula>0</formula>
    </cfRule>
  </conditionalFormatting>
  <conditionalFormatting sqref="B478:O481 B450:O453">
    <cfRule type="cellIs" dxfId="6790" priority="110" operator="lessThan">
      <formula>0</formula>
    </cfRule>
  </conditionalFormatting>
  <conditionalFormatting sqref="B478:O481 B450:O453">
    <cfRule type="expression" dxfId="6789" priority="108">
      <formula>B450/A450&gt;1</formula>
    </cfRule>
    <cfRule type="expression" dxfId="6788" priority="109">
      <formula>B450/A450&lt;1</formula>
    </cfRule>
  </conditionalFormatting>
  <conditionalFormatting sqref="B482:O482 B454:O454">
    <cfRule type="cellIs" dxfId="6787" priority="107" operator="lessThan">
      <formula>0</formula>
    </cfRule>
  </conditionalFormatting>
  <conditionalFormatting sqref="B482:O482 B454:O454">
    <cfRule type="expression" dxfId="6786" priority="105">
      <formula>B454/A454&gt;1</formula>
    </cfRule>
    <cfRule type="expression" dxfId="6785" priority="106">
      <formula>B454/A454&lt;1</formula>
    </cfRule>
  </conditionalFormatting>
  <conditionalFormatting sqref="B448:O448">
    <cfRule type="cellIs" dxfId="6784" priority="104" operator="lessThan">
      <formula>0</formula>
    </cfRule>
  </conditionalFormatting>
  <conditionalFormatting sqref="Q455:Q456">
    <cfRule type="cellIs" dxfId="6783" priority="96" operator="lessThan">
      <formula>0</formula>
    </cfRule>
  </conditionalFormatting>
  <conditionalFormatting sqref="B448:O448">
    <cfRule type="expression" dxfId="6782" priority="102">
      <formula>B448/A448&gt;1</formula>
    </cfRule>
    <cfRule type="expression" dxfId="6781" priority="103">
      <formula>B448/A448&lt;1</formula>
    </cfRule>
  </conditionalFormatting>
  <conditionalFormatting sqref="Q483">
    <cfRule type="cellIs" dxfId="6780" priority="82" operator="lessThan">
      <formula>0</formula>
    </cfRule>
  </conditionalFormatting>
  <conditionalFormatting sqref="B456:O456">
    <cfRule type="cellIs" dxfId="6779" priority="92" operator="lessThan">
      <formula>0</formula>
    </cfRule>
  </conditionalFormatting>
  <conditionalFormatting sqref="B456:O456">
    <cfRule type="expression" dxfId="6778" priority="90">
      <formula>B456/A456&gt;1</formula>
    </cfRule>
    <cfRule type="expression" dxfId="6777" priority="91">
      <formula>B456/A456&lt;1</formula>
    </cfRule>
  </conditionalFormatting>
  <conditionalFormatting sqref="P455:P456">
    <cfRule type="cellIs" dxfId="6776" priority="95" operator="lessThan">
      <formula>0</formula>
    </cfRule>
  </conditionalFormatting>
  <conditionalFormatting sqref="B455:N455">
    <cfRule type="cellIs" dxfId="6775" priority="94" operator="lessThan">
      <formula>0</formula>
    </cfRule>
  </conditionalFormatting>
  <conditionalFormatting sqref="O455">
    <cfRule type="cellIs" dxfId="6774" priority="93" operator="lessThan">
      <formula>0</formula>
    </cfRule>
  </conditionalFormatting>
  <conditionalFormatting sqref="B464:O464">
    <cfRule type="cellIs" dxfId="6773" priority="85" operator="lessThan">
      <formula>0</formula>
    </cfRule>
  </conditionalFormatting>
  <conditionalFormatting sqref="B464:O464">
    <cfRule type="expression" dxfId="6772" priority="83">
      <formula>B464/A464&gt;1</formula>
    </cfRule>
    <cfRule type="expression" dxfId="6771" priority="84">
      <formula>B464/A464&lt;1</formula>
    </cfRule>
  </conditionalFormatting>
  <conditionalFormatting sqref="P483">
    <cfRule type="cellIs" dxfId="6770" priority="81" operator="lessThan">
      <formula>0</formula>
    </cfRule>
  </conditionalFormatting>
  <conditionalFormatting sqref="Q463:Q464">
    <cfRule type="cellIs" dxfId="6769" priority="89" operator="lessThan">
      <formula>0</formula>
    </cfRule>
  </conditionalFormatting>
  <conditionalFormatting sqref="P463:P464">
    <cfRule type="cellIs" dxfId="6768" priority="88" operator="lessThan">
      <formula>0</formula>
    </cfRule>
  </conditionalFormatting>
  <conditionalFormatting sqref="B463:N463">
    <cfRule type="cellIs" dxfId="6767" priority="87" operator="lessThan">
      <formula>0</formula>
    </cfRule>
  </conditionalFormatting>
  <conditionalFormatting sqref="O463">
    <cfRule type="cellIs" dxfId="6766" priority="86" operator="lessThan">
      <formula>0</formula>
    </cfRule>
  </conditionalFormatting>
  <conditionalFormatting sqref="B483:N483">
    <cfRule type="cellIs" dxfId="6765" priority="80" operator="lessThan">
      <formula>0</formula>
    </cfRule>
  </conditionalFormatting>
  <conditionalFormatting sqref="O483">
    <cfRule type="cellIs" dxfId="6764" priority="79" operator="lessThan">
      <formula>0</formula>
    </cfRule>
  </conditionalFormatting>
  <conditionalFormatting sqref="P517:P520">
    <cfRule type="cellIs" dxfId="6763" priority="59" operator="lessThan">
      <formula>0</formula>
    </cfRule>
  </conditionalFormatting>
  <conditionalFormatting sqref="P516:Q516">
    <cfRule type="cellIs" dxfId="6762" priority="64" operator="lessThan">
      <formula>0</formula>
    </cfRule>
  </conditionalFormatting>
  <conditionalFormatting sqref="Q517:Q520">
    <cfRule type="cellIs" dxfId="6761" priority="63" operator="lessThan">
      <formula>0</formula>
    </cfRule>
  </conditionalFormatting>
  <conditionalFormatting sqref="Q521">
    <cfRule type="cellIs" dxfId="6760" priority="62" operator="lessThan">
      <formula>0</formula>
    </cfRule>
  </conditionalFormatting>
  <conditionalFormatting sqref="Q521">
    <cfRule type="cellIs" dxfId="6759" priority="61" operator="lessThan">
      <formula>0</formula>
    </cfRule>
  </conditionalFormatting>
  <conditionalFormatting sqref="B516">
    <cfRule type="cellIs" dxfId="6758" priority="60" operator="lessThan">
      <formula>0</formula>
    </cfRule>
  </conditionalFormatting>
  <conditionalFormatting sqref="Q522">
    <cfRule type="cellIs" dxfId="6757" priority="58" operator="lessThan">
      <formula>0</formula>
    </cfRule>
  </conditionalFormatting>
  <conditionalFormatting sqref="Q523">
    <cfRule type="cellIs" dxfId="6756" priority="56" operator="lessThan">
      <formula>0</formula>
    </cfRule>
  </conditionalFormatting>
  <conditionalFormatting sqref="P523">
    <cfRule type="cellIs" dxfId="6755" priority="55" operator="lessThan">
      <formula>0</formula>
    </cfRule>
  </conditionalFormatting>
  <conditionalFormatting sqref="P521:P522">
    <cfRule type="cellIs" dxfId="6754" priority="57" operator="lessThan">
      <formula>0</formula>
    </cfRule>
  </conditionalFormatting>
  <conditionalFormatting sqref="B523:N523">
    <cfRule type="cellIs" dxfId="6753" priority="54" operator="lessThan">
      <formula>0</formula>
    </cfRule>
  </conditionalFormatting>
  <conditionalFormatting sqref="B522:O522">
    <cfRule type="cellIs" dxfId="6752" priority="51" operator="lessThan">
      <formula>0</formula>
    </cfRule>
  </conditionalFormatting>
  <conditionalFormatting sqref="B522:O522">
    <cfRule type="expression" dxfId="6751" priority="52">
      <formula>B522/#REF!&gt;1</formula>
    </cfRule>
    <cfRule type="expression" dxfId="6750" priority="53">
      <formula>B522/#REF!&lt;1</formula>
    </cfRule>
  </conditionalFormatting>
  <conditionalFormatting sqref="O523">
    <cfRule type="cellIs" dxfId="6749" priority="50" operator="lessThan">
      <formula>0</formula>
    </cfRule>
  </conditionalFormatting>
  <conditionalFormatting sqref="P525:P528">
    <cfRule type="cellIs" dxfId="6748" priority="44" operator="lessThan">
      <formula>0</formula>
    </cfRule>
  </conditionalFormatting>
  <conditionalFormatting sqref="P524:Q524">
    <cfRule type="cellIs" dxfId="6747" priority="49" operator="lessThan">
      <formula>0</formula>
    </cfRule>
  </conditionalFormatting>
  <conditionalFormatting sqref="Q525:Q528">
    <cfRule type="cellIs" dxfId="6746" priority="48" operator="lessThan">
      <formula>0</formula>
    </cfRule>
  </conditionalFormatting>
  <conditionalFormatting sqref="Q529">
    <cfRule type="cellIs" dxfId="6745" priority="47" operator="lessThan">
      <formula>0</formula>
    </cfRule>
  </conditionalFormatting>
  <conditionalFormatting sqref="Q529">
    <cfRule type="cellIs" dxfId="6744" priority="46" operator="lessThan">
      <formula>0</formula>
    </cfRule>
  </conditionalFormatting>
  <conditionalFormatting sqref="B524">
    <cfRule type="cellIs" dxfId="6743" priority="45" operator="lessThan">
      <formula>0</formula>
    </cfRule>
  </conditionalFormatting>
  <conditionalFormatting sqref="Q530">
    <cfRule type="cellIs" dxfId="6742" priority="43" operator="lessThan">
      <formula>0</formula>
    </cfRule>
  </conditionalFormatting>
  <conditionalFormatting sqref="Q531">
    <cfRule type="cellIs" dxfId="6741" priority="41" operator="lessThan">
      <formula>0</formula>
    </cfRule>
  </conditionalFormatting>
  <conditionalFormatting sqref="P531">
    <cfRule type="cellIs" dxfId="6740" priority="40" operator="lessThan">
      <formula>0</formula>
    </cfRule>
  </conditionalFormatting>
  <conditionalFormatting sqref="P529:P530">
    <cfRule type="cellIs" dxfId="6739" priority="42" operator="lessThan">
      <formula>0</formula>
    </cfRule>
  </conditionalFormatting>
  <conditionalFormatting sqref="B531:N531">
    <cfRule type="cellIs" dxfId="6738" priority="39" operator="lessThan">
      <formula>0</formula>
    </cfRule>
  </conditionalFormatting>
  <conditionalFormatting sqref="B530:O530">
    <cfRule type="cellIs" dxfId="6737" priority="36" operator="lessThan">
      <formula>0</formula>
    </cfRule>
  </conditionalFormatting>
  <conditionalFormatting sqref="B530:O530">
    <cfRule type="expression" dxfId="6736" priority="37">
      <formula>B530/#REF!&gt;1</formula>
    </cfRule>
    <cfRule type="expression" dxfId="6735" priority="38">
      <formula>B530/#REF!&lt;1</formula>
    </cfRule>
  </conditionalFormatting>
  <conditionalFormatting sqref="O531">
    <cfRule type="cellIs" dxfId="6734" priority="35" operator="lessThan">
      <formula>0</formula>
    </cfRule>
  </conditionalFormatting>
  <conditionalFormatting sqref="P471:Q471 B471">
    <cfRule type="cellIs" dxfId="6733" priority="34" operator="lessThan">
      <formula>0</formula>
    </cfRule>
  </conditionalFormatting>
  <conditionalFormatting sqref="Q472:Q476">
    <cfRule type="cellIs" dxfId="6732" priority="33" operator="lessThan">
      <formula>0</formula>
    </cfRule>
  </conditionalFormatting>
  <conditionalFormatting sqref="P472:P475">
    <cfRule type="cellIs" dxfId="6731" priority="32" operator="lessThan">
      <formula>0</formula>
    </cfRule>
  </conditionalFormatting>
  <conditionalFormatting sqref="P476">
    <cfRule type="cellIs" dxfId="6730" priority="31" operator="lessThan">
      <formula>0</formula>
    </cfRule>
  </conditionalFormatting>
  <conditionalFormatting sqref="C356:M359 N356:N358 B355:B359">
    <cfRule type="cellIs" dxfId="6729" priority="29" operator="lessThan">
      <formula>0</formula>
    </cfRule>
  </conditionalFormatting>
  <conditionalFormatting sqref="C356:J356">
    <cfRule type="cellIs" dxfId="6728" priority="27" operator="lessThan">
      <formula>0</formula>
    </cfRule>
  </conditionalFormatting>
  <conditionalFormatting sqref="I357 K357:N357 C358:M359 K356:M356">
    <cfRule type="cellIs" dxfId="6727" priority="28" operator="lessThan">
      <formula>0</formula>
    </cfRule>
  </conditionalFormatting>
  <conditionalFormatting sqref="B355">
    <cfRule type="cellIs" dxfId="6726" priority="25" operator="lessThan">
      <formula>0</formula>
    </cfRule>
  </conditionalFormatting>
  <conditionalFormatting sqref="I356">
    <cfRule type="cellIs" dxfId="6725" priority="26" operator="lessThan">
      <formula>0</formula>
    </cfRule>
  </conditionalFormatting>
  <conditionalFormatting sqref="C357:J357">
    <cfRule type="cellIs" dxfId="6724" priority="24" operator="lessThan">
      <formula>0</formula>
    </cfRule>
  </conditionalFormatting>
  <conditionalFormatting sqref="H359">
    <cfRule type="cellIs" dxfId="6723" priority="23" operator="lessThan">
      <formula>0</formula>
    </cfRule>
  </conditionalFormatting>
  <conditionalFormatting sqref="B355:O359">
    <cfRule type="cellIs" dxfId="6722" priority="22" operator="lessThan">
      <formula>0</formula>
    </cfRule>
  </conditionalFormatting>
  <conditionalFormatting sqref="N358">
    <cfRule type="cellIs" dxfId="6721" priority="21" operator="lessThan">
      <formula>0</formula>
    </cfRule>
  </conditionalFormatting>
  <conditionalFormatting sqref="B356:B359">
    <cfRule type="cellIs" dxfId="6720" priority="20" operator="lessThan">
      <formula>0</formula>
    </cfRule>
  </conditionalFormatting>
  <conditionalFormatting sqref="B358:B359">
    <cfRule type="cellIs" dxfId="6719" priority="19" operator="lessThan">
      <formula>0</formula>
    </cfRule>
  </conditionalFormatting>
  <conditionalFormatting sqref="B356">
    <cfRule type="cellIs" dxfId="6718" priority="18" operator="lessThan">
      <formula>0</formula>
    </cfRule>
  </conditionalFormatting>
  <conditionalFormatting sqref="B357">
    <cfRule type="cellIs" dxfId="6717" priority="17" operator="lessThan">
      <formula>0</formula>
    </cfRule>
  </conditionalFormatting>
  <conditionalFormatting sqref="N359">
    <cfRule type="cellIs" dxfId="6716" priority="16" operator="lessThan">
      <formula>0</formula>
    </cfRule>
  </conditionalFormatting>
  <conditionalFormatting sqref="B358:O358">
    <cfRule type="cellIs" dxfId="6715" priority="13" operator="lessThan">
      <formula>0</formula>
    </cfRule>
  </conditionalFormatting>
  <conditionalFormatting sqref="B356:O358">
    <cfRule type="cellIs" dxfId="6714" priority="15" operator="lessThan">
      <formula>0</formula>
    </cfRule>
  </conditionalFormatting>
  <conditionalFormatting sqref="B357:O357">
    <cfRule type="cellIs" dxfId="6713" priority="14" operator="lessThan">
      <formula>0</formula>
    </cfRule>
  </conditionalFormatting>
  <conditionalFormatting sqref="B359:O359">
    <cfRule type="cellIs" dxfId="6712" priority="12" operator="lessThan">
      <formula>0</formula>
    </cfRule>
  </conditionalFormatting>
  <conditionalFormatting sqref="B356:O359">
    <cfRule type="cellIs" dxfId="6711" priority="11" operator="lessThan">
      <formula>0</formula>
    </cfRule>
  </conditionalFormatting>
  <conditionalFormatting sqref="B361:O361">
    <cfRule type="cellIs" dxfId="6710" priority="10" operator="lessThan">
      <formula>0</formula>
    </cfRule>
  </conditionalFormatting>
  <conditionalFormatting sqref="B361">
    <cfRule type="cellIs" dxfId="6709" priority="9" operator="lessThan">
      <formula>0</formula>
    </cfRule>
  </conditionalFormatting>
  <conditionalFormatting sqref="B361">
    <cfRule type="cellIs" dxfId="6708" priority="8" operator="lessThan">
      <formula>0</formula>
    </cfRule>
  </conditionalFormatting>
  <conditionalFormatting sqref="B362:O365">
    <cfRule type="cellIs" dxfId="6707" priority="7" operator="lessThan">
      <formula>0</formula>
    </cfRule>
  </conditionalFormatting>
  <conditionalFormatting sqref="B364:O364">
    <cfRule type="cellIs" dxfId="6706" priority="4" operator="lessThan">
      <formula>0</formula>
    </cfRule>
  </conditionalFormatting>
  <conditionalFormatting sqref="B362:O364">
    <cfRule type="cellIs" dxfId="6705" priority="6" operator="lessThan">
      <formula>0</formula>
    </cfRule>
  </conditionalFormatting>
  <conditionalFormatting sqref="B363:O363">
    <cfRule type="cellIs" dxfId="6704" priority="5" operator="lessThan">
      <formula>0</formula>
    </cfRule>
  </conditionalFormatting>
  <conditionalFormatting sqref="B365:O365">
    <cfRule type="cellIs" dxfId="6703" priority="3" operator="lessThan">
      <formula>0</formula>
    </cfRule>
  </conditionalFormatting>
  <conditionalFormatting sqref="B362:O365">
    <cfRule type="cellIs" dxfId="6702" priority="2" operator="lessThan">
      <formula>0</formula>
    </cfRule>
  </conditionalFormatting>
  <conditionalFormatting sqref="O614">
    <cfRule type="cellIs" dxfId="670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G692" zoomScaleNormal="100" workbookViewId="0">
      <selection activeCell="R731" sqref="R731"/>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780</v>
      </c>
      <c r="C2" t="s">
        <v>781</v>
      </c>
      <c r="D2" t="s">
        <v>782</v>
      </c>
      <c r="E2" t="s">
        <v>702</v>
      </c>
      <c r="F2" t="s">
        <v>369</v>
      </c>
      <c r="G2" t="s">
        <v>370</v>
      </c>
      <c r="H2" t="s">
        <v>371</v>
      </c>
      <c r="I2" t="s">
        <v>372</v>
      </c>
      <c r="J2" t="s">
        <v>373</v>
      </c>
      <c r="K2" t="s">
        <v>374</v>
      </c>
      <c r="L2" t="s">
        <v>375</v>
      </c>
      <c r="M2" t="s">
        <v>376</v>
      </c>
      <c r="N2" t="s">
        <v>377</v>
      </c>
      <c r="O2" t="s">
        <v>378</v>
      </c>
      <c r="P2" t="s">
        <v>378</v>
      </c>
      <c r="Q2" t="s">
        <v>379</v>
      </c>
      <c r="R2" t="s">
        <v>380</v>
      </c>
      <c r="S2" t="s">
        <v>381</v>
      </c>
      <c r="T2" t="s">
        <v>382</v>
      </c>
      <c r="U2" t="s">
        <v>383</v>
      </c>
      <c r="V2" t="s">
        <v>384</v>
      </c>
      <c r="W2" t="s">
        <v>385</v>
      </c>
      <c r="X2" t="s">
        <v>386</v>
      </c>
      <c r="Y2" t="s">
        <v>387</v>
      </c>
      <c r="Z2" t="s">
        <v>388</v>
      </c>
      <c r="AA2" t="s">
        <v>389</v>
      </c>
      <c r="AB2" t="s">
        <v>390</v>
      </c>
      <c r="AC2" t="s">
        <v>391</v>
      </c>
      <c r="AD2" t="s">
        <v>392</v>
      </c>
      <c r="AE2" t="s">
        <v>393</v>
      </c>
      <c r="AF2" t="s">
        <v>394</v>
      </c>
      <c r="AG2" t="s">
        <v>395</v>
      </c>
      <c r="AH2" t="s">
        <v>396</v>
      </c>
      <c r="AI2" t="s">
        <v>397</v>
      </c>
      <c r="AJ2" t="s">
        <v>398</v>
      </c>
      <c r="AK2" t="s">
        <v>399</v>
      </c>
      <c r="AL2" t="s">
        <v>400</v>
      </c>
      <c r="AM2" t="s">
        <v>401</v>
      </c>
      <c r="AN2" t="s">
        <v>402</v>
      </c>
      <c r="AO2" t="s">
        <v>403</v>
      </c>
      <c r="AP2" t="s">
        <v>404</v>
      </c>
      <c r="AQ2" t="s">
        <v>405</v>
      </c>
      <c r="AR2" t="s">
        <v>406</v>
      </c>
      <c r="AS2" t="s">
        <v>407</v>
      </c>
      <c r="AT2" t="s">
        <v>408</v>
      </c>
      <c r="AU2" t="s">
        <v>409</v>
      </c>
      <c r="AV2" t="s">
        <v>410</v>
      </c>
      <c r="AW2" t="s">
        <v>411</v>
      </c>
      <c r="AX2" t="s">
        <v>412</v>
      </c>
      <c r="AY2" t="s">
        <v>413</v>
      </c>
      <c r="AZ2" t="s">
        <v>414</v>
      </c>
      <c r="BA2" t="s">
        <v>415</v>
      </c>
      <c r="BB2" t="s">
        <v>416</v>
      </c>
      <c r="BC2" t="s">
        <v>417</v>
      </c>
      <c r="BD2" t="s">
        <v>418</v>
      </c>
      <c r="BE2" t="s">
        <v>419</v>
      </c>
      <c r="BF2" t="s">
        <v>420</v>
      </c>
      <c r="BG2" t="s">
        <v>421</v>
      </c>
      <c r="BH2"/>
      <c r="BI2"/>
      <c r="BJ2"/>
      <c r="BK2"/>
      <c r="BL2"/>
      <c r="BM2"/>
      <c r="BN2"/>
      <c r="BO2"/>
      <c r="BP2"/>
      <c r="BQ2"/>
      <c r="BR2"/>
      <c r="BS2"/>
      <c r="BT2"/>
      <c r="BU2"/>
    </row>
    <row r="3" spans="1:73">
      <c r="A3" t="s">
        <v>422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423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292</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293</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294</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424</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425</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295</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426</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427</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428</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429</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296</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430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431</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424</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432</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433</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434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435</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436</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437</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438</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783</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439</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440</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441</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442</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297</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443</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298</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444</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445</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446</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447</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448</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299</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300</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449</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450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301</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302</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424</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451</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303</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424</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452</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304</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453</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452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454</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455</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456</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457</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458</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459</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460</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461</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305</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462</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306</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453</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452</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454</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463</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464</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784</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465</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441</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466</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675</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467</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468</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469</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307</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308</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470</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471</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472</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473</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474</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475</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476</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477</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478</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479</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480</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309</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481</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482</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483</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484</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485</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486</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487</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310</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488</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489</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490</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606</v>
      </c>
      <c r="B102" t="s">
        <v>785</v>
      </c>
      <c r="C102" t="s">
        <v>786</v>
      </c>
      <c r="D102" t="s">
        <v>787</v>
      </c>
      <c r="E102" t="s">
        <v>703</v>
      </c>
      <c r="F102" t="s">
        <v>607</v>
      </c>
      <c r="G102" t="s">
        <v>608</v>
      </c>
      <c r="H102" t="s">
        <v>609</v>
      </c>
      <c r="I102" t="s">
        <v>610</v>
      </c>
      <c r="J102" t="s">
        <v>611</v>
      </c>
      <c r="K102" t="s">
        <v>612</v>
      </c>
      <c r="L102" t="s">
        <v>613</v>
      </c>
      <c r="M102" t="s">
        <v>614</v>
      </c>
      <c r="N102" t="s">
        <v>615</v>
      </c>
      <c r="O102" t="s">
        <v>616</v>
      </c>
      <c r="P102" t="s">
        <v>616</v>
      </c>
      <c r="Q102" t="s">
        <v>617</v>
      </c>
      <c r="R102" t="s">
        <v>618</v>
      </c>
      <c r="S102" t="s">
        <v>619</v>
      </c>
      <c r="T102" t="s">
        <v>620</v>
      </c>
      <c r="U102" t="s">
        <v>621</v>
      </c>
      <c r="V102" t="s">
        <v>622</v>
      </c>
      <c r="W102" t="s">
        <v>623</v>
      </c>
      <c r="X102" t="s">
        <v>624</v>
      </c>
      <c r="Y102" t="s">
        <v>625</v>
      </c>
      <c r="Z102" t="s">
        <v>626</v>
      </c>
      <c r="AA102" t="s">
        <v>627</v>
      </c>
      <c r="AB102" t="s">
        <v>628</v>
      </c>
      <c r="AC102" t="s">
        <v>629</v>
      </c>
      <c r="AD102" t="s">
        <v>630</v>
      </c>
      <c r="AE102" t="s">
        <v>631</v>
      </c>
      <c r="AF102" t="s">
        <v>632</v>
      </c>
      <c r="AG102" t="s">
        <v>633</v>
      </c>
      <c r="AH102" t="s">
        <v>634</v>
      </c>
      <c r="AI102" t="s">
        <v>635</v>
      </c>
      <c r="AJ102" t="s">
        <v>636</v>
      </c>
      <c r="AK102" t="s">
        <v>637</v>
      </c>
      <c r="AL102" t="s">
        <v>638</v>
      </c>
      <c r="AM102" t="s">
        <v>639</v>
      </c>
      <c r="AN102" t="s">
        <v>640</v>
      </c>
      <c r="AO102" t="s">
        <v>641</v>
      </c>
      <c r="AP102" t="s">
        <v>642</v>
      </c>
      <c r="AQ102" t="s">
        <v>643</v>
      </c>
      <c r="AR102" t="s">
        <v>644</v>
      </c>
      <c r="AS102" t="s">
        <v>645</v>
      </c>
      <c r="AT102" t="s">
        <v>646</v>
      </c>
      <c r="AU102" t="s">
        <v>647</v>
      </c>
      <c r="AV102" t="s">
        <v>648</v>
      </c>
      <c r="AW102" t="s">
        <v>649</v>
      </c>
      <c r="AX102" t="s">
        <v>650</v>
      </c>
      <c r="AY102" t="s">
        <v>651</v>
      </c>
      <c r="AZ102" t="s">
        <v>652</v>
      </c>
      <c r="BA102" t="s">
        <v>653</v>
      </c>
      <c r="BB102" t="s">
        <v>654</v>
      </c>
      <c r="BC102" t="s">
        <v>655</v>
      </c>
      <c r="BD102" t="s">
        <v>656</v>
      </c>
      <c r="BE102" t="s">
        <v>657</v>
      </c>
      <c r="BF102" t="s">
        <v>658</v>
      </c>
      <c r="BG102" t="s">
        <v>659</v>
      </c>
      <c r="BH102"/>
      <c r="BI102"/>
      <c r="BJ102"/>
      <c r="BK102"/>
      <c r="BL102"/>
      <c r="BM102"/>
      <c r="BN102"/>
      <c r="BO102"/>
      <c r="BP102"/>
      <c r="BQ102"/>
      <c r="BR102"/>
      <c r="BS102"/>
      <c r="BT102"/>
      <c r="BU102"/>
    </row>
    <row r="103" spans="1:73">
      <c r="A103" t="s">
        <v>660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788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662</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301</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303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304</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306</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780</v>
      </c>
      <c r="C128" t="s">
        <v>789</v>
      </c>
      <c r="D128" t="s">
        <v>782</v>
      </c>
      <c r="E128" t="s">
        <v>702</v>
      </c>
      <c r="F128" t="s">
        <v>369</v>
      </c>
      <c r="G128" t="s">
        <v>491</v>
      </c>
      <c r="H128" t="s">
        <v>371</v>
      </c>
      <c r="I128" t="s">
        <v>372</v>
      </c>
      <c r="J128" t="s">
        <v>373</v>
      </c>
      <c r="K128" t="s">
        <v>492</v>
      </c>
      <c r="L128" t="s">
        <v>375</v>
      </c>
      <c r="M128" t="s">
        <v>376</v>
      </c>
      <c r="N128" t="s">
        <v>377</v>
      </c>
      <c r="O128" t="s">
        <v>493</v>
      </c>
      <c r="P128" t="s">
        <v>493</v>
      </c>
      <c r="Q128" t="s">
        <v>379</v>
      </c>
      <c r="R128" t="s">
        <v>380</v>
      </c>
      <c r="S128" t="s">
        <v>381</v>
      </c>
      <c r="T128" t="s">
        <v>494</v>
      </c>
      <c r="U128" t="s">
        <v>383</v>
      </c>
      <c r="V128" t="s">
        <v>384</v>
      </c>
      <c r="W128" t="s">
        <v>385</v>
      </c>
      <c r="X128" t="s">
        <v>495</v>
      </c>
      <c r="Y128" t="s">
        <v>387</v>
      </c>
      <c r="Z128" t="s">
        <v>388</v>
      </c>
      <c r="AA128" t="s">
        <v>389</v>
      </c>
      <c r="AB128" t="s">
        <v>496</v>
      </c>
      <c r="AC128" t="s">
        <v>391</v>
      </c>
      <c r="AD128" t="s">
        <v>392</v>
      </c>
      <c r="AE128" t="s">
        <v>393</v>
      </c>
      <c r="AF128" t="s">
        <v>497</v>
      </c>
      <c r="AG128" t="s">
        <v>395</v>
      </c>
      <c r="AH128" t="s">
        <v>396</v>
      </c>
      <c r="AI128" t="s">
        <v>397</v>
      </c>
      <c r="AJ128" t="s">
        <v>498</v>
      </c>
      <c r="AK128" t="s">
        <v>399</v>
      </c>
      <c r="AL128" t="s">
        <v>400</v>
      </c>
      <c r="AM128" t="s">
        <v>401</v>
      </c>
      <c r="AN128" t="s">
        <v>499</v>
      </c>
      <c r="AO128" t="s">
        <v>403</v>
      </c>
      <c r="AP128" t="s">
        <v>404</v>
      </c>
      <c r="AQ128" t="s">
        <v>405</v>
      </c>
      <c r="AR128" t="s">
        <v>500</v>
      </c>
      <c r="AS128" t="s">
        <v>407</v>
      </c>
      <c r="AT128" t="s">
        <v>408</v>
      </c>
      <c r="AU128" t="s">
        <v>409</v>
      </c>
      <c r="AV128" t="s">
        <v>501</v>
      </c>
      <c r="AW128" t="s">
        <v>411</v>
      </c>
      <c r="AX128" t="s">
        <v>412</v>
      </c>
      <c r="AY128" t="s">
        <v>413</v>
      </c>
      <c r="AZ128" t="s">
        <v>502</v>
      </c>
      <c r="BA128" t="s">
        <v>415</v>
      </c>
      <c r="BB128" t="s">
        <v>416</v>
      </c>
      <c r="BC128" t="s">
        <v>417</v>
      </c>
      <c r="BD128" t="s">
        <v>503</v>
      </c>
      <c r="BE128" t="s">
        <v>419</v>
      </c>
      <c r="BF128" t="s">
        <v>420</v>
      </c>
      <c r="BG128" t="s">
        <v>421</v>
      </c>
      <c r="BH128"/>
      <c r="BI128"/>
      <c r="BJ128"/>
      <c r="BK128"/>
      <c r="BL128"/>
      <c r="BM128"/>
      <c r="BN128"/>
      <c r="BO128"/>
      <c r="BP128"/>
      <c r="BQ128"/>
      <c r="BR128"/>
      <c r="BS128"/>
      <c r="BT128"/>
      <c r="BU128"/>
    </row>
    <row r="129" spans="1:73">
      <c r="A129" t="s">
        <v>504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505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327</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506</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328</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329</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507</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291</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330</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508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331</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332</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333</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334</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335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362</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509</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336</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337</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510</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511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680</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512</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338</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339</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513</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514</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515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516</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517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518</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519</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520</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521</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522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523</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790</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524</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692</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525</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526</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527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701</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704</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528</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705</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706</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529</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530</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606</v>
      </c>
      <c r="B178" t="s">
        <v>785</v>
      </c>
      <c r="C178" t="s">
        <v>786</v>
      </c>
      <c r="D178" t="s">
        <v>787</v>
      </c>
      <c r="E178" t="s">
        <v>703</v>
      </c>
      <c r="F178" t="s">
        <v>607</v>
      </c>
      <c r="G178" t="s">
        <v>608</v>
      </c>
      <c r="H178" t="s">
        <v>609</v>
      </c>
      <c r="I178" t="s">
        <v>610</v>
      </c>
      <c r="J178" t="s">
        <v>611</v>
      </c>
      <c r="K178" t="s">
        <v>612</v>
      </c>
      <c r="L178" t="s">
        <v>613</v>
      </c>
      <c r="M178" t="s">
        <v>614</v>
      </c>
      <c r="N178" t="s">
        <v>615</v>
      </c>
      <c r="O178" t="s">
        <v>616</v>
      </c>
      <c r="P178" t="s">
        <v>616</v>
      </c>
      <c r="Q178" t="s">
        <v>617</v>
      </c>
      <c r="R178" t="s">
        <v>618</v>
      </c>
      <c r="S178" t="s">
        <v>619</v>
      </c>
      <c r="T178" t="s">
        <v>620</v>
      </c>
      <c r="U178" t="s">
        <v>621</v>
      </c>
      <c r="V178" t="s">
        <v>622</v>
      </c>
      <c r="W178" t="s">
        <v>623</v>
      </c>
      <c r="X178" t="s">
        <v>624</v>
      </c>
      <c r="Y178" t="s">
        <v>625</v>
      </c>
      <c r="Z178" t="s">
        <v>626</v>
      </c>
      <c r="AA178" t="s">
        <v>627</v>
      </c>
      <c r="AB178" t="s">
        <v>628</v>
      </c>
      <c r="AC178" t="s">
        <v>629</v>
      </c>
      <c r="AD178" t="s">
        <v>630</v>
      </c>
      <c r="AE178" t="s">
        <v>631</v>
      </c>
      <c r="AF178" t="s">
        <v>632</v>
      </c>
      <c r="AG178" t="s">
        <v>633</v>
      </c>
      <c r="AH178" t="s">
        <v>634</v>
      </c>
      <c r="AI178" t="s">
        <v>635</v>
      </c>
      <c r="AJ178" t="s">
        <v>636</v>
      </c>
      <c r="AK178" t="s">
        <v>637</v>
      </c>
      <c r="AL178" t="s">
        <v>638</v>
      </c>
      <c r="AM178" t="s">
        <v>639</v>
      </c>
      <c r="AN178" t="s">
        <v>640</v>
      </c>
      <c r="AO178" t="s">
        <v>641</v>
      </c>
      <c r="AP178" t="s">
        <v>642</v>
      </c>
      <c r="AQ178" t="s">
        <v>643</v>
      </c>
      <c r="AR178" t="s">
        <v>644</v>
      </c>
      <c r="AS178" t="s">
        <v>645</v>
      </c>
      <c r="AT178" t="s">
        <v>646</v>
      </c>
      <c r="AU178" t="s">
        <v>647</v>
      </c>
      <c r="AV178" t="s">
        <v>648</v>
      </c>
      <c r="AW178" t="s">
        <v>649</v>
      </c>
      <c r="AX178" t="s">
        <v>650</v>
      </c>
      <c r="AY178" t="s">
        <v>651</v>
      </c>
      <c r="AZ178" t="s">
        <v>652</v>
      </c>
      <c r="BA178" t="s">
        <v>653</v>
      </c>
      <c r="BB178" t="s">
        <v>654</v>
      </c>
      <c r="BC178" t="s">
        <v>655</v>
      </c>
      <c r="BD178" t="s">
        <v>656</v>
      </c>
      <c r="BE178" t="s">
        <v>657</v>
      </c>
      <c r="BF178" t="s">
        <v>658</v>
      </c>
      <c r="BG178" t="s">
        <v>659</v>
      </c>
      <c r="BH178" s="80"/>
      <c r="BI178" s="80"/>
      <c r="BJ178" s="80"/>
      <c r="BK178" s="80"/>
      <c r="BL178" s="80"/>
      <c r="BM178" s="80"/>
      <c r="BN178" s="80"/>
      <c r="BO178" s="80"/>
      <c r="BP178" s="80"/>
      <c r="BQ178" s="80"/>
      <c r="BR178" s="80"/>
    </row>
    <row r="179" spans="1:73">
      <c r="A179" t="s">
        <v>660</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788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662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335</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780</v>
      </c>
      <c r="C219" t="s">
        <v>781</v>
      </c>
      <c r="D219" t="s">
        <v>782</v>
      </c>
      <c r="E219" t="s">
        <v>702</v>
      </c>
      <c r="F219" t="s">
        <v>369</v>
      </c>
      <c r="G219" t="s">
        <v>370</v>
      </c>
      <c r="H219" t="s">
        <v>371</v>
      </c>
      <c r="I219" t="s">
        <v>372</v>
      </c>
      <c r="J219" t="s">
        <v>373</v>
      </c>
      <c r="K219" t="s">
        <v>374</v>
      </c>
      <c r="L219" t="s">
        <v>375</v>
      </c>
      <c r="M219" t="s">
        <v>376</v>
      </c>
      <c r="N219" t="s">
        <v>377</v>
      </c>
      <c r="O219" t="s">
        <v>378</v>
      </c>
      <c r="P219" t="s">
        <v>378</v>
      </c>
      <c r="Q219" t="s">
        <v>379</v>
      </c>
      <c r="R219" t="s">
        <v>380</v>
      </c>
      <c r="S219" t="s">
        <v>381</v>
      </c>
      <c r="T219" t="s">
        <v>382</v>
      </c>
      <c r="U219" t="s">
        <v>383</v>
      </c>
      <c r="V219" t="s">
        <v>384</v>
      </c>
      <c r="W219" t="s">
        <v>385</v>
      </c>
      <c r="X219" t="s">
        <v>386</v>
      </c>
      <c r="Y219" t="s">
        <v>387</v>
      </c>
      <c r="Z219" t="s">
        <v>388</v>
      </c>
      <c r="AA219" t="s">
        <v>389</v>
      </c>
      <c r="AB219" t="s">
        <v>390</v>
      </c>
      <c r="AC219" t="s">
        <v>391</v>
      </c>
      <c r="AD219" t="s">
        <v>392</v>
      </c>
      <c r="AE219" t="s">
        <v>393</v>
      </c>
      <c r="AF219" t="s">
        <v>394</v>
      </c>
      <c r="AG219" t="s">
        <v>395</v>
      </c>
      <c r="AH219" t="s">
        <v>396</v>
      </c>
      <c r="AI219" t="s">
        <v>397</v>
      </c>
      <c r="AJ219" t="s">
        <v>398</v>
      </c>
      <c r="AK219" t="s">
        <v>399</v>
      </c>
      <c r="AL219" t="s">
        <v>400</v>
      </c>
      <c r="AM219" t="s">
        <v>401</v>
      </c>
      <c r="AN219" t="s">
        <v>402</v>
      </c>
      <c r="AO219" t="s">
        <v>403</v>
      </c>
      <c r="AP219" t="s">
        <v>404</v>
      </c>
      <c r="AQ219" t="s">
        <v>405</v>
      </c>
      <c r="AR219" t="s">
        <v>406</v>
      </c>
      <c r="AS219" t="s">
        <v>407</v>
      </c>
      <c r="AT219" t="s">
        <v>408</v>
      </c>
      <c r="AU219" t="s">
        <v>409</v>
      </c>
      <c r="AV219" t="s">
        <v>410</v>
      </c>
      <c r="AW219" t="s">
        <v>411</v>
      </c>
      <c r="AX219" t="s">
        <v>412</v>
      </c>
      <c r="AY219" t="s">
        <v>413</v>
      </c>
      <c r="AZ219" t="s">
        <v>414</v>
      </c>
      <c r="BA219" t="s">
        <v>415</v>
      </c>
      <c r="BB219" t="s">
        <v>416</v>
      </c>
      <c r="BC219" t="s">
        <v>417</v>
      </c>
      <c r="BD219" t="s">
        <v>418</v>
      </c>
      <c r="BE219" t="s">
        <v>419</v>
      </c>
      <c r="BF219" t="s">
        <v>420</v>
      </c>
      <c r="BG219" t="s">
        <v>421</v>
      </c>
    </row>
    <row r="220" spans="1:119">
      <c r="A220" t="s">
        <v>531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532</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340</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533</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534</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341</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535</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536</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537</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538</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539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540</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541</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542</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543</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544</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682</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545</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546</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547</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548</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507</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329</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338</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339</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549</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550</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551</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552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553</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554</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555</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556</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557</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558</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791</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559</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560</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561</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342</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562</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563</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564</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565</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566</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567</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568</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569</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570</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571</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572</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573</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343</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570</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571</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572</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573</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574</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575</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576</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344</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577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578</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579</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580</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581</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582</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583</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584</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585</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586</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587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588</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589</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590</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707</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591</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592</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593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594</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595</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596</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597</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792</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793</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598</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599</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600</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345</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346</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601</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602</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603</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604</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605</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606</v>
      </c>
      <c r="B315" t="s">
        <v>785</v>
      </c>
      <c r="C315" t="s">
        <v>786</v>
      </c>
      <c r="D315" t="s">
        <v>787</v>
      </c>
      <c r="E315" t="s">
        <v>703</v>
      </c>
      <c r="F315" t="s">
        <v>607</v>
      </c>
      <c r="G315" t="s">
        <v>608</v>
      </c>
      <c r="H315" t="s">
        <v>609</v>
      </c>
      <c r="I315" t="s">
        <v>610</v>
      </c>
      <c r="J315" t="s">
        <v>611</v>
      </c>
      <c r="K315" t="s">
        <v>612</v>
      </c>
      <c r="L315" t="s">
        <v>613</v>
      </c>
      <c r="M315" t="s">
        <v>614</v>
      </c>
      <c r="N315" t="s">
        <v>615</v>
      </c>
      <c r="O315" t="s">
        <v>616</v>
      </c>
      <c r="P315" t="s">
        <v>616</v>
      </c>
      <c r="Q315" t="s">
        <v>617</v>
      </c>
      <c r="R315" t="s">
        <v>618</v>
      </c>
      <c r="S315" t="s">
        <v>619</v>
      </c>
      <c r="T315" t="s">
        <v>620</v>
      </c>
      <c r="U315" t="s">
        <v>621</v>
      </c>
      <c r="V315" t="s">
        <v>622</v>
      </c>
      <c r="W315" t="s">
        <v>623</v>
      </c>
      <c r="X315" t="s">
        <v>624</v>
      </c>
      <c r="Y315" t="s">
        <v>625</v>
      </c>
      <c r="Z315" t="s">
        <v>626</v>
      </c>
      <c r="AA315" t="s">
        <v>627</v>
      </c>
      <c r="AB315" t="s">
        <v>628</v>
      </c>
      <c r="AC315" t="s">
        <v>629</v>
      </c>
      <c r="AD315" t="s">
        <v>630</v>
      </c>
      <c r="AE315" t="s">
        <v>631</v>
      </c>
      <c r="AF315" t="s">
        <v>632</v>
      </c>
      <c r="AG315" t="s">
        <v>633</v>
      </c>
      <c r="AH315" t="s">
        <v>634</v>
      </c>
      <c r="AI315" t="s">
        <v>635</v>
      </c>
      <c r="AJ315" t="s">
        <v>636</v>
      </c>
      <c r="AK315" t="s">
        <v>637</v>
      </c>
      <c r="AL315" t="s">
        <v>638</v>
      </c>
      <c r="AM315" t="s">
        <v>639</v>
      </c>
      <c r="AN315" t="s">
        <v>640</v>
      </c>
      <c r="AO315" t="s">
        <v>641</v>
      </c>
      <c r="AP315" t="s">
        <v>642</v>
      </c>
      <c r="AQ315" t="s">
        <v>643</v>
      </c>
      <c r="AR315" t="s">
        <v>644</v>
      </c>
      <c r="AS315" t="s">
        <v>645</v>
      </c>
      <c r="AT315" t="s">
        <v>646</v>
      </c>
      <c r="AU315" t="s">
        <v>647</v>
      </c>
      <c r="AV315" t="s">
        <v>648</v>
      </c>
      <c r="AW315" t="s">
        <v>649</v>
      </c>
      <c r="AX315" t="s">
        <v>650</v>
      </c>
      <c r="AY315" t="s">
        <v>651</v>
      </c>
      <c r="AZ315" t="s">
        <v>652</v>
      </c>
      <c r="BA315" t="s">
        <v>653</v>
      </c>
      <c r="BB315" t="s">
        <v>654</v>
      </c>
      <c r="BC315" t="s">
        <v>655</v>
      </c>
      <c r="BD315" t="s">
        <v>656</v>
      </c>
      <c r="BE315" t="s">
        <v>657</v>
      </c>
      <c r="BF315" t="s">
        <v>658</v>
      </c>
      <c r="BG315" t="s">
        <v>659</v>
      </c>
    </row>
    <row r="316" spans="1:59">
      <c r="A316" t="s">
        <v>660</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788</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662</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356</v>
      </c>
      <c r="R347" s="134" t="s">
        <v>357</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52" t="s">
        <v>11</v>
      </c>
      <c r="C349" s="252"/>
      <c r="D349" s="252"/>
      <c r="E349" s="252"/>
      <c r="F349" s="252"/>
      <c r="G349" s="252"/>
      <c r="H349" s="252"/>
      <c r="I349" s="252"/>
      <c r="J349" s="252"/>
      <c r="K349" s="252"/>
      <c r="L349" s="252"/>
      <c r="M349" s="252"/>
      <c r="N349" s="252"/>
      <c r="O349" s="252"/>
      <c r="P349" s="115"/>
      <c r="Q349" s="6"/>
      <c r="R349" s="3"/>
    </row>
    <row r="350" spans="1:54">
      <c r="B350" s="273" t="s">
        <v>292</v>
      </c>
      <c r="C350" s="273"/>
      <c r="D350" s="273"/>
      <c r="E350" s="273"/>
      <c r="F350" s="273"/>
      <c r="G350" s="273"/>
      <c r="H350" s="273"/>
      <c r="I350" s="273"/>
      <c r="J350" s="273"/>
      <c r="K350" s="273"/>
      <c r="L350" s="273"/>
      <c r="M350" s="273"/>
      <c r="N350" s="273"/>
      <c r="O350" s="273"/>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364</v>
      </c>
    </row>
    <row r="356" spans="2:18">
      <c r="B356" s="273" t="s">
        <v>293</v>
      </c>
      <c r="C356" s="273"/>
      <c r="D356" s="273"/>
      <c r="E356" s="273"/>
      <c r="F356" s="273"/>
      <c r="G356" s="273"/>
      <c r="H356" s="273"/>
      <c r="I356" s="273"/>
      <c r="J356" s="273"/>
      <c r="K356" s="273"/>
      <c r="L356" s="273"/>
      <c r="M356" s="273"/>
      <c r="N356" s="273"/>
      <c r="O356" s="273"/>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364</v>
      </c>
    </row>
    <row r="362" spans="2:18">
      <c r="B362" s="273" t="s">
        <v>294</v>
      </c>
      <c r="C362" s="273"/>
      <c r="D362" s="273"/>
      <c r="E362" s="273"/>
      <c r="F362" s="273"/>
      <c r="G362" s="273"/>
      <c r="H362" s="273"/>
      <c r="I362" s="273"/>
      <c r="J362" s="273"/>
      <c r="K362" s="273"/>
      <c r="L362" s="273"/>
      <c r="M362" s="273"/>
      <c r="N362" s="273"/>
      <c r="O362" s="273"/>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364</v>
      </c>
    </row>
    <row r="368" spans="2:18">
      <c r="B368" s="273" t="s">
        <v>295</v>
      </c>
      <c r="C368" s="273"/>
      <c r="D368" s="273"/>
      <c r="E368" s="273"/>
      <c r="F368" s="273"/>
      <c r="G368" s="273"/>
      <c r="H368" s="273"/>
      <c r="I368" s="273"/>
      <c r="J368" s="273"/>
      <c r="K368" s="273"/>
      <c r="L368" s="273"/>
      <c r="M368" s="273"/>
      <c r="N368" s="273"/>
      <c r="O368" s="273"/>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364</v>
      </c>
    </row>
    <row r="374" spans="1:18">
      <c r="A374" s="84"/>
      <c r="B374" s="274" t="s">
        <v>296</v>
      </c>
      <c r="C374" s="274"/>
      <c r="D374" s="274"/>
      <c r="E374" s="274"/>
      <c r="F374" s="274"/>
      <c r="G374" s="274"/>
      <c r="H374" s="274"/>
      <c r="I374" s="274"/>
      <c r="J374" s="274"/>
      <c r="K374" s="274"/>
      <c r="L374" s="274"/>
      <c r="M374" s="274"/>
      <c r="N374" s="274"/>
      <c r="O374" s="274"/>
      <c r="P374" s="208"/>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364</v>
      </c>
    </row>
    <row r="380" spans="1:18">
      <c r="B380" s="273" t="s">
        <v>297</v>
      </c>
      <c r="C380" s="273"/>
      <c r="D380" s="273"/>
      <c r="E380" s="273"/>
      <c r="F380" s="273"/>
      <c r="G380" s="273"/>
      <c r="H380" s="273"/>
      <c r="I380" s="273"/>
      <c r="J380" s="273"/>
      <c r="K380" s="273"/>
      <c r="L380" s="273"/>
      <c r="M380" s="273"/>
      <c r="N380" s="273"/>
      <c r="O380" s="273"/>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364</v>
      </c>
    </row>
    <row r="386" spans="1:18">
      <c r="B386" s="273" t="s">
        <v>298</v>
      </c>
      <c r="C386" s="273"/>
      <c r="D386" s="273"/>
      <c r="E386" s="273"/>
      <c r="F386" s="273"/>
      <c r="G386" s="273"/>
      <c r="H386" s="273"/>
      <c r="I386" s="273"/>
      <c r="J386" s="273"/>
      <c r="K386" s="273"/>
      <c r="L386" s="273"/>
      <c r="M386" s="273"/>
      <c r="N386" s="273"/>
      <c r="O386" s="273"/>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364</v>
      </c>
    </row>
    <row r="392" spans="1:18">
      <c r="A392" s="84"/>
      <c r="B392" s="274" t="s">
        <v>299</v>
      </c>
      <c r="C392" s="274"/>
      <c r="D392" s="274"/>
      <c r="E392" s="274"/>
      <c r="F392" s="274"/>
      <c r="G392" s="274"/>
      <c r="H392" s="274"/>
      <c r="I392" s="274"/>
      <c r="J392" s="274"/>
      <c r="K392" s="274"/>
      <c r="L392" s="274"/>
      <c r="M392" s="274"/>
      <c r="N392" s="274"/>
      <c r="O392" s="274"/>
      <c r="P392" s="208"/>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364</v>
      </c>
    </row>
    <row r="398" spans="1:18">
      <c r="B398" s="252" t="s">
        <v>300</v>
      </c>
      <c r="C398" s="252"/>
      <c r="D398" s="252"/>
      <c r="E398" s="252"/>
      <c r="F398" s="252"/>
      <c r="G398" s="252"/>
      <c r="H398" s="252"/>
      <c r="I398" s="252"/>
      <c r="J398" s="252"/>
      <c r="K398" s="252"/>
      <c r="L398" s="252"/>
      <c r="M398" s="252"/>
      <c r="N398" s="252"/>
      <c r="O398" s="252"/>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69" t="s">
        <v>1</v>
      </c>
      <c r="C403" s="269"/>
      <c r="D403" s="269"/>
      <c r="E403" s="269"/>
      <c r="F403" s="269"/>
      <c r="G403" s="269"/>
      <c r="H403" s="269"/>
      <c r="I403" s="269"/>
      <c r="J403" s="269"/>
      <c r="K403" s="269"/>
      <c r="L403" s="269"/>
      <c r="M403" s="269"/>
      <c r="N403" s="269"/>
      <c r="O403" s="269"/>
      <c r="P403" s="117"/>
    </row>
    <row r="404" spans="1:18">
      <c r="B404" s="270" t="s">
        <v>302</v>
      </c>
      <c r="C404" s="270"/>
      <c r="D404" s="270"/>
      <c r="E404" s="270"/>
      <c r="F404" s="270"/>
      <c r="G404" s="270"/>
      <c r="H404" s="270"/>
      <c r="I404" s="270"/>
      <c r="J404" s="270"/>
      <c r="K404" s="270"/>
      <c r="L404" s="270"/>
      <c r="M404" s="270"/>
      <c r="N404" s="270"/>
      <c r="O404" s="270"/>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364</v>
      </c>
    </row>
    <row r="410" spans="1:18">
      <c r="A410" s="84"/>
      <c r="B410" s="270" t="s">
        <v>305</v>
      </c>
      <c r="C410" s="270"/>
      <c r="D410" s="270"/>
      <c r="E410" s="270"/>
      <c r="F410" s="270"/>
      <c r="G410" s="270"/>
      <c r="H410" s="270"/>
      <c r="I410" s="270"/>
      <c r="J410" s="270"/>
      <c r="K410" s="270"/>
      <c r="L410" s="270"/>
      <c r="M410" s="270"/>
      <c r="N410" s="270"/>
      <c r="O410" s="270"/>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364</v>
      </c>
    </row>
    <row r="416" spans="1:18">
      <c r="B416" s="275" t="s">
        <v>2</v>
      </c>
      <c r="C416" s="275"/>
      <c r="D416" s="275"/>
      <c r="E416" s="275"/>
      <c r="F416" s="275"/>
      <c r="G416" s="275"/>
      <c r="H416" s="275"/>
      <c r="I416" s="275"/>
      <c r="J416" s="275"/>
      <c r="K416" s="275"/>
      <c r="L416" s="275"/>
      <c r="M416" s="275"/>
      <c r="N416" s="275"/>
      <c r="O416" s="275"/>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364</v>
      </c>
    </row>
    <row r="422" spans="2:18">
      <c r="B422" s="270" t="s">
        <v>3</v>
      </c>
      <c r="C422" s="270"/>
      <c r="D422" s="270"/>
      <c r="E422" s="270"/>
      <c r="F422" s="270"/>
      <c r="G422" s="270"/>
      <c r="H422" s="270"/>
      <c r="I422" s="270"/>
      <c r="J422" s="270"/>
      <c r="K422" s="270"/>
      <c r="L422" s="270"/>
      <c r="M422" s="270"/>
      <c r="N422" s="270"/>
      <c r="O422" s="270"/>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364</v>
      </c>
    </row>
    <row r="428" spans="2:18">
      <c r="B428" s="270" t="s">
        <v>4</v>
      </c>
      <c r="C428" s="270"/>
      <c r="D428" s="270"/>
      <c r="E428" s="270"/>
      <c r="F428" s="270"/>
      <c r="G428" s="270"/>
      <c r="H428" s="270"/>
      <c r="I428" s="270"/>
      <c r="J428" s="270"/>
      <c r="K428" s="270"/>
      <c r="L428" s="270"/>
      <c r="M428" s="270"/>
      <c r="N428" s="270"/>
      <c r="O428" s="270"/>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70" t="s">
        <v>307</v>
      </c>
      <c r="C434" s="270"/>
      <c r="D434" s="270"/>
      <c r="E434" s="270"/>
      <c r="F434" s="270"/>
      <c r="G434" s="270"/>
      <c r="H434" s="270"/>
      <c r="I434" s="270"/>
      <c r="J434" s="270"/>
      <c r="K434" s="270"/>
      <c r="L434" s="270"/>
      <c r="M434" s="270"/>
      <c r="N434" s="270"/>
      <c r="O434" s="270"/>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364</v>
      </c>
    </row>
    <row r="440" spans="1:18">
      <c r="B440" s="269" t="s">
        <v>308</v>
      </c>
      <c r="C440" s="269"/>
      <c r="D440" s="269"/>
      <c r="E440" s="269"/>
      <c r="F440" s="269"/>
      <c r="G440" s="269"/>
      <c r="H440" s="269"/>
      <c r="I440" s="269"/>
      <c r="J440" s="269"/>
      <c r="K440" s="269"/>
      <c r="L440" s="269"/>
      <c r="M440" s="269"/>
      <c r="N440" s="269"/>
      <c r="O440" s="269"/>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364</v>
      </c>
    </row>
    <row r="446" spans="1:18">
      <c r="B446" s="268" t="s">
        <v>17</v>
      </c>
      <c r="C446" s="268"/>
      <c r="D446" s="268"/>
      <c r="E446" s="268"/>
      <c r="F446" s="268"/>
      <c r="G446" s="268"/>
      <c r="H446" s="268"/>
      <c r="I446" s="268"/>
      <c r="J446" s="268"/>
      <c r="K446" s="268"/>
      <c r="L446" s="268"/>
      <c r="M446" s="268"/>
      <c r="N446" s="268"/>
      <c r="O446" s="268"/>
      <c r="P446" s="120"/>
      <c r="Q446" s="6"/>
      <c r="R446" s="11"/>
    </row>
    <row r="447" spans="1:18">
      <c r="B447" s="272" t="s">
        <v>309</v>
      </c>
      <c r="C447" s="272"/>
      <c r="D447" s="272"/>
      <c r="E447" s="272"/>
      <c r="F447" s="272"/>
      <c r="G447" s="272"/>
      <c r="H447" s="272"/>
      <c r="I447" s="272"/>
      <c r="J447" s="272"/>
      <c r="K447" s="272"/>
      <c r="L447" s="272"/>
      <c r="M447" s="272"/>
      <c r="N447" s="272"/>
      <c r="O447" s="272"/>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364</v>
      </c>
    </row>
    <row r="453" spans="1:19">
      <c r="B453" s="268" t="s">
        <v>310</v>
      </c>
      <c r="C453" s="268"/>
      <c r="D453" s="268"/>
      <c r="E453" s="268"/>
      <c r="F453" s="268"/>
      <c r="G453" s="268"/>
      <c r="H453" s="268"/>
      <c r="I453" s="268"/>
      <c r="J453" s="268"/>
      <c r="K453" s="268"/>
      <c r="L453" s="268"/>
      <c r="M453" s="268"/>
      <c r="N453" s="268"/>
      <c r="O453" s="268"/>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364</v>
      </c>
    </row>
    <row r="459" spans="1:19">
      <c r="B459" s="252" t="s">
        <v>18</v>
      </c>
      <c r="C459" s="252"/>
      <c r="D459" s="252"/>
      <c r="E459" s="252"/>
      <c r="F459" s="252"/>
      <c r="G459" s="252"/>
      <c r="H459" s="252"/>
      <c r="I459" s="252"/>
      <c r="J459" s="252"/>
      <c r="K459" s="252"/>
      <c r="L459" s="252"/>
      <c r="M459" s="252"/>
      <c r="N459" s="252"/>
      <c r="O459" s="252"/>
      <c r="P459" s="115"/>
      <c r="Q459" s="6"/>
      <c r="R459" s="15"/>
    </row>
    <row r="460" spans="1:19">
      <c r="B460" s="252" t="s">
        <v>327</v>
      </c>
      <c r="C460" s="252"/>
      <c r="D460" s="252"/>
      <c r="E460" s="252"/>
      <c r="F460" s="252"/>
      <c r="G460" s="252"/>
      <c r="H460" s="252"/>
      <c r="I460" s="252"/>
      <c r="J460" s="252"/>
      <c r="K460" s="252"/>
      <c r="L460" s="252"/>
      <c r="M460" s="252"/>
      <c r="N460" s="252"/>
      <c r="O460" s="252"/>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52" t="s">
        <v>291</v>
      </c>
      <c r="C467" s="252"/>
      <c r="D467" s="252"/>
      <c r="E467" s="252"/>
      <c r="F467" s="252"/>
      <c r="G467" s="252"/>
      <c r="H467" s="252"/>
      <c r="I467" s="252"/>
      <c r="J467" s="252"/>
      <c r="K467" s="252"/>
      <c r="L467" s="252"/>
      <c r="M467" s="252"/>
      <c r="N467" s="252"/>
      <c r="O467" s="252"/>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52" t="s">
        <v>328</v>
      </c>
      <c r="C473" s="252"/>
      <c r="D473" s="252"/>
      <c r="E473" s="252"/>
      <c r="F473" s="252"/>
      <c r="G473" s="252"/>
      <c r="H473" s="252"/>
      <c r="I473" s="252"/>
      <c r="J473" s="252"/>
      <c r="K473" s="252"/>
      <c r="L473" s="252"/>
      <c r="M473" s="252"/>
      <c r="N473" s="252"/>
      <c r="O473" s="252"/>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52" t="s">
        <v>336</v>
      </c>
      <c r="C479" s="252"/>
      <c r="D479" s="252"/>
      <c r="E479" s="252"/>
      <c r="F479" s="252"/>
      <c r="G479" s="252"/>
      <c r="H479" s="252"/>
      <c r="I479" s="252"/>
      <c r="J479" s="252"/>
      <c r="K479" s="252"/>
      <c r="L479" s="252"/>
      <c r="M479" s="252"/>
      <c r="N479" s="252"/>
      <c r="O479" s="252"/>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52" t="s">
        <v>337</v>
      </c>
      <c r="C485" s="252"/>
      <c r="D485" s="252"/>
      <c r="E485" s="252"/>
      <c r="F485" s="252"/>
      <c r="G485" s="252"/>
      <c r="H485" s="252"/>
      <c r="I485" s="252"/>
      <c r="J485" s="252"/>
      <c r="K485" s="252"/>
      <c r="L485" s="252"/>
      <c r="M485" s="252"/>
      <c r="N485" s="252"/>
      <c r="O485" s="252"/>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52" t="s">
        <v>330</v>
      </c>
      <c r="C491" s="252"/>
      <c r="D491" s="252"/>
      <c r="E491" s="252"/>
      <c r="F491" s="252"/>
      <c r="G491" s="252"/>
      <c r="H491" s="252"/>
      <c r="I491" s="252"/>
      <c r="J491" s="252"/>
      <c r="K491" s="252"/>
      <c r="L491" s="252"/>
      <c r="M491" s="252"/>
      <c r="N491" s="252"/>
      <c r="O491" s="252"/>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69" t="s">
        <v>21</v>
      </c>
      <c r="C497" s="269"/>
      <c r="D497" s="269"/>
      <c r="E497" s="269"/>
      <c r="F497" s="269"/>
      <c r="G497" s="269"/>
      <c r="H497" s="269"/>
      <c r="I497" s="269"/>
      <c r="J497" s="269"/>
      <c r="K497" s="269"/>
      <c r="L497" s="269"/>
      <c r="M497" s="269"/>
      <c r="N497" s="269"/>
      <c r="O497" s="269"/>
      <c r="P497" s="117"/>
      <c r="Q497" s="6"/>
      <c r="R497" s="9"/>
    </row>
    <row r="498" spans="1:18">
      <c r="B498" s="270" t="s">
        <v>331</v>
      </c>
      <c r="C498" s="270"/>
      <c r="D498" s="270"/>
      <c r="E498" s="270"/>
      <c r="F498" s="270"/>
      <c r="G498" s="270"/>
      <c r="H498" s="270"/>
      <c r="I498" s="270"/>
      <c r="J498" s="270"/>
      <c r="K498" s="270"/>
      <c r="L498" s="270"/>
      <c r="M498" s="270"/>
      <c r="N498" s="270"/>
      <c r="O498" s="270"/>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364</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68" t="s">
        <v>22</v>
      </c>
      <c r="C506" s="268"/>
      <c r="D506" s="268"/>
      <c r="E506" s="268"/>
      <c r="F506" s="268"/>
      <c r="G506" s="268"/>
      <c r="H506" s="268"/>
      <c r="I506" s="268"/>
      <c r="J506" s="268"/>
      <c r="K506" s="268"/>
      <c r="L506" s="268"/>
      <c r="M506" s="268"/>
      <c r="N506" s="268"/>
      <c r="O506" s="268"/>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69" t="s">
        <v>24</v>
      </c>
      <c r="C514" s="269"/>
      <c r="D514" s="269"/>
      <c r="E514" s="269"/>
      <c r="F514" s="269"/>
      <c r="G514" s="269"/>
      <c r="H514" s="269"/>
      <c r="I514" s="269"/>
      <c r="J514" s="269"/>
      <c r="K514" s="269"/>
      <c r="L514" s="269"/>
      <c r="M514" s="269"/>
      <c r="N514" s="269"/>
      <c r="O514" s="269"/>
      <c r="P514" s="117"/>
      <c r="Q514" s="6"/>
      <c r="R514" s="3"/>
    </row>
    <row r="515" spans="1:18">
      <c r="B515" s="270" t="s">
        <v>333</v>
      </c>
      <c r="C515" s="270"/>
      <c r="D515" s="270"/>
      <c r="E515" s="270"/>
      <c r="F515" s="270"/>
      <c r="G515" s="270"/>
      <c r="H515" s="270"/>
      <c r="I515" s="270"/>
      <c r="J515" s="270"/>
      <c r="K515" s="270"/>
      <c r="L515" s="270"/>
      <c r="M515" s="270"/>
      <c r="N515" s="270"/>
      <c r="O515" s="270"/>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364</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70" t="s">
        <v>334</v>
      </c>
      <c r="C523" s="270"/>
      <c r="D523" s="270"/>
      <c r="E523" s="270"/>
      <c r="F523" s="270"/>
      <c r="G523" s="270"/>
      <c r="H523" s="270"/>
      <c r="I523" s="270"/>
      <c r="J523" s="270"/>
      <c r="K523" s="270"/>
      <c r="L523" s="270"/>
      <c r="M523" s="270"/>
      <c r="N523" s="270"/>
      <c r="O523" s="270"/>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364</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69" t="s">
        <v>332</v>
      </c>
      <c r="C531" s="269"/>
      <c r="D531" s="269"/>
      <c r="E531" s="269"/>
      <c r="F531" s="269"/>
      <c r="G531" s="269"/>
      <c r="H531" s="269"/>
      <c r="I531" s="269"/>
      <c r="J531" s="269"/>
      <c r="K531" s="269"/>
      <c r="L531" s="269"/>
      <c r="M531" s="269"/>
      <c r="N531" s="269"/>
      <c r="O531" s="269"/>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364</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70" t="s">
        <v>7</v>
      </c>
      <c r="C539" s="270"/>
      <c r="D539" s="270"/>
      <c r="E539" s="270"/>
      <c r="F539" s="270"/>
      <c r="G539" s="270"/>
      <c r="H539" s="270"/>
      <c r="I539" s="270"/>
      <c r="J539" s="270"/>
      <c r="K539" s="270"/>
      <c r="L539" s="270"/>
      <c r="M539" s="270"/>
      <c r="N539" s="270"/>
      <c r="O539" s="270"/>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364</v>
      </c>
    </row>
    <row r="546" spans="1:18">
      <c r="B546" s="268" t="s">
        <v>25</v>
      </c>
      <c r="C546" s="268"/>
      <c r="D546" s="268"/>
      <c r="E546" s="268"/>
      <c r="F546" s="268"/>
      <c r="G546" s="268"/>
      <c r="H546" s="268"/>
      <c r="I546" s="268"/>
      <c r="J546" s="268"/>
      <c r="K546" s="268"/>
      <c r="L546" s="268"/>
      <c r="M546" s="268"/>
      <c r="N546" s="268"/>
      <c r="O546" s="268"/>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68" t="s">
        <v>27</v>
      </c>
      <c r="C554" s="268"/>
      <c r="D554" s="268"/>
      <c r="E554" s="268"/>
      <c r="F554" s="268"/>
      <c r="G554" s="268"/>
      <c r="H554" s="268"/>
      <c r="I554" s="268"/>
      <c r="J554" s="268"/>
      <c r="K554" s="268"/>
      <c r="L554" s="268"/>
      <c r="M554" s="268"/>
      <c r="N554" s="268"/>
      <c r="O554" s="268"/>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70" t="s">
        <v>338</v>
      </c>
      <c r="C562" s="270"/>
      <c r="D562" s="270"/>
      <c r="E562" s="270"/>
      <c r="F562" s="270"/>
      <c r="G562" s="270"/>
      <c r="H562" s="270"/>
      <c r="I562" s="270"/>
      <c r="J562" s="270"/>
      <c r="K562" s="270"/>
      <c r="L562" s="270"/>
      <c r="M562" s="270"/>
      <c r="N562" s="270"/>
      <c r="O562" s="270"/>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364</v>
      </c>
    </row>
    <row r="569" spans="1:18">
      <c r="B569" s="268" t="s">
        <v>29</v>
      </c>
      <c r="C569" s="268"/>
      <c r="D569" s="268"/>
      <c r="E569" s="268"/>
      <c r="F569" s="268"/>
      <c r="G569" s="268"/>
      <c r="H569" s="268"/>
      <c r="I569" s="268"/>
      <c r="J569" s="268"/>
      <c r="K569" s="268"/>
      <c r="L569" s="268"/>
      <c r="M569" s="268"/>
      <c r="N569" s="268"/>
      <c r="O569" s="268"/>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71" t="s">
        <v>339</v>
      </c>
      <c r="C576" s="271"/>
      <c r="D576" s="271"/>
      <c r="E576" s="271"/>
      <c r="F576" s="271"/>
      <c r="G576" s="271"/>
      <c r="H576" s="271"/>
      <c r="I576" s="271"/>
      <c r="J576" s="271"/>
      <c r="K576" s="271"/>
      <c r="L576" s="271"/>
      <c r="M576" s="271"/>
      <c r="N576" s="271"/>
      <c r="O576" s="271"/>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68" t="s">
        <v>701</v>
      </c>
      <c r="C583" s="268"/>
      <c r="D583" s="268"/>
      <c r="E583" s="268"/>
      <c r="F583" s="268"/>
      <c r="G583" s="268"/>
      <c r="H583" s="268"/>
      <c r="I583" s="268"/>
      <c r="J583" s="268"/>
      <c r="K583" s="268"/>
      <c r="L583" s="268"/>
      <c r="M583" s="268"/>
      <c r="N583" s="268"/>
      <c r="O583" s="268"/>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52" t="s">
        <v>9</v>
      </c>
      <c r="C591" s="252"/>
      <c r="D591" s="252"/>
      <c r="E591" s="252"/>
      <c r="F591" s="252"/>
      <c r="G591" s="252"/>
      <c r="H591" s="252"/>
      <c r="I591" s="252"/>
      <c r="J591" s="252"/>
      <c r="K591" s="252"/>
      <c r="L591" s="252"/>
      <c r="M591" s="252"/>
      <c r="N591" s="252"/>
      <c r="O591" s="252"/>
      <c r="P591" s="115"/>
    </row>
    <row r="592" spans="1:18">
      <c r="B592" s="253" t="s">
        <v>340</v>
      </c>
      <c r="C592" s="253"/>
      <c r="D592" s="253"/>
      <c r="E592" s="253"/>
      <c r="F592" s="253"/>
      <c r="G592" s="253"/>
      <c r="H592" s="253"/>
      <c r="I592" s="253"/>
      <c r="J592" s="253"/>
      <c r="K592" s="253"/>
      <c r="L592" s="253"/>
      <c r="M592" s="253"/>
      <c r="N592" s="253"/>
      <c r="O592" s="253"/>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364</v>
      </c>
    </row>
    <row r="598" spans="2:18">
      <c r="B598" s="252" t="s">
        <v>342</v>
      </c>
      <c r="C598" s="252"/>
      <c r="D598" s="252"/>
      <c r="E598" s="252"/>
      <c r="F598" s="252"/>
      <c r="G598" s="252"/>
      <c r="H598" s="252"/>
      <c r="I598" s="252"/>
      <c r="J598" s="252"/>
      <c r="K598" s="252"/>
      <c r="L598" s="252"/>
      <c r="M598" s="252"/>
      <c r="N598" s="252"/>
      <c r="O598" s="252"/>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268" t="s">
        <v>34</v>
      </c>
      <c r="C604" s="268"/>
      <c r="D604" s="268"/>
      <c r="E604" s="268"/>
      <c r="F604" s="268"/>
      <c r="G604" s="268"/>
      <c r="H604" s="268"/>
      <c r="I604" s="268"/>
      <c r="J604" s="268"/>
      <c r="K604" s="268"/>
      <c r="L604" s="268"/>
      <c r="M604" s="268"/>
      <c r="N604" s="268"/>
      <c r="O604" s="268"/>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76" t="s">
        <v>10</v>
      </c>
      <c r="C609" s="276"/>
      <c r="D609" s="276"/>
      <c r="E609" s="276"/>
      <c r="F609" s="276"/>
      <c r="G609" s="276"/>
      <c r="H609" s="276"/>
      <c r="I609" s="276"/>
      <c r="J609" s="276"/>
      <c r="K609" s="276"/>
      <c r="L609" s="276"/>
      <c r="M609" s="276"/>
      <c r="N609" s="276"/>
      <c r="O609" s="276"/>
      <c r="P609" s="124"/>
      <c r="Q609" s="6"/>
      <c r="R609" s="9"/>
    </row>
    <row r="610" spans="2:18">
      <c r="B610" s="270" t="s">
        <v>343</v>
      </c>
      <c r="C610" s="270"/>
      <c r="D610" s="270"/>
      <c r="E610" s="270"/>
      <c r="F610" s="270"/>
      <c r="G610" s="270"/>
      <c r="H610" s="270"/>
      <c r="I610" s="270"/>
      <c r="J610" s="270"/>
      <c r="K610" s="270"/>
      <c r="L610" s="270"/>
      <c r="M610" s="270"/>
      <c r="N610" s="270"/>
      <c r="O610" s="270"/>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71" t="s">
        <v>344</v>
      </c>
      <c r="C615" s="271"/>
      <c r="D615" s="271"/>
      <c r="E615" s="271"/>
      <c r="F615" s="271"/>
      <c r="G615" s="271"/>
      <c r="H615" s="271"/>
      <c r="I615" s="271"/>
      <c r="J615" s="271"/>
      <c r="K615" s="271"/>
      <c r="L615" s="271"/>
      <c r="M615" s="271"/>
      <c r="N615" s="271"/>
      <c r="O615" s="271"/>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68" t="s">
        <v>345</v>
      </c>
      <c r="C620" s="268"/>
      <c r="D620" s="268"/>
      <c r="E620" s="268"/>
      <c r="F620" s="268"/>
      <c r="G620" s="268"/>
      <c r="H620" s="268"/>
      <c r="I620" s="268"/>
      <c r="J620" s="268"/>
      <c r="K620" s="268"/>
      <c r="L620" s="268"/>
      <c r="M620" s="268"/>
      <c r="N620" s="268"/>
      <c r="O620" s="268"/>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79" t="s">
        <v>346</v>
      </c>
      <c r="C625" s="279"/>
      <c r="D625" s="279"/>
      <c r="E625" s="279"/>
      <c r="F625" s="279"/>
      <c r="G625" s="279"/>
      <c r="H625" s="279"/>
      <c r="I625" s="279"/>
      <c r="J625" s="279"/>
      <c r="K625" s="279"/>
      <c r="L625" s="279"/>
      <c r="M625" s="279"/>
      <c r="N625" s="279"/>
      <c r="O625" s="279"/>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80" t="s">
        <v>35</v>
      </c>
      <c r="C630" s="280"/>
      <c r="D630" s="280"/>
      <c r="E630" s="280"/>
      <c r="F630" s="280"/>
      <c r="G630" s="280"/>
      <c r="H630" s="280"/>
      <c r="I630" s="280"/>
      <c r="J630" s="280"/>
      <c r="K630" s="280"/>
      <c r="L630" s="280"/>
      <c r="M630" s="280"/>
      <c r="N630" s="280"/>
      <c r="O630" s="280"/>
      <c r="P630" s="125"/>
      <c r="Q630" s="28"/>
      <c r="R630" s="89"/>
    </row>
    <row r="631" spans="2:18">
      <c r="B631" s="278" t="s">
        <v>36</v>
      </c>
      <c r="C631" s="278"/>
      <c r="D631" s="278"/>
      <c r="E631" s="278"/>
      <c r="F631" s="278"/>
      <c r="G631" s="278"/>
      <c r="H631" s="278"/>
      <c r="I631" s="278"/>
      <c r="J631" s="278"/>
      <c r="K631" s="278"/>
      <c r="L631" s="278"/>
      <c r="M631" s="278"/>
      <c r="N631" s="278"/>
      <c r="O631" s="278"/>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78" t="s">
        <v>59</v>
      </c>
      <c r="C635" s="278"/>
      <c r="D635" s="278"/>
      <c r="E635" s="278"/>
      <c r="F635" s="278"/>
      <c r="G635" s="278"/>
      <c r="H635" s="278"/>
      <c r="I635" s="278"/>
      <c r="J635" s="278"/>
      <c r="K635" s="278"/>
      <c r="L635" s="278"/>
      <c r="M635" s="278"/>
      <c r="N635" s="278"/>
      <c r="O635" s="278"/>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366</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367</v>
      </c>
    </row>
    <row r="638" spans="2:18">
      <c r="B638" s="278" t="s">
        <v>347</v>
      </c>
      <c r="C638" s="278"/>
      <c r="D638" s="278"/>
      <c r="E638" s="278"/>
      <c r="F638" s="278"/>
      <c r="G638" s="278"/>
      <c r="H638" s="278"/>
      <c r="I638" s="278"/>
      <c r="J638" s="278"/>
      <c r="K638" s="278"/>
      <c r="L638" s="278"/>
      <c r="M638" s="278"/>
      <c r="N638" s="278"/>
      <c r="O638" s="278"/>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87" t="s">
        <v>365</v>
      </c>
      <c r="C641" s="287"/>
      <c r="D641" s="287"/>
      <c r="E641" s="287"/>
      <c r="F641" s="287"/>
      <c r="G641" s="287"/>
      <c r="H641" s="287"/>
      <c r="I641" s="287"/>
      <c r="J641" s="287"/>
      <c r="K641" s="287"/>
      <c r="L641" s="287"/>
      <c r="M641" s="287"/>
      <c r="N641" s="287"/>
      <c r="O641" s="287"/>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278" t="s">
        <v>42</v>
      </c>
      <c r="C646" s="278"/>
      <c r="D646" s="278"/>
      <c r="E646" s="278"/>
      <c r="F646" s="278"/>
      <c r="G646" s="278"/>
      <c r="H646" s="278"/>
      <c r="I646" s="278"/>
      <c r="J646" s="278"/>
      <c r="K646" s="278"/>
      <c r="L646" s="278"/>
      <c r="M646" s="278"/>
      <c r="N646" s="278"/>
      <c r="O646" s="278"/>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561443834.25</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5.2341965243900797</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40.648694568530487</v>
      </c>
      <c r="Q656" s="35">
        <f>(SUM(INDEX($B656:$P656,,$R$348-$B$348-$Q$348+1):INDEX($B656:$P656,$R$348-$B$348+1))-MAX(INDEX($B656:$P656,,$R$348-$B$348-$Q$348+1):INDEX($B656:$P656,$R$348-$B$348+1))-MIN(INDEX($B656:$P656,,$R$348-$B$348-$Q$348+1):INDEX($B656:$P656,$R$348-$B$348+1)))/(COUNT(INDEX($B656:$P656,,$R$348-$B$348-$Q$348+1):INDEX($B656:$P656,$R$348-$B$348+1))-2)</f>
        <v>34.073045854324242</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11.863799295465812</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0.72198913996300695</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62.50</v>
      </c>
      <c r="Q661" s="148" t="s">
        <v>247</v>
      </c>
      <c r="R661" s="36" t="s">
        <v>57</v>
      </c>
    </row>
    <row r="662" spans="1:18">
      <c r="B662" s="286" t="s">
        <v>64</v>
      </c>
      <c r="C662" s="286"/>
      <c r="D662" s="286"/>
      <c r="E662" s="286"/>
      <c r="F662" s="286"/>
      <c r="G662" s="286"/>
      <c r="H662" s="286"/>
      <c r="I662" s="286"/>
      <c r="J662" s="286"/>
      <c r="K662" s="286"/>
      <c r="L662" s="286"/>
      <c r="M662" s="286"/>
      <c r="N662" s="286"/>
      <c r="O662" s="286"/>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6.3855554326969344</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0.37225563722394156</v>
      </c>
      <c r="Q665" s="31"/>
      <c r="R665" s="51" t="s">
        <v>67</v>
      </c>
    </row>
    <row r="666" spans="1:18">
      <c r="B666" s="48">
        <f t="shared" ref="B666:P666" si="210">($Q656-B656)/$Q656</f>
        <v>0.58082079580987933</v>
      </c>
      <c r="C666" s="49">
        <f t="shared" si="210"/>
        <v>0.56929184948858003</v>
      </c>
      <c r="D666" s="48">
        <f t="shared" si="210"/>
        <v>0.35935087345821892</v>
      </c>
      <c r="E666" s="49">
        <f t="shared" si="210"/>
        <v>0.2771135310488107</v>
      </c>
      <c r="F666" s="48">
        <f t="shared" si="210"/>
        <v>0.13948814909225424</v>
      </c>
      <c r="G666" s="49">
        <f t="shared" si="210"/>
        <v>-2.5054223804443367E-2</v>
      </c>
      <c r="H666" s="48">
        <f t="shared" si="210"/>
        <v>-0.12380381457203536</v>
      </c>
      <c r="I666" s="49">
        <f t="shared" si="210"/>
        <v>0.13427276244022171</v>
      </c>
      <c r="J666" s="48">
        <f t="shared" si="210"/>
        <v>0.18021940275758361</v>
      </c>
      <c r="K666" s="49">
        <f t="shared" si="210"/>
        <v>0.15394023225488582</v>
      </c>
      <c r="L666" s="48">
        <f t="shared" si="210"/>
        <v>5.6745510839104271E-2</v>
      </c>
      <c r="M666" s="49">
        <f t="shared" si="210"/>
        <v>6.3371416442799269E-2</v>
      </c>
      <c r="N666" s="50">
        <f t="shared" si="210"/>
        <v>-6.6485065154076692E-2</v>
      </c>
      <c r="O666" s="50">
        <f t="shared" si="210"/>
        <v>-0.32247611868284032</v>
      </c>
      <c r="P666" s="50">
        <f t="shared" si="210"/>
        <v>-0.19298681844645607</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0.34088528842528276</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0.37027444732329817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0.65443311033753482</v>
      </c>
      <c r="C670" s="96">
        <f t="shared" si="213"/>
        <v>0.54479976927818363</v>
      </c>
      <c r="D670" s="95">
        <f t="shared" si="213"/>
        <v>0.21437571042169423</v>
      </c>
      <c r="E670" s="96">
        <f t="shared" si="213"/>
        <v>9.0845733394722086E-2</v>
      </c>
      <c r="F670" s="95">
        <f t="shared" si="213"/>
        <v>-0.19225455378479847</v>
      </c>
      <c r="G670" s="96">
        <f t="shared" si="213"/>
        <v>-0.30477663741744576</v>
      </c>
      <c r="H670" s="95">
        <f t="shared" si="213"/>
        <v>-0.19264213037703093</v>
      </c>
      <c r="I670" s="96">
        <f t="shared" si="213"/>
        <v>-7.511513898222931E-3</v>
      </c>
      <c r="J670" s="48">
        <f t="shared" si="213"/>
        <v>7.3315863438946707E-2</v>
      </c>
      <c r="K670" s="49">
        <f t="shared" si="213"/>
        <v>5.2879820589725929E-2</v>
      </c>
      <c r="L670" s="48">
        <f t="shared" si="213"/>
        <v>-2.0574826449295702E-2</v>
      </c>
      <c r="M670" s="49">
        <f t="shared" si="213"/>
        <v>-3.8556567678034726E-3</v>
      </c>
      <c r="N670" s="50">
        <f>AVERAGE(N665:N669)</f>
        <v>-0.13415262846112491</v>
      </c>
      <c r="O670" s="50">
        <f>AVERAGE(O665:O669)</f>
        <v>-0.17197975150280198</v>
      </c>
      <c r="P670" s="50">
        <f>AVERAGE(P665:P669)</f>
        <v>-2.191428909478672E-2</v>
      </c>
      <c r="Q670" s="31"/>
      <c r="R670" s="51" t="s">
        <v>72</v>
      </c>
    </row>
    <row r="671" spans="1:18">
      <c r="B671" s="285" t="s">
        <v>73</v>
      </c>
      <c r="C671" s="285"/>
      <c r="D671" s="285"/>
      <c r="E671" s="285"/>
      <c r="F671" s="285"/>
      <c r="G671" s="285"/>
      <c r="H671" s="285"/>
      <c r="I671" s="285"/>
      <c r="J671" s="285"/>
      <c r="K671" s="285"/>
      <c r="L671" s="285"/>
      <c r="M671" s="285"/>
      <c r="N671" s="285"/>
      <c r="O671" s="285"/>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74.7</v>
      </c>
      <c r="Q673" s="31"/>
      <c r="R673" s="36" t="s">
        <v>75</v>
      </c>
    </row>
    <row r="674" spans="1:18" s="3" customFormat="1">
      <c r="B674" s="72"/>
      <c r="I674" s="61"/>
      <c r="J674" s="61"/>
      <c r="K674" s="61"/>
      <c r="L674" s="61"/>
      <c r="M674" s="61"/>
      <c r="N674" s="62"/>
      <c r="O674" s="62">
        <f>+O673/B673-1</f>
        <v>13.618919592518013</v>
      </c>
      <c r="P674" s="62">
        <f>+P673/C673-1</f>
        <v>7.8345264985365723</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0.2088529664667155</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74.400000000000006</v>
      </c>
      <c r="Q677" s="31"/>
      <c r="R677" s="36" t="s">
        <v>75</v>
      </c>
    </row>
    <row r="678" spans="1:18" s="3" customFormat="1">
      <c r="B678" s="72"/>
      <c r="I678" s="61"/>
      <c r="J678" s="61"/>
      <c r="K678" s="61"/>
      <c r="L678" s="61"/>
      <c r="M678" s="61"/>
      <c r="N678" s="62"/>
      <c r="O678" s="62">
        <f>+O677/C677-1</f>
        <v>8.372542695876227</v>
      </c>
      <c r="P678" s="62">
        <f>+P677/D677-1</f>
        <v>3.4840446075994054</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0.18537488648693848</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74</v>
      </c>
      <c r="Q681" s="31"/>
      <c r="R681" s="36" t="s">
        <v>75</v>
      </c>
    </row>
    <row r="682" spans="1:18" s="3" customFormat="1">
      <c r="B682" s="72"/>
      <c r="I682" s="61"/>
      <c r="J682" s="61"/>
      <c r="K682" s="61"/>
      <c r="L682" s="61"/>
      <c r="M682" s="61"/>
      <c r="N682" s="62"/>
      <c r="O682" s="62">
        <f>+O681/D681-1</f>
        <v>3.6959391093898484</v>
      </c>
      <c r="P682" s="62">
        <f>+P681/E681-1</f>
        <v>2.2662268737399933</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0.1349948838921752</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73.3</v>
      </c>
      <c r="Q685" s="31"/>
      <c r="R685" s="36" t="s">
        <v>75</v>
      </c>
    </row>
    <row r="686" spans="1:18" s="3" customFormat="1">
      <c r="B686" s="72"/>
      <c r="I686" s="61"/>
      <c r="J686" s="61"/>
      <c r="K686" s="61"/>
      <c r="L686" s="61"/>
      <c r="M686" s="61"/>
      <c r="N686" s="62"/>
      <c r="O686" s="62">
        <f>+O685/E685-1</f>
        <v>2.4312730085344523</v>
      </c>
      <c r="P686" s="62">
        <f>+P685/F685-1</f>
        <v>0.96888935538467758</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0.11582303465518023</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72.05</v>
      </c>
      <c r="Q689" s="31"/>
      <c r="R689" s="36" t="s">
        <v>75</v>
      </c>
    </row>
    <row r="690" spans="1:18" s="3" customFormat="1">
      <c r="B690" s="72"/>
      <c r="I690" s="61"/>
      <c r="J690" s="61"/>
      <c r="K690" s="61"/>
      <c r="L690" s="61"/>
      <c r="M690" s="61"/>
      <c r="N690" s="62"/>
      <c r="O690" s="62">
        <f>+O689/F689-1</f>
        <v>1.0591785297148553</v>
      </c>
      <c r="P690" s="62">
        <f>+P689/G689-1</f>
        <v>0.72087206610298615</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7.1910082371616141E-2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71.150000000000006</v>
      </c>
      <c r="Q693" s="31"/>
      <c r="R693" s="36" t="s">
        <v>75</v>
      </c>
    </row>
    <row r="694" spans="1:18" s="3" customFormat="1">
      <c r="B694" s="72"/>
      <c r="I694" s="61"/>
      <c r="J694" s="61"/>
      <c r="K694" s="61"/>
      <c r="L694" s="61"/>
      <c r="M694" s="61"/>
      <c r="N694" s="62"/>
      <c r="O694" s="62">
        <f>+O693/G693-1</f>
        <v>0.78643975902865626</v>
      </c>
      <c r="P694" s="62">
        <f>+P693/H693-1</f>
        <v>0.60943853557212702</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6.3252275355961451E-2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70.25</v>
      </c>
      <c r="Q697" s="31"/>
      <c r="R697" s="36" t="s">
        <v>75</v>
      </c>
    </row>
    <row r="698" spans="1:18" s="3" customFormat="1">
      <c r="B698" s="72"/>
      <c r="I698" s="61"/>
      <c r="J698" s="61"/>
      <c r="K698" s="61"/>
      <c r="L698" s="61"/>
      <c r="M698" s="61"/>
      <c r="N698" s="62"/>
      <c r="O698" s="62">
        <f>+O697/H697-1</f>
        <v>0.66914827459075887</v>
      </c>
      <c r="P698" s="62">
        <f>+P697/I697-1</f>
        <v>0.5362133201596595</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6.2330916786554731E-2</v>
      </c>
      <c r="Q699" s="68"/>
      <c r="R699" s="69" t="s">
        <v>77</v>
      </c>
    </row>
    <row r="700" spans="1:18" s="3" customFormat="1">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69.45</v>
      </c>
      <c r="Q701" s="31"/>
      <c r="R701" s="36" t="s">
        <v>75</v>
      </c>
    </row>
    <row r="702" spans="1:18" s="3" customFormat="1">
      <c r="B702" s="72"/>
      <c r="I702" s="61"/>
      <c r="J702" s="61"/>
      <c r="K702" s="61"/>
      <c r="L702" s="61"/>
      <c r="M702" s="61"/>
      <c r="N702" s="62"/>
      <c r="O702" s="62">
        <f>+O701/I701-1</f>
        <v>0.59110804884742918</v>
      </c>
      <c r="P702" s="62">
        <f>+P701/J701-1</f>
        <v>0.31647232875366726</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6.4192845722363029E-2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68.55</v>
      </c>
      <c r="Q705" s="31"/>
      <c r="R705" s="36" t="s">
        <v>75</v>
      </c>
    </row>
    <row r="706" spans="1:18" s="3" customFormat="1">
      <c r="B706" s="72"/>
      <c r="I706" s="61"/>
      <c r="J706" s="61"/>
      <c r="K706" s="61"/>
      <c r="L706" s="61"/>
      <c r="M706" s="61"/>
      <c r="N706" s="62"/>
      <c r="O706" s="62">
        <f>+O705/J705-1</f>
        <v>0.36125594733164834</v>
      </c>
      <c r="P706" s="62">
        <f>+P705/K705-1</f>
        <v>5.6465224699626226E-2</v>
      </c>
      <c r="Q706" s="31"/>
      <c r="R706" s="63" t="s">
        <v>76</v>
      </c>
    </row>
    <row r="707" spans="1:18" s="70" customFormat="1">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4.7618915072458232E-2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67.55</v>
      </c>
      <c r="Q709" s="31"/>
      <c r="R709" s="36" t="s">
        <v>75</v>
      </c>
    </row>
    <row r="710" spans="1:18" s="3" customFormat="1">
      <c r="B710" s="72"/>
      <c r="I710" s="61"/>
      <c r="J710" s="61"/>
      <c r="K710" s="61"/>
      <c r="L710" s="61"/>
      <c r="M710" s="61"/>
      <c r="N710" s="62"/>
      <c r="O710" s="62">
        <f>+O709/K709-1</f>
        <v>8.9240349365584226E-2</v>
      </c>
      <c r="P710" s="62">
        <f>+P709/L709-1</f>
        <v>-0.11096976967516947</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1.1215405169121883E-2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66.45</v>
      </c>
      <c r="Q713" s="31"/>
      <c r="R713" s="36" t="s">
        <v>75</v>
      </c>
    </row>
    <row r="714" spans="1:18" s="3" customFormat="1">
      <c r="B714" s="72"/>
      <c r="I714" s="61"/>
      <c r="J714" s="61"/>
      <c r="K714" s="61"/>
      <c r="L714" s="61"/>
      <c r="M714" s="61"/>
      <c r="N714" s="62"/>
      <c r="O714" s="62">
        <f>+O713/L713-1</f>
        <v>-8.5391469758884897E-2</v>
      </c>
      <c r="P714" s="62">
        <f>+P713/M713-1</f>
        <v>-0.17532395070326279</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-2.94232837657654E-2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65.25</v>
      </c>
      <c r="Q717" s="31"/>
      <c r="R717" s="36" t="s">
        <v>75</v>
      </c>
    </row>
    <row r="718" spans="1:18" s="3" customFormat="1">
      <c r="B718" s="72"/>
      <c r="I718" s="61"/>
      <c r="J718" s="61"/>
      <c r="K718" s="61"/>
      <c r="L718" s="61"/>
      <c r="M718" s="61"/>
      <c r="N718" s="62"/>
      <c r="O718" s="62">
        <f>+O717/M717-1</f>
        <v>-0.15230693573063159</v>
      </c>
      <c r="P718" s="62">
        <f>+P717/N717-1</f>
        <v>-1.7132954449901261E-2</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-6.3239781503551667E-2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v>
      </c>
      <c r="Q721" s="31"/>
      <c r="R721" s="36" t="s">
        <v>75</v>
      </c>
    </row>
    <row r="722" spans="1:18" s="3" customFormat="1">
      <c r="B722" s="72"/>
      <c r="I722" s="61"/>
      <c r="J722" s="61"/>
      <c r="K722" s="61"/>
      <c r="L722" s="61"/>
      <c r="M722" s="61"/>
      <c r="N722" s="62"/>
      <c r="O722" s="62">
        <f>+O721/N721-1</f>
        <v>1.3816944291384692E-2</v>
      </c>
      <c r="P722" s="62">
        <f>+P721/O721-1</f>
        <v>-3.0852397710285473E-2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-8.7693201274081332E-3</v>
      </c>
      <c r="Q723" s="68"/>
      <c r="R723" s="69" t="s">
        <v>77</v>
      </c>
    </row>
    <row r="725" spans="1:18">
      <c r="H725" s="288" t="s">
        <v>716</v>
      </c>
      <c r="I725" s="288"/>
      <c r="J725" s="288"/>
      <c r="K725" s="288"/>
      <c r="L725" s="288"/>
      <c r="M725" s="288"/>
      <c r="N725" s="288"/>
      <c r="O725" s="288"/>
      <c r="P725" s="209"/>
      <c r="Q725" s="165"/>
      <c r="R725" s="166"/>
    </row>
    <row r="726" spans="1:18">
      <c r="H726" s="289" t="s">
        <v>717</v>
      </c>
      <c r="I726" s="289"/>
      <c r="J726" s="289"/>
      <c r="K726" s="289"/>
      <c r="L726" s="289"/>
      <c r="M726" s="289"/>
      <c r="N726" s="289"/>
      <c r="O726" s="289"/>
      <c r="P726" s="210"/>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718</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719</v>
      </c>
    </row>
    <row r="733" spans="1:18">
      <c r="H733" s="167">
        <v>142537</v>
      </c>
      <c r="I733" s="167">
        <v>155914</v>
      </c>
      <c r="J733" s="167">
        <v>172792</v>
      </c>
      <c r="K733" s="167">
        <v>186757</v>
      </c>
      <c r="L733" s="167">
        <v>192932</v>
      </c>
      <c r="M733" s="167">
        <v>210629</v>
      </c>
      <c r="N733" s="167"/>
      <c r="O733" s="167"/>
      <c r="P733" s="167"/>
      <c r="Q733" s="168"/>
      <c r="R733" s="169" t="s">
        <v>197</v>
      </c>
    </row>
    <row r="734" spans="1:18">
      <c r="H734" s="167">
        <v>24593</v>
      </c>
      <c r="I734" s="167">
        <v>28288</v>
      </c>
      <c r="J734" s="167">
        <v>32701</v>
      </c>
      <c r="K734" s="167">
        <v>35863</v>
      </c>
      <c r="L734" s="167">
        <v>40885</v>
      </c>
      <c r="M734" s="167">
        <v>45403</v>
      </c>
      <c r="N734" s="167"/>
      <c r="O734" s="167"/>
      <c r="P734" s="167"/>
      <c r="Q734" s="168"/>
      <c r="R734" s="169" t="s">
        <v>720</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721</v>
      </c>
    </row>
    <row r="736" spans="1:18">
      <c r="H736" s="165"/>
      <c r="I736" s="174"/>
      <c r="J736" s="174"/>
      <c r="K736" s="174"/>
      <c r="L736" s="174"/>
      <c r="M736" s="174"/>
      <c r="N736" s="174"/>
      <c r="O736" s="166"/>
      <c r="P736" s="166"/>
      <c r="Q736" s="175"/>
      <c r="R736" s="169"/>
    </row>
    <row r="737" spans="8:18">
      <c r="H737" s="290" t="s">
        <v>722</v>
      </c>
      <c r="I737" s="290"/>
      <c r="J737" s="290"/>
      <c r="K737" s="290"/>
      <c r="L737" s="290"/>
      <c r="M737" s="290"/>
      <c r="N737" s="290"/>
      <c r="O737" s="290"/>
      <c r="P737" s="211"/>
      <c r="Q737" s="175"/>
      <c r="R737" s="169"/>
    </row>
    <row r="738" spans="8:18">
      <c r="H738" s="291" t="s">
        <v>723</v>
      </c>
      <c r="I738" s="291"/>
      <c r="J738" s="291"/>
      <c r="K738" s="291"/>
      <c r="L738" s="291"/>
      <c r="M738" s="291"/>
      <c r="N738" s="291"/>
      <c r="O738" s="291"/>
      <c r="P738" s="212"/>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718</v>
      </c>
    </row>
    <row r="744" spans="8:18">
      <c r="H744" s="291" t="s">
        <v>724</v>
      </c>
      <c r="I744" s="291"/>
      <c r="J744" s="291"/>
      <c r="K744" s="291"/>
      <c r="L744" s="291"/>
      <c r="M744" s="291"/>
      <c r="N744" s="291"/>
      <c r="O744" s="291"/>
      <c r="P744" s="212"/>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718</v>
      </c>
    </row>
    <row r="750" spans="8:18">
      <c r="H750" s="291" t="s">
        <v>725</v>
      </c>
      <c r="I750" s="291"/>
      <c r="J750" s="291"/>
      <c r="K750" s="291"/>
      <c r="L750" s="291"/>
      <c r="M750" s="291"/>
      <c r="N750" s="291"/>
      <c r="O750" s="291"/>
      <c r="P750" s="212"/>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718</v>
      </c>
    </row>
    <row r="756" spans="8:18">
      <c r="H756" s="291" t="s">
        <v>726</v>
      </c>
      <c r="I756" s="291"/>
      <c r="J756" s="291"/>
      <c r="K756" s="291"/>
      <c r="L756" s="291"/>
      <c r="M756" s="291"/>
      <c r="N756" s="291"/>
      <c r="O756" s="291"/>
      <c r="P756" s="212"/>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718</v>
      </c>
    </row>
    <row r="762" spans="8:18">
      <c r="H762" s="291" t="s">
        <v>727</v>
      </c>
      <c r="I762" s="291"/>
      <c r="J762" s="291"/>
      <c r="K762" s="291"/>
      <c r="L762" s="291"/>
      <c r="M762" s="291"/>
      <c r="N762" s="291"/>
      <c r="O762" s="291"/>
      <c r="P762" s="212"/>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718</v>
      </c>
    </row>
    <row r="768" spans="8:18">
      <c r="H768" s="165"/>
      <c r="I768" s="174"/>
      <c r="J768" s="174"/>
      <c r="K768" s="174"/>
      <c r="L768" s="174"/>
      <c r="M768" s="174"/>
      <c r="N768" s="174"/>
      <c r="O768" s="166"/>
      <c r="P768" s="166"/>
      <c r="Q768" s="175"/>
      <c r="R768" s="169"/>
    </row>
    <row r="769" spans="8:18">
      <c r="H769" s="288" t="s">
        <v>728</v>
      </c>
      <c r="I769" s="288"/>
      <c r="J769" s="288"/>
      <c r="K769" s="288"/>
      <c r="L769" s="288"/>
      <c r="M769" s="288"/>
      <c r="N769" s="288"/>
      <c r="O769" s="288"/>
      <c r="P769" s="209"/>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729</v>
      </c>
    </row>
    <row r="775" spans="8:18">
      <c r="H775" s="182">
        <v>3570</v>
      </c>
      <c r="I775" s="182">
        <v>3908</v>
      </c>
      <c r="J775" s="182">
        <v>4205</v>
      </c>
      <c r="K775" s="182">
        <v>4530</v>
      </c>
      <c r="L775" s="182">
        <v>4894</v>
      </c>
      <c r="M775" s="182">
        <v>5215</v>
      </c>
      <c r="N775" s="182">
        <v>5685</v>
      </c>
      <c r="O775" s="182">
        <v>6280</v>
      </c>
      <c r="P775" s="182">
        <v>6280</v>
      </c>
      <c r="Q775" s="168"/>
      <c r="R775" s="169" t="s">
        <v>730</v>
      </c>
    </row>
    <row r="776" spans="8:18">
      <c r="H776" s="167">
        <v>3916</v>
      </c>
      <c r="I776" s="167">
        <v>4257</v>
      </c>
      <c r="J776" s="167">
        <v>4645</v>
      </c>
      <c r="K776" s="167">
        <v>5017</v>
      </c>
      <c r="L776" s="167">
        <v>5336</v>
      </c>
      <c r="M776" s="167">
        <v>5687</v>
      </c>
      <c r="N776" s="167">
        <v>5919</v>
      </c>
      <c r="O776" s="167">
        <v>6020</v>
      </c>
      <c r="P776" s="167">
        <v>6020</v>
      </c>
      <c r="Q776" s="168"/>
      <c r="R776" s="169" t="s">
        <v>731</v>
      </c>
    </row>
    <row r="777" spans="8:18">
      <c r="H777" s="167">
        <v>641</v>
      </c>
      <c r="I777" s="167">
        <v>667</v>
      </c>
      <c r="J777" s="167">
        <v>692</v>
      </c>
      <c r="K777" s="167">
        <v>721</v>
      </c>
      <c r="L777" s="167">
        <v>758</v>
      </c>
      <c r="M777" s="167">
        <v>810</v>
      </c>
      <c r="N777" s="167">
        <v>828</v>
      </c>
      <c r="O777" s="167">
        <v>834</v>
      </c>
      <c r="P777" s="167">
        <v>834</v>
      </c>
      <c r="Q777" s="168"/>
      <c r="R777" s="169" t="s">
        <v>732</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721</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733</v>
      </c>
    </row>
    <row r="780" spans="8:18">
      <c r="H780" s="288" t="s">
        <v>734</v>
      </c>
      <c r="I780" s="288"/>
      <c r="J780" s="288"/>
      <c r="K780" s="288"/>
      <c r="L780" s="288"/>
      <c r="M780" s="288"/>
      <c r="N780" s="288"/>
      <c r="O780" s="288"/>
      <c r="P780" s="209"/>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735</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736</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721</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737</v>
      </c>
    </row>
    <row r="785" spans="8:18">
      <c r="H785" s="188"/>
      <c r="I785" s="188"/>
      <c r="J785" s="188"/>
      <c r="K785" s="188"/>
      <c r="L785" s="188"/>
      <c r="M785" s="188"/>
      <c r="N785" s="188"/>
      <c r="O785" s="166"/>
      <c r="P785" s="166"/>
      <c r="Q785" s="176"/>
      <c r="R785" s="169"/>
    </row>
    <row r="786" spans="8:18">
      <c r="H786" s="165"/>
      <c r="I786" s="174"/>
      <c r="J786" s="174"/>
      <c r="K786" s="288" t="s">
        <v>738</v>
      </c>
      <c r="L786" s="288"/>
      <c r="M786" s="288"/>
      <c r="N786" s="288"/>
      <c r="O786" s="288"/>
      <c r="P786" s="209"/>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739</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720</v>
      </c>
    </row>
    <row r="789" spans="8:18">
      <c r="H789" s="185"/>
      <c r="I789" s="185"/>
      <c r="J789" s="185"/>
      <c r="K789" s="185"/>
      <c r="L789" s="185"/>
      <c r="M789" s="188"/>
      <c r="N789" s="185"/>
      <c r="O789" s="166"/>
      <c r="P789" s="166"/>
      <c r="Q789" s="184"/>
      <c r="R789" s="185"/>
    </row>
    <row r="790" spans="8:18">
      <c r="H790" s="293" t="s">
        <v>740</v>
      </c>
      <c r="I790" s="293"/>
      <c r="J790" s="293"/>
      <c r="K790" s="293"/>
      <c r="L790" s="293"/>
      <c r="M790" s="293"/>
      <c r="N790" s="293"/>
      <c r="O790" s="293"/>
      <c r="P790" s="213"/>
      <c r="Q790" s="184"/>
      <c r="R790" s="185"/>
    </row>
    <row r="791" spans="8:18">
      <c r="H791" s="292" t="s">
        <v>741</v>
      </c>
      <c r="I791" s="292"/>
      <c r="J791" s="292"/>
      <c r="K791" s="292"/>
      <c r="L791" s="292"/>
      <c r="M791" s="292"/>
      <c r="N791" s="292"/>
      <c r="O791" s="292"/>
      <c r="P791" s="214"/>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729</v>
      </c>
    </row>
    <row r="797" spans="8:18">
      <c r="H797" s="292" t="s">
        <v>742</v>
      </c>
      <c r="I797" s="292"/>
      <c r="J797" s="292"/>
      <c r="K797" s="292"/>
      <c r="L797" s="292"/>
      <c r="M797" s="292"/>
      <c r="N797" s="292"/>
      <c r="O797" s="292"/>
      <c r="P797" s="214"/>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729</v>
      </c>
    </row>
    <row r="803" spans="8:18">
      <c r="H803" s="292" t="s">
        <v>743</v>
      </c>
      <c r="I803" s="292"/>
      <c r="J803" s="292"/>
      <c r="K803" s="292"/>
      <c r="L803" s="292"/>
      <c r="M803" s="292"/>
      <c r="N803" s="292"/>
      <c r="O803" s="292"/>
      <c r="P803" s="214"/>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729</v>
      </c>
    </row>
    <row r="809" spans="8:18">
      <c r="H809" s="292" t="s">
        <v>744</v>
      </c>
      <c r="I809" s="292"/>
      <c r="J809" s="292"/>
      <c r="K809" s="292"/>
      <c r="L809" s="292"/>
      <c r="M809" s="292"/>
      <c r="N809" s="292"/>
      <c r="O809" s="292"/>
      <c r="P809" s="214"/>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745</v>
      </c>
    </row>
    <row r="815" spans="8:18">
      <c r="H815" s="292" t="s">
        <v>746</v>
      </c>
      <c r="I815" s="292"/>
      <c r="J815" s="292"/>
      <c r="K815" s="292"/>
      <c r="L815" s="292"/>
      <c r="M815" s="292"/>
      <c r="N815" s="292"/>
      <c r="O815" s="292"/>
      <c r="P815" s="214"/>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747</v>
      </c>
    </row>
    <row r="821" spans="8:18">
      <c r="H821" s="165"/>
      <c r="I821" s="174"/>
      <c r="J821" s="174"/>
      <c r="K821" s="174"/>
      <c r="L821" s="174"/>
      <c r="M821" s="174"/>
      <c r="N821" s="174"/>
      <c r="O821" s="166"/>
      <c r="P821" s="166"/>
      <c r="Q821" s="176"/>
      <c r="R821" s="169"/>
    </row>
    <row r="822" spans="8:18">
      <c r="H822" s="165"/>
      <c r="I822" s="165"/>
      <c r="J822" s="288" t="s">
        <v>748</v>
      </c>
      <c r="K822" s="288"/>
      <c r="L822" s="288"/>
      <c r="M822" s="288"/>
      <c r="N822" s="288"/>
      <c r="O822" s="288"/>
      <c r="P822" s="209"/>
      <c r="Q822" s="200"/>
      <c r="R822" s="165"/>
    </row>
    <row r="823" spans="8:18">
      <c r="H823" s="201"/>
      <c r="I823" s="201"/>
      <c r="J823" s="202">
        <v>0.64</v>
      </c>
      <c r="K823" s="201">
        <v>0.65</v>
      </c>
      <c r="L823" s="201">
        <v>0.64</v>
      </c>
      <c r="M823" s="201">
        <v>0.64</v>
      </c>
      <c r="N823" s="203"/>
      <c r="O823" s="166"/>
      <c r="P823" s="166"/>
      <c r="Q823" s="200"/>
      <c r="R823" s="201" t="s">
        <v>717</v>
      </c>
    </row>
    <row r="824" spans="8:18">
      <c r="H824" s="201"/>
      <c r="I824" s="201"/>
      <c r="J824" s="202">
        <v>0.1</v>
      </c>
      <c r="K824" s="201">
        <v>0.1</v>
      </c>
      <c r="L824" s="201">
        <v>0.09</v>
      </c>
      <c r="M824" s="201">
        <v>0.09</v>
      </c>
      <c r="N824" s="203"/>
      <c r="O824" s="166"/>
      <c r="P824" s="166"/>
      <c r="Q824" s="200"/>
      <c r="R824" s="201" t="s">
        <v>749</v>
      </c>
    </row>
    <row r="825" spans="8:18">
      <c r="H825" s="201"/>
      <c r="I825" s="201"/>
      <c r="J825" s="204">
        <v>0.08</v>
      </c>
      <c r="K825" s="205">
        <v>0.08</v>
      </c>
      <c r="L825" s="205">
        <v>0.06</v>
      </c>
      <c r="M825" s="205">
        <v>0.06</v>
      </c>
      <c r="N825" s="206"/>
      <c r="O825" s="166"/>
      <c r="P825" s="166"/>
      <c r="Q825" s="166"/>
      <c r="R825" s="201" t="s">
        <v>750</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6700" priority="1759" operator="lessThan">
      <formula>0</formula>
    </cfRule>
  </conditionalFormatting>
  <conditionalFormatting sqref="Q583">
    <cfRule type="cellIs" dxfId="6699" priority="1754" operator="lessThan">
      <formula>0</formula>
    </cfRule>
  </conditionalFormatting>
  <conditionalFormatting sqref="B348:N348">
    <cfRule type="cellIs" dxfId="6698" priority="1753" operator="lessThan">
      <formula>0</formula>
    </cfRule>
  </conditionalFormatting>
  <conditionalFormatting sqref="Q514:Q515">
    <cfRule type="cellIs" dxfId="6697" priority="1755" operator="lessThan">
      <formula>0</formula>
    </cfRule>
  </conditionalFormatting>
  <conditionalFormatting sqref="Q523 R529 R539:R545">
    <cfRule type="cellIs" dxfId="6696" priority="1756" operator="lessThan">
      <formula>0</formula>
    </cfRule>
  </conditionalFormatting>
  <conditionalFormatting sqref="Q531">
    <cfRule type="cellIs" dxfId="6695" priority="1757" operator="lessThan">
      <formula>0</formula>
    </cfRule>
  </conditionalFormatting>
  <conditionalFormatting sqref="Q562">
    <cfRule type="cellIs" dxfId="6694" priority="1758" operator="lessThan">
      <formula>0</formula>
    </cfRule>
  </conditionalFormatting>
  <conditionalFormatting sqref="B348:N348">
    <cfRule type="cellIs" dxfId="6693" priority="1752" operator="lessThan">
      <formula>0</formula>
    </cfRule>
  </conditionalFormatting>
  <conditionalFormatting sqref="R588">
    <cfRule type="cellIs" dxfId="6692" priority="1737" operator="lessThan">
      <formula>0</formula>
    </cfRule>
  </conditionalFormatting>
  <conditionalFormatting sqref="R499:R502">
    <cfRule type="cellIs" dxfId="6691" priority="1751" operator="lessThan">
      <formula>0</formula>
    </cfRule>
  </conditionalFormatting>
  <conditionalFormatting sqref="R503">
    <cfRule type="cellIs" dxfId="6690" priority="1750" operator="lessThan">
      <formula>0</formula>
    </cfRule>
  </conditionalFormatting>
  <conditionalFormatting sqref="R503">
    <cfRule type="cellIs" dxfId="6689" priority="1749" operator="lessThan">
      <formula>0</formula>
    </cfRule>
  </conditionalFormatting>
  <conditionalFormatting sqref="B514">
    <cfRule type="cellIs" dxfId="6688" priority="1747" operator="lessThan">
      <formula>0</formula>
    </cfRule>
  </conditionalFormatting>
  <conditionalFormatting sqref="B531">
    <cfRule type="cellIs" dxfId="6687" priority="1746" operator="lessThan">
      <formula>0</formula>
    </cfRule>
  </conditionalFormatting>
  <conditionalFormatting sqref="R520">
    <cfRule type="cellIs" dxfId="6686" priority="1745" operator="lessThan">
      <formula>0</formula>
    </cfRule>
  </conditionalFormatting>
  <conditionalFormatting sqref="R520">
    <cfRule type="cellIs" dxfId="6685" priority="1744" operator="lessThan">
      <formula>0</formula>
    </cfRule>
  </conditionalFormatting>
  <conditionalFormatting sqref="R567">
    <cfRule type="cellIs" dxfId="6684" priority="1739" operator="lessThan">
      <formula>0</formula>
    </cfRule>
  </conditionalFormatting>
  <conditionalFormatting sqref="B523 B515">
    <cfRule type="cellIs" dxfId="6683" priority="1748" operator="lessThan">
      <formula>0</formula>
    </cfRule>
  </conditionalFormatting>
  <conditionalFormatting sqref="R528">
    <cfRule type="cellIs" dxfId="6682" priority="1742" operator="lessThan">
      <formula>0</formula>
    </cfRule>
  </conditionalFormatting>
  <conditionalFormatting sqref="R536">
    <cfRule type="cellIs" dxfId="6681" priority="1741" operator="lessThan">
      <formula>0</formula>
    </cfRule>
  </conditionalFormatting>
  <conditionalFormatting sqref="R536">
    <cfRule type="cellIs" dxfId="6680" priority="1740" operator="lessThan">
      <formula>0</formula>
    </cfRule>
  </conditionalFormatting>
  <conditionalFormatting sqref="Q539">
    <cfRule type="cellIs" dxfId="6679" priority="1728" operator="lessThan">
      <formula>0</formula>
    </cfRule>
  </conditionalFormatting>
  <conditionalFormatting sqref="R528">
    <cfRule type="cellIs" dxfId="6678" priority="1743" operator="lessThan">
      <formula>0</formula>
    </cfRule>
  </conditionalFormatting>
  <conditionalFormatting sqref="R567">
    <cfRule type="cellIs" dxfId="6677" priority="1738" operator="lessThan">
      <formula>0</formula>
    </cfRule>
  </conditionalFormatting>
  <conditionalFormatting sqref="Q584:Q587">
    <cfRule type="cellIs" dxfId="6676" priority="1730" operator="lessThan">
      <formula>0</formula>
    </cfRule>
  </conditionalFormatting>
  <conditionalFormatting sqref="Q563:Q566">
    <cfRule type="cellIs" dxfId="6675" priority="1731" operator="lessThan">
      <formula>0</formula>
    </cfRule>
  </conditionalFormatting>
  <conditionalFormatting sqref="R366">
    <cfRule type="cellIs" dxfId="6674" priority="1689" operator="lessThan">
      <formula>0</formula>
    </cfRule>
  </conditionalFormatting>
  <conditionalFormatting sqref="R588">
    <cfRule type="cellIs" dxfId="6673" priority="1736" operator="lessThan">
      <formula>0</formula>
    </cfRule>
  </conditionalFormatting>
  <conditionalFormatting sqref="R544">
    <cfRule type="cellIs" dxfId="6672" priority="1727" operator="lessThan">
      <formula>0</formula>
    </cfRule>
  </conditionalFormatting>
  <conditionalFormatting sqref="J353:N354 K351:N352">
    <cfRule type="cellIs" dxfId="6671" priority="1716" operator="lessThan">
      <formula>0</formula>
    </cfRule>
  </conditionalFormatting>
  <conditionalFormatting sqref="Q516:Q519">
    <cfRule type="cellIs" dxfId="6670" priority="1735" operator="lessThan">
      <formula>0</formula>
    </cfRule>
  </conditionalFormatting>
  <conditionalFormatting sqref="Q524:Q527">
    <cfRule type="cellIs" dxfId="6669" priority="1734" operator="lessThan">
      <formula>0</formula>
    </cfRule>
  </conditionalFormatting>
  <conditionalFormatting sqref="Q539:Q543">
    <cfRule type="cellIs" dxfId="6668" priority="1733" operator="lessThan">
      <formula>0</formula>
    </cfRule>
  </conditionalFormatting>
  <conditionalFormatting sqref="Q532:Q535">
    <cfRule type="cellIs" dxfId="6667" priority="1732" operator="lessThan">
      <formula>0</formula>
    </cfRule>
  </conditionalFormatting>
  <conditionalFormatting sqref="R544">
    <cfRule type="cellIs" dxfId="6666" priority="1726" operator="lessThan">
      <formula>0</formula>
    </cfRule>
  </conditionalFormatting>
  <conditionalFormatting sqref="R354">
    <cfRule type="cellIs" dxfId="6665" priority="1709" operator="lessThan">
      <formula>0</formula>
    </cfRule>
  </conditionalFormatting>
  <conditionalFormatting sqref="R540:R543 B539">
    <cfRule type="cellIs" dxfId="6664" priority="1729" operator="lessThan">
      <formula>0</formula>
    </cfRule>
  </conditionalFormatting>
  <conditionalFormatting sqref="Q555:Q558">
    <cfRule type="cellIs" dxfId="6663" priority="1721" operator="lessThan">
      <formula>0</formula>
    </cfRule>
  </conditionalFormatting>
  <conditionalFormatting sqref="R555:R558 R560">
    <cfRule type="cellIs" dxfId="6662" priority="1724" operator="lessThan">
      <formula>0</formula>
    </cfRule>
  </conditionalFormatting>
  <conditionalFormatting sqref="R559">
    <cfRule type="cellIs" dxfId="6661" priority="1723" operator="lessThan">
      <formula>0</formula>
    </cfRule>
  </conditionalFormatting>
  <conditionalFormatting sqref="R468:R472">
    <cfRule type="cellIs" dxfId="6660" priority="1720" operator="lessThan">
      <formula>0</formula>
    </cfRule>
  </conditionalFormatting>
  <conditionalFormatting sqref="R559">
    <cfRule type="cellIs" dxfId="6659" priority="1722" operator="lessThan">
      <formula>0</formula>
    </cfRule>
  </conditionalFormatting>
  <conditionalFormatting sqref="J351">
    <cfRule type="cellIs" dxfId="6658" priority="1715" operator="lessThan">
      <formula>0</formula>
    </cfRule>
  </conditionalFormatting>
  <conditionalFormatting sqref="Q540:Q543">
    <cfRule type="cellIs" dxfId="6657" priority="1725" operator="lessThan">
      <formula>0</formula>
    </cfRule>
  </conditionalFormatting>
  <conditionalFormatting sqref="Q349:R350 R351:R353">
    <cfRule type="cellIs" dxfId="6656" priority="1719" operator="lessThan">
      <formula>0</formula>
    </cfRule>
  </conditionalFormatting>
  <conditionalFormatting sqref="R396">
    <cfRule type="cellIs" dxfId="6655" priority="1642" operator="lessThan">
      <formula>0</formula>
    </cfRule>
  </conditionalFormatting>
  <conditionalFormatting sqref="B349">
    <cfRule type="cellIs" dxfId="6654" priority="1714" operator="lessThan">
      <formula>0</formula>
    </cfRule>
  </conditionalFormatting>
  <conditionalFormatting sqref="Q393:Q395">
    <cfRule type="cellIs" dxfId="6653" priority="1646" operator="lessThan">
      <formula>0</formula>
    </cfRule>
  </conditionalFormatting>
  <conditionalFormatting sqref="R397">
    <cfRule type="cellIs" dxfId="6652" priority="1644" operator="lessThan">
      <formula>0</formula>
    </cfRule>
  </conditionalFormatting>
  <conditionalFormatting sqref="Q349:Q350">
    <cfRule type="cellIs" dxfId="6651" priority="1718" operator="lessThan">
      <formula>0</formula>
    </cfRule>
  </conditionalFormatting>
  <conditionalFormatting sqref="Q351:Q354">
    <cfRule type="cellIs" dxfId="6650" priority="1717" operator="lessThan">
      <formula>0</formula>
    </cfRule>
  </conditionalFormatting>
  <conditionalFormatting sqref="C397:M397">
    <cfRule type="cellIs" dxfId="6649" priority="1641" operator="lessThan">
      <formula>0</formula>
    </cfRule>
  </conditionalFormatting>
  <conditionalFormatting sqref="R355">
    <cfRule type="cellIs" dxfId="6648" priority="1712" operator="lessThan">
      <formula>0</formula>
    </cfRule>
  </conditionalFormatting>
  <conditionalFormatting sqref="Q398:R398 R399:R401">
    <cfRule type="cellIs" dxfId="6647" priority="1640" operator="lessThan">
      <formula>0</formula>
    </cfRule>
  </conditionalFormatting>
  <conditionalFormatting sqref="Q399:Q401">
    <cfRule type="cellIs" dxfId="6646" priority="1638" operator="lessThan">
      <formula>0</formula>
    </cfRule>
  </conditionalFormatting>
  <conditionalFormatting sqref="C357:J357">
    <cfRule type="cellIs" dxfId="6645" priority="1703" operator="lessThan">
      <formula>0</formula>
    </cfRule>
  </conditionalFormatting>
  <conditionalFormatting sqref="H385">
    <cfRule type="cellIs" dxfId="6644" priority="1603" operator="lessThan">
      <formula>0</formula>
    </cfRule>
  </conditionalFormatting>
  <conditionalFormatting sqref="R402">
    <cfRule type="cellIs" dxfId="6643" priority="1636" operator="lessThan">
      <formula>0</formula>
    </cfRule>
  </conditionalFormatting>
  <conditionalFormatting sqref="B350">
    <cfRule type="cellIs" dxfId="6642" priority="1713" operator="lessThan">
      <formula>0</formula>
    </cfRule>
  </conditionalFormatting>
  <conditionalFormatting sqref="J352">
    <cfRule type="cellIs" dxfId="6641" priority="1710" operator="lessThan">
      <formula>0</formula>
    </cfRule>
  </conditionalFormatting>
  <conditionalFormatting sqref="Q355">
    <cfRule type="cellIs" dxfId="6640" priority="1711" operator="lessThan">
      <formula>0</formula>
    </cfRule>
  </conditionalFormatting>
  <conditionalFormatting sqref="Q440">
    <cfRule type="cellIs" dxfId="6639" priority="1589" operator="lessThan">
      <formula>0</formula>
    </cfRule>
  </conditionalFormatting>
  <conditionalFormatting sqref="R354">
    <cfRule type="cellIs" dxfId="6638" priority="1708" operator="lessThan">
      <formula>0</formula>
    </cfRule>
  </conditionalFormatting>
  <conditionalFormatting sqref="Q356:R356 R357:R359">
    <cfRule type="cellIs" dxfId="6637" priority="1707" operator="lessThan">
      <formula>0</formula>
    </cfRule>
  </conditionalFormatting>
  <conditionalFormatting sqref="Q356">
    <cfRule type="cellIs" dxfId="6636" priority="1706" operator="lessThan">
      <formula>0</formula>
    </cfRule>
  </conditionalFormatting>
  <conditionalFormatting sqref="Q357:Q360">
    <cfRule type="cellIs" dxfId="6635" priority="1705" operator="lessThan">
      <formula>0</formula>
    </cfRule>
  </conditionalFormatting>
  <conditionalFormatting sqref="I358 K358:N358 C359:M360 K357:M357">
    <cfRule type="cellIs" dxfId="6634" priority="1704" operator="lessThan">
      <formula>0</formula>
    </cfRule>
  </conditionalFormatting>
  <conditionalFormatting sqref="B356">
    <cfRule type="cellIs" dxfId="6633" priority="1701" operator="lessThan">
      <formula>0</formula>
    </cfRule>
  </conditionalFormatting>
  <conditionalFormatting sqref="I357">
    <cfRule type="cellIs" dxfId="6632" priority="1702" operator="lessThan">
      <formula>0</formula>
    </cfRule>
  </conditionalFormatting>
  <conditionalFormatting sqref="R361">
    <cfRule type="cellIs" dxfId="6631" priority="1700" operator="lessThan">
      <formula>0</formula>
    </cfRule>
  </conditionalFormatting>
  <conditionalFormatting sqref="C358:J358">
    <cfRule type="cellIs" dxfId="6630" priority="1699" operator="lessThan">
      <formula>0</formula>
    </cfRule>
  </conditionalFormatting>
  <conditionalFormatting sqref="R360">
    <cfRule type="cellIs" dxfId="6629" priority="1698" operator="lessThan">
      <formula>0</formula>
    </cfRule>
  </conditionalFormatting>
  <conditionalFormatting sqref="R360">
    <cfRule type="cellIs" dxfId="6628" priority="1697" operator="lessThan">
      <formula>0</formula>
    </cfRule>
  </conditionalFormatting>
  <conditionalFormatting sqref="Q362:R362 R363:R365">
    <cfRule type="cellIs" dxfId="6627" priority="1696" operator="lessThan">
      <formula>0</formula>
    </cfRule>
  </conditionalFormatting>
  <conditionalFormatting sqref="Q362">
    <cfRule type="cellIs" dxfId="6626" priority="1695" operator="lessThan">
      <formula>0</formula>
    </cfRule>
  </conditionalFormatting>
  <conditionalFormatting sqref="J363">
    <cfRule type="cellIs" dxfId="6625" priority="1693" operator="lessThan">
      <formula>0</formula>
    </cfRule>
  </conditionalFormatting>
  <conditionalFormatting sqref="K363:N364 J365:M366">
    <cfRule type="cellIs" dxfId="6624" priority="1694" operator="lessThan">
      <formula>0</formula>
    </cfRule>
  </conditionalFormatting>
  <conditionalFormatting sqref="Q368">
    <cfRule type="cellIs" dxfId="6623" priority="1686" operator="lessThan">
      <formula>0</formula>
    </cfRule>
  </conditionalFormatting>
  <conditionalFormatting sqref="R367">
    <cfRule type="cellIs" dxfId="6622" priority="1691" operator="lessThan">
      <formula>0</formula>
    </cfRule>
  </conditionalFormatting>
  <conditionalFormatting sqref="B362">
    <cfRule type="cellIs" dxfId="6621" priority="1692" operator="lessThan">
      <formula>0</formula>
    </cfRule>
  </conditionalFormatting>
  <conditionalFormatting sqref="Q405:Q407">
    <cfRule type="cellIs" dxfId="6620" priority="1624" operator="lessThan">
      <formula>0</formula>
    </cfRule>
  </conditionalFormatting>
  <conditionalFormatting sqref="J364">
    <cfRule type="cellIs" dxfId="6619" priority="1690" operator="lessThan">
      <formula>0</formula>
    </cfRule>
  </conditionalFormatting>
  <conditionalFormatting sqref="R366">
    <cfRule type="cellIs" dxfId="6618" priority="1688" operator="lessThan">
      <formula>0</formula>
    </cfRule>
  </conditionalFormatting>
  <conditionalFormatting sqref="Q368:R368 R369:R371">
    <cfRule type="cellIs" dxfId="6617" priority="1687" operator="lessThan">
      <formula>0</formula>
    </cfRule>
  </conditionalFormatting>
  <conditionalFormatting sqref="R372">
    <cfRule type="cellIs" dxfId="6616" priority="1678" operator="lessThan">
      <formula>0</formula>
    </cfRule>
  </conditionalFormatting>
  <conditionalFormatting sqref="I370 K369:N370 C371:M372">
    <cfRule type="cellIs" dxfId="6615" priority="1685" operator="lessThan">
      <formula>0</formula>
    </cfRule>
  </conditionalFormatting>
  <conditionalFormatting sqref="I369">
    <cfRule type="cellIs" dxfId="6614" priority="1683" operator="lessThan">
      <formula>0</formula>
    </cfRule>
  </conditionalFormatting>
  <conditionalFormatting sqref="C369:J369">
    <cfRule type="cellIs" dxfId="6613" priority="1684" operator="lessThan">
      <formula>0</formula>
    </cfRule>
  </conditionalFormatting>
  <conditionalFormatting sqref="B368">
    <cfRule type="cellIs" dxfId="6612" priority="1682" operator="lessThan">
      <formula>0</formula>
    </cfRule>
  </conditionalFormatting>
  <conditionalFormatting sqref="R373">
    <cfRule type="cellIs" dxfId="6611" priority="1681" operator="lessThan">
      <formula>0</formula>
    </cfRule>
  </conditionalFormatting>
  <conditionalFormatting sqref="Q411:Q413">
    <cfRule type="cellIs" dxfId="6610" priority="1617" operator="lessThan">
      <formula>0</formula>
    </cfRule>
  </conditionalFormatting>
  <conditionalFormatting sqref="C370:J370">
    <cfRule type="cellIs" dxfId="6609" priority="1680" operator="lessThan">
      <formula>0</formula>
    </cfRule>
  </conditionalFormatting>
  <conditionalFormatting sqref="R372">
    <cfRule type="cellIs" dxfId="6608" priority="1679" operator="lessThan">
      <formula>0</formula>
    </cfRule>
  </conditionalFormatting>
  <conditionalFormatting sqref="Q374:R374 R375:R377">
    <cfRule type="cellIs" dxfId="6607" priority="1677" operator="lessThan">
      <formula>0</formula>
    </cfRule>
  </conditionalFormatting>
  <conditionalFormatting sqref="Q374">
    <cfRule type="cellIs" dxfId="6606" priority="1676" operator="lessThan">
      <formula>0</formula>
    </cfRule>
  </conditionalFormatting>
  <conditionalFormatting sqref="Q375:Q377">
    <cfRule type="cellIs" dxfId="6605" priority="1675" operator="lessThan">
      <formula>0</formula>
    </cfRule>
  </conditionalFormatting>
  <conditionalFormatting sqref="I376 K375:N376 C377:M378">
    <cfRule type="cellIs" dxfId="6604" priority="1674" operator="lessThan">
      <formula>0</formula>
    </cfRule>
  </conditionalFormatting>
  <conditionalFormatting sqref="I375">
    <cfRule type="cellIs" dxfId="6603" priority="1672" operator="lessThan">
      <formula>0</formula>
    </cfRule>
  </conditionalFormatting>
  <conditionalFormatting sqref="C375:J375">
    <cfRule type="cellIs" dxfId="6602" priority="1673" operator="lessThan">
      <formula>0</formula>
    </cfRule>
  </conditionalFormatting>
  <conditionalFormatting sqref="B374">
    <cfRule type="cellIs" dxfId="6601" priority="1671" operator="lessThan">
      <formula>0</formula>
    </cfRule>
  </conditionalFormatting>
  <conditionalFormatting sqref="R379">
    <cfRule type="cellIs" dxfId="6600" priority="1670" operator="lessThan">
      <formula>0</formula>
    </cfRule>
  </conditionalFormatting>
  <conditionalFormatting sqref="C376:J376">
    <cfRule type="cellIs" dxfId="6599" priority="1669" operator="lessThan">
      <formula>0</formula>
    </cfRule>
  </conditionalFormatting>
  <conditionalFormatting sqref="R378">
    <cfRule type="cellIs" dxfId="6598" priority="1668" operator="lessThan">
      <formula>0</formula>
    </cfRule>
  </conditionalFormatting>
  <conditionalFormatting sqref="R378">
    <cfRule type="cellIs" dxfId="6597" priority="1667" operator="lessThan">
      <formula>0</formula>
    </cfRule>
  </conditionalFormatting>
  <conditionalFormatting sqref="Q380:R380 R381:R383">
    <cfRule type="cellIs" dxfId="6596" priority="1666" operator="lessThan">
      <formula>0</formula>
    </cfRule>
  </conditionalFormatting>
  <conditionalFormatting sqref="Q380">
    <cfRule type="cellIs" dxfId="6595" priority="1665" operator="lessThan">
      <formula>0</formula>
    </cfRule>
  </conditionalFormatting>
  <conditionalFormatting sqref="Q381:Q383">
    <cfRule type="cellIs" dxfId="6594" priority="1664" operator="lessThan">
      <formula>0</formula>
    </cfRule>
  </conditionalFormatting>
  <conditionalFormatting sqref="I382 K381:N382 C383:N383 C384:M384">
    <cfRule type="cellIs" dxfId="6593" priority="1663" operator="lessThan">
      <formula>0</formula>
    </cfRule>
  </conditionalFormatting>
  <conditionalFormatting sqref="I381">
    <cfRule type="cellIs" dxfId="6592" priority="1661" operator="lessThan">
      <formula>0</formula>
    </cfRule>
  </conditionalFormatting>
  <conditionalFormatting sqref="C381:J381">
    <cfRule type="cellIs" dxfId="6591" priority="1662" operator="lessThan">
      <formula>0</formula>
    </cfRule>
  </conditionalFormatting>
  <conditionalFormatting sqref="B380">
    <cfRule type="cellIs" dxfId="6590" priority="1660" operator="lessThan">
      <formula>0</formula>
    </cfRule>
  </conditionalFormatting>
  <conditionalFormatting sqref="R385">
    <cfRule type="cellIs" dxfId="6589" priority="1659" operator="lessThan">
      <formula>0</formula>
    </cfRule>
  </conditionalFormatting>
  <conditionalFormatting sqref="C382:J382">
    <cfRule type="cellIs" dxfId="6588" priority="1658" operator="lessThan">
      <formula>0</formula>
    </cfRule>
  </conditionalFormatting>
  <conditionalFormatting sqref="R384">
    <cfRule type="cellIs" dxfId="6587" priority="1657" operator="lessThan">
      <formula>0</formula>
    </cfRule>
  </conditionalFormatting>
  <conditionalFormatting sqref="R384">
    <cfRule type="cellIs" dxfId="6586" priority="1656" operator="lessThan">
      <formula>0</formula>
    </cfRule>
  </conditionalFormatting>
  <conditionalFormatting sqref="Q386:R386 R387:R389">
    <cfRule type="cellIs" dxfId="6585" priority="1655" operator="lessThan">
      <formula>0</formula>
    </cfRule>
  </conditionalFormatting>
  <conditionalFormatting sqref="Q386">
    <cfRule type="cellIs" dxfId="6584" priority="1654" operator="lessThan">
      <formula>0</formula>
    </cfRule>
  </conditionalFormatting>
  <conditionalFormatting sqref="Q387:Q389">
    <cfRule type="cellIs" dxfId="6583" priority="1653" operator="lessThan">
      <formula>0</formula>
    </cfRule>
  </conditionalFormatting>
  <conditionalFormatting sqref="B386">
    <cfRule type="cellIs" dxfId="6582" priority="1652" operator="lessThan">
      <formula>0</formula>
    </cfRule>
  </conditionalFormatting>
  <conditionalFormatting sqref="R391">
    <cfRule type="cellIs" dxfId="6581" priority="1651" operator="lessThan">
      <formula>0</formula>
    </cfRule>
  </conditionalFormatting>
  <conditionalFormatting sqref="R390">
    <cfRule type="cellIs" dxfId="6580" priority="1650" operator="lessThan">
      <formula>0</formula>
    </cfRule>
  </conditionalFormatting>
  <conditionalFormatting sqref="R390">
    <cfRule type="cellIs" dxfId="6579" priority="1649" operator="lessThan">
      <formula>0</formula>
    </cfRule>
  </conditionalFormatting>
  <conditionalFormatting sqref="Q392:R392 R393:R395">
    <cfRule type="cellIs" dxfId="6578" priority="1648" operator="lessThan">
      <formula>0</formula>
    </cfRule>
  </conditionalFormatting>
  <conditionalFormatting sqref="Q392">
    <cfRule type="cellIs" dxfId="6577" priority="1647" operator="lessThan">
      <formula>0</formula>
    </cfRule>
  </conditionalFormatting>
  <conditionalFormatting sqref="H397">
    <cfRule type="cellIs" dxfId="6576" priority="1606" operator="lessThan">
      <formula>0</formula>
    </cfRule>
  </conditionalFormatting>
  <conditionalFormatting sqref="B392">
    <cfRule type="cellIs" dxfId="6575" priority="1645" operator="lessThan">
      <formula>0</formula>
    </cfRule>
  </conditionalFormatting>
  <conditionalFormatting sqref="H378">
    <cfRule type="cellIs" dxfId="6574" priority="1602" operator="lessThan">
      <formula>0</formula>
    </cfRule>
  </conditionalFormatting>
  <conditionalFormatting sqref="R396">
    <cfRule type="cellIs" dxfId="6573" priority="1643" operator="lessThan">
      <formula>0</formula>
    </cfRule>
  </conditionalFormatting>
  <conditionalFormatting sqref="H360">
    <cfRule type="cellIs" dxfId="6572" priority="1600" operator="lessThan">
      <formula>0</formula>
    </cfRule>
  </conditionalFormatting>
  <conditionalFormatting sqref="H361">
    <cfRule type="cellIs" dxfId="6571" priority="1599" operator="lessThan">
      <formula>0</formula>
    </cfRule>
  </conditionalFormatting>
  <conditionalFormatting sqref="Q398">
    <cfRule type="cellIs" dxfId="6570" priority="1639" operator="lessThan">
      <formula>0</formula>
    </cfRule>
  </conditionalFormatting>
  <conditionalFormatting sqref="R438">
    <cfRule type="cellIs" dxfId="6569" priority="1592" operator="lessThan">
      <formula>0</formula>
    </cfRule>
  </conditionalFormatting>
  <conditionalFormatting sqref="H372">
    <cfRule type="cellIs" dxfId="6568" priority="1598" operator="lessThan">
      <formula>0</formula>
    </cfRule>
  </conditionalFormatting>
  <conditionalFormatting sqref="R402">
    <cfRule type="cellIs" dxfId="6567" priority="1637" operator="lessThan">
      <formula>0</formula>
    </cfRule>
  </conditionalFormatting>
  <conditionalFormatting sqref="Q440:R440 R441:R443">
    <cfRule type="cellIs" dxfId="6566" priority="1590" operator="lessThan">
      <formula>0</formula>
    </cfRule>
  </conditionalFormatting>
  <conditionalFormatting sqref="C391:M391">
    <cfRule type="cellIs" dxfId="6565" priority="1635" operator="lessThan">
      <formula>0</formula>
    </cfRule>
  </conditionalFormatting>
  <conditionalFormatting sqref="C385:M385">
    <cfRule type="cellIs" dxfId="6564" priority="1634" operator="lessThan">
      <formula>0</formula>
    </cfRule>
  </conditionalFormatting>
  <conditionalFormatting sqref="C379:M379">
    <cfRule type="cellIs" dxfId="6563" priority="1633" operator="lessThan">
      <formula>0</formula>
    </cfRule>
  </conditionalFormatting>
  <conditionalFormatting sqref="C373:M373">
    <cfRule type="cellIs" dxfId="6562" priority="1632" operator="lessThan">
      <formula>0</formula>
    </cfRule>
  </conditionalFormatting>
  <conditionalFormatting sqref="J367:M367">
    <cfRule type="cellIs" dxfId="6561" priority="1631" operator="lessThan">
      <formula>0</formula>
    </cfRule>
  </conditionalFormatting>
  <conditionalFormatting sqref="C361:M361">
    <cfRule type="cellIs" dxfId="6560" priority="1630" operator="lessThan">
      <formula>0</formula>
    </cfRule>
  </conditionalFormatting>
  <conditionalFormatting sqref="J355:N355">
    <cfRule type="cellIs" dxfId="6559" priority="1629" operator="lessThan">
      <formula>0</formula>
    </cfRule>
  </conditionalFormatting>
  <conditionalFormatting sqref="B398">
    <cfRule type="cellIs" dxfId="6558" priority="1628" operator="lessThan">
      <formula>0</formula>
    </cfRule>
  </conditionalFormatting>
  <conditionalFormatting sqref="B403">
    <cfRule type="cellIs" dxfId="6557" priority="1627" operator="lessThan">
      <formula>0</formula>
    </cfRule>
  </conditionalFormatting>
  <conditionalFormatting sqref="R408">
    <cfRule type="cellIs" dxfId="6556" priority="1621" operator="lessThan">
      <formula>0</formula>
    </cfRule>
  </conditionalFormatting>
  <conditionalFormatting sqref="R409">
    <cfRule type="cellIs" dxfId="6555" priority="1623" operator="lessThan">
      <formula>0</formula>
    </cfRule>
  </conditionalFormatting>
  <conditionalFormatting sqref="Q404:R404 R405:R407">
    <cfRule type="cellIs" dxfId="6554" priority="1626" operator="lessThan">
      <formula>0</formula>
    </cfRule>
  </conditionalFormatting>
  <conditionalFormatting sqref="Q404">
    <cfRule type="cellIs" dxfId="6553" priority="1625" operator="lessThan">
      <formula>0</formula>
    </cfRule>
  </conditionalFormatting>
  <conditionalFormatting sqref="R408">
    <cfRule type="cellIs" dxfId="6552" priority="1622" operator="lessThan">
      <formula>0</formula>
    </cfRule>
  </conditionalFormatting>
  <conditionalFormatting sqref="B404">
    <cfRule type="cellIs" dxfId="6551" priority="1620" operator="lessThan">
      <formula>0</formula>
    </cfRule>
  </conditionalFormatting>
  <conditionalFormatting sqref="R414">
    <cfRule type="cellIs" dxfId="6550" priority="1614" operator="lessThan">
      <formula>0</formula>
    </cfRule>
  </conditionalFormatting>
  <conditionalFormatting sqref="R415">
    <cfRule type="cellIs" dxfId="6549" priority="1616" operator="lessThan">
      <formula>0</formula>
    </cfRule>
  </conditionalFormatting>
  <conditionalFormatting sqref="Q410:R410 R411:R413">
    <cfRule type="cellIs" dxfId="6548" priority="1619" operator="lessThan">
      <formula>0</formula>
    </cfRule>
  </conditionalFormatting>
  <conditionalFormatting sqref="Q410">
    <cfRule type="cellIs" dxfId="6547" priority="1618" operator="lessThan">
      <formula>0</formula>
    </cfRule>
  </conditionalFormatting>
  <conditionalFormatting sqref="R414">
    <cfRule type="cellIs" dxfId="6546" priority="1615" operator="lessThan">
      <formula>0</formula>
    </cfRule>
  </conditionalFormatting>
  <conditionalFormatting sqref="B410">
    <cfRule type="cellIs" dxfId="6545" priority="1613" operator="lessThan">
      <formula>0</formula>
    </cfRule>
  </conditionalFormatting>
  <conditionalFormatting sqref="R432">
    <cfRule type="cellIs" dxfId="6544" priority="1607" operator="lessThan">
      <formula>0</formula>
    </cfRule>
  </conditionalFormatting>
  <conditionalFormatting sqref="Q429:Q431">
    <cfRule type="cellIs" dxfId="6543" priority="1610" operator="lessThan">
      <formula>0</formula>
    </cfRule>
  </conditionalFormatting>
  <conditionalFormatting sqref="R433">
    <cfRule type="cellIs" dxfId="6542" priority="1609" operator="lessThan">
      <formula>0</formula>
    </cfRule>
  </conditionalFormatting>
  <conditionalFormatting sqref="Q428:R428 R429:R431">
    <cfRule type="cellIs" dxfId="6541" priority="1612" operator="lessThan">
      <formula>0</formula>
    </cfRule>
  </conditionalFormatting>
  <conditionalFormatting sqref="Q428">
    <cfRule type="cellIs" dxfId="6540" priority="1611" operator="lessThan">
      <formula>0</formula>
    </cfRule>
  </conditionalFormatting>
  <conditionalFormatting sqref="R432">
    <cfRule type="cellIs" dxfId="6539" priority="1608" operator="lessThan">
      <formula>0</formula>
    </cfRule>
  </conditionalFormatting>
  <conditionalFormatting sqref="H391">
    <cfRule type="cellIs" dxfId="6538" priority="1605" operator="lessThan">
      <formula>0</formula>
    </cfRule>
  </conditionalFormatting>
  <conditionalFormatting sqref="Q435:Q437">
    <cfRule type="cellIs" dxfId="6537" priority="1594" operator="lessThan">
      <formula>0</formula>
    </cfRule>
  </conditionalFormatting>
  <conditionalFormatting sqref="R444">
    <cfRule type="cellIs" dxfId="6536" priority="1586" operator="lessThan">
      <formula>0</formula>
    </cfRule>
  </conditionalFormatting>
  <conditionalFormatting sqref="H384">
    <cfRule type="cellIs" dxfId="6535" priority="1604" operator="lessThan">
      <formula>0</formula>
    </cfRule>
  </conditionalFormatting>
  <conditionalFormatting sqref="H379">
    <cfRule type="cellIs" dxfId="6534" priority="1601" operator="lessThan">
      <formula>0</formula>
    </cfRule>
  </conditionalFormatting>
  <conditionalFormatting sqref="R438">
    <cfRule type="cellIs" dxfId="6533" priority="1593" operator="lessThan">
      <formula>0</formula>
    </cfRule>
  </conditionalFormatting>
  <conditionalFormatting sqref="H373">
    <cfRule type="cellIs" dxfId="6532" priority="1597" operator="lessThan">
      <formula>0</formula>
    </cfRule>
  </conditionalFormatting>
  <conditionalFormatting sqref="Q441:Q443">
    <cfRule type="cellIs" dxfId="6531" priority="1588" operator="lessThan">
      <formula>0</formula>
    </cfRule>
  </conditionalFormatting>
  <conditionalFormatting sqref="Q434:R434 R435:R437">
    <cfRule type="cellIs" dxfId="6530" priority="1596" operator="lessThan">
      <formula>0</formula>
    </cfRule>
  </conditionalFormatting>
  <conditionalFormatting sqref="Q434">
    <cfRule type="cellIs" dxfId="6529" priority="1595" operator="lessThan">
      <formula>0</formula>
    </cfRule>
  </conditionalFormatting>
  <conditionalFormatting sqref="B434">
    <cfRule type="cellIs" dxfId="6528" priority="1591" operator="lessThan">
      <formula>0</formula>
    </cfRule>
  </conditionalFormatting>
  <conditionalFormatting sqref="R445:R446">
    <cfRule type="cellIs" dxfId="6527" priority="1582" operator="lessThan">
      <formula>0</formula>
    </cfRule>
  </conditionalFormatting>
  <conditionalFormatting sqref="R444">
    <cfRule type="cellIs" dxfId="6526" priority="1585" operator="lessThan">
      <formula>0</formula>
    </cfRule>
  </conditionalFormatting>
  <conditionalFormatting sqref="B446">
    <cfRule type="cellIs" dxfId="6525" priority="1581" operator="lessThan">
      <formula>0</formula>
    </cfRule>
  </conditionalFormatting>
  <conditionalFormatting sqref="B440">
    <cfRule type="cellIs" dxfId="6524" priority="1584" operator="lessThan">
      <formula>0</formula>
    </cfRule>
  </conditionalFormatting>
  <conditionalFormatting sqref="Q446">
    <cfRule type="cellIs" dxfId="6523" priority="1587" operator="lessThan">
      <formula>0</formula>
    </cfRule>
  </conditionalFormatting>
  <conditionalFormatting sqref="B447">
    <cfRule type="cellIs" dxfId="6522" priority="1580" operator="lessThan">
      <formula>0</formula>
    </cfRule>
  </conditionalFormatting>
  <conditionalFormatting sqref="R439">
    <cfRule type="cellIs" dxfId="6521" priority="1583" operator="lessThan">
      <formula>0</formula>
    </cfRule>
  </conditionalFormatting>
  <conditionalFormatting sqref="R448:R450">
    <cfRule type="cellIs" dxfId="6520" priority="1579" operator="lessThan">
      <formula>0</formula>
    </cfRule>
  </conditionalFormatting>
  <conditionalFormatting sqref="Q448:Q450">
    <cfRule type="cellIs" dxfId="6519" priority="1578" operator="lessThan">
      <formula>0</formula>
    </cfRule>
  </conditionalFormatting>
  <conditionalFormatting sqref="R603">
    <cfRule type="cellIs" dxfId="6518" priority="1553" operator="lessThan">
      <formula>0</formula>
    </cfRule>
  </conditionalFormatting>
  <conditionalFormatting sqref="B625">
    <cfRule type="cellIs" dxfId="6517" priority="1517" operator="lessThan">
      <formula>0</formula>
    </cfRule>
  </conditionalFormatting>
  <conditionalFormatting sqref="Q454:Q456">
    <cfRule type="cellIs" dxfId="6516" priority="1574" operator="lessThan">
      <formula>0</formula>
    </cfRule>
  </conditionalFormatting>
  <conditionalFormatting sqref="R457">
    <cfRule type="cellIs" dxfId="6515" priority="1573" operator="lessThan">
      <formula>0</formula>
    </cfRule>
  </conditionalFormatting>
  <conditionalFormatting sqref="R597">
    <cfRule type="cellIs" dxfId="6514" priority="1562" operator="lessThan">
      <formula>0</formula>
    </cfRule>
  </conditionalFormatting>
  <conditionalFormatting sqref="R451">
    <cfRule type="cellIs" dxfId="6513" priority="1577" operator="lessThan">
      <formula>0</formula>
    </cfRule>
  </conditionalFormatting>
  <conditionalFormatting sqref="R451">
    <cfRule type="cellIs" dxfId="6512" priority="1576" operator="lessThan">
      <formula>0</formula>
    </cfRule>
  </conditionalFormatting>
  <conditionalFormatting sqref="R457">
    <cfRule type="cellIs" dxfId="6511" priority="1572" operator="lessThan">
      <formula>0</formula>
    </cfRule>
  </conditionalFormatting>
  <conditionalFormatting sqref="J593:N595 J596:M596">
    <cfRule type="cellIs" dxfId="6510" priority="1566" operator="lessThan">
      <formula>0</formula>
    </cfRule>
  </conditionalFormatting>
  <conditionalFormatting sqref="B453">
    <cfRule type="cellIs" dxfId="6509" priority="1570" operator="lessThan">
      <formula>0</formula>
    </cfRule>
  </conditionalFormatting>
  <conditionalFormatting sqref="Q599:Q602">
    <cfRule type="cellIs" dxfId="6508" priority="1559" operator="lessThan">
      <formula>0</formula>
    </cfRule>
  </conditionalFormatting>
  <conditionalFormatting sqref="R454:R456">
    <cfRule type="cellIs" dxfId="6507" priority="1575" operator="lessThan">
      <formula>0</formula>
    </cfRule>
  </conditionalFormatting>
  <conditionalFormatting sqref="R593:R595">
    <cfRule type="cellIs" dxfId="6506" priority="1569" operator="lessThan">
      <formula>0</formula>
    </cfRule>
  </conditionalFormatting>
  <conditionalFormatting sqref="R596">
    <cfRule type="cellIs" dxfId="6505" priority="1564" operator="lessThan">
      <formula>0</formula>
    </cfRule>
  </conditionalFormatting>
  <conditionalFormatting sqref="R452">
    <cfRule type="cellIs" dxfId="6504" priority="1571" operator="lessThan">
      <formula>0</formula>
    </cfRule>
  </conditionalFormatting>
  <conditionalFormatting sqref="B592">
    <cfRule type="cellIs" dxfId="6503" priority="1561" operator="lessThan">
      <formula>0</formula>
    </cfRule>
  </conditionalFormatting>
  <conditionalFormatting sqref="Q593:Q595">
    <cfRule type="cellIs" dxfId="6502" priority="1568" operator="lessThan">
      <formula>0</formula>
    </cfRule>
  </conditionalFormatting>
  <conditionalFormatting sqref="J594">
    <cfRule type="cellIs" dxfId="6501" priority="1565" operator="lessThan">
      <formula>0</formula>
    </cfRule>
  </conditionalFormatting>
  <conditionalFormatting sqref="R602">
    <cfRule type="cellIs" dxfId="6500" priority="1554" operator="lessThan">
      <formula>0</formula>
    </cfRule>
  </conditionalFormatting>
  <conditionalFormatting sqref="J595:N595 K593:N594 J596:M596">
    <cfRule type="cellIs" dxfId="6499" priority="1567" operator="lessThan">
      <formula>0</formula>
    </cfRule>
  </conditionalFormatting>
  <conditionalFormatting sqref="R596">
    <cfRule type="cellIs" dxfId="6498" priority="1563" operator="lessThan">
      <formula>0</formula>
    </cfRule>
  </conditionalFormatting>
  <conditionalFormatting sqref="J599:N599 J601:N602 J600:M600">
    <cfRule type="cellIs" dxfId="6497" priority="1557" operator="lessThan">
      <formula>0</formula>
    </cfRule>
  </conditionalFormatting>
  <conditionalFormatting sqref="Q616:Q619">
    <cfRule type="cellIs" dxfId="6496" priority="1551" operator="lessThan">
      <formula>0</formula>
    </cfRule>
  </conditionalFormatting>
  <conditionalFormatting sqref="R602">
    <cfRule type="cellIs" dxfId="6495" priority="1555" operator="lessThan">
      <formula>0</formula>
    </cfRule>
  </conditionalFormatting>
  <conditionalFormatting sqref="J600">
    <cfRule type="cellIs" dxfId="6494" priority="1556" operator="lessThan">
      <formula>0</formula>
    </cfRule>
  </conditionalFormatting>
  <conditionalFormatting sqref="J601:N602 K599:N599 K600:M600">
    <cfRule type="cellIs" dxfId="6493" priority="1558" operator="lessThan">
      <formula>0</formula>
    </cfRule>
  </conditionalFormatting>
  <conditionalFormatting sqref="R599:R601">
    <cfRule type="cellIs" dxfId="6492" priority="1560" operator="lessThan">
      <formula>0</formula>
    </cfRule>
  </conditionalFormatting>
  <conditionalFormatting sqref="R629">
    <cfRule type="cellIs" dxfId="6491" priority="1521" operator="lessThan">
      <formula>0</formula>
    </cfRule>
  </conditionalFormatting>
  <conditionalFormatting sqref="I626">
    <cfRule type="cellIs" dxfId="6490" priority="1524" operator="lessThan">
      <formula>0</formula>
    </cfRule>
  </conditionalFormatting>
  <conditionalFormatting sqref="C616:N619">
    <cfRule type="cellIs" dxfId="6489" priority="1549" operator="lessThan">
      <formula>0</formula>
    </cfRule>
  </conditionalFormatting>
  <conditionalFormatting sqref="R619">
    <cfRule type="cellIs" dxfId="6488" priority="1545" operator="lessThan">
      <formula>0</formula>
    </cfRule>
  </conditionalFormatting>
  <conditionalFormatting sqref="I616">
    <cfRule type="cellIs" dxfId="6487" priority="1548" operator="lessThan">
      <formula>0</formula>
    </cfRule>
  </conditionalFormatting>
  <conditionalFormatting sqref="H621:H624">
    <cfRule type="cellIs" dxfId="6486" priority="1531" operator="lessThan">
      <formula>0</formula>
    </cfRule>
  </conditionalFormatting>
  <conditionalFormatting sqref="R619">
    <cfRule type="cellIs" dxfId="6485" priority="1546" operator="lessThan">
      <formula>0</formula>
    </cfRule>
  </conditionalFormatting>
  <conditionalFormatting sqref="H616">
    <cfRule type="cellIs" dxfId="6484" priority="1542" operator="lessThan">
      <formula>0</formula>
    </cfRule>
  </conditionalFormatting>
  <conditionalFormatting sqref="H616:H619">
    <cfRule type="cellIs" dxfId="6483" priority="1543" operator="lessThan">
      <formula>0</formula>
    </cfRule>
  </conditionalFormatting>
  <conditionalFormatting sqref="C617:J617">
    <cfRule type="cellIs" dxfId="6482" priority="1547" operator="lessThan">
      <formula>0</formula>
    </cfRule>
  </conditionalFormatting>
  <conditionalFormatting sqref="H617:H619">
    <cfRule type="cellIs" dxfId="6481" priority="1544" operator="lessThan">
      <formula>0</formula>
    </cfRule>
  </conditionalFormatting>
  <conditionalFormatting sqref="I617 K616:N617 C618:N619">
    <cfRule type="cellIs" dxfId="6480" priority="1550" operator="lessThan">
      <formula>0</formula>
    </cfRule>
  </conditionalFormatting>
  <conditionalFormatting sqref="R616:R618">
    <cfRule type="cellIs" dxfId="6479" priority="1552" operator="lessThan">
      <formula>0</formula>
    </cfRule>
  </conditionalFormatting>
  <conditionalFormatting sqref="B615">
    <cfRule type="cellIs" dxfId="6478" priority="1541" operator="lessThan">
      <formula>0</formula>
    </cfRule>
  </conditionalFormatting>
  <conditionalFormatting sqref="R624">
    <cfRule type="cellIs" dxfId="6477" priority="1533" operator="lessThan">
      <formula>0</formula>
    </cfRule>
  </conditionalFormatting>
  <conditionalFormatting sqref="I621">
    <cfRule type="cellIs" dxfId="6476" priority="1536" operator="lessThan">
      <formula>0</formula>
    </cfRule>
  </conditionalFormatting>
  <conditionalFormatting sqref="C621:N624">
    <cfRule type="cellIs" dxfId="6475" priority="1537" operator="lessThan">
      <formula>0</formula>
    </cfRule>
  </conditionalFormatting>
  <conditionalFormatting sqref="R624">
    <cfRule type="cellIs" dxfId="6474" priority="1534" operator="lessThan">
      <formula>0</formula>
    </cfRule>
  </conditionalFormatting>
  <conditionalFormatting sqref="H621">
    <cfRule type="cellIs" dxfId="6473" priority="1530" operator="lessThan">
      <formula>0</formula>
    </cfRule>
  </conditionalFormatting>
  <conditionalFormatting sqref="Q621:Q624">
    <cfRule type="cellIs" dxfId="6472" priority="1539" operator="lessThan">
      <formula>0</formula>
    </cfRule>
  </conditionalFormatting>
  <conditionalFormatting sqref="C622:J622">
    <cfRule type="cellIs" dxfId="6471" priority="1535" operator="lessThan">
      <formula>0</formula>
    </cfRule>
  </conditionalFormatting>
  <conditionalFormatting sqref="H622:H624">
    <cfRule type="cellIs" dxfId="6470" priority="1532" operator="lessThan">
      <formula>0</formula>
    </cfRule>
  </conditionalFormatting>
  <conditionalFormatting sqref="I622 K621:N622 C623:N624">
    <cfRule type="cellIs" dxfId="6469" priority="1538" operator="lessThan">
      <formula>0</formula>
    </cfRule>
  </conditionalFormatting>
  <conditionalFormatting sqref="R621:R623">
    <cfRule type="cellIs" dxfId="6468" priority="1540" operator="lessThan">
      <formula>0</formula>
    </cfRule>
  </conditionalFormatting>
  <conditionalFormatting sqref="B620">
    <cfRule type="cellIs" dxfId="6467" priority="1529" operator="lessThan">
      <formula>0</formula>
    </cfRule>
  </conditionalFormatting>
  <conditionalFormatting sqref="C626:N629">
    <cfRule type="cellIs" dxfId="6466" priority="1525" operator="lessThan">
      <formula>0</formula>
    </cfRule>
  </conditionalFormatting>
  <conditionalFormatting sqref="R629">
    <cfRule type="cellIs" dxfId="6465" priority="1522" operator="lessThan">
      <formula>0</formula>
    </cfRule>
  </conditionalFormatting>
  <conditionalFormatting sqref="H626">
    <cfRule type="cellIs" dxfId="6464" priority="1518" operator="lessThan">
      <formula>0</formula>
    </cfRule>
  </conditionalFormatting>
  <conditionalFormatting sqref="H626:H629">
    <cfRule type="cellIs" dxfId="6463" priority="1519" operator="lessThan">
      <formula>0</formula>
    </cfRule>
  </conditionalFormatting>
  <conditionalFormatting sqref="Q626:Q629">
    <cfRule type="cellIs" dxfId="6462" priority="1527" operator="lessThan">
      <formula>0</formula>
    </cfRule>
  </conditionalFormatting>
  <conditionalFormatting sqref="C627:J627">
    <cfRule type="cellIs" dxfId="6461" priority="1523" operator="lessThan">
      <formula>0</formula>
    </cfRule>
  </conditionalFormatting>
  <conditionalFormatting sqref="H627:H629">
    <cfRule type="cellIs" dxfId="6460" priority="1520" operator="lessThan">
      <formula>0</formula>
    </cfRule>
  </conditionalFormatting>
  <conditionalFormatting sqref="I627 K626:N627 C628:N629">
    <cfRule type="cellIs" dxfId="6459" priority="1526" operator="lessThan">
      <formula>0</formula>
    </cfRule>
  </conditionalFormatting>
  <conditionalFormatting sqref="R626:R628">
    <cfRule type="cellIs" dxfId="6458" priority="1528" operator="lessThan">
      <formula>0</formula>
    </cfRule>
  </conditionalFormatting>
  <conditionalFormatting sqref="C351:I351">
    <cfRule type="cellIs" dxfId="6457" priority="1514" operator="lessThan">
      <formula>0</formula>
    </cfRule>
  </conditionalFormatting>
  <conditionalFormatting sqref="C353:I354">
    <cfRule type="cellIs" dxfId="6456" priority="1515" operator="lessThan">
      <formula>0</formula>
    </cfRule>
  </conditionalFormatting>
  <conditionalFormatting sqref="Q506:R506">
    <cfRule type="cellIs" dxfId="6455" priority="1498" operator="lessThan">
      <formula>0</formula>
    </cfRule>
  </conditionalFormatting>
  <conditionalFormatting sqref="Q499:Q502">
    <cfRule type="cellIs" dxfId="6454" priority="1499" operator="lessThan">
      <formula>0</formula>
    </cfRule>
  </conditionalFormatting>
  <conditionalFormatting sqref="R611:R613">
    <cfRule type="cellIs" dxfId="6453" priority="1461" operator="lessThan">
      <formula>0</formula>
    </cfRule>
  </conditionalFormatting>
  <conditionalFormatting sqref="B498">
    <cfRule type="cellIs" dxfId="6452" priority="1516" operator="lessThan">
      <formula>0</formula>
    </cfRule>
  </conditionalFormatting>
  <conditionalFormatting sqref="N427">
    <cfRule type="cellIs" dxfId="6451" priority="1235" operator="lessThan">
      <formula>0</formula>
    </cfRule>
  </conditionalFormatting>
  <conditionalFormatting sqref="C352:I352">
    <cfRule type="cellIs" dxfId="6450" priority="1513" operator="lessThan">
      <formula>0</formula>
    </cfRule>
  </conditionalFormatting>
  <conditionalFormatting sqref="C355:I355">
    <cfRule type="cellIs" dxfId="6449" priority="1512" operator="lessThan">
      <formula>0</formula>
    </cfRule>
  </conditionalFormatting>
  <conditionalFormatting sqref="C365:I366">
    <cfRule type="cellIs" dxfId="6448" priority="1511" operator="lessThan">
      <formula>0</formula>
    </cfRule>
  </conditionalFormatting>
  <conditionalFormatting sqref="C363:I363">
    <cfRule type="cellIs" dxfId="6447" priority="1510" operator="lessThan">
      <formula>0</formula>
    </cfRule>
  </conditionalFormatting>
  <conditionalFormatting sqref="C364:I364">
    <cfRule type="cellIs" dxfId="6446" priority="1509" operator="lessThan">
      <formula>0</formula>
    </cfRule>
  </conditionalFormatting>
  <conditionalFormatting sqref="C367:I367">
    <cfRule type="cellIs" dxfId="6445" priority="1508" operator="lessThan">
      <formula>0</formula>
    </cfRule>
  </conditionalFormatting>
  <conditionalFormatting sqref="C593:I596">
    <cfRule type="cellIs" dxfId="6444" priority="1506" operator="lessThan">
      <formula>0</formula>
    </cfRule>
  </conditionalFormatting>
  <conditionalFormatting sqref="C594:I594">
    <cfRule type="cellIs" dxfId="6443" priority="1505" operator="lessThan">
      <formula>0</formula>
    </cfRule>
  </conditionalFormatting>
  <conditionalFormatting sqref="C595:I596">
    <cfRule type="cellIs" dxfId="6442" priority="1507" operator="lessThan">
      <formula>0</formula>
    </cfRule>
  </conditionalFormatting>
  <conditionalFormatting sqref="R551">
    <cfRule type="cellIs" dxfId="6441" priority="1487" operator="lessThan">
      <formula>0</formula>
    </cfRule>
  </conditionalFormatting>
  <conditionalFormatting sqref="R551">
    <cfRule type="cellIs" dxfId="6440" priority="1488" operator="lessThan">
      <formula>0</formula>
    </cfRule>
  </conditionalFormatting>
  <conditionalFormatting sqref="C599:I602">
    <cfRule type="cellIs" dxfId="6439" priority="1503" operator="lessThan">
      <formula>0</formula>
    </cfRule>
  </conditionalFormatting>
  <conditionalFormatting sqref="C600:I600">
    <cfRule type="cellIs" dxfId="6438" priority="1502" operator="lessThan">
      <formula>0</formula>
    </cfRule>
  </conditionalFormatting>
  <conditionalFormatting sqref="C601:I602">
    <cfRule type="cellIs" dxfId="6437" priority="1504" operator="lessThan">
      <formula>0</formula>
    </cfRule>
  </conditionalFormatting>
  <conditionalFormatting sqref="C461:C464">
    <cfRule type="cellIs" dxfId="6436" priority="1501" operator="lessThan">
      <formula>0</formula>
    </cfRule>
  </conditionalFormatting>
  <conditionalFormatting sqref="Q468:Q471">
    <cfRule type="cellIs" dxfId="6435" priority="1500" operator="lessThan">
      <formula>0</formula>
    </cfRule>
  </conditionalFormatting>
  <conditionalFormatting sqref="R507:R510">
    <cfRule type="cellIs" dxfId="6434" priority="1497" operator="lessThan">
      <formula>0</formula>
    </cfRule>
  </conditionalFormatting>
  <conditionalFormatting sqref="R511:R512">
    <cfRule type="cellIs" dxfId="6433" priority="1496" operator="lessThan">
      <formula>0</formula>
    </cfRule>
  </conditionalFormatting>
  <conditionalFormatting sqref="R512">
    <cfRule type="cellIs" dxfId="6432" priority="1495" operator="lessThan">
      <formula>0</formula>
    </cfRule>
  </conditionalFormatting>
  <conditionalFormatting sqref="R511">
    <cfRule type="cellIs" dxfId="6431" priority="1494" operator="lessThan">
      <formula>0</formula>
    </cfRule>
  </conditionalFormatting>
  <conditionalFormatting sqref="Q507:Q510">
    <cfRule type="cellIs" dxfId="6430" priority="1493" operator="lessThan">
      <formula>0</formula>
    </cfRule>
  </conditionalFormatting>
  <conditionalFormatting sqref="B506">
    <cfRule type="cellIs" dxfId="6429" priority="1492" operator="lessThan">
      <formula>0</formula>
    </cfRule>
  </conditionalFormatting>
  <conditionalFormatting sqref="C611:N614">
    <cfRule type="cellIs" dxfId="6428" priority="1458" operator="lessThan">
      <formula>0</formula>
    </cfRule>
  </conditionalFormatting>
  <conditionalFormatting sqref="R614">
    <cfRule type="cellIs" dxfId="6427" priority="1455" operator="lessThan">
      <formula>0</formula>
    </cfRule>
  </conditionalFormatting>
  <conditionalFormatting sqref="Q547:Q550">
    <cfRule type="cellIs" dxfId="6426" priority="1486" operator="lessThan">
      <formula>0</formula>
    </cfRule>
  </conditionalFormatting>
  <conditionalFormatting sqref="H611:H614">
    <cfRule type="cellIs" dxfId="6425" priority="1452" operator="lessThan">
      <formula>0</formula>
    </cfRule>
  </conditionalFormatting>
  <conditionalFormatting sqref="R504">
    <cfRule type="cellIs" dxfId="6424" priority="1491" operator="lessThan">
      <formula>0</formula>
    </cfRule>
  </conditionalFormatting>
  <conditionalFormatting sqref="R547:R550 R552 R554:R560">
    <cfRule type="cellIs" dxfId="6423" priority="1490" operator="lessThan">
      <formula>0</formula>
    </cfRule>
  </conditionalFormatting>
  <conditionalFormatting sqref="Q546">
    <cfRule type="cellIs" dxfId="6422" priority="1489" operator="lessThan">
      <formula>0</formula>
    </cfRule>
  </conditionalFormatting>
  <conditionalFormatting sqref="Q554:Q558">
    <cfRule type="cellIs" dxfId="6421" priority="1485" operator="lessThan">
      <formula>0</formula>
    </cfRule>
  </conditionalFormatting>
  <conditionalFormatting sqref="R570:R573 R575">
    <cfRule type="cellIs" dxfId="6420" priority="1483" operator="lessThan">
      <formula>0</formula>
    </cfRule>
  </conditionalFormatting>
  <conditionalFormatting sqref="B546">
    <cfRule type="cellIs" dxfId="6419" priority="1484" operator="lessThan">
      <formula>0</formula>
    </cfRule>
  </conditionalFormatting>
  <conditionalFormatting sqref="Q569">
    <cfRule type="cellIs" dxfId="6418" priority="1482" operator="lessThan">
      <formula>0</formula>
    </cfRule>
  </conditionalFormatting>
  <conditionalFormatting sqref="R574">
    <cfRule type="cellIs" dxfId="6417" priority="1481" operator="lessThan">
      <formula>0</formula>
    </cfRule>
  </conditionalFormatting>
  <conditionalFormatting sqref="R574">
    <cfRule type="cellIs" dxfId="6416" priority="1480" operator="lessThan">
      <formula>0</formula>
    </cfRule>
  </conditionalFormatting>
  <conditionalFormatting sqref="Q570:Q573">
    <cfRule type="cellIs" dxfId="6415" priority="1479" operator="lessThan">
      <formula>0</formula>
    </cfRule>
  </conditionalFormatting>
  <conditionalFormatting sqref="R582 R577:R580">
    <cfRule type="cellIs" dxfId="6414" priority="1477" operator="lessThan">
      <formula>0</formula>
    </cfRule>
  </conditionalFormatting>
  <conditionalFormatting sqref="R581">
    <cfRule type="cellIs" dxfId="6413" priority="1475" operator="lessThan">
      <formula>0</formula>
    </cfRule>
  </conditionalFormatting>
  <conditionalFormatting sqref="B569">
    <cfRule type="cellIs" dxfId="6412" priority="1478" operator="lessThan">
      <formula>0</formula>
    </cfRule>
  </conditionalFormatting>
  <conditionalFormatting sqref="Q576">
    <cfRule type="cellIs" dxfId="6411" priority="1476" operator="lessThan">
      <formula>0</formula>
    </cfRule>
  </conditionalFormatting>
  <conditionalFormatting sqref="Q577:Q580">
    <cfRule type="cellIs" dxfId="6410" priority="1473" operator="lessThan">
      <formula>0</formula>
    </cfRule>
  </conditionalFormatting>
  <conditionalFormatting sqref="R581">
    <cfRule type="cellIs" dxfId="6409" priority="1474" operator="lessThan">
      <formula>0</formula>
    </cfRule>
  </conditionalFormatting>
  <conditionalFormatting sqref="Q605:Q607 Q609">
    <cfRule type="cellIs" dxfId="6408" priority="1471" operator="lessThan">
      <formula>0</formula>
    </cfRule>
  </conditionalFormatting>
  <conditionalFormatting sqref="R605:R607">
    <cfRule type="cellIs" dxfId="6407" priority="1472" operator="lessThan">
      <formula>0</formula>
    </cfRule>
  </conditionalFormatting>
  <conditionalFormatting sqref="C607:I607">
    <cfRule type="cellIs" dxfId="6406" priority="1464" operator="lessThan">
      <formula>0</formula>
    </cfRule>
  </conditionalFormatting>
  <conditionalFormatting sqref="C605:I607">
    <cfRule type="cellIs" dxfId="6405" priority="1463" operator="lessThan">
      <formula>0</formula>
    </cfRule>
  </conditionalFormatting>
  <conditionalFormatting sqref="B604">
    <cfRule type="cellIs" dxfId="6404" priority="1465" operator="lessThan">
      <formula>0</formula>
    </cfRule>
  </conditionalFormatting>
  <conditionalFormatting sqref="J605:N607">
    <cfRule type="cellIs" dxfId="6403" priority="1469" operator="lessThan">
      <formula>0</formula>
    </cfRule>
  </conditionalFormatting>
  <conditionalFormatting sqref="Q611:Q614">
    <cfRule type="cellIs" dxfId="6402" priority="1460" operator="lessThan">
      <formula>0</formula>
    </cfRule>
  </conditionalFormatting>
  <conditionalFormatting sqref="R608:R609">
    <cfRule type="cellIs" dxfId="6401" priority="1466" operator="lessThan">
      <formula>0</formula>
    </cfRule>
  </conditionalFormatting>
  <conditionalFormatting sqref="C433:M433">
    <cfRule type="cellIs" dxfId="6400" priority="1233" operator="lessThan">
      <formula>0</formula>
    </cfRule>
  </conditionalFormatting>
  <conditionalFormatting sqref="R608:R609">
    <cfRule type="cellIs" dxfId="6399" priority="1467" operator="lessThan">
      <formula>0</formula>
    </cfRule>
  </conditionalFormatting>
  <conditionalFormatting sqref="J606">
    <cfRule type="cellIs" dxfId="6398" priority="1468" operator="lessThan">
      <formula>0</formula>
    </cfRule>
  </conditionalFormatting>
  <conditionalFormatting sqref="J607:N607 K605:N606">
    <cfRule type="cellIs" dxfId="6397" priority="1470" operator="lessThan">
      <formula>0</formula>
    </cfRule>
  </conditionalFormatting>
  <conditionalFormatting sqref="I612 K611:N612 C613:N614">
    <cfRule type="cellIs" dxfId="6396" priority="1459" operator="lessThan">
      <formula>0</formula>
    </cfRule>
  </conditionalFormatting>
  <conditionalFormatting sqref="N427">
    <cfRule type="cellIs" dxfId="6395" priority="1236" operator="lessThan">
      <formula>0</formula>
    </cfRule>
  </conditionalFormatting>
  <conditionalFormatting sqref="B429:N429">
    <cfRule type="cellIs" dxfId="6394" priority="1228" operator="lessThan">
      <formula>0</formula>
    </cfRule>
  </conditionalFormatting>
  <conditionalFormatting sqref="C606:I606">
    <cfRule type="cellIs" dxfId="6393" priority="1462" operator="lessThan">
      <formula>0</formula>
    </cfRule>
  </conditionalFormatting>
  <conditionalFormatting sqref="B429:N429">
    <cfRule type="cellIs" dxfId="6392" priority="1229" operator="lessThan">
      <formula>0</formula>
    </cfRule>
  </conditionalFormatting>
  <conditionalFormatting sqref="H433">
    <cfRule type="cellIs" dxfId="6391" priority="1232" operator="lessThan">
      <formula>0</formula>
    </cfRule>
  </conditionalFormatting>
  <conditionalFormatting sqref="B433">
    <cfRule type="cellIs" dxfId="6390" priority="1231" operator="lessThan">
      <formula>0</formula>
    </cfRule>
  </conditionalFormatting>
  <conditionalFormatting sqref="B433">
    <cfRule type="cellIs" dxfId="6389" priority="1230" operator="lessThan">
      <formula>0</formula>
    </cfRule>
  </conditionalFormatting>
  <conditionalFormatting sqref="B429:N429">
    <cfRule type="cellIs" dxfId="6388" priority="1226" operator="lessThan">
      <formula>0</formula>
    </cfRule>
  </conditionalFormatting>
  <conditionalFormatting sqref="B429:N429">
    <cfRule type="cellIs" dxfId="6387" priority="1227" operator="lessThan">
      <formula>0</formula>
    </cfRule>
  </conditionalFormatting>
  <conditionalFormatting sqref="B435:N435">
    <cfRule type="cellIs" dxfId="6386" priority="1213" operator="lessThan">
      <formula>0</formula>
    </cfRule>
  </conditionalFormatting>
  <conditionalFormatting sqref="H611">
    <cfRule type="cellIs" dxfId="6385" priority="1451" operator="lessThan">
      <formula>0</formula>
    </cfRule>
  </conditionalFormatting>
  <conditionalFormatting sqref="C433:M433">
    <cfRule type="cellIs" dxfId="6384" priority="1234" operator="lessThan">
      <formula>0</formula>
    </cfRule>
  </conditionalFormatting>
  <conditionalFormatting sqref="H612:H614">
    <cfRule type="cellIs" dxfId="6383" priority="1453" operator="lessThan">
      <formula>0</formula>
    </cfRule>
  </conditionalFormatting>
  <conditionalFormatting sqref="R614">
    <cfRule type="cellIs" dxfId="6382" priority="1454" operator="lessThan">
      <formula>0</formula>
    </cfRule>
  </conditionalFormatting>
  <conditionalFormatting sqref="I611">
    <cfRule type="cellIs" dxfId="6381" priority="1457" operator="lessThan">
      <formula>0</formula>
    </cfRule>
  </conditionalFormatting>
  <conditionalFormatting sqref="N439">
    <cfRule type="cellIs" dxfId="6380" priority="1206" operator="lessThan">
      <formula>0</formula>
    </cfRule>
  </conditionalFormatting>
  <conditionalFormatting sqref="C612:J612">
    <cfRule type="cellIs" dxfId="6379" priority="1456" operator="lessThan">
      <formula>0</formula>
    </cfRule>
  </conditionalFormatting>
  <conditionalFormatting sqref="B610">
    <cfRule type="cellIs" dxfId="6378" priority="1450" operator="lessThan">
      <formula>0</formula>
    </cfRule>
  </conditionalFormatting>
  <conditionalFormatting sqref="B435:N435">
    <cfRule type="cellIs" dxfId="6377" priority="1212" operator="lessThan">
      <formula>0</formula>
    </cfRule>
  </conditionalFormatting>
  <conditionalFormatting sqref="C445:M445">
    <cfRule type="cellIs" dxfId="6376" priority="1203" operator="lessThan">
      <formula>0</formula>
    </cfRule>
  </conditionalFormatting>
  <conditionalFormatting sqref="C445:M445">
    <cfRule type="cellIs" dxfId="6375" priority="1204" operator="lessThan">
      <formula>0</formula>
    </cfRule>
  </conditionalFormatting>
  <conditionalFormatting sqref="B435:N435">
    <cfRule type="cellIs" dxfId="6374" priority="1211" operator="lessThan">
      <formula>0</formula>
    </cfRule>
  </conditionalFormatting>
  <conditionalFormatting sqref="N438">
    <cfRule type="cellIs" dxfId="6373" priority="1207" operator="lessThan">
      <formula>0</formula>
    </cfRule>
  </conditionalFormatting>
  <conditionalFormatting sqref="B435:N435">
    <cfRule type="cellIs" dxfId="6372" priority="1210" operator="lessThan">
      <formula>0</formula>
    </cfRule>
  </conditionalFormatting>
  <conditionalFormatting sqref="B435:N435">
    <cfRule type="cellIs" dxfId="6371" priority="1208" operator="lessThan">
      <formula>0</formula>
    </cfRule>
  </conditionalFormatting>
  <conditionalFormatting sqref="B598">
    <cfRule type="cellIs" dxfId="6370" priority="1449" operator="lessThan">
      <formula>0</formula>
    </cfRule>
  </conditionalFormatting>
  <conditionalFormatting sqref="N439">
    <cfRule type="cellIs" dxfId="6369" priority="1205" operator="lessThan">
      <formula>0</formula>
    </cfRule>
  </conditionalFormatting>
  <conditionalFormatting sqref="B435:N435">
    <cfRule type="cellIs" dxfId="6368" priority="1209" operator="lessThan">
      <formula>0</formula>
    </cfRule>
  </conditionalFormatting>
  <conditionalFormatting sqref="B598">
    <cfRule type="cellIs" dxfId="6367" priority="1448" operator="lessThan">
      <formula>0</formula>
    </cfRule>
  </conditionalFormatting>
  <conditionalFormatting sqref="B641">
    <cfRule type="cellIs" dxfId="6366" priority="1436" operator="lessThan">
      <formula>0</formula>
    </cfRule>
  </conditionalFormatting>
  <conditionalFormatting sqref="B591">
    <cfRule type="cellIs" dxfId="6365" priority="1446" operator="lessThan">
      <formula>0</formula>
    </cfRule>
  </conditionalFormatting>
  <conditionalFormatting sqref="B591">
    <cfRule type="cellIs" dxfId="6364" priority="1447" operator="lessThan">
      <formula>0</formula>
    </cfRule>
  </conditionalFormatting>
  <conditionalFormatting sqref="B609">
    <cfRule type="cellIs" dxfId="6363" priority="1444" operator="lessThan">
      <formula>0</formula>
    </cfRule>
  </conditionalFormatting>
  <conditionalFormatting sqref="B609">
    <cfRule type="cellIs" dxfId="6362"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6361" priority="1443" operator="lessThan">
      <formula>0</formula>
    </cfRule>
  </conditionalFormatting>
  <conditionalFormatting sqref="B646">
    <cfRule type="cellIs" dxfId="6360" priority="1440" operator="lessThan">
      <formula>0</formula>
    </cfRule>
  </conditionalFormatting>
  <conditionalFormatting sqref="B631">
    <cfRule type="cellIs" dxfId="6359" priority="1442" operator="lessThan">
      <formula>0</formula>
    </cfRule>
  </conditionalFormatting>
  <conditionalFormatting sqref="B635">
    <cfRule type="cellIs" dxfId="6358" priority="1441" operator="lessThan">
      <formula>0</formula>
    </cfRule>
  </conditionalFormatting>
  <conditionalFormatting sqref="B662">
    <cfRule type="cellIs" dxfId="6357" priority="1439" operator="lessThan">
      <formula>0</formula>
    </cfRule>
  </conditionalFormatting>
  <conditionalFormatting sqref="B671">
    <cfRule type="cellIs" dxfId="6356" priority="1438" operator="lessThan">
      <formula>0</formula>
    </cfRule>
  </conditionalFormatting>
  <conditionalFormatting sqref="I674:N674 Q672:R675">
    <cfRule type="cellIs" dxfId="6355" priority="1437" operator="lessThan">
      <formula>0</formula>
    </cfRule>
  </conditionalFormatting>
  <conditionalFormatting sqref="Q641">
    <cfRule type="cellIs" dxfId="6354" priority="1434" operator="lessThan">
      <formula>0</formula>
    </cfRule>
  </conditionalFormatting>
  <conditionalFormatting sqref="Q641">
    <cfRule type="cellIs" dxfId="6353" priority="1435" operator="lessThan">
      <formula>0</formula>
    </cfRule>
  </conditionalFormatting>
  <conditionalFormatting sqref="Q422:R422 R423:R425">
    <cfRule type="cellIs" dxfId="6352" priority="1421" operator="lessThan">
      <formula>0</formula>
    </cfRule>
  </conditionalFormatting>
  <conditionalFormatting sqref="B416">
    <cfRule type="cellIs" dxfId="6351" priority="1422" operator="lessThan">
      <formula>0</formula>
    </cfRule>
  </conditionalFormatting>
  <conditionalFormatting sqref="Q423:Q425">
    <cfRule type="cellIs" dxfId="6350" priority="1419" operator="lessThan">
      <formula>0</formula>
    </cfRule>
  </conditionalFormatting>
  <conditionalFormatting sqref="Q422">
    <cfRule type="cellIs" dxfId="6349" priority="1420" operator="lessThan">
      <formula>0</formula>
    </cfRule>
  </conditionalFormatting>
  <conditionalFormatting sqref="R426">
    <cfRule type="cellIs" dxfId="6348" priority="1417" operator="lessThan">
      <formula>0</formula>
    </cfRule>
  </conditionalFormatting>
  <conditionalFormatting sqref="R427">
    <cfRule type="cellIs" dxfId="6347" priority="1418" operator="lessThan">
      <formula>0</formula>
    </cfRule>
  </conditionalFormatting>
  <conditionalFormatting sqref="B422">
    <cfRule type="cellIs" dxfId="6346" priority="1415" operator="lessThan">
      <formula>0</formula>
    </cfRule>
  </conditionalFormatting>
  <conditionalFormatting sqref="R426">
    <cfRule type="cellIs" dxfId="6345" priority="1416" operator="lessThan">
      <formula>0</formula>
    </cfRule>
  </conditionalFormatting>
  <conditionalFormatting sqref="B454:N454">
    <cfRule type="cellIs" dxfId="6344" priority="1166" operator="lessThan">
      <formula>0</formula>
    </cfRule>
  </conditionalFormatting>
  <conditionalFormatting sqref="B454:N454">
    <cfRule type="cellIs" dxfId="6343" priority="1167" operator="lessThan">
      <formula>0</formula>
    </cfRule>
  </conditionalFormatting>
  <conditionalFormatting sqref="C652:I652">
    <cfRule type="cellIs" dxfId="6342" priority="1433" operator="lessThan">
      <formula>0</formula>
    </cfRule>
  </conditionalFormatting>
  <conditionalFormatting sqref="C653:I653">
    <cfRule type="cellIs" dxfId="6341" priority="1432" operator="lessThan">
      <formula>0</formula>
    </cfRule>
  </conditionalFormatting>
  <conditionalFormatting sqref="C658:M658">
    <cfRule type="cellIs" dxfId="6340" priority="1431" operator="lessThan">
      <formula>0</formula>
    </cfRule>
  </conditionalFormatting>
  <conditionalFormatting sqref="B647:N647">
    <cfRule type="cellIs" dxfId="6339" priority="1430" operator="lessThan">
      <formula>0</formula>
    </cfRule>
  </conditionalFormatting>
  <conditionalFormatting sqref="Q650">
    <cfRule type="cellIs" dxfId="6338" priority="1429" operator="lessThan">
      <formula>0</formula>
    </cfRule>
  </conditionalFormatting>
  <conditionalFormatting sqref="Q417:Q419">
    <cfRule type="cellIs" dxfId="6337" priority="1426" operator="lessThan">
      <formula>0</formula>
    </cfRule>
  </conditionalFormatting>
  <conditionalFormatting sqref="R420">
    <cfRule type="cellIs" dxfId="6336" priority="1423" operator="lessThan">
      <formula>0</formula>
    </cfRule>
  </conditionalFormatting>
  <conditionalFormatting sqref="R421">
    <cfRule type="cellIs" dxfId="6335" priority="1425" operator="lessThan">
      <formula>0</formula>
    </cfRule>
  </conditionalFormatting>
  <conditionalFormatting sqref="Q416:R416 R417:R419">
    <cfRule type="cellIs" dxfId="6334" priority="1428" operator="lessThan">
      <formula>0</formula>
    </cfRule>
  </conditionalFormatting>
  <conditionalFormatting sqref="Q416">
    <cfRule type="cellIs" dxfId="6333" priority="1427" operator="lessThan">
      <formula>0</formula>
    </cfRule>
  </conditionalFormatting>
  <conditionalFormatting sqref="R420">
    <cfRule type="cellIs" dxfId="6332" priority="1424" operator="lessThan">
      <formula>0</formula>
    </cfRule>
  </conditionalFormatting>
  <conditionalFormatting sqref="B454:N454">
    <cfRule type="cellIs" dxfId="6331" priority="1165" operator="lessThan">
      <formula>0</formula>
    </cfRule>
  </conditionalFormatting>
  <conditionalFormatting sqref="B454:N454">
    <cfRule type="cellIs" dxfId="6330" priority="1164" operator="lessThan">
      <formula>0</formula>
    </cfRule>
  </conditionalFormatting>
  <conditionalFormatting sqref="B454:N454">
    <cfRule type="cellIs" dxfId="6329" priority="1163" operator="lessThan">
      <formula>0</formula>
    </cfRule>
  </conditionalFormatting>
  <conditionalFormatting sqref="B454:N454">
    <cfRule type="cellIs" dxfId="6328" priority="1161" operator="lessThan">
      <formula>0</formula>
    </cfRule>
  </conditionalFormatting>
  <conditionalFormatting sqref="B454:N454">
    <cfRule type="cellIs" dxfId="6327" priority="1162" operator="lessThan">
      <formula>0</formula>
    </cfRule>
  </conditionalFormatting>
  <conditionalFormatting sqref="N457">
    <cfRule type="cellIs" dxfId="6326" priority="1159" operator="lessThan">
      <formula>0</formula>
    </cfRule>
  </conditionalFormatting>
  <conditionalFormatting sqref="B454:N454">
    <cfRule type="cellIs" dxfId="6325" priority="1160" operator="lessThan">
      <formula>0</formula>
    </cfRule>
  </conditionalFormatting>
  <conditionalFormatting sqref="N458">
    <cfRule type="cellIs" dxfId="6324" priority="1158" operator="lessThan">
      <formula>0</formula>
    </cfRule>
  </conditionalFormatting>
  <conditionalFormatting sqref="Q530">
    <cfRule type="cellIs" dxfId="6323" priority="880" operator="lessThan">
      <formula>0</formula>
    </cfRule>
  </conditionalFormatting>
  <conditionalFormatting sqref="N458">
    <cfRule type="cellIs" dxfId="6322" priority="1157" operator="lessThan">
      <formula>0</formula>
    </cfRule>
  </conditionalFormatting>
  <conditionalFormatting sqref="D461:N464">
    <cfRule type="cellIs" dxfId="6321" priority="1154" operator="lessThan">
      <formula>0</formula>
    </cfRule>
  </conditionalFormatting>
  <conditionalFormatting sqref="Q538">
    <cfRule type="cellIs" dxfId="6320" priority="877" operator="lessThan">
      <formula>0</formula>
    </cfRule>
  </conditionalFormatting>
  <conditionalFormatting sqref="B461:B464">
    <cfRule type="cellIs" dxfId="6319" priority="1151" operator="lessThan">
      <formula>0</formula>
    </cfRule>
  </conditionalFormatting>
  <conditionalFormatting sqref="Q553">
    <cfRule type="cellIs" dxfId="6318" priority="874" operator="lessThan">
      <formula>0</formula>
    </cfRule>
  </conditionalFormatting>
  <conditionalFormatting sqref="B512">
    <cfRule type="cellIs" dxfId="6317" priority="1148" operator="lessThan">
      <formula>0</formula>
    </cfRule>
  </conditionalFormatting>
  <conditionalFormatting sqref="C512">
    <cfRule type="cellIs" dxfId="6316" priority="1145" operator="lessThan">
      <formula>0</formula>
    </cfRule>
  </conditionalFormatting>
  <conditionalFormatting sqref="Q561">
    <cfRule type="cellIs" dxfId="6315" priority="871" operator="lessThan">
      <formula>0</formula>
    </cfRule>
  </conditionalFormatting>
  <conditionalFormatting sqref="Q590">
    <cfRule type="cellIs" dxfId="6314" priority="868" operator="lessThan">
      <formula>0</formula>
    </cfRule>
  </conditionalFormatting>
  <conditionalFormatting sqref="N365">
    <cfRule type="cellIs" dxfId="6313" priority="1414" operator="lessThan">
      <formula>0</formula>
    </cfRule>
  </conditionalFormatting>
  <conditionalFormatting sqref="N371">
    <cfRule type="cellIs" dxfId="6312" priority="1413" operator="lessThan">
      <formula>0</formula>
    </cfRule>
  </conditionalFormatting>
  <conditionalFormatting sqref="N377">
    <cfRule type="cellIs" dxfId="6311" priority="1412" operator="lessThan">
      <formula>0</formula>
    </cfRule>
  </conditionalFormatting>
  <conditionalFormatting sqref="N359">
    <cfRule type="cellIs" dxfId="6310" priority="1411" operator="lessThan">
      <formula>0</formula>
    </cfRule>
  </conditionalFormatting>
  <conditionalFormatting sqref="B376">
    <cfRule type="cellIs" dxfId="6309" priority="1395" operator="lessThan">
      <formula>0</formula>
    </cfRule>
  </conditionalFormatting>
  <conditionalFormatting sqref="B588">
    <cfRule type="cellIs" dxfId="6308" priority="1405" operator="lessThan">
      <formula>0</formula>
    </cfRule>
  </conditionalFormatting>
  <conditionalFormatting sqref="B371:B372">
    <cfRule type="cellIs" dxfId="6307" priority="1400" operator="lessThan">
      <formula>0</formula>
    </cfRule>
  </conditionalFormatting>
  <conditionalFormatting sqref="B377:B378">
    <cfRule type="cellIs" dxfId="6306" priority="1397" operator="lessThan">
      <formula>0</formula>
    </cfRule>
  </conditionalFormatting>
  <conditionalFormatting sqref="C351:M354">
    <cfRule type="cellIs" dxfId="6305" priority="1410" operator="lessThan">
      <formula>0</formula>
    </cfRule>
  </conditionalFormatting>
  <conditionalFormatting sqref="B428">
    <cfRule type="cellIs" dxfId="6304" priority="1409" operator="lessThan">
      <formula>0</formula>
    </cfRule>
  </conditionalFormatting>
  <conditionalFormatting sqref="B428">
    <cfRule type="cellIs" dxfId="6303" priority="1408" operator="lessThan">
      <formula>0</formula>
    </cfRule>
  </conditionalFormatting>
  <conditionalFormatting sqref="B391 B397 B381:B385 B375:B379 B369:B373 B363:B367 B357:B361 B351:B355">
    <cfRule type="cellIs" dxfId="6302" priority="1407" operator="lessThan">
      <formula>0</formula>
    </cfRule>
  </conditionalFormatting>
  <conditionalFormatting sqref="B359:B360">
    <cfRule type="cellIs" dxfId="6301" priority="1403" operator="lessThan">
      <formula>0</formula>
    </cfRule>
  </conditionalFormatting>
  <conditionalFormatting sqref="B357">
    <cfRule type="cellIs" dxfId="6300" priority="1402" operator="lessThan">
      <formula>0</formula>
    </cfRule>
  </conditionalFormatting>
  <conditionalFormatting sqref="B585:B587">
    <cfRule type="cellIs" dxfId="6299" priority="1406" operator="lessThan">
      <formula>0</formula>
    </cfRule>
  </conditionalFormatting>
  <conditionalFormatting sqref="B584">
    <cfRule type="cellIs" dxfId="6298" priority="1404" operator="lessThan">
      <formula>0</formula>
    </cfRule>
  </conditionalFormatting>
  <conditionalFormatting sqref="B397">
    <cfRule type="cellIs" dxfId="6297" priority="1391" operator="lessThan">
      <formula>0</formula>
    </cfRule>
  </conditionalFormatting>
  <conditionalFormatting sqref="B358">
    <cfRule type="cellIs" dxfId="6296" priority="1401" operator="lessThan">
      <formula>0</formula>
    </cfRule>
  </conditionalFormatting>
  <conditionalFormatting sqref="B369">
    <cfRule type="cellIs" dxfId="6295" priority="1399" operator="lessThan">
      <formula>0</formula>
    </cfRule>
  </conditionalFormatting>
  <conditionalFormatting sqref="B370">
    <cfRule type="cellIs" dxfId="6294" priority="1398" operator="lessThan">
      <formula>0</formula>
    </cfRule>
  </conditionalFormatting>
  <conditionalFormatting sqref="B375">
    <cfRule type="cellIs" dxfId="6293" priority="1396" operator="lessThan">
      <formula>0</formula>
    </cfRule>
  </conditionalFormatting>
  <conditionalFormatting sqref="B383:B384">
    <cfRule type="cellIs" dxfId="6292" priority="1394" operator="lessThan">
      <formula>0</formula>
    </cfRule>
  </conditionalFormatting>
  <conditionalFormatting sqref="B381">
    <cfRule type="cellIs" dxfId="6291" priority="1393" operator="lessThan">
      <formula>0</formula>
    </cfRule>
  </conditionalFormatting>
  <conditionalFormatting sqref="B382">
    <cfRule type="cellIs" dxfId="6290" priority="1392" operator="lessThan">
      <formula>0</formula>
    </cfRule>
  </conditionalFormatting>
  <conditionalFormatting sqref="B391">
    <cfRule type="cellIs" dxfId="6289" priority="1390" operator="lessThan">
      <formula>0</formula>
    </cfRule>
  </conditionalFormatting>
  <conditionalFormatting sqref="B385">
    <cfRule type="cellIs" dxfId="6288" priority="1389" operator="lessThan">
      <formula>0</formula>
    </cfRule>
  </conditionalFormatting>
  <conditionalFormatting sqref="B379">
    <cfRule type="cellIs" dxfId="6287" priority="1388" operator="lessThan">
      <formula>0</formula>
    </cfRule>
  </conditionalFormatting>
  <conditionalFormatting sqref="B373">
    <cfRule type="cellIs" dxfId="6286" priority="1387" operator="lessThan">
      <formula>0</formula>
    </cfRule>
  </conditionalFormatting>
  <conditionalFormatting sqref="B361">
    <cfRule type="cellIs" dxfId="6285" priority="1386" operator="lessThan">
      <formula>0</formula>
    </cfRule>
  </conditionalFormatting>
  <conditionalFormatting sqref="B621:B624">
    <cfRule type="cellIs" dxfId="6284" priority="1381" operator="lessThan">
      <formula>0</formula>
    </cfRule>
  </conditionalFormatting>
  <conditionalFormatting sqref="B616:B619">
    <cfRule type="cellIs" dxfId="6283" priority="1384" operator="lessThan">
      <formula>0</formula>
    </cfRule>
  </conditionalFormatting>
  <conditionalFormatting sqref="B617">
    <cfRule type="cellIs" dxfId="6282" priority="1383" operator="lessThan">
      <formula>0</formula>
    </cfRule>
  </conditionalFormatting>
  <conditionalFormatting sqref="B618:B619">
    <cfRule type="cellIs" dxfId="6281" priority="1385" operator="lessThan">
      <formula>0</formula>
    </cfRule>
  </conditionalFormatting>
  <conditionalFormatting sqref="B628:B629">
    <cfRule type="cellIs" dxfId="6280" priority="1379" operator="lessThan">
      <formula>0</formula>
    </cfRule>
  </conditionalFormatting>
  <conditionalFormatting sqref="B622">
    <cfRule type="cellIs" dxfId="6279" priority="1380" operator="lessThan">
      <formula>0</formula>
    </cfRule>
  </conditionalFormatting>
  <conditionalFormatting sqref="B623:B624">
    <cfRule type="cellIs" dxfId="6278" priority="1382" operator="lessThan">
      <formula>0</formula>
    </cfRule>
  </conditionalFormatting>
  <conditionalFormatting sqref="B626:B629">
    <cfRule type="cellIs" dxfId="6277" priority="1378" operator="lessThan">
      <formula>0</formula>
    </cfRule>
  </conditionalFormatting>
  <conditionalFormatting sqref="B627">
    <cfRule type="cellIs" dxfId="6276" priority="1377" operator="lessThan">
      <formula>0</formula>
    </cfRule>
  </conditionalFormatting>
  <conditionalFormatting sqref="B365:B366">
    <cfRule type="cellIs" dxfId="6275" priority="1372" operator="lessThan">
      <formula>0</formula>
    </cfRule>
  </conditionalFormatting>
  <conditionalFormatting sqref="B355">
    <cfRule type="cellIs" dxfId="6274" priority="1373" operator="lessThan">
      <formula>0</formula>
    </cfRule>
  </conditionalFormatting>
  <conditionalFormatting sqref="B393:N393">
    <cfRule type="cellIs" dxfId="6273" priority="1327" operator="lessThan">
      <formula>0</formula>
    </cfRule>
  </conditionalFormatting>
  <conditionalFormatting sqref="B387:N387">
    <cfRule type="cellIs" dxfId="6272" priority="1338" operator="lessThan">
      <formula>0</formula>
    </cfRule>
  </conditionalFormatting>
  <conditionalFormatting sqref="B387:N387">
    <cfRule type="cellIs" dxfId="6271" priority="1337" operator="lessThan">
      <formula>0</formula>
    </cfRule>
  </conditionalFormatting>
  <conditionalFormatting sqref="B353:B354">
    <cfRule type="cellIs" dxfId="6270" priority="1376" operator="lessThan">
      <formula>0</formula>
    </cfRule>
  </conditionalFormatting>
  <conditionalFormatting sqref="B351">
    <cfRule type="cellIs" dxfId="6269" priority="1375" operator="lessThan">
      <formula>0</formula>
    </cfRule>
  </conditionalFormatting>
  <conditionalFormatting sqref="B352">
    <cfRule type="cellIs" dxfId="6268" priority="1374" operator="lessThan">
      <formula>0</formula>
    </cfRule>
  </conditionalFormatting>
  <conditionalFormatting sqref="B363">
    <cfRule type="cellIs" dxfId="6267" priority="1371" operator="lessThan">
      <formula>0</formula>
    </cfRule>
  </conditionalFormatting>
  <conditionalFormatting sqref="B364">
    <cfRule type="cellIs" dxfId="6266" priority="1370" operator="lessThan">
      <formula>0</formula>
    </cfRule>
  </conditionalFormatting>
  <conditionalFormatting sqref="B367">
    <cfRule type="cellIs" dxfId="6265" priority="1369" operator="lessThan">
      <formula>0</formula>
    </cfRule>
  </conditionalFormatting>
  <conditionalFormatting sqref="B593:B596">
    <cfRule type="cellIs" dxfId="6264" priority="1367" operator="lessThan">
      <formula>0</formula>
    </cfRule>
  </conditionalFormatting>
  <conditionalFormatting sqref="B594">
    <cfRule type="cellIs" dxfId="6263" priority="1366" operator="lessThan">
      <formula>0</formula>
    </cfRule>
  </conditionalFormatting>
  <conditionalFormatting sqref="B595:B596">
    <cfRule type="cellIs" dxfId="6262" priority="1368" operator="lessThan">
      <formula>0</formula>
    </cfRule>
  </conditionalFormatting>
  <conditionalFormatting sqref="B603">
    <cfRule type="cellIs" dxfId="6261" priority="1361" operator="lessThan">
      <formula>0</formula>
    </cfRule>
  </conditionalFormatting>
  <conditionalFormatting sqref="B603">
    <cfRule type="cellIs" dxfId="6260" priority="1362" operator="lessThan">
      <formula>0</formula>
    </cfRule>
  </conditionalFormatting>
  <conditionalFormatting sqref="B599:B602">
    <cfRule type="cellIs" dxfId="6259" priority="1364" operator="lessThan">
      <formula>0</formula>
    </cfRule>
  </conditionalFormatting>
  <conditionalFormatting sqref="B600">
    <cfRule type="cellIs" dxfId="6258" priority="1363" operator="lessThan">
      <formula>0</formula>
    </cfRule>
  </conditionalFormatting>
  <conditionalFormatting sqref="B601:B602">
    <cfRule type="cellIs" dxfId="6257" priority="1365" operator="lessThan">
      <formula>0</formula>
    </cfRule>
  </conditionalFormatting>
  <conditionalFormatting sqref="N390">
    <cfRule type="cellIs" dxfId="6256" priority="1332" operator="lessThan">
      <formula>0</formula>
    </cfRule>
  </conditionalFormatting>
  <conditionalFormatting sqref="B393:N393">
    <cfRule type="cellIs" dxfId="6255" priority="1330" operator="lessThan">
      <formula>0</formula>
    </cfRule>
  </conditionalFormatting>
  <conditionalFormatting sqref="B571:B573">
    <cfRule type="cellIs" dxfId="6254" priority="1360" operator="lessThan">
      <formula>0</formula>
    </cfRule>
  </conditionalFormatting>
  <conditionalFormatting sqref="B574">
    <cfRule type="cellIs" dxfId="6253" priority="1359" operator="lessThan">
      <formula>0</formula>
    </cfRule>
  </conditionalFormatting>
  <conditionalFormatting sqref="B570">
    <cfRule type="cellIs" dxfId="6252" priority="1358" operator="lessThan">
      <formula>0</formula>
    </cfRule>
  </conditionalFormatting>
  <conditionalFormatting sqref="B607:B608">
    <cfRule type="cellIs" dxfId="6251" priority="1357" operator="lessThan">
      <formula>0</formula>
    </cfRule>
  </conditionalFormatting>
  <conditionalFormatting sqref="B605:B608">
    <cfRule type="cellIs" dxfId="6250" priority="1356" operator="lessThan">
      <formula>0</formula>
    </cfRule>
  </conditionalFormatting>
  <conditionalFormatting sqref="B589">
    <cfRule type="cellIs" dxfId="6249" priority="1082" operator="lessThan">
      <formula>0</formula>
    </cfRule>
  </conditionalFormatting>
  <conditionalFormatting sqref="B613:B614">
    <cfRule type="cellIs" dxfId="6248" priority="1354" operator="lessThan">
      <formula>0</formula>
    </cfRule>
  </conditionalFormatting>
  <conditionalFormatting sqref="B606">
    <cfRule type="cellIs" dxfId="6247" priority="1355" operator="lessThan">
      <formula>0</formula>
    </cfRule>
  </conditionalFormatting>
  <conditionalFormatting sqref="B611:B614">
    <cfRule type="cellIs" dxfId="6246" priority="1353" operator="lessThan">
      <formula>0</formula>
    </cfRule>
  </conditionalFormatting>
  <conditionalFormatting sqref="O616:O619">
    <cfRule type="cellIs" dxfId="6245" priority="830" operator="lessThan">
      <formula>0</formula>
    </cfRule>
  </conditionalFormatting>
  <conditionalFormatting sqref="O599 O601:O602">
    <cfRule type="cellIs" dxfId="6244" priority="832" operator="lessThan">
      <formula>0</formula>
    </cfRule>
  </conditionalFormatting>
  <conditionalFormatting sqref="B612">
    <cfRule type="cellIs" dxfId="6243" priority="1352" operator="lessThan">
      <formula>0</formula>
    </cfRule>
  </conditionalFormatting>
  <conditionalFormatting sqref="D589">
    <cfRule type="cellIs" dxfId="6242" priority="1076" operator="lessThan">
      <formula>0</formula>
    </cfRule>
  </conditionalFormatting>
  <conditionalFormatting sqref="O605:O607">
    <cfRule type="cellIs" dxfId="6241" priority="824" operator="lessThan">
      <formula>0</formula>
    </cfRule>
  </conditionalFormatting>
  <conditionalFormatting sqref="O626:O629">
    <cfRule type="cellIs" dxfId="6240" priority="826" operator="lessThan">
      <formula>0</formula>
    </cfRule>
  </conditionalFormatting>
  <conditionalFormatting sqref="B650 B655:B657 B663 B665:B668 B642:B645 B670">
    <cfRule type="cellIs" dxfId="6239" priority="1351" operator="lessThan">
      <formula>0</formula>
    </cfRule>
  </conditionalFormatting>
  <conditionalFormatting sqref="N378">
    <cfRule type="cellIs" dxfId="6238" priority="1342" operator="lessThan">
      <formula>0</formula>
    </cfRule>
  </conditionalFormatting>
  <conditionalFormatting sqref="N372">
    <cfRule type="cellIs" dxfId="6237" priority="1343" operator="lessThan">
      <formula>0</formula>
    </cfRule>
  </conditionalFormatting>
  <conditionalFormatting sqref="B387:N387">
    <cfRule type="cellIs" dxfId="6236" priority="1340" operator="lessThan">
      <formula>0</formula>
    </cfRule>
  </conditionalFormatting>
  <conditionalFormatting sqref="N384">
    <cfRule type="cellIs" dxfId="6235" priority="1341" operator="lessThan">
      <formula>0</formula>
    </cfRule>
  </conditionalFormatting>
  <conditionalFormatting sqref="B387:N387">
    <cfRule type="cellIs" dxfId="6234" priority="1339" operator="lessThan">
      <formula>0</formula>
    </cfRule>
  </conditionalFormatting>
  <conditionalFormatting sqref="B387:N387">
    <cfRule type="cellIs" dxfId="6233" priority="1336" operator="lessThan">
      <formula>0</formula>
    </cfRule>
  </conditionalFormatting>
  <conditionalFormatting sqref="B652">
    <cfRule type="cellIs" dxfId="6232" priority="1350" operator="lessThan">
      <formula>0</formula>
    </cfRule>
  </conditionalFormatting>
  <conditionalFormatting sqref="B653">
    <cfRule type="cellIs" dxfId="6231" priority="1349" operator="lessThan">
      <formula>0</formula>
    </cfRule>
  </conditionalFormatting>
  <conditionalFormatting sqref="B658">
    <cfRule type="cellIs" dxfId="6230" priority="1348" operator="lessThan">
      <formula>0</formula>
    </cfRule>
  </conditionalFormatting>
  <conditionalFormatting sqref="O365">
    <cfRule type="cellIs" dxfId="6229" priority="818" operator="lessThan">
      <formula>0</formula>
    </cfRule>
  </conditionalFormatting>
  <conditionalFormatting sqref="O371">
    <cfRule type="cellIs" dxfId="6228" priority="817" operator="lessThan">
      <formula>0</formula>
    </cfRule>
  </conditionalFormatting>
  <conditionalFormatting sqref="G589">
    <cfRule type="cellIs" dxfId="6227" priority="1067" operator="lessThan">
      <formula>0</formula>
    </cfRule>
  </conditionalFormatting>
  <conditionalFormatting sqref="H589">
    <cfRule type="cellIs" dxfId="6226" priority="1064" operator="lessThan">
      <formula>0</formula>
    </cfRule>
  </conditionalFormatting>
  <conditionalFormatting sqref="B351:B354">
    <cfRule type="cellIs" dxfId="6225" priority="1346" operator="lessThan">
      <formula>0</formula>
    </cfRule>
  </conditionalFormatting>
  <conditionalFormatting sqref="N360">
    <cfRule type="cellIs" dxfId="6224" priority="1345" operator="lessThan">
      <formula>0</formula>
    </cfRule>
  </conditionalFormatting>
  <conditionalFormatting sqref="N366">
    <cfRule type="cellIs" dxfId="6223" priority="1344" operator="lessThan">
      <formula>0</formula>
    </cfRule>
  </conditionalFormatting>
  <conditionalFormatting sqref="B387:N387">
    <cfRule type="cellIs" dxfId="6222" priority="1335" operator="lessThan">
      <formula>0</formula>
    </cfRule>
  </conditionalFormatting>
  <conditionalFormatting sqref="B387:N387">
    <cfRule type="cellIs" dxfId="6221" priority="1334" operator="lessThan">
      <formula>0</formula>
    </cfRule>
  </conditionalFormatting>
  <conditionalFormatting sqref="B387:N387">
    <cfRule type="cellIs" dxfId="6220" priority="1333" operator="lessThan">
      <formula>0</formula>
    </cfRule>
  </conditionalFormatting>
  <conditionalFormatting sqref="B393:N393">
    <cfRule type="cellIs" dxfId="6219" priority="1328" operator="lessThan">
      <formula>0</formula>
    </cfRule>
  </conditionalFormatting>
  <conditionalFormatting sqref="B393:N393">
    <cfRule type="cellIs" dxfId="6218" priority="1331" operator="lessThan">
      <formula>0</formula>
    </cfRule>
  </conditionalFormatting>
  <conditionalFormatting sqref="B393:N393">
    <cfRule type="cellIs" dxfId="6217" priority="1326" operator="lessThan">
      <formula>0</formula>
    </cfRule>
  </conditionalFormatting>
  <conditionalFormatting sqref="B393:N393">
    <cfRule type="cellIs" dxfId="6216" priority="1329" operator="lessThan">
      <formula>0</formula>
    </cfRule>
  </conditionalFormatting>
  <conditionalFormatting sqref="B393:N393">
    <cfRule type="cellIs" dxfId="6215" priority="1324" operator="lessThan">
      <formula>0</formula>
    </cfRule>
  </conditionalFormatting>
  <conditionalFormatting sqref="B393:N393">
    <cfRule type="cellIs" dxfId="6214" priority="1325" operator="lessThan">
      <formula>0</formula>
    </cfRule>
  </conditionalFormatting>
  <conditionalFormatting sqref="B399:N399">
    <cfRule type="cellIs" dxfId="6213" priority="1322" operator="lessThan">
      <formula>0</formula>
    </cfRule>
  </conditionalFormatting>
  <conditionalFormatting sqref="N396">
    <cfRule type="cellIs" dxfId="6212" priority="1323" operator="lessThan">
      <formula>0</formula>
    </cfRule>
  </conditionalFormatting>
  <conditionalFormatting sqref="B399:N399">
    <cfRule type="cellIs" dxfId="6211" priority="1321" operator="lessThan">
      <formula>0</formula>
    </cfRule>
  </conditionalFormatting>
  <conditionalFormatting sqref="B399:N399">
    <cfRule type="cellIs" dxfId="6210" priority="1320" operator="lessThan">
      <formula>0</formula>
    </cfRule>
  </conditionalFormatting>
  <conditionalFormatting sqref="B399:N399">
    <cfRule type="cellIs" dxfId="6209" priority="1319" operator="lessThan">
      <formula>0</formula>
    </cfRule>
  </conditionalFormatting>
  <conditionalFormatting sqref="B399:N399">
    <cfRule type="cellIs" dxfId="6208" priority="1318" operator="lessThan">
      <formula>0</formula>
    </cfRule>
  </conditionalFormatting>
  <conditionalFormatting sqref="B399:N399">
    <cfRule type="cellIs" dxfId="6207" priority="1317" operator="lessThan">
      <formula>0</formula>
    </cfRule>
  </conditionalFormatting>
  <conditionalFormatting sqref="B399:N399">
    <cfRule type="cellIs" dxfId="6206" priority="1316" operator="lessThan">
      <formula>0</formula>
    </cfRule>
  </conditionalFormatting>
  <conditionalFormatting sqref="B399:N399">
    <cfRule type="cellIs" dxfId="6205" priority="1315" operator="lessThan">
      <formula>0</formula>
    </cfRule>
  </conditionalFormatting>
  <conditionalFormatting sqref="N402">
    <cfRule type="cellIs" dxfId="6204" priority="1314" operator="lessThan">
      <formula>0</formula>
    </cfRule>
  </conditionalFormatting>
  <conditionalFormatting sqref="N355">
    <cfRule type="cellIs" dxfId="6203" priority="1313" operator="lessThan">
      <formula>0</formula>
    </cfRule>
  </conditionalFormatting>
  <conditionalFormatting sqref="N361">
    <cfRule type="cellIs" dxfId="6202" priority="1312" operator="lessThan">
      <formula>0</formula>
    </cfRule>
  </conditionalFormatting>
  <conditionalFormatting sqref="N361">
    <cfRule type="cellIs" dxfId="6201" priority="1311" operator="lessThan">
      <formula>0</formula>
    </cfRule>
  </conditionalFormatting>
  <conditionalFormatting sqref="N367">
    <cfRule type="cellIs" dxfId="6200" priority="1310" operator="lessThan">
      <formula>0</formula>
    </cfRule>
  </conditionalFormatting>
  <conditionalFormatting sqref="N367">
    <cfRule type="cellIs" dxfId="6199" priority="1309" operator="lessThan">
      <formula>0</formula>
    </cfRule>
  </conditionalFormatting>
  <conditionalFormatting sqref="N373">
    <cfRule type="cellIs" dxfId="6198" priority="1308" operator="lessThan">
      <formula>0</formula>
    </cfRule>
  </conditionalFormatting>
  <conditionalFormatting sqref="N373">
    <cfRule type="cellIs" dxfId="6197" priority="1307" operator="lessThan">
      <formula>0</formula>
    </cfRule>
  </conditionalFormatting>
  <conditionalFormatting sqref="N379">
    <cfRule type="cellIs" dxfId="6196" priority="1306" operator="lessThan">
      <formula>0</formula>
    </cfRule>
  </conditionalFormatting>
  <conditionalFormatting sqref="N379">
    <cfRule type="cellIs" dxfId="6195" priority="1305" operator="lessThan">
      <formula>0</formula>
    </cfRule>
  </conditionalFormatting>
  <conditionalFormatting sqref="N385">
    <cfRule type="cellIs" dxfId="6194" priority="1304" operator="lessThan">
      <formula>0</formula>
    </cfRule>
  </conditionalFormatting>
  <conditionalFormatting sqref="N385">
    <cfRule type="cellIs" dxfId="6193" priority="1303" operator="lessThan">
      <formula>0</formula>
    </cfRule>
  </conditionalFormatting>
  <conditionalFormatting sqref="N391">
    <cfRule type="cellIs" dxfId="6192" priority="1302" operator="lessThan">
      <formula>0</formula>
    </cfRule>
  </conditionalFormatting>
  <conditionalFormatting sqref="N391">
    <cfRule type="cellIs" dxfId="6191" priority="1301" operator="lessThan">
      <formula>0</formula>
    </cfRule>
  </conditionalFormatting>
  <conditionalFormatting sqref="N397">
    <cfRule type="cellIs" dxfId="6190" priority="1300" operator="lessThan">
      <formula>0</formula>
    </cfRule>
  </conditionalFormatting>
  <conditionalFormatting sqref="N397">
    <cfRule type="cellIs" dxfId="6189" priority="1299" operator="lessThan">
      <formula>0</formula>
    </cfRule>
  </conditionalFormatting>
  <conditionalFormatting sqref="C409:M409">
    <cfRule type="cellIs" dxfId="6188" priority="1298" operator="lessThan">
      <formula>0</formula>
    </cfRule>
  </conditionalFormatting>
  <conditionalFormatting sqref="C409:M409">
    <cfRule type="cellIs" dxfId="6187" priority="1297" operator="lessThan">
      <formula>0</formula>
    </cfRule>
  </conditionalFormatting>
  <conditionalFormatting sqref="H409">
    <cfRule type="cellIs" dxfId="6186" priority="1296" operator="lessThan">
      <formula>0</formula>
    </cfRule>
  </conditionalFormatting>
  <conditionalFormatting sqref="B409">
    <cfRule type="cellIs" dxfId="6185" priority="1295" operator="lessThan">
      <formula>0</formula>
    </cfRule>
  </conditionalFormatting>
  <conditionalFormatting sqref="B409">
    <cfRule type="cellIs" dxfId="6184" priority="1294" operator="lessThan">
      <formula>0</formula>
    </cfRule>
  </conditionalFormatting>
  <conditionalFormatting sqref="B405:N405">
    <cfRule type="cellIs" dxfId="6183" priority="1293" operator="lessThan">
      <formula>0</formula>
    </cfRule>
  </conditionalFormatting>
  <conditionalFormatting sqref="B405:N405">
    <cfRule type="cellIs" dxfId="6182" priority="1292" operator="lessThan">
      <formula>0</formula>
    </cfRule>
  </conditionalFormatting>
  <conditionalFormatting sqref="B405:N405">
    <cfRule type="cellIs" dxfId="6181" priority="1291" operator="lessThan">
      <formula>0</formula>
    </cfRule>
  </conditionalFormatting>
  <conditionalFormatting sqref="B405:N405">
    <cfRule type="cellIs" dxfId="6180" priority="1290" operator="lessThan">
      <formula>0</formula>
    </cfRule>
  </conditionalFormatting>
  <conditionalFormatting sqref="B405:N405">
    <cfRule type="cellIs" dxfId="6179" priority="1289" operator="lessThan">
      <formula>0</formula>
    </cfRule>
  </conditionalFormatting>
  <conditionalFormatting sqref="B405:N405">
    <cfRule type="cellIs" dxfId="6178" priority="1288" operator="lessThan">
      <formula>0</formula>
    </cfRule>
  </conditionalFormatting>
  <conditionalFormatting sqref="B405:N405">
    <cfRule type="cellIs" dxfId="6177" priority="1287" operator="lessThan">
      <formula>0</formula>
    </cfRule>
  </conditionalFormatting>
  <conditionalFormatting sqref="B405:N405">
    <cfRule type="cellIs" dxfId="6176" priority="1286" operator="lessThan">
      <formula>0</formula>
    </cfRule>
  </conditionalFormatting>
  <conditionalFormatting sqref="N408">
    <cfRule type="cellIs" dxfId="6175" priority="1285" operator="lessThan">
      <formula>0</formula>
    </cfRule>
  </conditionalFormatting>
  <conditionalFormatting sqref="N409">
    <cfRule type="cellIs" dxfId="6174" priority="1284" operator="lessThan">
      <formula>0</formula>
    </cfRule>
  </conditionalFormatting>
  <conditionalFormatting sqref="N409">
    <cfRule type="cellIs" dxfId="6173" priority="1283" operator="lessThan">
      <formula>0</formula>
    </cfRule>
  </conditionalFormatting>
  <conditionalFormatting sqref="C415:M415">
    <cfRule type="cellIs" dxfId="6172" priority="1282" operator="lessThan">
      <formula>0</formula>
    </cfRule>
  </conditionalFormatting>
  <conditionalFormatting sqref="C415:M415">
    <cfRule type="cellIs" dxfId="6171" priority="1281" operator="lessThan">
      <formula>0</formula>
    </cfRule>
  </conditionalFormatting>
  <conditionalFormatting sqref="H415">
    <cfRule type="cellIs" dxfId="6170" priority="1280" operator="lessThan">
      <formula>0</formula>
    </cfRule>
  </conditionalFormatting>
  <conditionalFormatting sqref="B415">
    <cfRule type="cellIs" dxfId="6169" priority="1279" operator="lessThan">
      <formula>0</formula>
    </cfRule>
  </conditionalFormatting>
  <conditionalFormatting sqref="B415">
    <cfRule type="cellIs" dxfId="6168" priority="1278" operator="lessThan">
      <formula>0</formula>
    </cfRule>
  </conditionalFormatting>
  <conditionalFormatting sqref="B411:N411">
    <cfRule type="cellIs" dxfId="6167" priority="1277" operator="lessThan">
      <formula>0</formula>
    </cfRule>
  </conditionalFormatting>
  <conditionalFormatting sqref="B411:N411">
    <cfRule type="cellIs" dxfId="6166" priority="1276" operator="lessThan">
      <formula>0</formula>
    </cfRule>
  </conditionalFormatting>
  <conditionalFormatting sqref="B411:N411">
    <cfRule type="cellIs" dxfId="6165" priority="1275" operator="lessThan">
      <formula>0</formula>
    </cfRule>
  </conditionalFormatting>
  <conditionalFormatting sqref="B411:N411">
    <cfRule type="cellIs" dxfId="6164" priority="1274" operator="lessThan">
      <formula>0</formula>
    </cfRule>
  </conditionalFormatting>
  <conditionalFormatting sqref="B411:N411">
    <cfRule type="cellIs" dxfId="6163" priority="1273" operator="lessThan">
      <formula>0</formula>
    </cfRule>
  </conditionalFormatting>
  <conditionalFormatting sqref="B411:N411">
    <cfRule type="cellIs" dxfId="6162" priority="1272" operator="lessThan">
      <formula>0</formula>
    </cfRule>
  </conditionalFormatting>
  <conditionalFormatting sqref="B411:N411">
    <cfRule type="cellIs" dxfId="6161" priority="1271" operator="lessThan">
      <formula>0</formula>
    </cfRule>
  </conditionalFormatting>
  <conditionalFormatting sqref="B411:N411">
    <cfRule type="cellIs" dxfId="6160" priority="1270" operator="lessThan">
      <formula>0</formula>
    </cfRule>
  </conditionalFormatting>
  <conditionalFormatting sqref="N414">
    <cfRule type="cellIs" dxfId="6159" priority="1269" operator="lessThan">
      <formula>0</formula>
    </cfRule>
  </conditionalFormatting>
  <conditionalFormatting sqref="N415">
    <cfRule type="cellIs" dxfId="6158" priority="1268" operator="lessThan">
      <formula>0</formula>
    </cfRule>
  </conditionalFormatting>
  <conditionalFormatting sqref="N415">
    <cfRule type="cellIs" dxfId="6157" priority="1267" operator="lessThan">
      <formula>0</formula>
    </cfRule>
  </conditionalFormatting>
  <conditionalFormatting sqref="C421:M421">
    <cfRule type="cellIs" dxfId="6156" priority="1266" operator="lessThan">
      <formula>0</formula>
    </cfRule>
  </conditionalFormatting>
  <conditionalFormatting sqref="C421:M421">
    <cfRule type="cellIs" dxfId="6155" priority="1265" operator="lessThan">
      <formula>0</formula>
    </cfRule>
  </conditionalFormatting>
  <conditionalFormatting sqref="H421">
    <cfRule type="cellIs" dxfId="6154" priority="1264" operator="lessThan">
      <formula>0</formula>
    </cfRule>
  </conditionalFormatting>
  <conditionalFormatting sqref="B421">
    <cfRule type="cellIs" dxfId="6153" priority="1263" operator="lessThan">
      <formula>0</formula>
    </cfRule>
  </conditionalFormatting>
  <conditionalFormatting sqref="B421">
    <cfRule type="cellIs" dxfId="6152" priority="1262" operator="lessThan">
      <formula>0</formula>
    </cfRule>
  </conditionalFormatting>
  <conditionalFormatting sqref="B417:N417">
    <cfRule type="cellIs" dxfId="6151" priority="1261" operator="lessThan">
      <formula>0</formula>
    </cfRule>
  </conditionalFormatting>
  <conditionalFormatting sqref="B417:N417">
    <cfRule type="cellIs" dxfId="6150" priority="1260" operator="lessThan">
      <formula>0</formula>
    </cfRule>
  </conditionalFormatting>
  <conditionalFormatting sqref="B417:N417">
    <cfRule type="cellIs" dxfId="6149" priority="1259" operator="lessThan">
      <formula>0</formula>
    </cfRule>
  </conditionalFormatting>
  <conditionalFormatting sqref="B417:N417">
    <cfRule type="cellIs" dxfId="6148" priority="1258" operator="lessThan">
      <formula>0</formula>
    </cfRule>
  </conditionalFormatting>
  <conditionalFormatting sqref="B417:N417">
    <cfRule type="cellIs" dxfId="6147" priority="1257" operator="lessThan">
      <formula>0</formula>
    </cfRule>
  </conditionalFormatting>
  <conditionalFormatting sqref="B417:N417">
    <cfRule type="cellIs" dxfId="6146" priority="1256" operator="lessThan">
      <formula>0</formula>
    </cfRule>
  </conditionalFormatting>
  <conditionalFormatting sqref="B417:N417">
    <cfRule type="cellIs" dxfId="6145" priority="1255" operator="lessThan">
      <formula>0</formula>
    </cfRule>
  </conditionalFormatting>
  <conditionalFormatting sqref="B417:N417">
    <cfRule type="cellIs" dxfId="6144" priority="1254" operator="lessThan">
      <formula>0</formula>
    </cfRule>
  </conditionalFormatting>
  <conditionalFormatting sqref="N420">
    <cfRule type="cellIs" dxfId="6143" priority="1253" operator="lessThan">
      <formula>0</formula>
    </cfRule>
  </conditionalFormatting>
  <conditionalFormatting sqref="N421">
    <cfRule type="cellIs" dxfId="6142" priority="1252" operator="lessThan">
      <formula>0</formula>
    </cfRule>
  </conditionalFormatting>
  <conditionalFormatting sqref="N421">
    <cfRule type="cellIs" dxfId="6141" priority="1251" operator="lessThan">
      <formula>0</formula>
    </cfRule>
  </conditionalFormatting>
  <conditionalFormatting sqref="C427:M427">
    <cfRule type="cellIs" dxfId="6140" priority="1250" operator="lessThan">
      <formula>0</formula>
    </cfRule>
  </conditionalFormatting>
  <conditionalFormatting sqref="C427:M427">
    <cfRule type="cellIs" dxfId="6139" priority="1249" operator="lessThan">
      <formula>0</formula>
    </cfRule>
  </conditionalFormatting>
  <conditionalFormatting sqref="H427">
    <cfRule type="cellIs" dxfId="6138" priority="1248" operator="lessThan">
      <formula>0</formula>
    </cfRule>
  </conditionalFormatting>
  <conditionalFormatting sqref="B427">
    <cfRule type="cellIs" dxfId="6137" priority="1247" operator="lessThan">
      <formula>0</formula>
    </cfRule>
  </conditionalFormatting>
  <conditionalFormatting sqref="B427">
    <cfRule type="cellIs" dxfId="6136" priority="1246" operator="lessThan">
      <formula>0</formula>
    </cfRule>
  </conditionalFormatting>
  <conditionalFormatting sqref="B423:N423">
    <cfRule type="cellIs" dxfId="6135" priority="1245" operator="lessThan">
      <formula>0</formula>
    </cfRule>
  </conditionalFormatting>
  <conditionalFormatting sqref="B423:N423">
    <cfRule type="cellIs" dxfId="6134" priority="1244" operator="lessThan">
      <formula>0</formula>
    </cfRule>
  </conditionalFormatting>
  <conditionalFormatting sqref="B423:N423">
    <cfRule type="cellIs" dxfId="6133" priority="1243" operator="lessThan">
      <formula>0</formula>
    </cfRule>
  </conditionalFormatting>
  <conditionalFormatting sqref="B423:N423">
    <cfRule type="cellIs" dxfId="6132" priority="1242" operator="lessThan">
      <formula>0</formula>
    </cfRule>
  </conditionalFormatting>
  <conditionalFormatting sqref="B423:N423">
    <cfRule type="cellIs" dxfId="6131" priority="1241" operator="lessThan">
      <formula>0</formula>
    </cfRule>
  </conditionalFormatting>
  <conditionalFormatting sqref="B423:N423">
    <cfRule type="cellIs" dxfId="6130" priority="1240" operator="lessThan">
      <formula>0</formula>
    </cfRule>
  </conditionalFormatting>
  <conditionalFormatting sqref="B423:N423">
    <cfRule type="cellIs" dxfId="6129" priority="1239" operator="lessThan">
      <formula>0</formula>
    </cfRule>
  </conditionalFormatting>
  <conditionalFormatting sqref="B423:N423">
    <cfRule type="cellIs" dxfId="6128" priority="1238" operator="lessThan">
      <formula>0</formula>
    </cfRule>
  </conditionalFormatting>
  <conditionalFormatting sqref="N426">
    <cfRule type="cellIs" dxfId="6127" priority="1237" operator="lessThan">
      <formula>0</formula>
    </cfRule>
  </conditionalFormatting>
  <conditionalFormatting sqref="C537:N537">
    <cfRule type="cellIs" dxfId="6126" priority="957" operator="lessThan">
      <formula>0</formula>
    </cfRule>
  </conditionalFormatting>
  <conditionalFormatting sqref="C568:N568">
    <cfRule type="cellIs" dxfId="6125" priority="954" operator="lessThan">
      <formula>0</formula>
    </cfRule>
  </conditionalFormatting>
  <conditionalFormatting sqref="I552:N552">
    <cfRule type="cellIs" dxfId="6124" priority="951" operator="lessThan">
      <formula>0</formula>
    </cfRule>
  </conditionalFormatting>
  <conditionalFormatting sqref="I560:N560">
    <cfRule type="cellIs" dxfId="6123" priority="948" operator="lessThan">
      <formula>0</formula>
    </cfRule>
  </conditionalFormatting>
  <conditionalFormatting sqref="B429:N429">
    <cfRule type="cellIs" dxfId="6122" priority="1225" operator="lessThan">
      <formula>0</formula>
    </cfRule>
  </conditionalFormatting>
  <conditionalFormatting sqref="B429:N429">
    <cfRule type="cellIs" dxfId="6121" priority="1224" operator="lessThan">
      <formula>0</formula>
    </cfRule>
  </conditionalFormatting>
  <conditionalFormatting sqref="B429:N429">
    <cfRule type="cellIs" dxfId="6120" priority="1223" operator="lessThan">
      <formula>0</formula>
    </cfRule>
  </conditionalFormatting>
  <conditionalFormatting sqref="B429:N429">
    <cfRule type="cellIs" dxfId="6119" priority="1222" operator="lessThan">
      <formula>0</formula>
    </cfRule>
  </conditionalFormatting>
  <conditionalFormatting sqref="N432">
    <cfRule type="cellIs" dxfId="6118" priority="1221" operator="lessThan">
      <formula>0</formula>
    </cfRule>
  </conditionalFormatting>
  <conditionalFormatting sqref="C439:M439">
    <cfRule type="cellIs" dxfId="6117" priority="1220" operator="lessThan">
      <formula>0</formula>
    </cfRule>
  </conditionalFormatting>
  <conditionalFormatting sqref="C439:M439">
    <cfRule type="cellIs" dxfId="6116" priority="1219" operator="lessThan">
      <formula>0</formula>
    </cfRule>
  </conditionalFormatting>
  <conditionalFormatting sqref="H439">
    <cfRule type="cellIs" dxfId="6115" priority="1218" operator="lessThan">
      <formula>0</formula>
    </cfRule>
  </conditionalFormatting>
  <conditionalFormatting sqref="B439">
    <cfRule type="cellIs" dxfId="6114" priority="1217" operator="lessThan">
      <formula>0</formula>
    </cfRule>
  </conditionalFormatting>
  <conditionalFormatting sqref="B439">
    <cfRule type="cellIs" dxfId="6113" priority="1216" operator="lessThan">
      <formula>0</formula>
    </cfRule>
  </conditionalFormatting>
  <conditionalFormatting sqref="B435:N435">
    <cfRule type="cellIs" dxfId="6112" priority="1215" operator="lessThan">
      <formula>0</formula>
    </cfRule>
  </conditionalFormatting>
  <conditionalFormatting sqref="B435:N435">
    <cfRule type="cellIs" dxfId="6111" priority="1214" operator="lessThan">
      <formula>0</formula>
    </cfRule>
  </conditionalFormatting>
  <conditionalFormatting sqref="C642:N645">
    <cfRule type="cellIs" dxfId="6110" priority="933" operator="lessThan">
      <formula>0</formula>
    </cfRule>
  </conditionalFormatting>
  <conditionalFormatting sqref="C597:N597">
    <cfRule type="cellIs" dxfId="6109" priority="932" operator="lessThan">
      <formula>0</formula>
    </cfRule>
  </conditionalFormatting>
  <conditionalFormatting sqref="C603:N603">
    <cfRule type="cellIs" dxfId="6108" priority="929" operator="lessThan">
      <formula>0</formula>
    </cfRule>
  </conditionalFormatting>
  <conditionalFormatting sqref="C603:N603">
    <cfRule type="cellIs" dxfId="6107" priority="928" operator="lessThan">
      <formula>0</formula>
    </cfRule>
  </conditionalFormatting>
  <conditionalFormatting sqref="C603:N603">
    <cfRule type="cellIs" dxfId="6106" priority="927" operator="lessThan">
      <formula>0</formula>
    </cfRule>
  </conditionalFormatting>
  <conditionalFormatting sqref="H445">
    <cfRule type="cellIs" dxfId="6105" priority="1202" operator="lessThan">
      <formula>0</formula>
    </cfRule>
  </conditionalFormatting>
  <conditionalFormatting sqref="B445">
    <cfRule type="cellIs" dxfId="6104" priority="1201" operator="lessThan">
      <formula>0</formula>
    </cfRule>
  </conditionalFormatting>
  <conditionalFormatting sqref="B445">
    <cfRule type="cellIs" dxfId="6103" priority="1200" operator="lessThan">
      <formula>0</formula>
    </cfRule>
  </conditionalFormatting>
  <conditionalFormatting sqref="B441:N441">
    <cfRule type="cellIs" dxfId="6102" priority="1199" operator="lessThan">
      <formula>0</formula>
    </cfRule>
  </conditionalFormatting>
  <conditionalFormatting sqref="B441:N441">
    <cfRule type="cellIs" dxfId="6101" priority="1198" operator="lessThan">
      <formula>0</formula>
    </cfRule>
  </conditionalFormatting>
  <conditionalFormatting sqref="B441:N441">
    <cfRule type="cellIs" dxfId="6100" priority="1197" operator="lessThan">
      <formula>0</formula>
    </cfRule>
  </conditionalFormatting>
  <conditionalFormatting sqref="B441:N441">
    <cfRule type="cellIs" dxfId="6099" priority="1196" operator="lessThan">
      <formula>0</formula>
    </cfRule>
  </conditionalFormatting>
  <conditionalFormatting sqref="B441:N441">
    <cfRule type="cellIs" dxfId="6098" priority="1195" operator="lessThan">
      <formula>0</formula>
    </cfRule>
  </conditionalFormatting>
  <conditionalFormatting sqref="B441:N441">
    <cfRule type="cellIs" dxfId="6097" priority="1194" operator="lessThan">
      <formula>0</formula>
    </cfRule>
  </conditionalFormatting>
  <conditionalFormatting sqref="B441:N441">
    <cfRule type="cellIs" dxfId="6096" priority="1193" operator="lessThan">
      <formula>0</formula>
    </cfRule>
  </conditionalFormatting>
  <conditionalFormatting sqref="B441:N441">
    <cfRule type="cellIs" dxfId="6095" priority="1192" operator="lessThan">
      <formula>0</formula>
    </cfRule>
  </conditionalFormatting>
  <conditionalFormatting sqref="N444">
    <cfRule type="cellIs" dxfId="6094" priority="1191" operator="lessThan">
      <formula>0</formula>
    </cfRule>
  </conditionalFormatting>
  <conditionalFormatting sqref="N445">
    <cfRule type="cellIs" dxfId="6093" priority="1190" operator="lessThan">
      <formula>0</formula>
    </cfRule>
  </conditionalFormatting>
  <conditionalFormatting sqref="N445">
    <cfRule type="cellIs" dxfId="6092" priority="1189" operator="lessThan">
      <formula>0</formula>
    </cfRule>
  </conditionalFormatting>
  <conditionalFormatting sqref="C452:M452">
    <cfRule type="cellIs" dxfId="6091" priority="1188" operator="lessThan">
      <formula>0</formula>
    </cfRule>
  </conditionalFormatting>
  <conditionalFormatting sqref="C452:M452">
    <cfRule type="cellIs" dxfId="6090" priority="1187" operator="lessThan">
      <formula>0</formula>
    </cfRule>
  </conditionalFormatting>
  <conditionalFormatting sqref="H452">
    <cfRule type="cellIs" dxfId="6089" priority="1186" operator="lessThan">
      <formula>0</formula>
    </cfRule>
  </conditionalFormatting>
  <conditionalFormatting sqref="B452">
    <cfRule type="cellIs" dxfId="6088" priority="1185" operator="lessThan">
      <formula>0</formula>
    </cfRule>
  </conditionalFormatting>
  <conditionalFormatting sqref="B452">
    <cfRule type="cellIs" dxfId="6087" priority="1184" operator="lessThan">
      <formula>0</formula>
    </cfRule>
  </conditionalFormatting>
  <conditionalFormatting sqref="B448:N448">
    <cfRule type="cellIs" dxfId="6086" priority="1183" operator="lessThan">
      <formula>0</formula>
    </cfRule>
  </conditionalFormatting>
  <conditionalFormatting sqref="B448:N448">
    <cfRule type="cellIs" dxfId="6085" priority="1182" operator="lessThan">
      <formula>0</formula>
    </cfRule>
  </conditionalFormatting>
  <conditionalFormatting sqref="B448:N448">
    <cfRule type="cellIs" dxfId="6084" priority="1181" operator="lessThan">
      <formula>0</formula>
    </cfRule>
  </conditionalFormatting>
  <conditionalFormatting sqref="B448:N448">
    <cfRule type="cellIs" dxfId="6083" priority="1180" operator="lessThan">
      <formula>0</formula>
    </cfRule>
  </conditionalFormatting>
  <conditionalFormatting sqref="B448:N448">
    <cfRule type="cellIs" dxfId="6082" priority="1179" operator="lessThan">
      <formula>0</formula>
    </cfRule>
  </conditionalFormatting>
  <conditionalFormatting sqref="B448:N448">
    <cfRule type="cellIs" dxfId="6081" priority="1178" operator="lessThan">
      <formula>0</formula>
    </cfRule>
  </conditionalFormatting>
  <conditionalFormatting sqref="B448:N448">
    <cfRule type="cellIs" dxfId="6080" priority="1177" operator="lessThan">
      <formula>0</formula>
    </cfRule>
  </conditionalFormatting>
  <conditionalFormatting sqref="B448:N448">
    <cfRule type="cellIs" dxfId="6079" priority="1176" operator="lessThan">
      <formula>0</formula>
    </cfRule>
  </conditionalFormatting>
  <conditionalFormatting sqref="N451">
    <cfRule type="cellIs" dxfId="6078" priority="1175" operator="lessThan">
      <formula>0</formula>
    </cfRule>
  </conditionalFormatting>
  <conditionalFormatting sqref="N452">
    <cfRule type="cellIs" dxfId="6077" priority="1174" operator="lessThan">
      <formula>0</formula>
    </cfRule>
  </conditionalFormatting>
  <conditionalFormatting sqref="N452">
    <cfRule type="cellIs" dxfId="6076" priority="1173" operator="lessThan">
      <formula>0</formula>
    </cfRule>
  </conditionalFormatting>
  <conditionalFormatting sqref="C458:M458">
    <cfRule type="cellIs" dxfId="6075" priority="1172" operator="lessThan">
      <formula>0</formula>
    </cfRule>
  </conditionalFormatting>
  <conditionalFormatting sqref="C458:M458">
    <cfRule type="cellIs" dxfId="6074" priority="1171" operator="lessThan">
      <formula>0</formula>
    </cfRule>
  </conditionalFormatting>
  <conditionalFormatting sqref="H458">
    <cfRule type="cellIs" dxfId="6073" priority="1170" operator="lessThan">
      <formula>0</formula>
    </cfRule>
  </conditionalFormatting>
  <conditionalFormatting sqref="B458">
    <cfRule type="cellIs" dxfId="6072" priority="1169" operator="lessThan">
      <formula>0</formula>
    </cfRule>
  </conditionalFormatting>
  <conditionalFormatting sqref="B458">
    <cfRule type="cellIs" dxfId="6071" priority="1168" operator="lessThan">
      <formula>0</formula>
    </cfRule>
  </conditionalFormatting>
  <conditionalFormatting sqref="R505">
    <cfRule type="cellIs" dxfId="6070" priority="890" operator="lessThan">
      <formula>0</formula>
    </cfRule>
  </conditionalFormatting>
  <conditionalFormatting sqref="Q505">
    <cfRule type="cellIs" dxfId="6069" priority="889" operator="lessThan">
      <formula>0</formula>
    </cfRule>
  </conditionalFormatting>
  <conditionalFormatting sqref="R513">
    <cfRule type="cellIs" dxfId="6068" priority="887" operator="lessThan">
      <formula>0</formula>
    </cfRule>
  </conditionalFormatting>
  <conditionalFormatting sqref="Q513">
    <cfRule type="cellIs" dxfId="6067" priority="886" operator="lessThan">
      <formula>0</formula>
    </cfRule>
  </conditionalFormatting>
  <conditionalFormatting sqref="R522">
    <cfRule type="cellIs" dxfId="6066" priority="884" operator="lessThan">
      <formula>0</formula>
    </cfRule>
  </conditionalFormatting>
  <conditionalFormatting sqref="Q522">
    <cfRule type="cellIs" dxfId="6065" priority="883" operator="lessThan">
      <formula>0</formula>
    </cfRule>
  </conditionalFormatting>
  <conditionalFormatting sqref="R530">
    <cfRule type="cellIs" dxfId="6064" priority="881" operator="lessThan">
      <formula>0</formula>
    </cfRule>
  </conditionalFormatting>
  <conditionalFormatting sqref="C461:C464">
    <cfRule type="expression" dxfId="6063" priority="1155">
      <formula>C461/B461&gt;1</formula>
    </cfRule>
    <cfRule type="expression" dxfId="6062" priority="1156">
      <formula>C461/B461&lt;1</formula>
    </cfRule>
  </conditionalFormatting>
  <conditionalFormatting sqref="R538">
    <cfRule type="cellIs" dxfId="6061" priority="878" operator="lessThan">
      <formula>0</formula>
    </cfRule>
  </conditionalFormatting>
  <conditionalFormatting sqref="D461:N464">
    <cfRule type="expression" dxfId="6060" priority="1152">
      <formula>D461/C461&gt;1</formula>
    </cfRule>
    <cfRule type="expression" dxfId="6059" priority="1153">
      <formula>D461/C461&lt;1</formula>
    </cfRule>
  </conditionalFormatting>
  <conditionalFormatting sqref="R553">
    <cfRule type="cellIs" dxfId="6058" priority="875" operator="lessThan">
      <formula>0</formula>
    </cfRule>
  </conditionalFormatting>
  <conditionalFormatting sqref="B461:B464 B552:N552 B560:N560 B575:N575 B589:N589">
    <cfRule type="expression" dxfId="6057" priority="1149">
      <formula>B461/#REF!&gt;1</formula>
    </cfRule>
    <cfRule type="expression" dxfId="6056" priority="1150">
      <formula>B461/#REF!&lt;1</formula>
    </cfRule>
  </conditionalFormatting>
  <conditionalFormatting sqref="R561">
    <cfRule type="cellIs" dxfId="6055" priority="872" operator="lessThan">
      <formula>0</formula>
    </cfRule>
  </conditionalFormatting>
  <conditionalFormatting sqref="B512">
    <cfRule type="expression" dxfId="6054" priority="1146">
      <formula>B512/#REF!&gt;1</formula>
    </cfRule>
    <cfRule type="expression" dxfId="6053" priority="1147">
      <formula>B512/#REF!&lt;1</formula>
    </cfRule>
  </conditionalFormatting>
  <conditionalFormatting sqref="R590">
    <cfRule type="cellIs" dxfId="6052" priority="869" operator="lessThan">
      <formula>0</formula>
    </cfRule>
  </conditionalFormatting>
  <conditionalFormatting sqref="C512">
    <cfRule type="expression" dxfId="6051" priority="1143">
      <formula>C512/B512&gt;1</formula>
    </cfRule>
    <cfRule type="expression" dxfId="6050" priority="1144">
      <formula>C512/B512&lt;1</formula>
    </cfRule>
  </conditionalFormatting>
  <conditionalFormatting sqref="D512">
    <cfRule type="cellIs" dxfId="6049" priority="1142" operator="lessThan">
      <formula>0</formula>
    </cfRule>
  </conditionalFormatting>
  <conditionalFormatting sqref="D512">
    <cfRule type="expression" dxfId="6048" priority="1140">
      <formula>D512/C512&gt;1</formula>
    </cfRule>
    <cfRule type="expression" dxfId="6047" priority="1141">
      <formula>D512/C512&lt;1</formula>
    </cfRule>
  </conditionalFormatting>
  <conditionalFormatting sqref="E512">
    <cfRule type="cellIs" dxfId="6046" priority="1139" operator="lessThan">
      <formula>0</formula>
    </cfRule>
  </conditionalFormatting>
  <conditionalFormatting sqref="E512">
    <cfRule type="expression" dxfId="6045" priority="1137">
      <formula>E512/D512&gt;1</formula>
    </cfRule>
    <cfRule type="expression" dxfId="6044" priority="1138">
      <formula>E512/D512&lt;1</formula>
    </cfRule>
  </conditionalFormatting>
  <conditionalFormatting sqref="F512">
    <cfRule type="cellIs" dxfId="6043" priority="1136" operator="lessThan">
      <formula>0</formula>
    </cfRule>
  </conditionalFormatting>
  <conditionalFormatting sqref="F512">
    <cfRule type="expression" dxfId="6042" priority="1134">
      <formula>F512/E512&gt;1</formula>
    </cfRule>
    <cfRule type="expression" dxfId="6041" priority="1135">
      <formula>F512/E512&lt;1</formula>
    </cfRule>
  </conditionalFormatting>
  <conditionalFormatting sqref="G512">
    <cfRule type="cellIs" dxfId="6040" priority="1133" operator="lessThan">
      <formula>0</formula>
    </cfRule>
  </conditionalFormatting>
  <conditionalFormatting sqref="G512">
    <cfRule type="expression" dxfId="6039" priority="1131">
      <formula>G512/F512&gt;1</formula>
    </cfRule>
    <cfRule type="expression" dxfId="6038" priority="1132">
      <formula>G512/F512&lt;1</formula>
    </cfRule>
  </conditionalFormatting>
  <conditionalFormatting sqref="H512">
    <cfRule type="cellIs" dxfId="6037" priority="1130" operator="lessThan">
      <formula>0</formula>
    </cfRule>
  </conditionalFormatting>
  <conditionalFormatting sqref="H512">
    <cfRule type="expression" dxfId="6036" priority="1128">
      <formula>H512/G512&gt;1</formula>
    </cfRule>
    <cfRule type="expression" dxfId="6035" priority="1129">
      <formula>H512/G512&lt;1</formula>
    </cfRule>
  </conditionalFormatting>
  <conditionalFormatting sqref="I512:N512">
    <cfRule type="cellIs" dxfId="6034" priority="1127" operator="lessThan">
      <formula>0</formula>
    </cfRule>
  </conditionalFormatting>
  <conditionalFormatting sqref="I512:N512">
    <cfRule type="expression" dxfId="6033" priority="1125">
      <formula>I512/H512&gt;1</formula>
    </cfRule>
    <cfRule type="expression" dxfId="6032" priority="1126">
      <formula>I512/H512&lt;1</formula>
    </cfRule>
  </conditionalFormatting>
  <conditionalFormatting sqref="B552">
    <cfRule type="cellIs" dxfId="6031" priority="1124" operator="lessThan">
      <formula>0</formula>
    </cfRule>
  </conditionalFormatting>
  <conditionalFormatting sqref="B552">
    <cfRule type="expression" dxfId="6030" priority="1122">
      <formula>B552/#REF!&gt;1</formula>
    </cfRule>
    <cfRule type="expression" dxfId="6029" priority="1123">
      <formula>B552/#REF!&lt;1</formula>
    </cfRule>
  </conditionalFormatting>
  <conditionalFormatting sqref="C552">
    <cfRule type="cellIs" dxfId="6028" priority="1121" operator="lessThan">
      <formula>0</formula>
    </cfRule>
  </conditionalFormatting>
  <conditionalFormatting sqref="C552">
    <cfRule type="expression" dxfId="6027" priority="1119">
      <formula>C552/B552&gt;1</formula>
    </cfRule>
    <cfRule type="expression" dxfId="6026" priority="1120">
      <formula>C552/B552&lt;1</formula>
    </cfRule>
  </conditionalFormatting>
  <conditionalFormatting sqref="D552">
    <cfRule type="cellIs" dxfId="6025" priority="1118" operator="lessThan">
      <formula>0</formula>
    </cfRule>
  </conditionalFormatting>
  <conditionalFormatting sqref="D552">
    <cfRule type="expression" dxfId="6024" priority="1116">
      <formula>D552/C552&gt;1</formula>
    </cfRule>
    <cfRule type="expression" dxfId="6023" priority="1117">
      <formula>D552/C552&lt;1</formula>
    </cfRule>
  </conditionalFormatting>
  <conditionalFormatting sqref="E552">
    <cfRule type="cellIs" dxfId="6022" priority="1115" operator="lessThan">
      <formula>0</formula>
    </cfRule>
  </conditionalFormatting>
  <conditionalFormatting sqref="E552">
    <cfRule type="expression" dxfId="6021" priority="1113">
      <formula>E552/D552&gt;1</formula>
    </cfRule>
    <cfRule type="expression" dxfId="6020" priority="1114">
      <formula>E552/D552&lt;1</formula>
    </cfRule>
  </conditionalFormatting>
  <conditionalFormatting sqref="F552">
    <cfRule type="cellIs" dxfId="6019" priority="1112" operator="lessThan">
      <formula>0</formula>
    </cfRule>
  </conditionalFormatting>
  <conditionalFormatting sqref="F552">
    <cfRule type="expression" dxfId="6018" priority="1110">
      <formula>F552/E552&gt;1</formula>
    </cfRule>
    <cfRule type="expression" dxfId="6017" priority="1111">
      <formula>F552/E552&lt;1</formula>
    </cfRule>
  </conditionalFormatting>
  <conditionalFormatting sqref="G552">
    <cfRule type="cellIs" dxfId="6016" priority="1109" operator="lessThan">
      <formula>0</formula>
    </cfRule>
  </conditionalFormatting>
  <conditionalFormatting sqref="G552">
    <cfRule type="expression" dxfId="6015" priority="1107">
      <formula>G552/F552&gt;1</formula>
    </cfRule>
    <cfRule type="expression" dxfId="6014" priority="1108">
      <formula>G552/F552&lt;1</formula>
    </cfRule>
  </conditionalFormatting>
  <conditionalFormatting sqref="H552">
    <cfRule type="cellIs" dxfId="6013" priority="1106" operator="lessThan">
      <formula>0</formula>
    </cfRule>
  </conditionalFormatting>
  <conditionalFormatting sqref="H552">
    <cfRule type="expression" dxfId="6012" priority="1104">
      <formula>H552/G552&gt;1</formula>
    </cfRule>
    <cfRule type="expression" dxfId="6011" priority="1105">
      <formula>H552/G552&lt;1</formula>
    </cfRule>
  </conditionalFormatting>
  <conditionalFormatting sqref="B560">
    <cfRule type="cellIs" dxfId="6010" priority="1103" operator="lessThan">
      <formula>0</formula>
    </cfRule>
  </conditionalFormatting>
  <conditionalFormatting sqref="B560">
    <cfRule type="expression" dxfId="6009" priority="1101">
      <formula>B560/#REF!&gt;1</formula>
    </cfRule>
    <cfRule type="expression" dxfId="6008" priority="1102">
      <formula>B560/#REF!&lt;1</formula>
    </cfRule>
  </conditionalFormatting>
  <conditionalFormatting sqref="C560">
    <cfRule type="cellIs" dxfId="6007" priority="1100" operator="lessThan">
      <formula>0</formula>
    </cfRule>
  </conditionalFormatting>
  <conditionalFormatting sqref="C560">
    <cfRule type="expression" dxfId="6006" priority="1098">
      <formula>C560/B560&gt;1</formula>
    </cfRule>
    <cfRule type="expression" dxfId="6005" priority="1099">
      <formula>C560/B560&lt;1</formula>
    </cfRule>
  </conditionalFormatting>
  <conditionalFormatting sqref="D560">
    <cfRule type="cellIs" dxfId="6004" priority="1097" operator="lessThan">
      <formula>0</formula>
    </cfRule>
  </conditionalFormatting>
  <conditionalFormatting sqref="D560">
    <cfRule type="expression" dxfId="6003" priority="1095">
      <formula>D560/C560&gt;1</formula>
    </cfRule>
    <cfRule type="expression" dxfId="6002" priority="1096">
      <formula>D560/C560&lt;1</formula>
    </cfRule>
  </conditionalFormatting>
  <conditionalFormatting sqref="E560">
    <cfRule type="cellIs" dxfId="6001" priority="1094" operator="lessThan">
      <formula>0</formula>
    </cfRule>
  </conditionalFormatting>
  <conditionalFormatting sqref="E560">
    <cfRule type="expression" dxfId="6000" priority="1092">
      <formula>E560/D560&gt;1</formula>
    </cfRule>
    <cfRule type="expression" dxfId="5999" priority="1093">
      <formula>E560/D560&lt;1</formula>
    </cfRule>
  </conditionalFormatting>
  <conditionalFormatting sqref="F560">
    <cfRule type="cellIs" dxfId="5998" priority="1091" operator="lessThan">
      <formula>0</formula>
    </cfRule>
  </conditionalFormatting>
  <conditionalFormatting sqref="F560">
    <cfRule type="expression" dxfId="5997" priority="1089">
      <formula>F560/E560&gt;1</formula>
    </cfRule>
    <cfRule type="expression" dxfId="5996" priority="1090">
      <formula>F560/E560&lt;1</formula>
    </cfRule>
  </conditionalFormatting>
  <conditionalFormatting sqref="G560">
    <cfRule type="cellIs" dxfId="5995" priority="1088" operator="lessThan">
      <formula>0</formula>
    </cfRule>
  </conditionalFormatting>
  <conditionalFormatting sqref="G560">
    <cfRule type="expression" dxfId="5994" priority="1086">
      <formula>G560/F560&gt;1</formula>
    </cfRule>
    <cfRule type="expression" dxfId="5993" priority="1087">
      <formula>G560/F560&lt;1</formula>
    </cfRule>
  </conditionalFormatting>
  <conditionalFormatting sqref="H560">
    <cfRule type="cellIs" dxfId="5992" priority="1085" operator="lessThan">
      <formula>0</formula>
    </cfRule>
  </conditionalFormatting>
  <conditionalFormatting sqref="H560">
    <cfRule type="expression" dxfId="5991" priority="1083">
      <formula>H560/G560&gt;1</formula>
    </cfRule>
    <cfRule type="expression" dxfId="5990" priority="1084">
      <formula>H560/G560&lt;1</formula>
    </cfRule>
  </conditionalFormatting>
  <conditionalFormatting sqref="O616:O619">
    <cfRule type="cellIs" dxfId="5989" priority="831" operator="lessThan">
      <formula>0</formula>
    </cfRule>
  </conditionalFormatting>
  <conditionalFormatting sqref="B589">
    <cfRule type="expression" dxfId="5988" priority="1080">
      <formula>B589/#REF!&gt;1</formula>
    </cfRule>
    <cfRule type="expression" dxfId="5987" priority="1081">
      <formula>B589/#REF!&lt;1</formula>
    </cfRule>
  </conditionalFormatting>
  <conditionalFormatting sqref="C589">
    <cfRule type="cellIs" dxfId="5986" priority="1079" operator="lessThan">
      <formula>0</formula>
    </cfRule>
  </conditionalFormatting>
  <conditionalFormatting sqref="C589">
    <cfRule type="expression" dxfId="5985" priority="1077">
      <formula>C589/B589&gt;1</formula>
    </cfRule>
    <cfRule type="expression" dxfId="5984" priority="1078">
      <formula>C589/B589&lt;1</formula>
    </cfRule>
  </conditionalFormatting>
  <conditionalFormatting sqref="O605:O607">
    <cfRule type="cellIs" dxfId="5983" priority="825" operator="lessThan">
      <formula>0</formula>
    </cfRule>
  </conditionalFormatting>
  <conditionalFormatting sqref="D589">
    <cfRule type="expression" dxfId="5982" priority="1074">
      <formula>D589/C589&gt;1</formula>
    </cfRule>
    <cfRule type="expression" dxfId="5981" priority="1075">
      <formula>D589/C589&lt;1</formula>
    </cfRule>
  </conditionalFormatting>
  <conditionalFormatting sqref="E589">
    <cfRule type="cellIs" dxfId="5980" priority="1073" operator="lessThan">
      <formula>0</formula>
    </cfRule>
  </conditionalFormatting>
  <conditionalFormatting sqref="E589">
    <cfRule type="expression" dxfId="5979" priority="1071">
      <formula>E589/D589&gt;1</formula>
    </cfRule>
    <cfRule type="expression" dxfId="5978" priority="1072">
      <formula>E589/D589&lt;1</formula>
    </cfRule>
  </conditionalFormatting>
  <conditionalFormatting sqref="F589">
    <cfRule type="cellIs" dxfId="5977" priority="1070" operator="lessThan">
      <formula>0</formula>
    </cfRule>
  </conditionalFormatting>
  <conditionalFormatting sqref="F589">
    <cfRule type="expression" dxfId="5976" priority="1068">
      <formula>F589/E589&gt;1</formula>
    </cfRule>
    <cfRule type="expression" dxfId="5975" priority="1069">
      <formula>F589/E589&lt;1</formula>
    </cfRule>
  </conditionalFormatting>
  <conditionalFormatting sqref="O377">
    <cfRule type="cellIs" dxfId="5974" priority="816" operator="lessThan">
      <formula>0</formula>
    </cfRule>
  </conditionalFormatting>
  <conditionalFormatting sqref="G589">
    <cfRule type="expression" dxfId="5973" priority="1065">
      <formula>G589/F589&gt;1</formula>
    </cfRule>
    <cfRule type="expression" dxfId="5972" priority="1066">
      <formula>G589/F589&lt;1</formula>
    </cfRule>
  </conditionalFormatting>
  <conditionalFormatting sqref="O366">
    <cfRule type="cellIs" dxfId="5971" priority="813" operator="lessThan">
      <formula>0</formula>
    </cfRule>
  </conditionalFormatting>
  <conditionalFormatting sqref="H589">
    <cfRule type="expression" dxfId="5970" priority="1062">
      <formula>H589/G589&gt;1</formula>
    </cfRule>
    <cfRule type="expression" dxfId="5969" priority="1063">
      <formula>H589/G589&lt;1</formula>
    </cfRule>
  </conditionalFormatting>
  <conditionalFormatting sqref="N596">
    <cfRule type="cellIs" dxfId="5968" priority="1061" operator="lessThan">
      <formula>0</formula>
    </cfRule>
  </conditionalFormatting>
  <conditionalFormatting sqref="O387">
    <cfRule type="cellIs" dxfId="5967" priority="808" operator="lessThan">
      <formula>0</formula>
    </cfRule>
  </conditionalFormatting>
  <conditionalFormatting sqref="O387">
    <cfRule type="cellIs" dxfId="5966" priority="809" operator="lessThan">
      <formula>0</formula>
    </cfRule>
  </conditionalFormatting>
  <conditionalFormatting sqref="O387">
    <cfRule type="cellIs" dxfId="5965" priority="806" operator="lessThan">
      <formula>0</formula>
    </cfRule>
  </conditionalFormatting>
  <conditionalFormatting sqref="O387">
    <cfRule type="cellIs" dxfId="5964" priority="807" operator="lessThan">
      <formula>0</formula>
    </cfRule>
  </conditionalFormatting>
  <conditionalFormatting sqref="N600">
    <cfRule type="cellIs" dxfId="5963" priority="1060" operator="lessThan">
      <formula>0</formula>
    </cfRule>
  </conditionalFormatting>
  <conditionalFormatting sqref="N600">
    <cfRule type="cellIs" dxfId="5962" priority="1059" operator="lessThan">
      <formula>0</formula>
    </cfRule>
  </conditionalFormatting>
  <conditionalFormatting sqref="Q363">
    <cfRule type="cellIs" dxfId="5961" priority="1058" operator="lessThan">
      <formula>0</formula>
    </cfRule>
  </conditionalFormatting>
  <conditionalFormatting sqref="Q364:Q365">
    <cfRule type="cellIs" dxfId="5960" priority="1057" operator="lessThan">
      <formula>0</formula>
    </cfRule>
  </conditionalFormatting>
  <conditionalFormatting sqref="Q461:Q464">
    <cfRule type="cellIs" dxfId="5959" priority="1056" operator="lessThan">
      <formula>0</formula>
    </cfRule>
  </conditionalFormatting>
  <conditionalFormatting sqref="Q361">
    <cfRule type="cellIs" dxfId="5958" priority="1055" operator="lessThan">
      <formula>0</formula>
    </cfRule>
  </conditionalFormatting>
  <conditionalFormatting sqref="Q366:Q367">
    <cfRule type="cellIs" dxfId="5957" priority="1054" operator="lessThan">
      <formula>0</formula>
    </cfRule>
  </conditionalFormatting>
  <conditionalFormatting sqref="Q369:Q373">
    <cfRule type="cellIs" dxfId="5956" priority="1053" operator="lessThan">
      <formula>0</formula>
    </cfRule>
  </conditionalFormatting>
  <conditionalFormatting sqref="Q378:Q379">
    <cfRule type="cellIs" dxfId="5955" priority="1052" operator="lessThan">
      <formula>0</formula>
    </cfRule>
  </conditionalFormatting>
  <conditionalFormatting sqref="Q384:Q385">
    <cfRule type="cellIs" dxfId="5954" priority="1051" operator="lessThan">
      <formula>0</formula>
    </cfRule>
  </conditionalFormatting>
  <conditionalFormatting sqref="Q390:Q391">
    <cfRule type="cellIs" dxfId="5953" priority="1050" operator="lessThan">
      <formula>0</formula>
    </cfRule>
  </conditionalFormatting>
  <conditionalFormatting sqref="Q396:Q397">
    <cfRule type="cellIs" dxfId="5952" priority="1049" operator="lessThan">
      <formula>0</formula>
    </cfRule>
  </conditionalFormatting>
  <conditionalFormatting sqref="Q402">
    <cfRule type="cellIs" dxfId="5951" priority="1048" operator="lessThan">
      <formula>0</formula>
    </cfRule>
  </conditionalFormatting>
  <conditionalFormatting sqref="Q408:Q409">
    <cfRule type="cellIs" dxfId="5950" priority="1047" operator="lessThan">
      <formula>0</formula>
    </cfRule>
  </conditionalFormatting>
  <conditionalFormatting sqref="Q414:Q415">
    <cfRule type="cellIs" dxfId="5949" priority="1046" operator="lessThan">
      <formula>0</formula>
    </cfRule>
  </conditionalFormatting>
  <conditionalFormatting sqref="Q420:Q421">
    <cfRule type="cellIs" dxfId="5948" priority="1045" operator="lessThan">
      <formula>0</formula>
    </cfRule>
  </conditionalFormatting>
  <conditionalFormatting sqref="Q426:Q427">
    <cfRule type="cellIs" dxfId="5947" priority="1044" operator="lessThan">
      <formula>0</formula>
    </cfRule>
  </conditionalFormatting>
  <conditionalFormatting sqref="Q432:Q433">
    <cfRule type="cellIs" dxfId="5946" priority="1043" operator="lessThan">
      <formula>0</formula>
    </cfRule>
  </conditionalFormatting>
  <conditionalFormatting sqref="Q438:Q439">
    <cfRule type="cellIs" dxfId="5945" priority="1042" operator="lessThan">
      <formula>0</formula>
    </cfRule>
  </conditionalFormatting>
  <conditionalFormatting sqref="Q444:Q445">
    <cfRule type="cellIs" dxfId="5944" priority="1041" operator="lessThan">
      <formula>0</formula>
    </cfRule>
  </conditionalFormatting>
  <conditionalFormatting sqref="Q451:Q452">
    <cfRule type="cellIs" dxfId="5943" priority="1040" operator="lessThan">
      <formula>0</formula>
    </cfRule>
  </conditionalFormatting>
  <conditionalFormatting sqref="Q457:Q458">
    <cfRule type="cellIs" dxfId="5942" priority="1039" operator="lessThan">
      <formula>0</formula>
    </cfRule>
  </conditionalFormatting>
  <conditionalFormatting sqref="Q465">
    <cfRule type="cellIs" dxfId="5941" priority="1038" operator="lessThan">
      <formula>0</formula>
    </cfRule>
  </conditionalFormatting>
  <conditionalFormatting sqref="Q472">
    <cfRule type="cellIs" dxfId="5940" priority="1037" operator="lessThan">
      <formula>0</formula>
    </cfRule>
  </conditionalFormatting>
  <conditionalFormatting sqref="Q503:Q504">
    <cfRule type="cellIs" dxfId="5939" priority="1036" operator="lessThan">
      <formula>0</formula>
    </cfRule>
  </conditionalFormatting>
  <conditionalFormatting sqref="Q511:Q512">
    <cfRule type="cellIs" dxfId="5938" priority="1035" operator="lessThan">
      <formula>0</formula>
    </cfRule>
  </conditionalFormatting>
  <conditionalFormatting sqref="Q520:Q521">
    <cfRule type="cellIs" dxfId="5937" priority="1034" operator="lessThan">
      <formula>0</formula>
    </cfRule>
  </conditionalFormatting>
  <conditionalFormatting sqref="Q528:Q529">
    <cfRule type="cellIs" dxfId="5936" priority="1033" operator="lessThan">
      <formula>0</formula>
    </cfRule>
  </conditionalFormatting>
  <conditionalFormatting sqref="Q544:Q545">
    <cfRule type="cellIs" dxfId="5935" priority="1032" operator="lessThan">
      <formula>0</formula>
    </cfRule>
  </conditionalFormatting>
  <conditionalFormatting sqref="Q536:Q537">
    <cfRule type="cellIs" dxfId="5934" priority="1031" operator="lessThan">
      <formula>0</formula>
    </cfRule>
  </conditionalFormatting>
  <conditionalFormatting sqref="Q551:Q552">
    <cfRule type="cellIs" dxfId="5933" priority="1030" operator="lessThan">
      <formula>0</formula>
    </cfRule>
  </conditionalFormatting>
  <conditionalFormatting sqref="Q559:Q560">
    <cfRule type="cellIs" dxfId="5932" priority="1029" operator="lessThan">
      <formula>0</formula>
    </cfRule>
  </conditionalFormatting>
  <conditionalFormatting sqref="Q567:Q568">
    <cfRule type="cellIs" dxfId="5931" priority="1028" operator="lessThan">
      <formula>0</formula>
    </cfRule>
  </conditionalFormatting>
  <conditionalFormatting sqref="Q574:Q575">
    <cfRule type="cellIs" dxfId="5930" priority="1027" operator="lessThan">
      <formula>0</formula>
    </cfRule>
  </conditionalFormatting>
  <conditionalFormatting sqref="Q581:Q582">
    <cfRule type="cellIs" dxfId="5929" priority="1026" operator="lessThan">
      <formula>0</formula>
    </cfRule>
  </conditionalFormatting>
  <conditionalFormatting sqref="Q588:Q589">
    <cfRule type="cellIs" dxfId="5928" priority="1025" operator="lessThan">
      <formula>0</formula>
    </cfRule>
  </conditionalFormatting>
  <conditionalFormatting sqref="Q596:Q597">
    <cfRule type="cellIs" dxfId="5927" priority="1024" operator="lessThan">
      <formula>0</formula>
    </cfRule>
  </conditionalFormatting>
  <conditionalFormatting sqref="Q603">
    <cfRule type="cellIs" dxfId="5926" priority="1023" operator="lessThan">
      <formula>0</formula>
    </cfRule>
  </conditionalFormatting>
  <conditionalFormatting sqref="Q608">
    <cfRule type="cellIs" dxfId="5925" priority="1022" operator="lessThan">
      <formula>0</formula>
    </cfRule>
  </conditionalFormatting>
  <conditionalFormatting sqref="O405">
    <cfRule type="cellIs" dxfId="5924" priority="766" operator="lessThan">
      <formula>0</formula>
    </cfRule>
  </conditionalFormatting>
  <conditionalFormatting sqref="Q632:Q634">
    <cfRule type="cellIs" dxfId="5923" priority="1021" operator="lessThan">
      <formula>0</formula>
    </cfRule>
  </conditionalFormatting>
  <conditionalFormatting sqref="I710:N710 Q708:R711">
    <cfRule type="cellIs" dxfId="5922" priority="1015" operator="lessThan">
      <formula>0</formula>
    </cfRule>
  </conditionalFormatting>
  <conditionalFormatting sqref="Q636:Q637 Q641:Q645">
    <cfRule type="cellIs" dxfId="5921" priority="1020" operator="lessThan">
      <formula>0</formula>
    </cfRule>
  </conditionalFormatting>
  <conditionalFormatting sqref="Q648">
    <cfRule type="cellIs" dxfId="5920" priority="1019" operator="lessThan">
      <formula>0</formula>
    </cfRule>
  </conditionalFormatting>
  <conditionalFormatting sqref="Q649">
    <cfRule type="cellIs" dxfId="5919" priority="1018" operator="lessThan">
      <formula>0</formula>
    </cfRule>
  </conditionalFormatting>
  <conditionalFormatting sqref="Q651">
    <cfRule type="cellIs" dxfId="5918" priority="1017" operator="lessThan">
      <formula>0</formula>
    </cfRule>
  </conditionalFormatting>
  <conditionalFormatting sqref="Q652">
    <cfRule type="cellIs" dxfId="5917" priority="1016" operator="lessThan">
      <formula>0</formula>
    </cfRule>
  </conditionalFormatting>
  <conditionalFormatting sqref="D654:N654 D651:N651 D648:N649 D632:N634">
    <cfRule type="expression" dxfId="5916" priority="988">
      <formula>D632/C632&gt;1</formula>
    </cfRule>
    <cfRule type="expression" dxfId="5915" priority="989">
      <formula>D632/C632&lt;1</formula>
    </cfRule>
  </conditionalFormatting>
  <conditionalFormatting sqref="C507:C510">
    <cfRule type="cellIs" dxfId="5914" priority="1014" operator="lessThan">
      <formula>0</formula>
    </cfRule>
  </conditionalFormatting>
  <conditionalFormatting sqref="C507:C510">
    <cfRule type="expression" dxfId="5913" priority="1012">
      <formula>C507/B507&gt;1</formula>
    </cfRule>
    <cfRule type="expression" dxfId="5912" priority="1013">
      <formula>C507/B507&lt;1</formula>
    </cfRule>
  </conditionalFormatting>
  <conditionalFormatting sqref="D507:N510">
    <cfRule type="cellIs" dxfId="5911" priority="1011" operator="lessThan">
      <formula>0</formula>
    </cfRule>
  </conditionalFormatting>
  <conditionalFormatting sqref="D507:N510">
    <cfRule type="expression" dxfId="5910" priority="1009">
      <formula>D507/C507&gt;1</formula>
    </cfRule>
    <cfRule type="expression" dxfId="5909" priority="1010">
      <formula>D507/C507&lt;1</formula>
    </cfRule>
  </conditionalFormatting>
  <conditionalFormatting sqref="B507:B510">
    <cfRule type="cellIs" dxfId="5908" priority="1008" operator="lessThan">
      <formula>0</formula>
    </cfRule>
  </conditionalFormatting>
  <conditionalFormatting sqref="B507:B510">
    <cfRule type="expression" dxfId="5907" priority="1006">
      <formula>B507/#REF!&gt;1</formula>
    </cfRule>
    <cfRule type="expression" dxfId="5906" priority="1007">
      <formula>B507/#REF!&lt;1</formula>
    </cfRule>
  </conditionalFormatting>
  <conditionalFormatting sqref="J588:N588 J574:N574 J559:N559 J551:N551">
    <cfRule type="cellIs" dxfId="5905" priority="1005" operator="lessThan">
      <formula>0</formula>
    </cfRule>
  </conditionalFormatting>
  <conditionalFormatting sqref="C588:I588 C584:C587 C574:I574 C570:C573 C559:I559 C555:C558 C551:I551 C547:C550">
    <cfRule type="cellIs" dxfId="5904" priority="1004" operator="lessThan">
      <formula>0</formula>
    </cfRule>
  </conditionalFormatting>
  <conditionalFormatting sqref="C588:M588 C574:M574 C559:M559 C551:M551">
    <cfRule type="cellIs" dxfId="5903" priority="1003" operator="lessThan">
      <formula>0</formula>
    </cfRule>
  </conditionalFormatting>
  <conditionalFormatting sqref="C584:C587 C570:C573 C555:C558 C547:C550">
    <cfRule type="expression" dxfId="5902" priority="1001">
      <formula>C547/B547&gt;1</formula>
    </cfRule>
    <cfRule type="expression" dxfId="5901" priority="1002">
      <formula>C547/B547&lt;1</formula>
    </cfRule>
  </conditionalFormatting>
  <conditionalFormatting sqref="D584:N587 D570:N573 D555:N558 D547:N550">
    <cfRule type="cellIs" dxfId="5900" priority="1000" operator="lessThan">
      <formula>0</formula>
    </cfRule>
  </conditionalFormatting>
  <conditionalFormatting sqref="D584:N587 D570:N573 D555:N558 D547:N550">
    <cfRule type="expression" dxfId="5899" priority="998">
      <formula>D547/C547&gt;1</formula>
    </cfRule>
    <cfRule type="expression" dxfId="5898" priority="999">
      <formula>D547/C547&lt;1</formula>
    </cfRule>
  </conditionalFormatting>
  <conditionalFormatting sqref="C588:N588 C574:N574 C559:N559 C551:N551">
    <cfRule type="cellIs" dxfId="5897" priority="997" operator="lessThan">
      <formula>0</formula>
    </cfRule>
  </conditionalFormatting>
  <conditionalFormatting sqref="C588:N588 C574:N574 C559:N559 C551:N551">
    <cfRule type="expression" dxfId="5896" priority="995">
      <formula>C551/B551&gt;1</formula>
    </cfRule>
    <cfRule type="expression" dxfId="5895" priority="996">
      <formula>C551/B551&lt;1</formula>
    </cfRule>
  </conditionalFormatting>
  <conditionalFormatting sqref="B654 B651 B648:B649 B632:B634 B641:B645">
    <cfRule type="cellIs" dxfId="5894" priority="994" operator="lessThan">
      <formula>0</formula>
    </cfRule>
  </conditionalFormatting>
  <conditionalFormatting sqref="C654 C651 C648:C649 C632:C634">
    <cfRule type="cellIs" dxfId="5893" priority="993" operator="lessThan">
      <formula>0</formula>
    </cfRule>
  </conditionalFormatting>
  <conditionalFormatting sqref="C654 C651 C648:C649 C632:C634">
    <cfRule type="expression" dxfId="5892" priority="991">
      <formula>C632/B632&gt;1</formula>
    </cfRule>
    <cfRule type="expression" dxfId="5891" priority="992">
      <formula>C632/B632&lt;1</formula>
    </cfRule>
  </conditionalFormatting>
  <conditionalFormatting sqref="D654:N654 D651:N651 D648:N649 D632:N634">
    <cfRule type="cellIs" dxfId="5890" priority="990" operator="lessThan">
      <formula>0</formula>
    </cfRule>
  </conditionalFormatting>
  <conditionalFormatting sqref="B504:N504 B537 B568 B597">
    <cfRule type="expression" dxfId="5889" priority="1760">
      <formula>B504/#REF!&gt;1</formula>
    </cfRule>
    <cfRule type="expression" dxfId="5888" priority="1761">
      <formula>B504/#REF!&lt;1</formula>
    </cfRule>
  </conditionalFormatting>
  <conditionalFormatting sqref="C465">
    <cfRule type="cellIs" dxfId="5887" priority="987" operator="lessThan">
      <formula>0</formula>
    </cfRule>
  </conditionalFormatting>
  <conditionalFormatting sqref="C465">
    <cfRule type="expression" dxfId="5886" priority="985">
      <formula>C465/B465&gt;1</formula>
    </cfRule>
    <cfRule type="expression" dxfId="5885" priority="986">
      <formula>C465/B465&lt;1</formula>
    </cfRule>
  </conditionalFormatting>
  <conditionalFormatting sqref="D465:N465">
    <cfRule type="cellIs" dxfId="5884" priority="984" operator="lessThan">
      <formula>0</formula>
    </cfRule>
  </conditionalFormatting>
  <conditionalFormatting sqref="D465:N465">
    <cfRule type="expression" dxfId="5883" priority="982">
      <formula>D465/C465&gt;1</formula>
    </cfRule>
    <cfRule type="expression" dxfId="5882" priority="983">
      <formula>D465/C465&lt;1</formula>
    </cfRule>
  </conditionalFormatting>
  <conditionalFormatting sqref="B465">
    <cfRule type="cellIs" dxfId="5881" priority="981" operator="lessThan">
      <formula>0</formula>
    </cfRule>
  </conditionalFormatting>
  <conditionalFormatting sqref="B465">
    <cfRule type="expression" dxfId="5880" priority="979">
      <formula>B465/#REF!&gt;1</formula>
    </cfRule>
    <cfRule type="expression" dxfId="5879" priority="980">
      <formula>B465/#REF!&lt;1</formula>
    </cfRule>
  </conditionalFormatting>
  <conditionalFormatting sqref="C511">
    <cfRule type="cellIs" dxfId="5878" priority="978" operator="lessThan">
      <formula>0</formula>
    </cfRule>
  </conditionalFormatting>
  <conditionalFormatting sqref="D511:N511">
    <cfRule type="cellIs" dxfId="5877" priority="975" operator="lessThan">
      <formula>0</formula>
    </cfRule>
  </conditionalFormatting>
  <conditionalFormatting sqref="C511">
    <cfRule type="expression" dxfId="5876" priority="976">
      <formula>C511/B511&gt;1</formula>
    </cfRule>
    <cfRule type="expression" dxfId="5875" priority="977">
      <formula>C511/B511&lt;1</formula>
    </cfRule>
  </conditionalFormatting>
  <conditionalFormatting sqref="D511:N511">
    <cfRule type="expression" dxfId="5874" priority="973">
      <formula>D511/C511&gt;1</formula>
    </cfRule>
    <cfRule type="expression" dxfId="5873" priority="974">
      <formula>D511/C511&lt;1</formula>
    </cfRule>
  </conditionalFormatting>
  <conditionalFormatting sqref="B511">
    <cfRule type="cellIs" dxfId="5872" priority="972" operator="lessThan">
      <formula>0</formula>
    </cfRule>
  </conditionalFormatting>
  <conditionalFormatting sqref="B511">
    <cfRule type="expression" dxfId="5871" priority="970">
      <formula>B511/#REF!&gt;1</formula>
    </cfRule>
    <cfRule type="expression" dxfId="5870" priority="971">
      <formula>B511/#REF!&lt;1</formula>
    </cfRule>
  </conditionalFormatting>
  <conditionalFormatting sqref="B529 B521">
    <cfRule type="cellIs" dxfId="5869" priority="969" operator="lessThan">
      <formula>0</formula>
    </cfRule>
  </conditionalFormatting>
  <conditionalFormatting sqref="B529 B521">
    <cfRule type="expression" dxfId="5868" priority="967">
      <formula>B521/#REF!&gt;1</formula>
    </cfRule>
    <cfRule type="expression" dxfId="5867" priority="968">
      <formula>B521/#REF!&lt;1</formula>
    </cfRule>
  </conditionalFormatting>
  <conditionalFormatting sqref="C521">
    <cfRule type="cellIs" dxfId="5866" priority="966" operator="lessThan">
      <formula>0</formula>
    </cfRule>
  </conditionalFormatting>
  <conditionalFormatting sqref="C521 B636:O637">
    <cfRule type="expression" dxfId="5865" priority="964">
      <formula>B521/A521&gt;1</formula>
    </cfRule>
    <cfRule type="expression" dxfId="5864" priority="965">
      <formula>B521/A521&lt;1</formula>
    </cfRule>
  </conditionalFormatting>
  <conditionalFormatting sqref="C603:N603">
    <cfRule type="expression" dxfId="5863" priority="925">
      <formula>C603/B603&gt;1</formula>
    </cfRule>
    <cfRule type="expression" dxfId="5862" priority="926">
      <formula>C603/B603&lt;1</formula>
    </cfRule>
  </conditionalFormatting>
  <conditionalFormatting sqref="I552:N552">
    <cfRule type="expression" dxfId="5861" priority="949">
      <formula>I552/H552&gt;1</formula>
    </cfRule>
    <cfRule type="expression" dxfId="5860" priority="950">
      <formula>I552/H552&lt;1</formula>
    </cfRule>
  </conditionalFormatting>
  <conditionalFormatting sqref="I560:N560">
    <cfRule type="expression" dxfId="5859" priority="946">
      <formula>I560/H560&gt;1</formula>
    </cfRule>
    <cfRule type="expression" dxfId="5858" priority="947">
      <formula>I560/H560&lt;1</formula>
    </cfRule>
  </conditionalFormatting>
  <conditionalFormatting sqref="B575:N575">
    <cfRule type="cellIs" dxfId="5857" priority="945" operator="lessThan">
      <formula>0</formula>
    </cfRule>
  </conditionalFormatting>
  <conditionalFormatting sqref="B575:N575">
    <cfRule type="expression" dxfId="5856" priority="943">
      <formula>B575/A575&gt;1</formula>
    </cfRule>
    <cfRule type="expression" dxfId="5855" priority="944">
      <formula>B575/A575&lt;1</formula>
    </cfRule>
  </conditionalFormatting>
  <conditionalFormatting sqref="B589:N589">
    <cfRule type="cellIs" dxfId="5854" priority="942" operator="lessThan">
      <formula>0</formula>
    </cfRule>
  </conditionalFormatting>
  <conditionalFormatting sqref="B589:N589">
    <cfRule type="expression" dxfId="5853" priority="940">
      <formula>B589/A589&gt;1</formula>
    </cfRule>
    <cfRule type="expression" dxfId="5852" priority="941">
      <formula>B589/A589&lt;1</formula>
    </cfRule>
  </conditionalFormatting>
  <conditionalFormatting sqref="N608">
    <cfRule type="cellIs" dxfId="5851" priority="918" operator="lessThan">
      <formula>0</formula>
    </cfRule>
  </conditionalFormatting>
  <conditionalFormatting sqref="D521:N521">
    <cfRule type="cellIs" dxfId="5850" priority="963" operator="lessThan">
      <formula>0</formula>
    </cfRule>
  </conditionalFormatting>
  <conditionalFormatting sqref="D521:N521">
    <cfRule type="expression" dxfId="5849" priority="961">
      <formula>D521/C521&gt;1</formula>
    </cfRule>
    <cfRule type="expression" dxfId="5848" priority="962">
      <formula>D521/C521&lt;1</formula>
    </cfRule>
  </conditionalFormatting>
  <conditionalFormatting sqref="C529:N529">
    <cfRule type="cellIs" dxfId="5847" priority="960" operator="lessThan">
      <formula>0</formula>
    </cfRule>
  </conditionalFormatting>
  <conditionalFormatting sqref="C529:N529">
    <cfRule type="expression" dxfId="5846" priority="958">
      <formula>C529/B529&gt;1</formula>
    </cfRule>
    <cfRule type="expression" dxfId="5845" priority="959">
      <formula>C529/B529&lt;1</formula>
    </cfRule>
  </conditionalFormatting>
  <conditionalFormatting sqref="C582:N582">
    <cfRule type="expression" dxfId="5844" priority="934">
      <formula>C582/B582&gt;1</formula>
    </cfRule>
    <cfRule type="expression" dxfId="5843" priority="935">
      <formula>C582/B582&lt;1</formula>
    </cfRule>
  </conditionalFormatting>
  <conditionalFormatting sqref="C537:N537">
    <cfRule type="expression" dxfId="5842" priority="955">
      <formula>C537/B537&gt;1</formula>
    </cfRule>
    <cfRule type="expression" dxfId="5841" priority="956">
      <formula>C537/B537&lt;1</formula>
    </cfRule>
  </conditionalFormatting>
  <conditionalFormatting sqref="C568:N568">
    <cfRule type="expression" dxfId="5840" priority="952">
      <formula>C568/B568&gt;1</formula>
    </cfRule>
    <cfRule type="expression" dxfId="5839" priority="953">
      <formula>C568/B568&lt;1</formula>
    </cfRule>
  </conditionalFormatting>
  <conditionalFormatting sqref="C608:M608">
    <cfRule type="expression" dxfId="5838" priority="920">
      <formula>C608/B608&gt;1</formula>
    </cfRule>
    <cfRule type="expression" dxfId="5837" priority="921">
      <formula>C608/B608&lt;1</formula>
    </cfRule>
  </conditionalFormatting>
  <conditionalFormatting sqref="N608">
    <cfRule type="expression" dxfId="5836" priority="915">
      <formula>N608/M608&gt;1</formula>
    </cfRule>
    <cfRule type="expression" dxfId="5835" priority="916">
      <formula>N608/M608&lt;1</formula>
    </cfRule>
  </conditionalFormatting>
  <conditionalFormatting sqref="C608:M608">
    <cfRule type="cellIs" dxfId="5834" priority="924" operator="lessThan">
      <formula>0</formula>
    </cfRule>
  </conditionalFormatting>
  <conditionalFormatting sqref="C608:M608">
    <cfRule type="cellIs" dxfId="5833" priority="923" operator="lessThan">
      <formula>0</formula>
    </cfRule>
  </conditionalFormatting>
  <conditionalFormatting sqref="B582">
    <cfRule type="cellIs" dxfId="5832" priority="937" operator="lessThan">
      <formula>0</formula>
    </cfRule>
  </conditionalFormatting>
  <conditionalFormatting sqref="B582">
    <cfRule type="expression" dxfId="5831" priority="938">
      <formula>B582/#REF!&gt;1</formula>
    </cfRule>
    <cfRule type="expression" dxfId="5830" priority="939">
      <formula>B582/#REF!&lt;1</formula>
    </cfRule>
  </conditionalFormatting>
  <conditionalFormatting sqref="C582:N582">
    <cfRule type="cellIs" dxfId="5829" priority="936" operator="lessThan">
      <formula>0</formula>
    </cfRule>
  </conditionalFormatting>
  <conditionalFormatting sqref="C597:N597">
    <cfRule type="expression" dxfId="5828" priority="930">
      <formula>C597/B597&gt;1</formula>
    </cfRule>
    <cfRule type="expression" dxfId="5827" priority="931">
      <formula>C597/B597&lt;1</formula>
    </cfRule>
  </conditionalFormatting>
  <conditionalFormatting sqref="N608">
    <cfRule type="cellIs" dxfId="5826" priority="919" operator="lessThan">
      <formula>0</formula>
    </cfRule>
  </conditionalFormatting>
  <conditionalFormatting sqref="C608:M608">
    <cfRule type="cellIs" dxfId="5825" priority="922" operator="lessThan">
      <formula>0</formula>
    </cfRule>
  </conditionalFormatting>
  <conditionalFormatting sqref="N608">
    <cfRule type="cellIs" dxfId="5824" priority="917" operator="lessThan">
      <formula>0</formula>
    </cfRule>
  </conditionalFormatting>
  <conditionalFormatting sqref="B676:N679">
    <cfRule type="cellIs" dxfId="5823" priority="914" operator="lessThan">
      <formula>0</formula>
    </cfRule>
  </conditionalFormatting>
  <conditionalFormatting sqref="I678:N678 Q676:R679">
    <cfRule type="cellIs" dxfId="5822" priority="913" operator="lessThan">
      <formula>0</formula>
    </cfRule>
  </conditionalFormatting>
  <conditionalFormatting sqref="B680:N683">
    <cfRule type="cellIs" dxfId="5821" priority="912" operator="lessThan">
      <formula>0</formula>
    </cfRule>
  </conditionalFormatting>
  <conditionalFormatting sqref="I682:N682 Q680:R683">
    <cfRule type="cellIs" dxfId="5820" priority="911" operator="lessThan">
      <formula>0</formula>
    </cfRule>
  </conditionalFormatting>
  <conditionalFormatting sqref="B684:N687">
    <cfRule type="cellIs" dxfId="5819" priority="910" operator="lessThan">
      <formula>0</formula>
    </cfRule>
  </conditionalFormatting>
  <conditionalFormatting sqref="I686:N686 Q684:R687">
    <cfRule type="cellIs" dxfId="5818" priority="909" operator="lessThan">
      <formula>0</formula>
    </cfRule>
  </conditionalFormatting>
  <conditionalFormatting sqref="B688:N691">
    <cfRule type="cellIs" dxfId="5817" priority="908" operator="lessThan">
      <formula>0</formula>
    </cfRule>
  </conditionalFormatting>
  <conditionalFormatting sqref="I690:N690 Q688:R691">
    <cfRule type="cellIs" dxfId="5816" priority="907" operator="lessThan">
      <formula>0</formula>
    </cfRule>
  </conditionalFormatting>
  <conditionalFormatting sqref="B692:N695 O694">
    <cfRule type="cellIs" dxfId="5815" priority="906" operator="lessThan">
      <formula>0</formula>
    </cfRule>
  </conditionalFormatting>
  <conditionalFormatting sqref="Q692:R695 I694:O694">
    <cfRule type="cellIs" dxfId="5814" priority="905" operator="lessThan">
      <formula>0</formula>
    </cfRule>
  </conditionalFormatting>
  <conditionalFormatting sqref="B696:N699">
    <cfRule type="cellIs" dxfId="5813" priority="904" operator="lessThan">
      <formula>0</formula>
    </cfRule>
  </conditionalFormatting>
  <conditionalFormatting sqref="I698:N698 Q696:R699">
    <cfRule type="cellIs" dxfId="5812" priority="903" operator="lessThan">
      <formula>0</formula>
    </cfRule>
  </conditionalFormatting>
  <conditionalFormatting sqref="B700:N703">
    <cfRule type="cellIs" dxfId="5811" priority="902" operator="lessThan">
      <formula>0</formula>
    </cfRule>
  </conditionalFormatting>
  <conditionalFormatting sqref="I702:N702 Q700:R703">
    <cfRule type="cellIs" dxfId="5810" priority="901" operator="lessThan">
      <formula>0</formula>
    </cfRule>
  </conditionalFormatting>
  <conditionalFormatting sqref="B704:N707">
    <cfRule type="cellIs" dxfId="5809" priority="900" operator="lessThan">
      <formula>0</formula>
    </cfRule>
  </conditionalFormatting>
  <conditionalFormatting sqref="I706:N706 Q704:R707">
    <cfRule type="cellIs" dxfId="5808" priority="899" operator="lessThan">
      <formula>0</formula>
    </cfRule>
  </conditionalFormatting>
  <conditionalFormatting sqref="B712:N715">
    <cfRule type="cellIs" dxfId="5807" priority="898" operator="lessThan">
      <formula>0</formula>
    </cfRule>
  </conditionalFormatting>
  <conditionalFormatting sqref="I714:N714 Q712:R715">
    <cfRule type="cellIs" dxfId="5806" priority="897" operator="lessThan">
      <formula>0</formula>
    </cfRule>
  </conditionalFormatting>
  <conditionalFormatting sqref="B716:N719">
    <cfRule type="cellIs" dxfId="5805" priority="896" operator="lessThan">
      <formula>0</formula>
    </cfRule>
  </conditionalFormatting>
  <conditionalFormatting sqref="I718:N718 Q716:R719">
    <cfRule type="cellIs" dxfId="5804" priority="895" operator="lessThan">
      <formula>0</formula>
    </cfRule>
  </conditionalFormatting>
  <conditionalFormatting sqref="Q654">
    <cfRule type="cellIs" dxfId="5803" priority="894" operator="lessThan">
      <formula>0</formula>
    </cfRule>
  </conditionalFormatting>
  <conditionalFormatting sqref="R466">
    <cfRule type="cellIs" dxfId="5802" priority="893" operator="lessThan">
      <formula>0</formula>
    </cfRule>
  </conditionalFormatting>
  <conditionalFormatting sqref="Q466">
    <cfRule type="cellIs" dxfId="5801" priority="892" operator="lessThan">
      <formula>0</formula>
    </cfRule>
  </conditionalFormatting>
  <conditionalFormatting sqref="B466:N466">
    <cfRule type="cellIs" dxfId="5800" priority="891" operator="lessThan">
      <formula>0</formula>
    </cfRule>
  </conditionalFormatting>
  <conditionalFormatting sqref="B505:N505">
    <cfRule type="cellIs" dxfId="5799" priority="888" operator="lessThan">
      <formula>0</formula>
    </cfRule>
  </conditionalFormatting>
  <conditionalFormatting sqref="B513:N513">
    <cfRule type="cellIs" dxfId="5798" priority="885" operator="lessThan">
      <formula>0</formula>
    </cfRule>
  </conditionalFormatting>
  <conditionalFormatting sqref="B522:N522">
    <cfRule type="cellIs" dxfId="5797" priority="882" operator="lessThan">
      <formula>0</formula>
    </cfRule>
  </conditionalFormatting>
  <conditionalFormatting sqref="B530:N530">
    <cfRule type="cellIs" dxfId="5796" priority="879" operator="lessThan">
      <formula>0</formula>
    </cfRule>
  </conditionalFormatting>
  <conditionalFormatting sqref="B538:N538">
    <cfRule type="cellIs" dxfId="5795" priority="876" operator="lessThan">
      <formula>0</formula>
    </cfRule>
  </conditionalFormatting>
  <conditionalFormatting sqref="B553:N553">
    <cfRule type="cellIs" dxfId="5794" priority="873" operator="lessThan">
      <formula>0</formula>
    </cfRule>
  </conditionalFormatting>
  <conditionalFormatting sqref="B561:N561">
    <cfRule type="cellIs" dxfId="5793" priority="870" operator="lessThan">
      <formula>0</formula>
    </cfRule>
  </conditionalFormatting>
  <conditionalFormatting sqref="B590:N590">
    <cfRule type="cellIs" dxfId="5792" priority="867" operator="lessThan">
      <formula>0</formula>
    </cfRule>
  </conditionalFormatting>
  <conditionalFormatting sqref="O608">
    <cfRule type="cellIs" dxfId="5791" priority="602" operator="lessThan">
      <formula>0</formula>
    </cfRule>
  </conditionalFormatting>
  <conditionalFormatting sqref="O608">
    <cfRule type="cellIs" dxfId="5790" priority="603" operator="lessThan">
      <formula>0</formula>
    </cfRule>
  </conditionalFormatting>
  <conditionalFormatting sqref="O603">
    <cfRule type="cellIs" dxfId="5789" priority="606" operator="lessThan">
      <formula>0</formula>
    </cfRule>
  </conditionalFormatting>
  <conditionalFormatting sqref="O603">
    <cfRule type="cellIs" dxfId="5788" priority="607" operator="lessThan">
      <formula>0</formula>
    </cfRule>
  </conditionalFormatting>
  <conditionalFormatting sqref="O603">
    <cfRule type="cellIs" dxfId="5787" priority="608" operator="lessThan">
      <formula>0</formula>
    </cfRule>
  </conditionalFormatting>
  <conditionalFormatting sqref="O608">
    <cfRule type="cellIs" dxfId="5786" priority="601" operator="lessThan">
      <formula>0</formula>
    </cfRule>
  </conditionalFormatting>
  <conditionalFormatting sqref="Q491:R491 B491">
    <cfRule type="cellIs" dxfId="5785" priority="866" operator="lessThan">
      <formula>0</formula>
    </cfRule>
  </conditionalFormatting>
  <conditionalFormatting sqref="R492:R496">
    <cfRule type="cellIs" dxfId="5784" priority="865" operator="lessThan">
      <formula>0</formula>
    </cfRule>
  </conditionalFormatting>
  <conditionalFormatting sqref="Q492:Q495">
    <cfRule type="cellIs" dxfId="5783" priority="864" operator="lessThan">
      <formula>0</formula>
    </cfRule>
  </conditionalFormatting>
  <conditionalFormatting sqref="Q496">
    <cfRule type="cellIs" dxfId="5782" priority="863" operator="lessThan">
      <formula>0</formula>
    </cfRule>
  </conditionalFormatting>
  <conditionalFormatting sqref="Q473:R473 B473">
    <cfRule type="cellIs" dxfId="5781" priority="862" operator="lessThan">
      <formula>0</formula>
    </cfRule>
  </conditionalFormatting>
  <conditionalFormatting sqref="R474:R478">
    <cfRule type="cellIs" dxfId="5780" priority="861" operator="lessThan">
      <formula>0</formula>
    </cfRule>
  </conditionalFormatting>
  <conditionalFormatting sqref="Q474:Q477">
    <cfRule type="cellIs" dxfId="5779" priority="860" operator="lessThan">
      <formula>0</formula>
    </cfRule>
  </conditionalFormatting>
  <conditionalFormatting sqref="Q478">
    <cfRule type="cellIs" dxfId="5778" priority="859" operator="lessThan">
      <formula>0</formula>
    </cfRule>
  </conditionalFormatting>
  <conditionalFormatting sqref="Q479:R479 B479">
    <cfRule type="cellIs" dxfId="5777" priority="858" operator="lessThan">
      <formula>0</formula>
    </cfRule>
  </conditionalFormatting>
  <conditionalFormatting sqref="R480:R484">
    <cfRule type="cellIs" dxfId="5776" priority="857" operator="lessThan">
      <formula>0</formula>
    </cfRule>
  </conditionalFormatting>
  <conditionalFormatting sqref="Q480:Q483">
    <cfRule type="cellIs" dxfId="5775" priority="856" operator="lessThan">
      <formula>0</formula>
    </cfRule>
  </conditionalFormatting>
  <conditionalFormatting sqref="Q484">
    <cfRule type="cellIs" dxfId="5774" priority="855" operator="lessThan">
      <formula>0</formula>
    </cfRule>
  </conditionalFormatting>
  <conditionalFormatting sqref="Q485:R485 B485">
    <cfRule type="cellIs" dxfId="5773" priority="854" operator="lessThan">
      <formula>0</formula>
    </cfRule>
  </conditionalFormatting>
  <conditionalFormatting sqref="R486:R490">
    <cfRule type="cellIs" dxfId="5772" priority="853" operator="lessThan">
      <formula>0</formula>
    </cfRule>
  </conditionalFormatting>
  <conditionalFormatting sqref="Q486:Q489">
    <cfRule type="cellIs" dxfId="5771" priority="852" operator="lessThan">
      <formula>0</formula>
    </cfRule>
  </conditionalFormatting>
  <conditionalFormatting sqref="Q490">
    <cfRule type="cellIs" dxfId="5770"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769" priority="845" operator="lessThan">
      <formula>0</formula>
    </cfRule>
  </conditionalFormatting>
  <conditionalFormatting sqref="O348">
    <cfRule type="cellIs" dxfId="5768" priority="844" operator="lessThan">
      <formula>0</formula>
    </cfRule>
  </conditionalFormatting>
  <conditionalFormatting sqref="O348">
    <cfRule type="cellIs" dxfId="5767" priority="843" operator="lessThan">
      <formula>0</formula>
    </cfRule>
  </conditionalFormatting>
  <conditionalFormatting sqref="O351:O354">
    <cfRule type="cellIs" dxfId="5766" priority="842" operator="lessThan">
      <formula>0</formula>
    </cfRule>
  </conditionalFormatting>
  <conditionalFormatting sqref="O363:O364">
    <cfRule type="cellIs" dxfId="5765" priority="840" operator="lessThan">
      <formula>0</formula>
    </cfRule>
  </conditionalFormatting>
  <conditionalFormatting sqref="O369:O370">
    <cfRule type="cellIs" dxfId="5764" priority="839" operator="lessThan">
      <formula>0</formula>
    </cfRule>
  </conditionalFormatting>
  <conditionalFormatting sqref="O375:O376">
    <cfRule type="cellIs" dxfId="5763" priority="838" operator="lessThan">
      <formula>0</formula>
    </cfRule>
  </conditionalFormatting>
  <conditionalFormatting sqref="O381:O383">
    <cfRule type="cellIs" dxfId="5762" priority="837" operator="lessThan">
      <formula>0</formula>
    </cfRule>
  </conditionalFormatting>
  <conditionalFormatting sqref="O355">
    <cfRule type="cellIs" dxfId="5761" priority="836" operator="lessThan">
      <formula>0</formula>
    </cfRule>
  </conditionalFormatting>
  <conditionalFormatting sqref="O593:O595">
    <cfRule type="cellIs" dxfId="5760" priority="834" operator="lessThan">
      <formula>0</formula>
    </cfRule>
  </conditionalFormatting>
  <conditionalFormatting sqref="O593:O595">
    <cfRule type="cellIs" dxfId="5759" priority="835" operator="lessThan">
      <formula>0</formula>
    </cfRule>
  </conditionalFormatting>
  <conditionalFormatting sqref="O601:O602 O599">
    <cfRule type="cellIs" dxfId="5758" priority="833" operator="lessThan">
      <formula>0</formula>
    </cfRule>
  </conditionalFormatting>
  <conditionalFormatting sqref="O621:O624">
    <cfRule type="cellIs" dxfId="5757" priority="828" operator="lessThan">
      <formula>0</formula>
    </cfRule>
  </conditionalFormatting>
  <conditionalFormatting sqref="O621:O624">
    <cfRule type="cellIs" dxfId="5756" priority="829" operator="lessThan">
      <formula>0</formula>
    </cfRule>
  </conditionalFormatting>
  <conditionalFormatting sqref="O626:O629">
    <cfRule type="cellIs" dxfId="5755" priority="827" operator="lessThan">
      <formula>0</formula>
    </cfRule>
  </conditionalFormatting>
  <conditionalFormatting sqref="O611:O614">
    <cfRule type="cellIs" dxfId="5754" priority="822" operator="lessThan">
      <formula>0</formula>
    </cfRule>
  </conditionalFormatting>
  <conditionalFormatting sqref="O611:O614">
    <cfRule type="cellIs" dxfId="5753" priority="823" operator="lessThan">
      <formula>0</formula>
    </cfRule>
  </conditionalFormatting>
  <conditionalFormatting sqref="O650 O663 O655:O660 O642:O645 O652:O653 O672:O675 O708:O711 O665:O670">
    <cfRule type="cellIs" dxfId="5752" priority="821" operator="lessThan">
      <formula>0</formula>
    </cfRule>
  </conditionalFormatting>
  <conditionalFormatting sqref="O674">
    <cfRule type="cellIs" dxfId="5751" priority="820" operator="lessThan">
      <formula>0</formula>
    </cfRule>
  </conditionalFormatting>
  <conditionalFormatting sqref="O647">
    <cfRule type="cellIs" dxfId="5750" priority="819" operator="lessThan">
      <formula>0</formula>
    </cfRule>
  </conditionalFormatting>
  <conditionalFormatting sqref="O393">
    <cfRule type="cellIs" dxfId="5749" priority="796" operator="lessThan">
      <formula>0</formula>
    </cfRule>
  </conditionalFormatting>
  <conditionalFormatting sqref="O390">
    <cfRule type="cellIs" dxfId="5748" priority="801" operator="lessThan">
      <formula>0</formula>
    </cfRule>
  </conditionalFormatting>
  <conditionalFormatting sqref="O393">
    <cfRule type="cellIs" dxfId="5747" priority="799" operator="lessThan">
      <formula>0</formula>
    </cfRule>
  </conditionalFormatting>
  <conditionalFormatting sqref="O378">
    <cfRule type="cellIs" dxfId="5746" priority="811" operator="lessThan">
      <formula>0</formula>
    </cfRule>
  </conditionalFormatting>
  <conditionalFormatting sqref="O372">
    <cfRule type="cellIs" dxfId="5745" priority="812" operator="lessThan">
      <formula>0</formula>
    </cfRule>
  </conditionalFormatting>
  <conditionalFormatting sqref="O384">
    <cfRule type="cellIs" dxfId="5744" priority="810" operator="lessThan">
      <formula>0</formula>
    </cfRule>
  </conditionalFormatting>
  <conditionalFormatting sqref="O387">
    <cfRule type="cellIs" dxfId="5743" priority="805" operator="lessThan">
      <formula>0</formula>
    </cfRule>
  </conditionalFormatting>
  <conditionalFormatting sqref="O387">
    <cfRule type="cellIs" dxfId="5742" priority="804" operator="lessThan">
      <formula>0</formula>
    </cfRule>
  </conditionalFormatting>
  <conditionalFormatting sqref="O387">
    <cfRule type="cellIs" dxfId="5741" priority="803" operator="lessThan">
      <formula>0</formula>
    </cfRule>
  </conditionalFormatting>
  <conditionalFormatting sqref="O387">
    <cfRule type="cellIs" dxfId="5740" priority="802" operator="lessThan">
      <formula>0</formula>
    </cfRule>
  </conditionalFormatting>
  <conditionalFormatting sqref="O393">
    <cfRule type="cellIs" dxfId="5739" priority="797" operator="lessThan">
      <formula>0</formula>
    </cfRule>
  </conditionalFormatting>
  <conditionalFormatting sqref="O393">
    <cfRule type="cellIs" dxfId="5738" priority="800" operator="lessThan">
      <formula>0</formula>
    </cfRule>
  </conditionalFormatting>
  <conditionalFormatting sqref="O393">
    <cfRule type="cellIs" dxfId="5737" priority="795" operator="lessThan">
      <formula>0</formula>
    </cfRule>
  </conditionalFormatting>
  <conditionalFormatting sqref="O393">
    <cfRule type="cellIs" dxfId="5736" priority="798" operator="lessThan">
      <formula>0</formula>
    </cfRule>
  </conditionalFormatting>
  <conditionalFormatting sqref="O393">
    <cfRule type="cellIs" dxfId="5735" priority="793" operator="lessThan">
      <formula>0</formula>
    </cfRule>
  </conditionalFormatting>
  <conditionalFormatting sqref="O393">
    <cfRule type="cellIs" dxfId="5734" priority="794" operator="lessThan">
      <formula>0</formula>
    </cfRule>
  </conditionalFormatting>
  <conditionalFormatting sqref="O399">
    <cfRule type="cellIs" dxfId="5733" priority="791" operator="lessThan">
      <formula>0</formula>
    </cfRule>
  </conditionalFormatting>
  <conditionalFormatting sqref="O396">
    <cfRule type="cellIs" dxfId="5732" priority="792" operator="lessThan">
      <formula>0</formula>
    </cfRule>
  </conditionalFormatting>
  <conditionalFormatting sqref="O399">
    <cfRule type="cellIs" dxfId="5731" priority="790" operator="lessThan">
      <formula>0</formula>
    </cfRule>
  </conditionalFormatting>
  <conditionalFormatting sqref="O399">
    <cfRule type="cellIs" dxfId="5730" priority="789" operator="lessThan">
      <formula>0</formula>
    </cfRule>
  </conditionalFormatting>
  <conditionalFormatting sqref="O399">
    <cfRule type="cellIs" dxfId="5729" priority="788" operator="lessThan">
      <formula>0</formula>
    </cfRule>
  </conditionalFormatting>
  <conditionalFormatting sqref="O399">
    <cfRule type="cellIs" dxfId="5728" priority="787" operator="lessThan">
      <formula>0</formula>
    </cfRule>
  </conditionalFormatting>
  <conditionalFormatting sqref="O399">
    <cfRule type="cellIs" dxfId="5727" priority="786" operator="lessThan">
      <formula>0</formula>
    </cfRule>
  </conditionalFormatting>
  <conditionalFormatting sqref="O399">
    <cfRule type="cellIs" dxfId="5726" priority="785" operator="lessThan">
      <formula>0</formula>
    </cfRule>
  </conditionalFormatting>
  <conditionalFormatting sqref="O399">
    <cfRule type="cellIs" dxfId="5725" priority="784" operator="lessThan">
      <formula>0</formula>
    </cfRule>
  </conditionalFormatting>
  <conditionalFormatting sqref="O402">
    <cfRule type="cellIs" dxfId="5724" priority="783" operator="lessThan">
      <formula>0</formula>
    </cfRule>
  </conditionalFormatting>
  <conditionalFormatting sqref="O355">
    <cfRule type="cellIs" dxfId="5723" priority="782" operator="lessThan">
      <formula>0</formula>
    </cfRule>
  </conditionalFormatting>
  <conditionalFormatting sqref="O361">
    <cfRule type="cellIs" dxfId="5722" priority="781" operator="lessThan">
      <formula>0</formula>
    </cfRule>
  </conditionalFormatting>
  <conditionalFormatting sqref="O361">
    <cfRule type="cellIs" dxfId="5721" priority="780" operator="lessThan">
      <formula>0</formula>
    </cfRule>
  </conditionalFormatting>
  <conditionalFormatting sqref="O367">
    <cfRule type="cellIs" dxfId="5720" priority="779" operator="lessThan">
      <formula>0</formula>
    </cfRule>
  </conditionalFormatting>
  <conditionalFormatting sqref="O367">
    <cfRule type="cellIs" dxfId="5719" priority="778" operator="lessThan">
      <formula>0</formula>
    </cfRule>
  </conditionalFormatting>
  <conditionalFormatting sqref="O373">
    <cfRule type="cellIs" dxfId="5718" priority="777" operator="lessThan">
      <formula>0</formula>
    </cfRule>
  </conditionalFormatting>
  <conditionalFormatting sqref="O373">
    <cfRule type="cellIs" dxfId="5717" priority="776" operator="lessThan">
      <formula>0</formula>
    </cfRule>
  </conditionalFormatting>
  <conditionalFormatting sqref="O379">
    <cfRule type="cellIs" dxfId="5716" priority="775" operator="lessThan">
      <formula>0</formula>
    </cfRule>
  </conditionalFormatting>
  <conditionalFormatting sqref="O379">
    <cfRule type="cellIs" dxfId="5715" priority="774" operator="lessThan">
      <formula>0</formula>
    </cfRule>
  </conditionalFormatting>
  <conditionalFormatting sqref="O385">
    <cfRule type="cellIs" dxfId="5714" priority="773" operator="lessThan">
      <formula>0</formula>
    </cfRule>
  </conditionalFormatting>
  <conditionalFormatting sqref="O385">
    <cfRule type="cellIs" dxfId="5713" priority="772" operator="lessThan">
      <formula>0</formula>
    </cfRule>
  </conditionalFormatting>
  <conditionalFormatting sqref="O391">
    <cfRule type="cellIs" dxfId="5712" priority="771" operator="lessThan">
      <formula>0</formula>
    </cfRule>
  </conditionalFormatting>
  <conditionalFormatting sqref="O391">
    <cfRule type="cellIs" dxfId="5711" priority="770" operator="lessThan">
      <formula>0</formula>
    </cfRule>
  </conditionalFormatting>
  <conditionalFormatting sqref="O397">
    <cfRule type="cellIs" dxfId="5710" priority="769" operator="lessThan">
      <formula>0</formula>
    </cfRule>
  </conditionalFormatting>
  <conditionalFormatting sqref="O397">
    <cfRule type="cellIs" dxfId="5709" priority="768" operator="lessThan">
      <formula>0</formula>
    </cfRule>
  </conditionalFormatting>
  <conditionalFormatting sqref="O405">
    <cfRule type="cellIs" dxfId="5708" priority="767" operator="lessThan">
      <formula>0</formula>
    </cfRule>
  </conditionalFormatting>
  <conditionalFormatting sqref="O405">
    <cfRule type="cellIs" dxfId="5707" priority="765" operator="lessThan">
      <formula>0</formula>
    </cfRule>
  </conditionalFormatting>
  <conditionalFormatting sqref="O405">
    <cfRule type="cellIs" dxfId="5706" priority="764" operator="lessThan">
      <formula>0</formula>
    </cfRule>
  </conditionalFormatting>
  <conditionalFormatting sqref="O405">
    <cfRule type="cellIs" dxfId="5705" priority="763" operator="lessThan">
      <formula>0</formula>
    </cfRule>
  </conditionalFormatting>
  <conditionalFormatting sqref="O405">
    <cfRule type="cellIs" dxfId="5704" priority="762" operator="lessThan">
      <formula>0</formula>
    </cfRule>
  </conditionalFormatting>
  <conditionalFormatting sqref="O405">
    <cfRule type="cellIs" dxfId="5703" priority="761" operator="lessThan">
      <formula>0</formula>
    </cfRule>
  </conditionalFormatting>
  <conditionalFormatting sqref="O405">
    <cfRule type="cellIs" dxfId="5702" priority="760" operator="lessThan">
      <formula>0</formula>
    </cfRule>
  </conditionalFormatting>
  <conditionalFormatting sqref="O408">
    <cfRule type="cellIs" dxfId="5701" priority="759" operator="lessThan">
      <formula>0</formula>
    </cfRule>
  </conditionalFormatting>
  <conditionalFormatting sqref="O409">
    <cfRule type="cellIs" dxfId="5700" priority="758" operator="lessThan">
      <formula>0</formula>
    </cfRule>
  </conditionalFormatting>
  <conditionalFormatting sqref="O409">
    <cfRule type="cellIs" dxfId="5699" priority="757" operator="lessThan">
      <formula>0</formula>
    </cfRule>
  </conditionalFormatting>
  <conditionalFormatting sqref="O411">
    <cfRule type="cellIs" dxfId="5698" priority="756" operator="lessThan">
      <formula>0</formula>
    </cfRule>
  </conditionalFormatting>
  <conditionalFormatting sqref="O411">
    <cfRule type="cellIs" dxfId="5697" priority="755" operator="lessThan">
      <formula>0</formula>
    </cfRule>
  </conditionalFormatting>
  <conditionalFormatting sqref="O411">
    <cfRule type="cellIs" dxfId="5696" priority="754" operator="lessThan">
      <formula>0</formula>
    </cfRule>
  </conditionalFormatting>
  <conditionalFormatting sqref="O411">
    <cfRule type="cellIs" dxfId="5695" priority="753" operator="lessThan">
      <formula>0</formula>
    </cfRule>
  </conditionalFormatting>
  <conditionalFormatting sqref="O411">
    <cfRule type="cellIs" dxfId="5694" priority="752" operator="lessThan">
      <formula>0</formula>
    </cfRule>
  </conditionalFormatting>
  <conditionalFormatting sqref="O411">
    <cfRule type="cellIs" dxfId="5693" priority="751" operator="lessThan">
      <formula>0</formula>
    </cfRule>
  </conditionalFormatting>
  <conditionalFormatting sqref="O411">
    <cfRule type="cellIs" dxfId="5692" priority="750" operator="lessThan">
      <formula>0</formula>
    </cfRule>
  </conditionalFormatting>
  <conditionalFormatting sqref="O411">
    <cfRule type="cellIs" dxfId="5691" priority="749" operator="lessThan">
      <formula>0</formula>
    </cfRule>
  </conditionalFormatting>
  <conditionalFormatting sqref="O414">
    <cfRule type="cellIs" dxfId="5690" priority="748" operator="lessThan">
      <formula>0</formula>
    </cfRule>
  </conditionalFormatting>
  <conditionalFormatting sqref="O415">
    <cfRule type="cellIs" dxfId="5689" priority="747" operator="lessThan">
      <formula>0</formula>
    </cfRule>
  </conditionalFormatting>
  <conditionalFormatting sqref="O415">
    <cfRule type="cellIs" dxfId="5688" priority="746" operator="lessThan">
      <formula>0</formula>
    </cfRule>
  </conditionalFormatting>
  <conditionalFormatting sqref="O417">
    <cfRule type="cellIs" dxfId="5687" priority="745" operator="lessThan">
      <formula>0</formula>
    </cfRule>
  </conditionalFormatting>
  <conditionalFormatting sqref="O417">
    <cfRule type="cellIs" dxfId="5686" priority="744" operator="lessThan">
      <formula>0</formula>
    </cfRule>
  </conditionalFormatting>
  <conditionalFormatting sqref="O417">
    <cfRule type="cellIs" dxfId="5685" priority="743" operator="lessThan">
      <formula>0</formula>
    </cfRule>
  </conditionalFormatting>
  <conditionalFormatting sqref="O417">
    <cfRule type="cellIs" dxfId="5684" priority="742" operator="lessThan">
      <formula>0</formula>
    </cfRule>
  </conditionalFormatting>
  <conditionalFormatting sqref="O417">
    <cfRule type="cellIs" dxfId="5683" priority="741" operator="lessThan">
      <formula>0</formula>
    </cfRule>
  </conditionalFormatting>
  <conditionalFormatting sqref="O417">
    <cfRule type="cellIs" dxfId="5682" priority="740" operator="lessThan">
      <formula>0</formula>
    </cfRule>
  </conditionalFormatting>
  <conditionalFormatting sqref="O417">
    <cfRule type="cellIs" dxfId="5681" priority="739" operator="lessThan">
      <formula>0</formula>
    </cfRule>
  </conditionalFormatting>
  <conditionalFormatting sqref="O417">
    <cfRule type="cellIs" dxfId="5680" priority="738" operator="lessThan">
      <formula>0</formula>
    </cfRule>
  </conditionalFormatting>
  <conditionalFormatting sqref="O420">
    <cfRule type="cellIs" dxfId="5679" priority="737" operator="lessThan">
      <formula>0</formula>
    </cfRule>
  </conditionalFormatting>
  <conditionalFormatting sqref="O421">
    <cfRule type="cellIs" dxfId="5678" priority="736" operator="lessThan">
      <formula>0</formula>
    </cfRule>
  </conditionalFormatting>
  <conditionalFormatting sqref="O421">
    <cfRule type="cellIs" dxfId="5677" priority="735" operator="lessThan">
      <formula>0</formula>
    </cfRule>
  </conditionalFormatting>
  <conditionalFormatting sqref="O423">
    <cfRule type="cellIs" dxfId="5676" priority="734" operator="lessThan">
      <formula>0</formula>
    </cfRule>
  </conditionalFormatting>
  <conditionalFormatting sqref="O423">
    <cfRule type="cellIs" dxfId="5675" priority="733" operator="lessThan">
      <formula>0</formula>
    </cfRule>
  </conditionalFormatting>
  <conditionalFormatting sqref="O423">
    <cfRule type="cellIs" dxfId="5674" priority="732" operator="lessThan">
      <formula>0</formula>
    </cfRule>
  </conditionalFormatting>
  <conditionalFormatting sqref="O423">
    <cfRule type="cellIs" dxfId="5673" priority="731" operator="lessThan">
      <formula>0</formula>
    </cfRule>
  </conditionalFormatting>
  <conditionalFormatting sqref="O423">
    <cfRule type="cellIs" dxfId="5672" priority="730" operator="lessThan">
      <formula>0</formula>
    </cfRule>
  </conditionalFormatting>
  <conditionalFormatting sqref="O423">
    <cfRule type="cellIs" dxfId="5671" priority="729" operator="lessThan">
      <formula>0</formula>
    </cfRule>
  </conditionalFormatting>
  <conditionalFormatting sqref="O423">
    <cfRule type="cellIs" dxfId="5670" priority="728" operator="lessThan">
      <formula>0</formula>
    </cfRule>
  </conditionalFormatting>
  <conditionalFormatting sqref="O423">
    <cfRule type="cellIs" dxfId="5669" priority="727" operator="lessThan">
      <formula>0</formula>
    </cfRule>
  </conditionalFormatting>
  <conditionalFormatting sqref="O426">
    <cfRule type="cellIs" dxfId="5668" priority="726" operator="lessThan">
      <formula>0</formula>
    </cfRule>
  </conditionalFormatting>
  <conditionalFormatting sqref="O427">
    <cfRule type="cellIs" dxfId="5667" priority="725" operator="lessThan">
      <formula>0</formula>
    </cfRule>
  </conditionalFormatting>
  <conditionalFormatting sqref="O427">
    <cfRule type="cellIs" dxfId="5666" priority="724" operator="lessThan">
      <formula>0</formula>
    </cfRule>
  </conditionalFormatting>
  <conditionalFormatting sqref="O429">
    <cfRule type="cellIs" dxfId="5665" priority="723" operator="lessThan">
      <formula>0</formula>
    </cfRule>
  </conditionalFormatting>
  <conditionalFormatting sqref="O429">
    <cfRule type="cellIs" dxfId="5664" priority="722" operator="lessThan">
      <formula>0</formula>
    </cfRule>
  </conditionalFormatting>
  <conditionalFormatting sqref="O429">
    <cfRule type="cellIs" dxfId="5663" priority="721" operator="lessThan">
      <formula>0</formula>
    </cfRule>
  </conditionalFormatting>
  <conditionalFormatting sqref="O429">
    <cfRule type="cellIs" dxfId="5662" priority="720" operator="lessThan">
      <formula>0</formula>
    </cfRule>
  </conditionalFormatting>
  <conditionalFormatting sqref="O429">
    <cfRule type="cellIs" dxfId="5661" priority="719" operator="lessThan">
      <formula>0</formula>
    </cfRule>
  </conditionalFormatting>
  <conditionalFormatting sqref="O429">
    <cfRule type="cellIs" dxfId="5660" priority="718" operator="lessThan">
      <formula>0</formula>
    </cfRule>
  </conditionalFormatting>
  <conditionalFormatting sqref="O429">
    <cfRule type="cellIs" dxfId="5659" priority="717" operator="lessThan">
      <formula>0</formula>
    </cfRule>
  </conditionalFormatting>
  <conditionalFormatting sqref="O429">
    <cfRule type="cellIs" dxfId="5658" priority="716" operator="lessThan">
      <formula>0</formula>
    </cfRule>
  </conditionalFormatting>
  <conditionalFormatting sqref="O432">
    <cfRule type="cellIs" dxfId="5657" priority="715" operator="lessThan">
      <formula>0</formula>
    </cfRule>
  </conditionalFormatting>
  <conditionalFormatting sqref="O435">
    <cfRule type="cellIs" dxfId="5656" priority="714" operator="lessThan">
      <formula>0</formula>
    </cfRule>
  </conditionalFormatting>
  <conditionalFormatting sqref="O435">
    <cfRule type="cellIs" dxfId="5655" priority="713" operator="lessThan">
      <formula>0</formula>
    </cfRule>
  </conditionalFormatting>
  <conditionalFormatting sqref="O435">
    <cfRule type="cellIs" dxfId="5654" priority="712" operator="lessThan">
      <formula>0</formula>
    </cfRule>
  </conditionalFormatting>
  <conditionalFormatting sqref="O435">
    <cfRule type="cellIs" dxfId="5653" priority="711" operator="lessThan">
      <formula>0</formula>
    </cfRule>
  </conditionalFormatting>
  <conditionalFormatting sqref="O435">
    <cfRule type="cellIs" dxfId="5652" priority="710" operator="lessThan">
      <formula>0</formula>
    </cfRule>
  </conditionalFormatting>
  <conditionalFormatting sqref="O435">
    <cfRule type="cellIs" dxfId="5651" priority="709" operator="lessThan">
      <formula>0</formula>
    </cfRule>
  </conditionalFormatting>
  <conditionalFormatting sqref="O435">
    <cfRule type="cellIs" dxfId="5650" priority="708" operator="lessThan">
      <formula>0</formula>
    </cfRule>
  </conditionalFormatting>
  <conditionalFormatting sqref="O435">
    <cfRule type="cellIs" dxfId="5649" priority="707" operator="lessThan">
      <formula>0</formula>
    </cfRule>
  </conditionalFormatting>
  <conditionalFormatting sqref="O438">
    <cfRule type="cellIs" dxfId="5648" priority="706" operator="lessThan">
      <formula>0</formula>
    </cfRule>
  </conditionalFormatting>
  <conditionalFormatting sqref="O439">
    <cfRule type="cellIs" dxfId="5647" priority="705" operator="lessThan">
      <formula>0</formula>
    </cfRule>
  </conditionalFormatting>
  <conditionalFormatting sqref="O439">
    <cfRule type="cellIs" dxfId="5646" priority="704" operator="lessThan">
      <formula>0</formula>
    </cfRule>
  </conditionalFormatting>
  <conditionalFormatting sqref="O441">
    <cfRule type="cellIs" dxfId="5645" priority="703" operator="lessThan">
      <formula>0</formula>
    </cfRule>
  </conditionalFormatting>
  <conditionalFormatting sqref="O441">
    <cfRule type="cellIs" dxfId="5644" priority="702" operator="lessThan">
      <formula>0</formula>
    </cfRule>
  </conditionalFormatting>
  <conditionalFormatting sqref="O441">
    <cfRule type="cellIs" dxfId="5643" priority="701" operator="lessThan">
      <formula>0</formula>
    </cfRule>
  </conditionalFormatting>
  <conditionalFormatting sqref="O441">
    <cfRule type="cellIs" dxfId="5642" priority="700" operator="lessThan">
      <formula>0</formula>
    </cfRule>
  </conditionalFormatting>
  <conditionalFormatting sqref="O441">
    <cfRule type="cellIs" dxfId="5641" priority="699" operator="lessThan">
      <formula>0</formula>
    </cfRule>
  </conditionalFormatting>
  <conditionalFormatting sqref="O441">
    <cfRule type="cellIs" dxfId="5640" priority="698" operator="lessThan">
      <formula>0</formula>
    </cfRule>
  </conditionalFormatting>
  <conditionalFormatting sqref="O441">
    <cfRule type="cellIs" dxfId="5639" priority="697" operator="lessThan">
      <formula>0</formula>
    </cfRule>
  </conditionalFormatting>
  <conditionalFormatting sqref="O441">
    <cfRule type="cellIs" dxfId="5638" priority="696" operator="lessThan">
      <formula>0</formula>
    </cfRule>
  </conditionalFormatting>
  <conditionalFormatting sqref="O444">
    <cfRule type="cellIs" dxfId="5637" priority="695" operator="lessThan">
      <formula>0</formula>
    </cfRule>
  </conditionalFormatting>
  <conditionalFormatting sqref="O445">
    <cfRule type="cellIs" dxfId="5636" priority="694" operator="lessThan">
      <formula>0</formula>
    </cfRule>
  </conditionalFormatting>
  <conditionalFormatting sqref="O445">
    <cfRule type="cellIs" dxfId="5635" priority="693" operator="lessThan">
      <formula>0</formula>
    </cfRule>
  </conditionalFormatting>
  <conditionalFormatting sqref="O448">
    <cfRule type="cellIs" dxfId="5634" priority="692" operator="lessThan">
      <formula>0</formula>
    </cfRule>
  </conditionalFormatting>
  <conditionalFormatting sqref="O448">
    <cfRule type="cellIs" dxfId="5633" priority="691" operator="lessThan">
      <formula>0</formula>
    </cfRule>
  </conditionalFormatting>
  <conditionalFormatting sqref="O448">
    <cfRule type="cellIs" dxfId="5632" priority="690" operator="lessThan">
      <formula>0</formula>
    </cfRule>
  </conditionalFormatting>
  <conditionalFormatting sqref="O448">
    <cfRule type="cellIs" dxfId="5631" priority="689" operator="lessThan">
      <formula>0</formula>
    </cfRule>
  </conditionalFormatting>
  <conditionalFormatting sqref="O448">
    <cfRule type="cellIs" dxfId="5630" priority="688" operator="lessThan">
      <formula>0</formula>
    </cfRule>
  </conditionalFormatting>
  <conditionalFormatting sqref="O448">
    <cfRule type="cellIs" dxfId="5629" priority="687" operator="lessThan">
      <formula>0</formula>
    </cfRule>
  </conditionalFormatting>
  <conditionalFormatting sqref="O448">
    <cfRule type="cellIs" dxfId="5628" priority="686" operator="lessThan">
      <formula>0</formula>
    </cfRule>
  </conditionalFormatting>
  <conditionalFormatting sqref="O448">
    <cfRule type="cellIs" dxfId="5627" priority="685" operator="lessThan">
      <formula>0</formula>
    </cfRule>
  </conditionalFormatting>
  <conditionalFormatting sqref="O451">
    <cfRule type="cellIs" dxfId="5626" priority="684" operator="lessThan">
      <formula>0</formula>
    </cfRule>
  </conditionalFormatting>
  <conditionalFormatting sqref="O452">
    <cfRule type="cellIs" dxfId="5625" priority="683" operator="lessThan">
      <formula>0</formula>
    </cfRule>
  </conditionalFormatting>
  <conditionalFormatting sqref="O452">
    <cfRule type="cellIs" dxfId="5624" priority="682" operator="lessThan">
      <formula>0</formula>
    </cfRule>
  </conditionalFormatting>
  <conditionalFormatting sqref="O454">
    <cfRule type="cellIs" dxfId="5623" priority="681" operator="lessThan">
      <formula>0</formula>
    </cfRule>
  </conditionalFormatting>
  <conditionalFormatting sqref="O454">
    <cfRule type="cellIs" dxfId="5622" priority="680" operator="lessThan">
      <formula>0</formula>
    </cfRule>
  </conditionalFormatting>
  <conditionalFormatting sqref="O454">
    <cfRule type="cellIs" dxfId="5621" priority="679" operator="lessThan">
      <formula>0</formula>
    </cfRule>
  </conditionalFormatting>
  <conditionalFormatting sqref="O454">
    <cfRule type="cellIs" dxfId="5620" priority="678" operator="lessThan">
      <formula>0</formula>
    </cfRule>
  </conditionalFormatting>
  <conditionalFormatting sqref="O454">
    <cfRule type="cellIs" dxfId="5619" priority="677" operator="lessThan">
      <formula>0</formula>
    </cfRule>
  </conditionalFormatting>
  <conditionalFormatting sqref="O454">
    <cfRule type="cellIs" dxfId="5618" priority="676" operator="lessThan">
      <formula>0</formula>
    </cfRule>
  </conditionalFormatting>
  <conditionalFormatting sqref="O454">
    <cfRule type="cellIs" dxfId="5617" priority="675" operator="lessThan">
      <formula>0</formula>
    </cfRule>
  </conditionalFormatting>
  <conditionalFormatting sqref="O454">
    <cfRule type="cellIs" dxfId="5616" priority="674" operator="lessThan">
      <formula>0</formula>
    </cfRule>
  </conditionalFormatting>
  <conditionalFormatting sqref="O457">
    <cfRule type="cellIs" dxfId="5615" priority="673" operator="lessThan">
      <formula>0</formula>
    </cfRule>
  </conditionalFormatting>
  <conditionalFormatting sqref="O458">
    <cfRule type="cellIs" dxfId="5614" priority="672" operator="lessThan">
      <formula>0</formula>
    </cfRule>
  </conditionalFormatting>
  <conditionalFormatting sqref="O458">
    <cfRule type="cellIs" dxfId="5613" priority="671" operator="lessThan">
      <formula>0</formula>
    </cfRule>
  </conditionalFormatting>
  <conditionalFormatting sqref="O461:O464">
    <cfRule type="cellIs" dxfId="5612" priority="670" operator="lessThan">
      <formula>0</formula>
    </cfRule>
  </conditionalFormatting>
  <conditionalFormatting sqref="O461:O464">
    <cfRule type="expression" dxfId="5611" priority="668">
      <formula>O461/N461&gt;1</formula>
    </cfRule>
    <cfRule type="expression" dxfId="5610" priority="669">
      <formula>O461/N461&lt;1</formula>
    </cfRule>
  </conditionalFormatting>
  <conditionalFormatting sqref="O552 O560 O575 O589">
    <cfRule type="expression" dxfId="5609" priority="666">
      <formula>O552/#REF!&gt;1</formula>
    </cfRule>
    <cfRule type="expression" dxfId="5608" priority="667">
      <formula>O552/#REF!&lt;1</formula>
    </cfRule>
  </conditionalFormatting>
  <conditionalFormatting sqref="O512">
    <cfRule type="cellIs" dxfId="5607" priority="665" operator="lessThan">
      <formula>0</formula>
    </cfRule>
  </conditionalFormatting>
  <conditionalFormatting sqref="O512">
    <cfRule type="expression" dxfId="5606" priority="663">
      <formula>O512/N512&gt;1</formula>
    </cfRule>
    <cfRule type="expression" dxfId="5605" priority="664">
      <formula>O512/N512&lt;1</formula>
    </cfRule>
  </conditionalFormatting>
  <conditionalFormatting sqref="O596">
    <cfRule type="cellIs" dxfId="5604" priority="662" operator="lessThan">
      <formula>0</formula>
    </cfRule>
  </conditionalFormatting>
  <conditionalFormatting sqref="O600">
    <cfRule type="cellIs" dxfId="5603" priority="661" operator="lessThan">
      <formula>0</formula>
    </cfRule>
  </conditionalFormatting>
  <conditionalFormatting sqref="O600">
    <cfRule type="cellIs" dxfId="5602" priority="660" operator="lessThan">
      <formula>0</formula>
    </cfRule>
  </conditionalFormatting>
  <conditionalFormatting sqref="O710">
    <cfRule type="cellIs" dxfId="5601" priority="659" operator="lessThan">
      <formula>0</formula>
    </cfRule>
  </conditionalFormatting>
  <conditionalFormatting sqref="O654 O651 O648:O649 O632:O634">
    <cfRule type="expression" dxfId="5600" priority="646">
      <formula>O632/N632&gt;1</formula>
    </cfRule>
    <cfRule type="expression" dxfId="5599" priority="647">
      <formula>O632/N632&lt;1</formula>
    </cfRule>
  </conditionalFormatting>
  <conditionalFormatting sqref="O507:O510">
    <cfRule type="cellIs" dxfId="5598" priority="658" operator="lessThan">
      <formula>0</formula>
    </cfRule>
  </conditionalFormatting>
  <conditionalFormatting sqref="O507:O510">
    <cfRule type="expression" dxfId="5597" priority="656">
      <formula>O507/N507&gt;1</formula>
    </cfRule>
    <cfRule type="expression" dxfId="5596" priority="657">
      <formula>O507/N507&lt;1</formula>
    </cfRule>
  </conditionalFormatting>
  <conditionalFormatting sqref="O588 O574 O559 O551">
    <cfRule type="cellIs" dxfId="5595" priority="655" operator="lessThan">
      <formula>0</formula>
    </cfRule>
  </conditionalFormatting>
  <conditionalFormatting sqref="O584:O587 O570:O573 O555:O558 O547:O550">
    <cfRule type="cellIs" dxfId="5594" priority="654" operator="lessThan">
      <formula>0</formula>
    </cfRule>
  </conditionalFormatting>
  <conditionalFormatting sqref="O584:O587 O570:O573 O555:O558 O547:O550">
    <cfRule type="expression" dxfId="5593" priority="652">
      <formula>O547/N547&gt;1</formula>
    </cfRule>
    <cfRule type="expression" dxfId="5592" priority="653">
      <formula>O547/N547&lt;1</formula>
    </cfRule>
  </conditionalFormatting>
  <conditionalFormatting sqref="O588 O574 O559 O551">
    <cfRule type="cellIs" dxfId="5591" priority="651" operator="lessThan">
      <formula>0</formula>
    </cfRule>
  </conditionalFormatting>
  <conditionalFormatting sqref="O588 O574 O559 O551">
    <cfRule type="expression" dxfId="5590" priority="649">
      <formula>O551/N551&gt;1</formula>
    </cfRule>
    <cfRule type="expression" dxfId="5589" priority="650">
      <formula>O551/N551&lt;1</formula>
    </cfRule>
  </conditionalFormatting>
  <conditionalFormatting sqref="O654 O651 O648:O649 O632:O634">
    <cfRule type="cellIs" dxfId="5588" priority="648" operator="lessThan">
      <formula>0</formula>
    </cfRule>
  </conditionalFormatting>
  <conditionalFormatting sqref="O504">
    <cfRule type="expression" dxfId="5587" priority="846">
      <formula>O504/#REF!&gt;1</formula>
    </cfRule>
    <cfRule type="expression" dxfId="5586" priority="847">
      <formula>O504/#REF!&lt;1</formula>
    </cfRule>
  </conditionalFormatting>
  <conditionalFormatting sqref="O465">
    <cfRule type="cellIs" dxfId="5585" priority="645" operator="lessThan">
      <formula>0</formula>
    </cfRule>
  </conditionalFormatting>
  <conditionalFormatting sqref="O465">
    <cfRule type="expression" dxfId="5584" priority="643">
      <formula>O465/N465&gt;1</formula>
    </cfRule>
    <cfRule type="expression" dxfId="5583" priority="644">
      <formula>O465/N465&lt;1</formula>
    </cfRule>
  </conditionalFormatting>
  <conditionalFormatting sqref="O511">
    <cfRule type="cellIs" dxfId="5582" priority="642" operator="lessThan">
      <formula>0</formula>
    </cfRule>
  </conditionalFormatting>
  <conditionalFormatting sqref="O511">
    <cfRule type="expression" dxfId="5581" priority="640">
      <formula>O511/N511&gt;1</formula>
    </cfRule>
    <cfRule type="expression" dxfId="5580" priority="641">
      <formula>O511/N511&lt;1</formula>
    </cfRule>
  </conditionalFormatting>
  <conditionalFormatting sqref="O568">
    <cfRule type="cellIs" dxfId="5579" priority="630" operator="lessThan">
      <formula>0</formula>
    </cfRule>
  </conditionalFormatting>
  <conditionalFormatting sqref="O603">
    <cfRule type="expression" dxfId="5578" priority="604">
      <formula>O603/N603&gt;1</formula>
    </cfRule>
    <cfRule type="expression" dxfId="5577" priority="605">
      <formula>O603/N603&lt;1</formula>
    </cfRule>
  </conditionalFormatting>
  <conditionalFormatting sqref="O552">
    <cfRule type="cellIs" dxfId="5576" priority="627" operator="lessThan">
      <formula>0</formula>
    </cfRule>
  </conditionalFormatting>
  <conditionalFormatting sqref="O552">
    <cfRule type="expression" dxfId="5575" priority="625">
      <formula>O552/N552&gt;1</formula>
    </cfRule>
    <cfRule type="expression" dxfId="5574" priority="626">
      <formula>O552/N552&lt;1</formula>
    </cfRule>
  </conditionalFormatting>
  <conditionalFormatting sqref="O560">
    <cfRule type="cellIs" dxfId="5573" priority="624" operator="lessThan">
      <formula>0</formula>
    </cfRule>
  </conditionalFormatting>
  <conditionalFormatting sqref="O560">
    <cfRule type="expression" dxfId="5572" priority="622">
      <formula>O560/N560&gt;1</formula>
    </cfRule>
    <cfRule type="expression" dxfId="5571" priority="623">
      <formula>O560/N560&lt;1</formula>
    </cfRule>
  </conditionalFormatting>
  <conditionalFormatting sqref="O575">
    <cfRule type="cellIs" dxfId="5570" priority="621" operator="lessThan">
      <formula>0</formula>
    </cfRule>
  </conditionalFormatting>
  <conditionalFormatting sqref="O575">
    <cfRule type="expression" dxfId="5569" priority="619">
      <formula>O575/N575&gt;1</formula>
    </cfRule>
    <cfRule type="expression" dxfId="5568" priority="620">
      <formula>O575/N575&lt;1</formula>
    </cfRule>
  </conditionalFormatting>
  <conditionalFormatting sqref="O589">
    <cfRule type="cellIs" dxfId="5567" priority="618" operator="lessThan">
      <formula>0</formula>
    </cfRule>
  </conditionalFormatting>
  <conditionalFormatting sqref="O589">
    <cfRule type="expression" dxfId="5566" priority="616">
      <formula>O589/N589&gt;1</formula>
    </cfRule>
    <cfRule type="expression" dxfId="5565" priority="617">
      <formula>O589/N589&lt;1</formula>
    </cfRule>
  </conditionalFormatting>
  <conditionalFormatting sqref="O521">
    <cfRule type="cellIs" dxfId="5564" priority="639" operator="lessThan">
      <formula>0</formula>
    </cfRule>
  </conditionalFormatting>
  <conditionalFormatting sqref="O521">
    <cfRule type="expression" dxfId="5563" priority="637">
      <formula>O521/N521&gt;1</formula>
    </cfRule>
    <cfRule type="expression" dxfId="5562" priority="638">
      <formula>O521/N521&lt;1</formula>
    </cfRule>
  </conditionalFormatting>
  <conditionalFormatting sqref="O529">
    <cfRule type="cellIs" dxfId="5561" priority="636" operator="lessThan">
      <formula>0</formula>
    </cfRule>
  </conditionalFormatting>
  <conditionalFormatting sqref="O529">
    <cfRule type="expression" dxfId="5560" priority="634">
      <formula>O529/N529&gt;1</formula>
    </cfRule>
    <cfRule type="expression" dxfId="5559" priority="635">
      <formula>O529/N529&lt;1</formula>
    </cfRule>
  </conditionalFormatting>
  <conditionalFormatting sqref="O582">
    <cfRule type="expression" dxfId="5558" priority="613">
      <formula>O582/N582&gt;1</formula>
    </cfRule>
    <cfRule type="expression" dxfId="5557" priority="614">
      <formula>O582/N582&lt;1</formula>
    </cfRule>
  </conditionalFormatting>
  <conditionalFormatting sqref="O537">
    <cfRule type="cellIs" dxfId="5556" priority="633" operator="lessThan">
      <formula>0</formula>
    </cfRule>
  </conditionalFormatting>
  <conditionalFormatting sqref="O537">
    <cfRule type="expression" dxfId="5555" priority="631">
      <formula>O537/N537&gt;1</formula>
    </cfRule>
    <cfRule type="expression" dxfId="5554" priority="632">
      <formula>O537/N537&lt;1</formula>
    </cfRule>
  </conditionalFormatting>
  <conditionalFormatting sqref="O642:O645 B636:O637">
    <cfRule type="cellIs" dxfId="5553" priority="612" operator="lessThan">
      <formula>0</formula>
    </cfRule>
  </conditionalFormatting>
  <conditionalFormatting sqref="O568">
    <cfRule type="expression" dxfId="5552" priority="628">
      <formula>O568/N568&gt;1</formula>
    </cfRule>
    <cfRule type="expression" dxfId="5551" priority="629">
      <formula>O568/N568&lt;1</formula>
    </cfRule>
  </conditionalFormatting>
  <conditionalFormatting sqref="O597">
    <cfRule type="cellIs" dxfId="5550" priority="611" operator="lessThan">
      <formula>0</formula>
    </cfRule>
  </conditionalFormatting>
  <conditionalFormatting sqref="O608">
    <cfRule type="expression" dxfId="5549" priority="599">
      <formula>O608/N608&gt;1</formula>
    </cfRule>
    <cfRule type="expression" dxfId="5548" priority="600">
      <formula>O608/N608&lt;1</formula>
    </cfRule>
  </conditionalFormatting>
  <conditionalFormatting sqref="O582">
    <cfRule type="cellIs" dxfId="5547" priority="615" operator="lessThan">
      <formula>0</formula>
    </cfRule>
  </conditionalFormatting>
  <conditionalFormatting sqref="O597">
    <cfRule type="expression" dxfId="5546" priority="609">
      <formula>O597/N597&gt;1</formula>
    </cfRule>
    <cfRule type="expression" dxfId="5545" priority="610">
      <formula>O597/N597&lt;1</formula>
    </cfRule>
  </conditionalFormatting>
  <conditionalFormatting sqref="O676:O679">
    <cfRule type="cellIs" dxfId="5544" priority="598" operator="lessThan">
      <formula>0</formula>
    </cfRule>
  </conditionalFormatting>
  <conditionalFormatting sqref="O678">
    <cfRule type="cellIs" dxfId="5543" priority="597" operator="lessThan">
      <formula>0</formula>
    </cfRule>
  </conditionalFormatting>
  <conditionalFormatting sqref="O680:O683">
    <cfRule type="cellIs" dxfId="5542" priority="596" operator="lessThan">
      <formula>0</formula>
    </cfRule>
  </conditionalFormatting>
  <conditionalFormatting sqref="O682">
    <cfRule type="cellIs" dxfId="5541" priority="595" operator="lessThan">
      <formula>0</formula>
    </cfRule>
  </conditionalFormatting>
  <conditionalFormatting sqref="O684:O687">
    <cfRule type="cellIs" dxfId="5540" priority="594" operator="lessThan">
      <formula>0</formula>
    </cfRule>
  </conditionalFormatting>
  <conditionalFormatting sqref="O686">
    <cfRule type="cellIs" dxfId="5539" priority="593" operator="lessThan">
      <formula>0</formula>
    </cfRule>
  </conditionalFormatting>
  <conditionalFormatting sqref="O688:O691">
    <cfRule type="cellIs" dxfId="5538" priority="592" operator="lessThan">
      <formula>0</formula>
    </cfRule>
  </conditionalFormatting>
  <conditionalFormatting sqref="O690">
    <cfRule type="cellIs" dxfId="5537" priority="591" operator="lessThan">
      <formula>0</formula>
    </cfRule>
  </conditionalFormatting>
  <conditionalFormatting sqref="O692:O693 O695">
    <cfRule type="cellIs" dxfId="5536" priority="590" operator="lessThan">
      <formula>0</formula>
    </cfRule>
  </conditionalFormatting>
  <conditionalFormatting sqref="O696:O699">
    <cfRule type="cellIs" dxfId="5535" priority="589" operator="lessThan">
      <formula>0</formula>
    </cfRule>
  </conditionalFormatting>
  <conditionalFormatting sqref="O698">
    <cfRule type="cellIs" dxfId="5534" priority="588" operator="lessThan">
      <formula>0</formula>
    </cfRule>
  </conditionalFormatting>
  <conditionalFormatting sqref="O700:O703">
    <cfRule type="cellIs" dxfId="5533" priority="587" operator="lessThan">
      <formula>0</formula>
    </cfRule>
  </conditionalFormatting>
  <conditionalFormatting sqref="O702">
    <cfRule type="cellIs" dxfId="5532" priority="586" operator="lessThan">
      <formula>0</formula>
    </cfRule>
  </conditionalFormatting>
  <conditionalFormatting sqref="O704:O707">
    <cfRule type="cellIs" dxfId="5531" priority="585" operator="lessThan">
      <formula>0</formula>
    </cfRule>
  </conditionalFormatting>
  <conditionalFormatting sqref="O706">
    <cfRule type="cellIs" dxfId="5530" priority="584" operator="lessThan">
      <formula>0</formula>
    </cfRule>
  </conditionalFormatting>
  <conditionalFormatting sqref="O712:O715">
    <cfRule type="cellIs" dxfId="5529" priority="583" operator="lessThan">
      <formula>0</formula>
    </cfRule>
  </conditionalFormatting>
  <conditionalFormatting sqref="O714">
    <cfRule type="cellIs" dxfId="5528" priority="582" operator="lessThan">
      <formula>0</formula>
    </cfRule>
  </conditionalFormatting>
  <conditionalFormatting sqref="O716:O719">
    <cfRule type="cellIs" dxfId="5527" priority="581" operator="lessThan">
      <formula>0</formula>
    </cfRule>
  </conditionalFormatting>
  <conditionalFormatting sqref="O718">
    <cfRule type="cellIs" dxfId="5526" priority="580" operator="lessThan">
      <formula>0</formula>
    </cfRule>
  </conditionalFormatting>
  <conditionalFormatting sqref="O466">
    <cfRule type="cellIs" dxfId="5525" priority="579" operator="lessThan">
      <formula>0</formula>
    </cfRule>
  </conditionalFormatting>
  <conditionalFormatting sqref="O505">
    <cfRule type="cellIs" dxfId="5524" priority="578" operator="lessThan">
      <formula>0</formula>
    </cfRule>
  </conditionalFormatting>
  <conditionalFormatting sqref="O513">
    <cfRule type="cellIs" dxfId="5523" priority="577" operator="lessThan">
      <formula>0</formula>
    </cfRule>
  </conditionalFormatting>
  <conditionalFormatting sqref="O522">
    <cfRule type="cellIs" dxfId="5522" priority="576" operator="lessThan">
      <formula>0</formula>
    </cfRule>
  </conditionalFormatting>
  <conditionalFormatting sqref="O530">
    <cfRule type="cellIs" dxfId="5521" priority="575" operator="lessThan">
      <formula>0</formula>
    </cfRule>
  </conditionalFormatting>
  <conditionalFormatting sqref="O538">
    <cfRule type="cellIs" dxfId="5520" priority="574" operator="lessThan">
      <formula>0</formula>
    </cfRule>
  </conditionalFormatting>
  <conditionalFormatting sqref="O553">
    <cfRule type="cellIs" dxfId="5519" priority="573" operator="lessThan">
      <formula>0</formula>
    </cfRule>
  </conditionalFormatting>
  <conditionalFormatting sqref="O561">
    <cfRule type="cellIs" dxfId="5518" priority="572" operator="lessThan">
      <formula>0</formula>
    </cfRule>
  </conditionalFormatting>
  <conditionalFormatting sqref="O590">
    <cfRule type="cellIs" dxfId="5517" priority="571" operator="lessThan">
      <formula>0</formula>
    </cfRule>
  </conditionalFormatting>
  <conditionalFormatting sqref="B492:N496">
    <cfRule type="cellIs" dxfId="5516" priority="850" operator="lessThan">
      <formula>0</formula>
    </cfRule>
  </conditionalFormatting>
  <conditionalFormatting sqref="B492:N496">
    <cfRule type="expression" dxfId="5515" priority="848">
      <formula>B492/A492&gt;1</formula>
    </cfRule>
    <cfRule type="expression" dxfId="5514" priority="849">
      <formula>B492/A492&lt;1</formula>
    </cfRule>
  </conditionalFormatting>
  <conditionalFormatting sqref="O492:O496">
    <cfRule type="cellIs" dxfId="5513" priority="570" operator="lessThan">
      <formula>0</formula>
    </cfRule>
  </conditionalFormatting>
  <conditionalFormatting sqref="O492:O496">
    <cfRule type="expression" dxfId="5512" priority="568">
      <formula>O492/N492&gt;1</formula>
    </cfRule>
    <cfRule type="expression" dxfId="5511" priority="569">
      <formula>O492/N492&lt;1</formula>
    </cfRule>
  </conditionalFormatting>
  <conditionalFormatting sqref="B720:N723">
    <cfRule type="cellIs" dxfId="5510" priority="567" operator="lessThan">
      <formula>0</formula>
    </cfRule>
  </conditionalFormatting>
  <conditionalFormatting sqref="I722:N722 Q720:R723">
    <cfRule type="cellIs" dxfId="5509" priority="566" operator="lessThan">
      <formula>0</formula>
    </cfRule>
  </conditionalFormatting>
  <conditionalFormatting sqref="O720:O723">
    <cfRule type="cellIs" dxfId="5508" priority="565" operator="lessThan">
      <formula>0</formula>
    </cfRule>
  </conditionalFormatting>
  <conditionalFormatting sqref="O722">
    <cfRule type="cellIs" dxfId="5507" priority="564" operator="lessThan">
      <formula>0</formula>
    </cfRule>
  </conditionalFormatting>
  <conditionalFormatting sqref="Q655:Q658">
    <cfRule type="cellIs" dxfId="5506" priority="563" operator="lessThan">
      <formula>0</formula>
    </cfRule>
  </conditionalFormatting>
  <conditionalFormatting sqref="Q638:R638 R639:R640">
    <cfRule type="cellIs" dxfId="5505" priority="562" operator="lessThan">
      <formula>0</formula>
    </cfRule>
  </conditionalFormatting>
  <conditionalFormatting sqref="B638">
    <cfRule type="cellIs" dxfId="5504" priority="561" operator="lessThan">
      <formula>0</formula>
    </cfRule>
  </conditionalFormatting>
  <conditionalFormatting sqref="Q639:Q640">
    <cfRule type="cellIs" dxfId="5503" priority="560" operator="lessThan">
      <formula>0</formula>
    </cfRule>
  </conditionalFormatting>
  <conditionalFormatting sqref="B639:O640">
    <cfRule type="expression" dxfId="5502" priority="558">
      <formula>B639/A639&gt;1</formula>
    </cfRule>
    <cfRule type="expression" dxfId="5501" priority="559">
      <formula>B639/A639&lt;1</formula>
    </cfRule>
  </conditionalFormatting>
  <conditionalFormatting sqref="B639:O640">
    <cfRule type="cellIs" dxfId="5500" priority="557" operator="lessThan">
      <formula>0</formula>
    </cfRule>
  </conditionalFormatting>
  <conditionalFormatting sqref="O357:O360">
    <cfRule type="cellIs" dxfId="5499" priority="556" operator="lessThan">
      <formula>0</formula>
    </cfRule>
  </conditionalFormatting>
  <conditionalFormatting sqref="R768:R795 R797:R801 R803:R807 Q815:Q820 R809:R821 R727:R742 R744:R748 R750:R754 R756:R760 R762:R766 Q725 Q727:Q731">
    <cfRule type="cellIs" dxfId="5498" priority="555" operator="lessThan">
      <formula>0</formula>
    </cfRule>
  </conditionalFormatting>
  <conditionalFormatting sqref="H726 K786 H814:N814 H820:N821 H789:N789 H787:J788 H770:N774 H769 H780 H785:N785 H779:O779">
    <cfRule type="cellIs" dxfId="5497" priority="554" operator="lessThan">
      <formula>0</formula>
    </cfRule>
  </conditionalFormatting>
  <conditionalFormatting sqref="N736 N768">
    <cfRule type="cellIs" dxfId="5496" priority="552" operator="lessThan">
      <formula>0</formula>
    </cfRule>
  </conditionalFormatting>
  <conditionalFormatting sqref="H790:H791 H725 H786:J786 H796:N796 H802:N802 H736:N736 H768:N768 H737">
    <cfRule type="cellIs" dxfId="5495" priority="553" operator="lessThan">
      <formula>0</formula>
    </cfRule>
  </conditionalFormatting>
  <conditionalFormatting sqref="H725 H790:H791 H786:K786 H736:N736 H768:N768 H737">
    <cfRule type="cellIs" dxfId="5494" priority="549" operator="lessThan">
      <formula>0</formula>
    </cfRule>
  </conditionalFormatting>
  <conditionalFormatting sqref="H786:J786 H790:H791 H736:M736 H768:M768 H737 N779:O779">
    <cfRule type="cellIs" dxfId="5493" priority="550" operator="lessThan">
      <formula>0</formula>
    </cfRule>
  </conditionalFormatting>
  <conditionalFormatting sqref="N736 N768">
    <cfRule type="cellIs" dxfId="5492" priority="551" operator="lessThan">
      <formula>0</formula>
    </cfRule>
  </conditionalFormatting>
  <conditionalFormatting sqref="H731:N731 H727:M730 H733:N735 H732">
    <cfRule type="cellIs" dxfId="5491" priority="548" operator="lessThan">
      <formula>0</formula>
    </cfRule>
  </conditionalFormatting>
  <conditionalFormatting sqref="H731:N731 H727:M730 H733:N735 H732">
    <cfRule type="expression" dxfId="5490" priority="546">
      <formula>H727/G727&gt;1</formula>
    </cfRule>
    <cfRule type="expression" dxfId="5489" priority="547">
      <formula>H727/G727&lt;1</formula>
    </cfRule>
  </conditionalFormatting>
  <conditionalFormatting sqref="H770:N774">
    <cfRule type="cellIs" dxfId="5488" priority="545" operator="lessThan">
      <formula>0</formula>
    </cfRule>
  </conditionalFormatting>
  <conditionalFormatting sqref="H770:N774">
    <cfRule type="expression" dxfId="5487" priority="543">
      <formula>H770/G770&gt;1</formula>
    </cfRule>
    <cfRule type="expression" dxfId="5486" priority="544">
      <formula>H770/G770&lt;1</formula>
    </cfRule>
  </conditionalFormatting>
  <conditionalFormatting sqref="H797">
    <cfRule type="cellIs" dxfId="5485" priority="542" operator="lessThan">
      <formula>0</formula>
    </cfRule>
  </conditionalFormatting>
  <conditionalFormatting sqref="H797">
    <cfRule type="cellIs" dxfId="5484" priority="540" operator="lessThan">
      <formula>0</formula>
    </cfRule>
  </conditionalFormatting>
  <conditionalFormatting sqref="H797">
    <cfRule type="cellIs" dxfId="5483" priority="541" operator="lessThan">
      <formula>0</formula>
    </cfRule>
  </conditionalFormatting>
  <conditionalFormatting sqref="H798:N800 H801:K801">
    <cfRule type="cellIs" dxfId="5482" priority="539" operator="lessThan">
      <formula>0</formula>
    </cfRule>
  </conditionalFormatting>
  <conditionalFormatting sqref="H798:N800 H801:K801">
    <cfRule type="expression" dxfId="5481" priority="537">
      <formula>H798/G798&gt;1</formula>
    </cfRule>
    <cfRule type="expression" dxfId="5480" priority="538">
      <formula>H798/G798&lt;1</formula>
    </cfRule>
  </conditionalFormatting>
  <conditionalFormatting sqref="H803">
    <cfRule type="cellIs" dxfId="5479" priority="536" operator="lessThan">
      <formula>0</formula>
    </cfRule>
  </conditionalFormatting>
  <conditionalFormatting sqref="H803">
    <cfRule type="cellIs" dxfId="5478" priority="534" operator="lessThan">
      <formula>0</formula>
    </cfRule>
  </conditionalFormatting>
  <conditionalFormatting sqref="H803">
    <cfRule type="cellIs" dxfId="5477" priority="535" operator="lessThan">
      <formula>0</formula>
    </cfRule>
  </conditionalFormatting>
  <conditionalFormatting sqref="H804:N806 H807:K807">
    <cfRule type="cellIs" dxfId="5476" priority="533" operator="lessThan">
      <formula>0</formula>
    </cfRule>
  </conditionalFormatting>
  <conditionalFormatting sqref="H804:N806 H807:K807">
    <cfRule type="expression" dxfId="5475" priority="531">
      <formula>H804/G804&gt;1</formula>
    </cfRule>
    <cfRule type="expression" dxfId="5474" priority="532">
      <formula>H804/G804&lt;1</formula>
    </cfRule>
  </conditionalFormatting>
  <conditionalFormatting sqref="H808:N808">
    <cfRule type="cellIs" dxfId="5473" priority="530" operator="lessThan">
      <formula>0</formula>
    </cfRule>
  </conditionalFormatting>
  <conditionalFormatting sqref="H809">
    <cfRule type="cellIs" dxfId="5472" priority="529" operator="lessThan">
      <formula>0</formula>
    </cfRule>
  </conditionalFormatting>
  <conditionalFormatting sqref="H809">
    <cfRule type="cellIs" dxfId="5471" priority="527" operator="lessThan">
      <formula>0</formula>
    </cfRule>
  </conditionalFormatting>
  <conditionalFormatting sqref="H809">
    <cfRule type="cellIs" dxfId="5470" priority="528" operator="lessThan">
      <formula>0</formula>
    </cfRule>
  </conditionalFormatting>
  <conditionalFormatting sqref="H810:N812 H813:L813 N813">
    <cfRule type="cellIs" dxfId="5469" priority="526" operator="lessThan">
      <formula>0</formula>
    </cfRule>
  </conditionalFormatting>
  <conditionalFormatting sqref="H810:N812 H813:L813 N813">
    <cfRule type="expression" dxfId="5468" priority="524">
      <formula>H810/G810&gt;1</formula>
    </cfRule>
    <cfRule type="expression" dxfId="5467" priority="525">
      <formula>H810/G810&lt;1</formula>
    </cfRule>
  </conditionalFormatting>
  <conditionalFormatting sqref="H815">
    <cfRule type="cellIs" dxfId="5466" priority="523" operator="lessThan">
      <formula>0</formula>
    </cfRule>
  </conditionalFormatting>
  <conditionalFormatting sqref="H815">
    <cfRule type="cellIs" dxfId="5465" priority="521" operator="lessThan">
      <formula>0</formula>
    </cfRule>
  </conditionalFormatting>
  <conditionalFormatting sqref="H815">
    <cfRule type="cellIs" dxfId="5464" priority="522" operator="lessThan">
      <formula>0</formula>
    </cfRule>
  </conditionalFormatting>
  <conditionalFormatting sqref="H816:N819">
    <cfRule type="cellIs" dxfId="5463" priority="520" operator="lessThan">
      <formula>0</formula>
    </cfRule>
  </conditionalFormatting>
  <conditionalFormatting sqref="H816:N819">
    <cfRule type="expression" dxfId="5462" priority="518">
      <formula>H816/G816&gt;1</formula>
    </cfRule>
    <cfRule type="expression" dxfId="5461" priority="519">
      <formula>H816/G816&lt;1</formula>
    </cfRule>
  </conditionalFormatting>
  <conditionalFormatting sqref="H792:N795 O795">
    <cfRule type="cellIs" dxfId="5460" priority="517" operator="lessThan">
      <formula>0</formula>
    </cfRule>
  </conditionalFormatting>
  <conditionalFormatting sqref="K787:N788">
    <cfRule type="cellIs" dxfId="5459" priority="516" operator="lessThan">
      <formula>0</formula>
    </cfRule>
  </conditionalFormatting>
  <conditionalFormatting sqref="K787:N788">
    <cfRule type="expression" dxfId="5458" priority="514">
      <formula>K787/J787&gt;1</formula>
    </cfRule>
    <cfRule type="expression" dxfId="5457" priority="515">
      <formula>K787/J787&lt;1</formula>
    </cfRule>
  </conditionalFormatting>
  <conditionalFormatting sqref="L807">
    <cfRule type="cellIs" dxfId="5456" priority="513" operator="lessThan">
      <formula>0</formula>
    </cfRule>
  </conditionalFormatting>
  <conditionalFormatting sqref="L807">
    <cfRule type="expression" dxfId="5455" priority="511">
      <formula>L807/K807&gt;1</formula>
    </cfRule>
    <cfRule type="expression" dxfId="5454" priority="512">
      <formula>L807/K807&lt;1</formula>
    </cfRule>
  </conditionalFormatting>
  <conditionalFormatting sqref="L801">
    <cfRule type="cellIs" dxfId="5453" priority="510" operator="lessThan">
      <formula>0</formula>
    </cfRule>
  </conditionalFormatting>
  <conditionalFormatting sqref="L801">
    <cfRule type="expression" dxfId="5452" priority="508">
      <formula>L801/K801&gt;1</formula>
    </cfRule>
    <cfRule type="expression" dxfId="5451" priority="509">
      <formula>L801/K801&lt;1</formula>
    </cfRule>
  </conditionalFormatting>
  <conditionalFormatting sqref="M801">
    <cfRule type="cellIs" dxfId="5450" priority="507" operator="lessThan">
      <formula>0</formula>
    </cfRule>
  </conditionalFormatting>
  <conditionalFormatting sqref="M801">
    <cfRule type="expression" dxfId="5449" priority="505">
      <formula>M801/L801&gt;1</formula>
    </cfRule>
    <cfRule type="expression" dxfId="5448" priority="506">
      <formula>M801/L801&lt;1</formula>
    </cfRule>
  </conditionalFormatting>
  <conditionalFormatting sqref="M807">
    <cfRule type="cellIs" dxfId="5447" priority="504" operator="lessThan">
      <formula>0</formula>
    </cfRule>
  </conditionalFormatting>
  <conditionalFormatting sqref="M807">
    <cfRule type="expression" dxfId="5446" priority="502">
      <formula>M807/L807&gt;1</formula>
    </cfRule>
    <cfRule type="expression" dxfId="5445" priority="503">
      <formula>M807/L807&lt;1</formula>
    </cfRule>
  </conditionalFormatting>
  <conditionalFormatting sqref="M813">
    <cfRule type="cellIs" dxfId="5444" priority="501" operator="lessThan">
      <formula>0</formula>
    </cfRule>
  </conditionalFormatting>
  <conditionalFormatting sqref="M813">
    <cfRule type="expression" dxfId="5443" priority="499">
      <formula>M813/L813&gt;1</formula>
    </cfRule>
    <cfRule type="expression" dxfId="5442" priority="500">
      <formula>M813/L813&lt;1</formula>
    </cfRule>
  </conditionalFormatting>
  <conditionalFormatting sqref="H739:K743">
    <cfRule type="cellIs" dxfId="5441" priority="498" operator="lessThan">
      <formula>0</formula>
    </cfRule>
  </conditionalFormatting>
  <conditionalFormatting sqref="H739:K743">
    <cfRule type="expression" dxfId="5440" priority="496">
      <formula>H739/G739&gt;1</formula>
    </cfRule>
    <cfRule type="expression" dxfId="5439" priority="497">
      <formula>H739/G739&lt;1</formula>
    </cfRule>
  </conditionalFormatting>
  <conditionalFormatting sqref="H738">
    <cfRule type="cellIs" dxfId="5438" priority="495" operator="lessThan">
      <formula>0</formula>
    </cfRule>
  </conditionalFormatting>
  <conditionalFormatting sqref="H749:J749 H745:K748">
    <cfRule type="cellIs" dxfId="5437" priority="494" operator="lessThan">
      <formula>0</formula>
    </cfRule>
  </conditionalFormatting>
  <conditionalFormatting sqref="H749:J749 H745:K748">
    <cfRule type="expression" dxfId="5436" priority="492">
      <formula>H745/G745&gt;1</formula>
    </cfRule>
    <cfRule type="expression" dxfId="5435" priority="493">
      <formula>H745/G745&lt;1</formula>
    </cfRule>
  </conditionalFormatting>
  <conditionalFormatting sqref="H744">
    <cfRule type="cellIs" dxfId="5434" priority="491" operator="lessThan">
      <formula>0</formula>
    </cfRule>
  </conditionalFormatting>
  <conditionalFormatting sqref="H751:K755">
    <cfRule type="cellIs" dxfId="5433" priority="490" operator="lessThan">
      <formula>0</formula>
    </cfRule>
  </conditionalFormatting>
  <conditionalFormatting sqref="H751:K755">
    <cfRule type="expression" dxfId="5432" priority="488">
      <formula>H751/G751&gt;1</formula>
    </cfRule>
    <cfRule type="expression" dxfId="5431" priority="489">
      <formula>H751/G751&lt;1</formula>
    </cfRule>
  </conditionalFormatting>
  <conditionalFormatting sqref="H750">
    <cfRule type="cellIs" dxfId="5430" priority="487" operator="lessThan">
      <formula>0</formula>
    </cfRule>
  </conditionalFormatting>
  <conditionalFormatting sqref="H757:K761">
    <cfRule type="cellIs" dxfId="5429" priority="486" operator="lessThan">
      <formula>0</formula>
    </cfRule>
  </conditionalFormatting>
  <conditionalFormatting sqref="H757:K761">
    <cfRule type="expression" dxfId="5428" priority="484">
      <formula>H757/G757&gt;1</formula>
    </cfRule>
    <cfRule type="expression" dxfId="5427" priority="485">
      <formula>H757/G757&lt;1</formula>
    </cfRule>
  </conditionalFormatting>
  <conditionalFormatting sqref="H756">
    <cfRule type="cellIs" dxfId="5426" priority="483" operator="lessThan">
      <formula>0</formula>
    </cfRule>
  </conditionalFormatting>
  <conditionalFormatting sqref="H763:K767">
    <cfRule type="cellIs" dxfId="5425" priority="482" operator="lessThan">
      <formula>0</formula>
    </cfRule>
  </conditionalFormatting>
  <conditionalFormatting sqref="H763:K767">
    <cfRule type="expression" dxfId="5424" priority="480">
      <formula>H763/G763&gt;1</formula>
    </cfRule>
    <cfRule type="expression" dxfId="5423" priority="481">
      <formula>H763/G763&lt;1</formula>
    </cfRule>
  </conditionalFormatting>
  <conditionalFormatting sqref="H762">
    <cfRule type="cellIs" dxfId="5422" priority="479" operator="lessThan">
      <formula>0</formula>
    </cfRule>
  </conditionalFormatting>
  <conditionalFormatting sqref="K749">
    <cfRule type="cellIs" dxfId="5421" priority="478" operator="lessThan">
      <formula>0</formula>
    </cfRule>
  </conditionalFormatting>
  <conditionalFormatting sqref="K749">
    <cfRule type="expression" dxfId="5420" priority="476">
      <formula>K749/J749&gt;1</formula>
    </cfRule>
    <cfRule type="expression" dxfId="5419" priority="477">
      <formula>K749/J749&lt;1</formula>
    </cfRule>
  </conditionalFormatting>
  <conditionalFormatting sqref="R796">
    <cfRule type="cellIs" dxfId="5418" priority="475" operator="lessThan">
      <formula>0</formula>
    </cfRule>
  </conditionalFormatting>
  <conditionalFormatting sqref="R796">
    <cfRule type="cellIs" dxfId="5417" priority="474" operator="lessThan">
      <formula>0</formula>
    </cfRule>
  </conditionalFormatting>
  <conditionalFormatting sqref="R802">
    <cfRule type="cellIs" dxfId="5416" priority="473" operator="lessThan">
      <formula>0</formula>
    </cfRule>
  </conditionalFormatting>
  <conditionalFormatting sqref="R802">
    <cfRule type="cellIs" dxfId="5415" priority="472" operator="lessThan">
      <formula>0</formula>
    </cfRule>
  </conditionalFormatting>
  <conditionalFormatting sqref="R808">
    <cfRule type="cellIs" dxfId="5414" priority="471" operator="lessThan">
      <formula>0</formula>
    </cfRule>
  </conditionalFormatting>
  <conditionalFormatting sqref="R808">
    <cfRule type="cellIs" dxfId="5413" priority="470" operator="lessThan">
      <formula>0</formula>
    </cfRule>
  </conditionalFormatting>
  <conditionalFormatting sqref="R743">
    <cfRule type="cellIs" dxfId="5412" priority="468" operator="lessThan">
      <formula>0</formula>
    </cfRule>
  </conditionalFormatting>
  <conditionalFormatting sqref="R743">
    <cfRule type="cellIs" dxfId="5411" priority="469" operator="lessThan">
      <formula>0</formula>
    </cfRule>
  </conditionalFormatting>
  <conditionalFormatting sqref="R749">
    <cfRule type="cellIs" dxfId="5410" priority="466" operator="lessThan">
      <formula>0</formula>
    </cfRule>
  </conditionalFormatting>
  <conditionalFormatting sqref="R749">
    <cfRule type="cellIs" dxfId="5409" priority="467" operator="lessThan">
      <formula>0</formula>
    </cfRule>
  </conditionalFormatting>
  <conditionalFormatting sqref="R755">
    <cfRule type="cellIs" dxfId="5408" priority="464" operator="lessThan">
      <formula>0</formula>
    </cfRule>
  </conditionalFormatting>
  <conditionalFormatting sqref="R755">
    <cfRule type="cellIs" dxfId="5407" priority="465" operator="lessThan">
      <formula>0</formula>
    </cfRule>
  </conditionalFormatting>
  <conditionalFormatting sqref="R761">
    <cfRule type="cellIs" dxfId="5406" priority="462" operator="lessThan">
      <formula>0</formula>
    </cfRule>
  </conditionalFormatting>
  <conditionalFormatting sqref="R761">
    <cfRule type="cellIs" dxfId="5405" priority="463" operator="lessThan">
      <formula>0</formula>
    </cfRule>
  </conditionalFormatting>
  <conditionalFormatting sqref="R767">
    <cfRule type="cellIs" dxfId="5404" priority="460" operator="lessThan">
      <formula>0</formula>
    </cfRule>
  </conditionalFormatting>
  <conditionalFormatting sqref="R767">
    <cfRule type="cellIs" dxfId="5403" priority="461" operator="lessThan">
      <formula>0</formula>
    </cfRule>
  </conditionalFormatting>
  <conditionalFormatting sqref="Q769:Q789">
    <cfRule type="cellIs" dxfId="5402" priority="459" operator="lessThan">
      <formula>0</formula>
    </cfRule>
  </conditionalFormatting>
  <conditionalFormatting sqref="Q790:Q791 Q796 Q733:Q737 Q768 Q739:Q743">
    <cfRule type="cellIs" dxfId="5401" priority="458" operator="lessThan">
      <formula>0</formula>
    </cfRule>
  </conditionalFormatting>
  <conditionalFormatting sqref="Q786 Q790:Q791 Q733:Q737 Q768 Q739:Q743">
    <cfRule type="cellIs" dxfId="5400" priority="457" operator="lessThan">
      <formula>0</formula>
    </cfRule>
  </conditionalFormatting>
  <conditionalFormatting sqref="Q775:Q778">
    <cfRule type="cellIs" dxfId="5399" priority="455" operator="lessThan">
      <formula>0</formula>
    </cfRule>
  </conditionalFormatting>
  <conditionalFormatting sqref="Q775:Q778">
    <cfRule type="cellIs" dxfId="5398" priority="456" operator="lessThan">
      <formula>0</formula>
    </cfRule>
  </conditionalFormatting>
  <conditionalFormatting sqref="Q732">
    <cfRule type="cellIs" dxfId="5397" priority="453" operator="lessThan">
      <formula>0</formula>
    </cfRule>
  </conditionalFormatting>
  <conditionalFormatting sqref="Q732">
    <cfRule type="cellIs" dxfId="5396" priority="454" operator="lessThan">
      <formula>0</formula>
    </cfRule>
  </conditionalFormatting>
  <conditionalFormatting sqref="Q792:Q795">
    <cfRule type="cellIs" dxfId="5395" priority="452" operator="lessThan">
      <formula>0</formula>
    </cfRule>
  </conditionalFormatting>
  <conditionalFormatting sqref="Q792:Q795">
    <cfRule type="cellIs" dxfId="5394" priority="451" operator="lessThan">
      <formula>0</formula>
    </cfRule>
  </conditionalFormatting>
  <conditionalFormatting sqref="Q770:Q774">
    <cfRule type="cellIs" dxfId="5393" priority="450" operator="lessThan">
      <formula>0</formula>
    </cfRule>
  </conditionalFormatting>
  <conditionalFormatting sqref="Q770:Q774">
    <cfRule type="cellIs" dxfId="5392" priority="449" operator="lessThan">
      <formula>0</formula>
    </cfRule>
  </conditionalFormatting>
  <conditionalFormatting sqref="Q797">
    <cfRule type="cellIs" dxfId="5391" priority="448" operator="lessThan">
      <formula>0</formula>
    </cfRule>
  </conditionalFormatting>
  <conditionalFormatting sqref="Q797">
    <cfRule type="cellIs" dxfId="5390" priority="447" operator="lessThan">
      <formula>0</formula>
    </cfRule>
  </conditionalFormatting>
  <conditionalFormatting sqref="Q798:Q802">
    <cfRule type="cellIs" dxfId="5389" priority="446" operator="lessThan">
      <formula>0</formula>
    </cfRule>
  </conditionalFormatting>
  <conditionalFormatting sqref="Q798:Q802">
    <cfRule type="cellIs" dxfId="5388" priority="445" operator="lessThan">
      <formula>0</formula>
    </cfRule>
  </conditionalFormatting>
  <conditionalFormatting sqref="Q803">
    <cfRule type="cellIs" dxfId="5387" priority="444" operator="lessThan">
      <formula>0</formula>
    </cfRule>
  </conditionalFormatting>
  <conditionalFormatting sqref="Q803">
    <cfRule type="cellIs" dxfId="5386" priority="443" operator="lessThan">
      <formula>0</formula>
    </cfRule>
  </conditionalFormatting>
  <conditionalFormatting sqref="Q804:Q808">
    <cfRule type="cellIs" dxfId="5385" priority="442" operator="lessThan">
      <formula>0</formula>
    </cfRule>
  </conditionalFormatting>
  <conditionalFormatting sqref="Q804:Q808">
    <cfRule type="cellIs" dxfId="5384" priority="441" operator="lessThan">
      <formula>0</formula>
    </cfRule>
  </conditionalFormatting>
  <conditionalFormatting sqref="Q809">
    <cfRule type="cellIs" dxfId="5383" priority="440" operator="lessThan">
      <formula>0</formula>
    </cfRule>
  </conditionalFormatting>
  <conditionalFormatting sqref="Q809">
    <cfRule type="cellIs" dxfId="5382" priority="439" operator="lessThan">
      <formula>0</formula>
    </cfRule>
  </conditionalFormatting>
  <conditionalFormatting sqref="Q738">
    <cfRule type="cellIs" dxfId="5381" priority="438" operator="lessThan">
      <formula>0</formula>
    </cfRule>
  </conditionalFormatting>
  <conditionalFormatting sqref="Q738">
    <cfRule type="cellIs" dxfId="5380" priority="437" operator="lessThan">
      <formula>0</formula>
    </cfRule>
  </conditionalFormatting>
  <conditionalFormatting sqref="Q745:Q749">
    <cfRule type="cellIs" dxfId="5379" priority="436" operator="lessThan">
      <formula>0</formula>
    </cfRule>
  </conditionalFormatting>
  <conditionalFormatting sqref="Q745:Q749">
    <cfRule type="cellIs" dxfId="5378" priority="435" operator="lessThan">
      <formula>0</formula>
    </cfRule>
  </conditionalFormatting>
  <conditionalFormatting sqref="Q744">
    <cfRule type="cellIs" dxfId="5377" priority="434" operator="lessThan">
      <formula>0</formula>
    </cfRule>
  </conditionalFormatting>
  <conditionalFormatting sqref="Q744">
    <cfRule type="cellIs" dxfId="5376" priority="433" operator="lessThan">
      <formula>0</formula>
    </cfRule>
  </conditionalFormatting>
  <conditionalFormatting sqref="Q751:Q755">
    <cfRule type="cellIs" dxfId="5375" priority="432" operator="lessThan">
      <formula>0</formula>
    </cfRule>
  </conditionalFormatting>
  <conditionalFormatting sqref="Q751:Q755">
    <cfRule type="cellIs" dxfId="5374" priority="431" operator="lessThan">
      <formula>0</formula>
    </cfRule>
  </conditionalFormatting>
  <conditionalFormatting sqref="Q750">
    <cfRule type="cellIs" dxfId="5373" priority="430" operator="lessThan">
      <formula>0</formula>
    </cfRule>
  </conditionalFormatting>
  <conditionalFormatting sqref="Q750">
    <cfRule type="cellIs" dxfId="5372" priority="429" operator="lessThan">
      <formula>0</formula>
    </cfRule>
  </conditionalFormatting>
  <conditionalFormatting sqref="Q757:Q761">
    <cfRule type="cellIs" dxfId="5371" priority="428" operator="lessThan">
      <formula>0</formula>
    </cfRule>
  </conditionalFormatting>
  <conditionalFormatting sqref="Q757:Q761">
    <cfRule type="cellIs" dxfId="5370" priority="427" operator="lessThan">
      <formula>0</formula>
    </cfRule>
  </conditionalFormatting>
  <conditionalFormatting sqref="Q756">
    <cfRule type="cellIs" dxfId="5369" priority="426" operator="lessThan">
      <formula>0</formula>
    </cfRule>
  </conditionalFormatting>
  <conditionalFormatting sqref="Q756">
    <cfRule type="cellIs" dxfId="5368" priority="425" operator="lessThan">
      <formula>0</formula>
    </cfRule>
  </conditionalFormatting>
  <conditionalFormatting sqref="Q763:Q767">
    <cfRule type="cellIs" dxfId="5367" priority="424" operator="lessThan">
      <formula>0</formula>
    </cfRule>
  </conditionalFormatting>
  <conditionalFormatting sqref="Q763:Q767">
    <cfRule type="cellIs" dxfId="5366" priority="423" operator="lessThan">
      <formula>0</formula>
    </cfRule>
  </conditionalFormatting>
  <conditionalFormatting sqref="Q762">
    <cfRule type="cellIs" dxfId="5365" priority="422" operator="lessThan">
      <formula>0</formula>
    </cfRule>
  </conditionalFormatting>
  <conditionalFormatting sqref="Q762">
    <cfRule type="cellIs" dxfId="5364" priority="421" operator="lessThan">
      <formula>0</formula>
    </cfRule>
  </conditionalFormatting>
  <conditionalFormatting sqref="N727:O730">
    <cfRule type="cellIs" dxfId="5363" priority="420" operator="lessThan">
      <formula>0</formula>
    </cfRule>
  </conditionalFormatting>
  <conditionalFormatting sqref="N727:O730">
    <cfRule type="expression" dxfId="5362" priority="418">
      <formula>N727/M727&gt;1</formula>
    </cfRule>
    <cfRule type="expression" dxfId="5361" priority="419">
      <formula>N727/M727&lt;1</formula>
    </cfRule>
  </conditionalFormatting>
  <conditionalFormatting sqref="O733:O735">
    <cfRule type="cellIs" dxfId="5360" priority="417" operator="lessThan">
      <formula>0</formula>
    </cfRule>
  </conditionalFormatting>
  <conditionalFormatting sqref="O733:O735">
    <cfRule type="expression" dxfId="5359" priority="415">
      <formula>O733/N733&gt;1</formula>
    </cfRule>
    <cfRule type="expression" dxfId="5358" priority="416">
      <formula>O733/N733&lt;1</formula>
    </cfRule>
  </conditionalFormatting>
  <conditionalFormatting sqref="O770:O773">
    <cfRule type="cellIs" dxfId="5357" priority="414" operator="lessThan">
      <formula>0</formula>
    </cfRule>
  </conditionalFormatting>
  <conditionalFormatting sqref="O770:O773">
    <cfRule type="cellIs" dxfId="5356" priority="413" operator="lessThan">
      <formula>0</formula>
    </cfRule>
  </conditionalFormatting>
  <conditionalFormatting sqref="O770:O773">
    <cfRule type="expression" dxfId="5355" priority="411">
      <formula>O770/N770&gt;1</formula>
    </cfRule>
    <cfRule type="expression" dxfId="5354" priority="412">
      <formula>O770/N770&lt;1</formula>
    </cfRule>
  </conditionalFormatting>
  <conditionalFormatting sqref="N807">
    <cfRule type="cellIs" dxfId="5353" priority="410" operator="lessThan">
      <formula>0</formula>
    </cfRule>
  </conditionalFormatting>
  <conditionalFormatting sqref="N807">
    <cfRule type="expression" dxfId="5352" priority="408">
      <formula>N807/M807&gt;1</formula>
    </cfRule>
    <cfRule type="expression" dxfId="5351" priority="409">
      <formula>N807/M807&lt;1</formula>
    </cfRule>
  </conditionalFormatting>
  <conditionalFormatting sqref="N801">
    <cfRule type="cellIs" dxfId="5350" priority="407" operator="lessThan">
      <formula>0</formula>
    </cfRule>
  </conditionalFormatting>
  <conditionalFormatting sqref="N801">
    <cfRule type="expression" dxfId="5349" priority="405">
      <formula>N801/M801&gt;1</formula>
    </cfRule>
    <cfRule type="expression" dxfId="5348" priority="406">
      <formula>N801/M801&lt;1</formula>
    </cfRule>
  </conditionalFormatting>
  <conditionalFormatting sqref="O802">
    <cfRule type="cellIs" dxfId="5347" priority="404" operator="lessThan">
      <formula>0</formula>
    </cfRule>
  </conditionalFormatting>
  <conditionalFormatting sqref="O798:O800">
    <cfRule type="cellIs" dxfId="5346" priority="403" operator="lessThan">
      <formula>0</formula>
    </cfRule>
  </conditionalFormatting>
  <conditionalFormatting sqref="O798:O800">
    <cfRule type="expression" dxfId="5345" priority="401">
      <formula>O798/N798&gt;1</formula>
    </cfRule>
    <cfRule type="expression" dxfId="5344" priority="402">
      <formula>O798/N798&lt;1</formula>
    </cfRule>
  </conditionalFormatting>
  <conditionalFormatting sqref="O796">
    <cfRule type="cellIs" dxfId="5343" priority="400" operator="lessThan">
      <formula>0</formula>
    </cfRule>
  </conditionalFormatting>
  <conditionalFormatting sqref="O792:O794">
    <cfRule type="cellIs" dxfId="5342" priority="399" operator="lessThan">
      <formula>0</formula>
    </cfRule>
  </conditionalFormatting>
  <conditionalFormatting sqref="O804:O806">
    <cfRule type="cellIs" dxfId="5341" priority="398" operator="lessThan">
      <formula>0</formula>
    </cfRule>
  </conditionalFormatting>
  <conditionalFormatting sqref="O804:O806">
    <cfRule type="expression" dxfId="5340" priority="396">
      <formula>O804/N804&gt;1</formula>
    </cfRule>
    <cfRule type="expression" dxfId="5339" priority="397">
      <formula>O804/N804&lt;1</formula>
    </cfRule>
  </conditionalFormatting>
  <conditionalFormatting sqref="O808">
    <cfRule type="cellIs" dxfId="5338" priority="395" operator="lessThan">
      <formula>0</formula>
    </cfRule>
  </conditionalFormatting>
  <conditionalFormatting sqref="O814">
    <cfRule type="cellIs" dxfId="5337" priority="394" operator="lessThan">
      <formula>0</formula>
    </cfRule>
  </conditionalFormatting>
  <conditionalFormatting sqref="O810:O812">
    <cfRule type="cellIs" dxfId="5336" priority="393" operator="lessThan">
      <formula>0</formula>
    </cfRule>
  </conditionalFormatting>
  <conditionalFormatting sqref="O810:O812">
    <cfRule type="expression" dxfId="5335" priority="391">
      <formula>O810/N810&gt;1</formula>
    </cfRule>
    <cfRule type="expression" dxfId="5334" priority="392">
      <formula>O810/N810&lt;1</formula>
    </cfRule>
  </conditionalFormatting>
  <conditionalFormatting sqref="O787:O788">
    <cfRule type="cellIs" dxfId="5333" priority="390" operator="lessThan">
      <formula>0</formula>
    </cfRule>
  </conditionalFormatting>
  <conditionalFormatting sqref="O787:O788">
    <cfRule type="expression" dxfId="5332" priority="388">
      <formula>O787/N787&gt;1</formula>
    </cfRule>
    <cfRule type="expression" dxfId="5331" priority="389">
      <formula>O787/N787&lt;1</formula>
    </cfRule>
  </conditionalFormatting>
  <conditionalFormatting sqref="O820">
    <cfRule type="cellIs" dxfId="5330" priority="387" operator="lessThan">
      <formula>0</formula>
    </cfRule>
  </conditionalFormatting>
  <conditionalFormatting sqref="O816:O818">
    <cfRule type="cellIs" dxfId="5329" priority="386" operator="lessThan">
      <formula>0</formula>
    </cfRule>
  </conditionalFormatting>
  <conditionalFormatting sqref="O816:O818">
    <cfRule type="expression" dxfId="5328" priority="384">
      <formula>O816/N816&gt;1</formula>
    </cfRule>
    <cfRule type="expression" dxfId="5327" priority="385">
      <formula>O816/N816&lt;1</formula>
    </cfRule>
  </conditionalFormatting>
  <conditionalFormatting sqref="L739:O743 L745:O749 L751:O755 L757:O761 L763:O767">
    <cfRule type="expression" dxfId="5326" priority="382">
      <formula>L739/K739&gt;1</formula>
    </cfRule>
    <cfRule type="expression" dxfId="5325" priority="383">
      <formula>L739/K739&lt;1</formula>
    </cfRule>
  </conditionalFormatting>
  <conditionalFormatting sqref="H784:O784">
    <cfRule type="cellIs" dxfId="5324" priority="381" operator="lessThan">
      <formula>0</formula>
    </cfRule>
  </conditionalFormatting>
  <conditionalFormatting sqref="H784:O784">
    <cfRule type="expression" dxfId="5323" priority="379">
      <formula>H784/G784&gt;1</formula>
    </cfRule>
    <cfRule type="expression" dxfId="5322" priority="380">
      <formula>H784/G784&lt;1</formula>
    </cfRule>
  </conditionalFormatting>
  <conditionalFormatting sqref="O731:O732 I732:N732">
    <cfRule type="expression" dxfId="5321" priority="377">
      <formula>I731/H731&lt;1</formula>
    </cfRule>
    <cfRule type="expression" dxfId="5320" priority="378">
      <formula>I731/H731&gt;1</formula>
    </cfRule>
  </conditionalFormatting>
  <conditionalFormatting sqref="O774">
    <cfRule type="expression" dxfId="5319" priority="375">
      <formula>O774/N774&lt;1</formula>
    </cfRule>
    <cfRule type="expression" dxfId="5318" priority="376">
      <formula>O774/N774&gt;1</formula>
    </cfRule>
  </conditionalFormatting>
  <conditionalFormatting sqref="Q810:Q814">
    <cfRule type="cellIs" dxfId="5317" priority="374" operator="lessThan">
      <formula>0</formula>
    </cfRule>
  </conditionalFormatting>
  <conditionalFormatting sqref="Q810:Q814">
    <cfRule type="cellIs" dxfId="5316" priority="373" operator="lessThan">
      <formula>0</formula>
    </cfRule>
  </conditionalFormatting>
  <conditionalFormatting sqref="H775:O778">
    <cfRule type="cellIs" dxfId="5315" priority="372" operator="lessThan">
      <formula>0</formula>
    </cfRule>
  </conditionalFormatting>
  <conditionalFormatting sqref="H775:O778">
    <cfRule type="cellIs" dxfId="5314" priority="371" operator="lessThan">
      <formula>0</formula>
    </cfRule>
  </conditionalFormatting>
  <conditionalFormatting sqref="H775:O778">
    <cfRule type="expression" dxfId="5313" priority="369">
      <formula>H775/G775&gt;1</formula>
    </cfRule>
    <cfRule type="expression" dxfId="5312" priority="370">
      <formula>H775/G775&lt;1</formula>
    </cfRule>
  </conditionalFormatting>
  <conditionalFormatting sqref="H781:O783">
    <cfRule type="cellIs" dxfId="5311" priority="368" operator="lessThan">
      <formula>0</formula>
    </cfRule>
  </conditionalFormatting>
  <conditionalFormatting sqref="H781:O783">
    <cfRule type="cellIs" dxfId="5310" priority="367" operator="lessThan">
      <formula>0</formula>
    </cfRule>
  </conditionalFormatting>
  <conditionalFormatting sqref="H781:O783">
    <cfRule type="expression" dxfId="5309" priority="365">
      <formula>H781/G781&gt;1</formula>
    </cfRule>
    <cfRule type="expression" dxfId="5308" priority="366">
      <formula>H781/G781&lt;1</formula>
    </cfRule>
  </conditionalFormatting>
  <conditionalFormatting sqref="O801">
    <cfRule type="cellIs" dxfId="5307" priority="364" operator="lessThan">
      <formula>0</formula>
    </cfRule>
  </conditionalFormatting>
  <conditionalFormatting sqref="O801">
    <cfRule type="expression" dxfId="5306" priority="362">
      <formula>O801/N801&gt;1</formula>
    </cfRule>
    <cfRule type="expression" dxfId="5305" priority="363">
      <formula>O801/N801&lt;1</formula>
    </cfRule>
  </conditionalFormatting>
  <conditionalFormatting sqref="O807">
    <cfRule type="cellIs" dxfId="5304" priority="361" operator="lessThan">
      <formula>0</formula>
    </cfRule>
  </conditionalFormatting>
  <conditionalFormatting sqref="O807">
    <cfRule type="expression" dxfId="5303" priority="359">
      <formula>O807/N807&gt;1</formula>
    </cfRule>
    <cfRule type="expression" dxfId="5302" priority="360">
      <formula>O807/N807&lt;1</formula>
    </cfRule>
  </conditionalFormatting>
  <conditionalFormatting sqref="O813">
    <cfRule type="cellIs" dxfId="5301" priority="358" operator="lessThan">
      <formula>0</formula>
    </cfRule>
  </conditionalFormatting>
  <conditionalFormatting sqref="O813">
    <cfRule type="expression" dxfId="5300" priority="356">
      <formula>O813/N813&gt;1</formula>
    </cfRule>
    <cfRule type="expression" dxfId="5299" priority="357">
      <formula>O813/N813&lt;1</formula>
    </cfRule>
  </conditionalFormatting>
  <conditionalFormatting sqref="O819">
    <cfRule type="cellIs" dxfId="5298" priority="355" operator="lessThan">
      <formula>0</formula>
    </cfRule>
  </conditionalFormatting>
  <conditionalFormatting sqref="O819">
    <cfRule type="expression" dxfId="5297" priority="353">
      <formula>O819/N819&gt;1</formula>
    </cfRule>
    <cfRule type="expression" dxfId="5296" priority="354">
      <formula>O819/N819&lt;1</formula>
    </cfRule>
  </conditionalFormatting>
  <conditionalFormatting sqref="P616:P619">
    <cfRule type="cellIs" dxfId="5295" priority="331" operator="lessThan">
      <formula>0</formula>
    </cfRule>
  </conditionalFormatting>
  <conditionalFormatting sqref="P599 P601:P602">
    <cfRule type="cellIs" dxfId="5294" priority="333" operator="lessThan">
      <formula>0</formula>
    </cfRule>
  </conditionalFormatting>
  <conditionalFormatting sqref="P605:P607">
    <cfRule type="cellIs" dxfId="5293" priority="325" operator="lessThan">
      <formula>0</formula>
    </cfRule>
  </conditionalFormatting>
  <conditionalFormatting sqref="P626:P629">
    <cfRule type="cellIs" dxfId="5292" priority="327" operator="lessThan">
      <formula>0</formula>
    </cfRule>
  </conditionalFormatting>
  <conditionalFormatting sqref="P365">
    <cfRule type="cellIs" dxfId="5291" priority="319" operator="lessThan">
      <formula>0</formula>
    </cfRule>
  </conditionalFormatting>
  <conditionalFormatting sqref="P371">
    <cfRule type="cellIs" dxfId="5290" priority="318" operator="lessThan">
      <formula>0</formula>
    </cfRule>
  </conditionalFormatting>
  <conditionalFormatting sqref="P616:P619">
    <cfRule type="cellIs" dxfId="5289" priority="332" operator="lessThan">
      <formula>0</formula>
    </cfRule>
  </conditionalFormatting>
  <conditionalFormatting sqref="P605:P607">
    <cfRule type="cellIs" dxfId="5288" priority="326" operator="lessThan">
      <formula>0</formula>
    </cfRule>
  </conditionalFormatting>
  <conditionalFormatting sqref="P377">
    <cfRule type="cellIs" dxfId="5287" priority="317" operator="lessThan">
      <formula>0</formula>
    </cfRule>
  </conditionalFormatting>
  <conditionalFormatting sqref="P366">
    <cfRule type="cellIs" dxfId="5286" priority="316" operator="lessThan">
      <formula>0</formula>
    </cfRule>
  </conditionalFormatting>
  <conditionalFormatting sqref="P387">
    <cfRule type="cellIs" dxfId="5285" priority="311" operator="lessThan">
      <formula>0</formula>
    </cfRule>
  </conditionalFormatting>
  <conditionalFormatting sqref="P387">
    <cfRule type="cellIs" dxfId="5284" priority="312" operator="lessThan">
      <formula>0</formula>
    </cfRule>
  </conditionalFormatting>
  <conditionalFormatting sqref="P387">
    <cfRule type="cellIs" dxfId="5283" priority="309" operator="lessThan">
      <formula>0</formula>
    </cfRule>
  </conditionalFormatting>
  <conditionalFormatting sqref="P387">
    <cfRule type="cellIs" dxfId="5282" priority="310" operator="lessThan">
      <formula>0</formula>
    </cfRule>
  </conditionalFormatting>
  <conditionalFormatting sqref="P405">
    <cfRule type="cellIs" dxfId="5281" priority="269" operator="lessThan">
      <formula>0</formula>
    </cfRule>
  </conditionalFormatting>
  <conditionalFormatting sqref="P636:P637">
    <cfRule type="expression" dxfId="5280" priority="350">
      <formula>P636/O636&gt;1</formula>
    </cfRule>
    <cfRule type="expression" dxfId="5279" priority="351">
      <formula>P636/O636&lt;1</formula>
    </cfRule>
  </conditionalFormatting>
  <conditionalFormatting sqref="P694">
    <cfRule type="cellIs" dxfId="5278" priority="349" operator="lessThan">
      <formula>0</formula>
    </cfRule>
  </conditionalFormatting>
  <conditionalFormatting sqref="P694">
    <cfRule type="cellIs" dxfId="5277" priority="348" operator="lessThan">
      <formula>0</formula>
    </cfRule>
  </conditionalFormatting>
  <conditionalFormatting sqref="P608">
    <cfRule type="cellIs" dxfId="5276" priority="105" operator="lessThan">
      <formula>0</formula>
    </cfRule>
  </conditionalFormatting>
  <conditionalFormatting sqref="P608">
    <cfRule type="cellIs" dxfId="5275" priority="106" operator="lessThan">
      <formula>0</formula>
    </cfRule>
  </conditionalFormatting>
  <conditionalFormatting sqref="P603">
    <cfRule type="cellIs" dxfId="5274" priority="109" operator="lessThan">
      <formula>0</formula>
    </cfRule>
  </conditionalFormatting>
  <conditionalFormatting sqref="P603">
    <cfRule type="cellIs" dxfId="5273" priority="110" operator="lessThan">
      <formula>0</formula>
    </cfRule>
  </conditionalFormatting>
  <conditionalFormatting sqref="P603">
    <cfRule type="cellIs" dxfId="5272" priority="111" operator="lessThan">
      <formula>0</formula>
    </cfRule>
  </conditionalFormatting>
  <conditionalFormatting sqref="P608">
    <cfRule type="cellIs" dxfId="5271"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270" priority="345" operator="lessThan">
      <formula>0</formula>
    </cfRule>
  </conditionalFormatting>
  <conditionalFormatting sqref="P348">
    <cfRule type="cellIs" dxfId="5269" priority="344" operator="lessThan">
      <formula>0</formula>
    </cfRule>
  </conditionalFormatting>
  <conditionalFormatting sqref="P348">
    <cfRule type="cellIs" dxfId="5268" priority="343" operator="lessThan">
      <formula>0</formula>
    </cfRule>
  </conditionalFormatting>
  <conditionalFormatting sqref="P351:P354">
    <cfRule type="cellIs" dxfId="5267" priority="342" operator="lessThan">
      <formula>0</formula>
    </cfRule>
  </conditionalFormatting>
  <conditionalFormatting sqref="P363:P364">
    <cfRule type="cellIs" dxfId="5266" priority="341" operator="lessThan">
      <formula>0</formula>
    </cfRule>
  </conditionalFormatting>
  <conditionalFormatting sqref="P369:P370">
    <cfRule type="cellIs" dxfId="5265" priority="340" operator="lessThan">
      <formula>0</formula>
    </cfRule>
  </conditionalFormatting>
  <conditionalFormatting sqref="P375:P376">
    <cfRule type="cellIs" dxfId="5264" priority="339" operator="lessThan">
      <formula>0</formula>
    </cfRule>
  </conditionalFormatting>
  <conditionalFormatting sqref="P381:P383">
    <cfRule type="cellIs" dxfId="5263" priority="338" operator="lessThan">
      <formula>0</formula>
    </cfRule>
  </conditionalFormatting>
  <conditionalFormatting sqref="P355">
    <cfRule type="cellIs" dxfId="5262" priority="337" operator="lessThan">
      <formula>0</formula>
    </cfRule>
  </conditionalFormatting>
  <conditionalFormatting sqref="P593:P595">
    <cfRule type="cellIs" dxfId="5261" priority="335" operator="lessThan">
      <formula>0</formula>
    </cfRule>
  </conditionalFormatting>
  <conditionalFormatting sqref="P593:P595">
    <cfRule type="cellIs" dxfId="5260" priority="336" operator="lessThan">
      <formula>0</formula>
    </cfRule>
  </conditionalFormatting>
  <conditionalFormatting sqref="P601:P602 P599">
    <cfRule type="cellIs" dxfId="5259" priority="334" operator="lessThan">
      <formula>0</formula>
    </cfRule>
  </conditionalFormatting>
  <conditionalFormatting sqref="P621:P624">
    <cfRule type="cellIs" dxfId="5258" priority="329" operator="lessThan">
      <formula>0</formula>
    </cfRule>
  </conditionalFormatting>
  <conditionalFormatting sqref="P621:P624">
    <cfRule type="cellIs" dxfId="5257" priority="330" operator="lessThan">
      <formula>0</formula>
    </cfRule>
  </conditionalFormatting>
  <conditionalFormatting sqref="P626:P629">
    <cfRule type="cellIs" dxfId="5256" priority="328" operator="lessThan">
      <formula>0</formula>
    </cfRule>
  </conditionalFormatting>
  <conditionalFormatting sqref="P611:P614">
    <cfRule type="cellIs" dxfId="5255" priority="323" operator="lessThan">
      <formula>0</formula>
    </cfRule>
  </conditionalFormatting>
  <conditionalFormatting sqref="P611:P614">
    <cfRule type="cellIs" dxfId="5254" priority="324" operator="lessThan">
      <formula>0</formula>
    </cfRule>
  </conditionalFormatting>
  <conditionalFormatting sqref="P650 P663 P655:P660 P642:P645 P652:P653 P672:P675 P708:P711 P665:P670">
    <cfRule type="cellIs" dxfId="5253" priority="322" operator="lessThan">
      <formula>0</formula>
    </cfRule>
  </conditionalFormatting>
  <conditionalFormatting sqref="P674">
    <cfRule type="cellIs" dxfId="5252" priority="321" operator="lessThan">
      <formula>0</formula>
    </cfRule>
  </conditionalFormatting>
  <conditionalFormatting sqref="P647">
    <cfRule type="cellIs" dxfId="5251" priority="320" operator="lessThan">
      <formula>0</formula>
    </cfRule>
  </conditionalFormatting>
  <conditionalFormatting sqref="P393">
    <cfRule type="cellIs" dxfId="5250" priority="299" operator="lessThan">
      <formula>0</formula>
    </cfRule>
  </conditionalFormatting>
  <conditionalFormatting sqref="P390">
    <cfRule type="cellIs" dxfId="5249" priority="304" operator="lessThan">
      <formula>0</formula>
    </cfRule>
  </conditionalFormatting>
  <conditionalFormatting sqref="P393">
    <cfRule type="cellIs" dxfId="5248" priority="302" operator="lessThan">
      <formula>0</formula>
    </cfRule>
  </conditionalFormatting>
  <conditionalFormatting sqref="P378">
    <cfRule type="cellIs" dxfId="5247" priority="314" operator="lessThan">
      <formula>0</formula>
    </cfRule>
  </conditionalFormatting>
  <conditionalFormatting sqref="P372">
    <cfRule type="cellIs" dxfId="5246" priority="315" operator="lessThan">
      <formula>0</formula>
    </cfRule>
  </conditionalFormatting>
  <conditionalFormatting sqref="P384">
    <cfRule type="cellIs" dxfId="5245" priority="313" operator="lessThan">
      <formula>0</formula>
    </cfRule>
  </conditionalFormatting>
  <conditionalFormatting sqref="P387">
    <cfRule type="cellIs" dxfId="5244" priority="308" operator="lessThan">
      <formula>0</formula>
    </cfRule>
  </conditionalFormatting>
  <conditionalFormatting sqref="P387">
    <cfRule type="cellIs" dxfId="5243" priority="307" operator="lessThan">
      <formula>0</formula>
    </cfRule>
  </conditionalFormatting>
  <conditionalFormatting sqref="P387">
    <cfRule type="cellIs" dxfId="5242" priority="306" operator="lessThan">
      <formula>0</formula>
    </cfRule>
  </conditionalFormatting>
  <conditionalFormatting sqref="P387">
    <cfRule type="cellIs" dxfId="5241" priority="305" operator="lessThan">
      <formula>0</formula>
    </cfRule>
  </conditionalFormatting>
  <conditionalFormatting sqref="P393">
    <cfRule type="cellIs" dxfId="5240" priority="300" operator="lessThan">
      <formula>0</formula>
    </cfRule>
  </conditionalFormatting>
  <conditionalFormatting sqref="P393">
    <cfRule type="cellIs" dxfId="5239" priority="303" operator="lessThan">
      <formula>0</formula>
    </cfRule>
  </conditionalFormatting>
  <conditionalFormatting sqref="P393">
    <cfRule type="cellIs" dxfId="5238" priority="298" operator="lessThan">
      <formula>0</formula>
    </cfRule>
  </conditionalFormatting>
  <conditionalFormatting sqref="P393">
    <cfRule type="cellIs" dxfId="5237" priority="301" operator="lessThan">
      <formula>0</formula>
    </cfRule>
  </conditionalFormatting>
  <conditionalFormatting sqref="P393">
    <cfRule type="cellIs" dxfId="5236" priority="296" operator="lessThan">
      <formula>0</formula>
    </cfRule>
  </conditionalFormatting>
  <conditionalFormatting sqref="P393">
    <cfRule type="cellIs" dxfId="5235" priority="297" operator="lessThan">
      <formula>0</formula>
    </cfRule>
  </conditionalFormatting>
  <conditionalFormatting sqref="P399">
    <cfRule type="cellIs" dxfId="5234" priority="294" operator="lessThan">
      <formula>0</formula>
    </cfRule>
  </conditionalFormatting>
  <conditionalFormatting sqref="P396">
    <cfRule type="cellIs" dxfId="5233" priority="295" operator="lessThan">
      <formula>0</formula>
    </cfRule>
  </conditionalFormatting>
  <conditionalFormatting sqref="P399">
    <cfRule type="cellIs" dxfId="5232" priority="293" operator="lessThan">
      <formula>0</formula>
    </cfRule>
  </conditionalFormatting>
  <conditionalFormatting sqref="P399">
    <cfRule type="cellIs" dxfId="5231" priority="292" operator="lessThan">
      <formula>0</formula>
    </cfRule>
  </conditionalFormatting>
  <conditionalFormatting sqref="P399">
    <cfRule type="cellIs" dxfId="5230" priority="291" operator="lessThan">
      <formula>0</formula>
    </cfRule>
  </conditionalFormatting>
  <conditionalFormatting sqref="P399">
    <cfRule type="cellIs" dxfId="5229" priority="290" operator="lessThan">
      <formula>0</formula>
    </cfRule>
  </conditionalFormatting>
  <conditionalFormatting sqref="P399">
    <cfRule type="cellIs" dxfId="5228" priority="289" operator="lessThan">
      <formula>0</formula>
    </cfRule>
  </conditionalFormatting>
  <conditionalFormatting sqref="P399">
    <cfRule type="cellIs" dxfId="5227" priority="288" operator="lessThan">
      <formula>0</formula>
    </cfRule>
  </conditionalFormatting>
  <conditionalFormatting sqref="P399">
    <cfRule type="cellIs" dxfId="5226" priority="287" operator="lessThan">
      <formula>0</formula>
    </cfRule>
  </conditionalFormatting>
  <conditionalFormatting sqref="P402">
    <cfRule type="cellIs" dxfId="5225" priority="286" operator="lessThan">
      <formula>0</formula>
    </cfRule>
  </conditionalFormatting>
  <conditionalFormatting sqref="P355">
    <cfRule type="cellIs" dxfId="5224" priority="285" operator="lessThan">
      <formula>0</formula>
    </cfRule>
  </conditionalFormatting>
  <conditionalFormatting sqref="P361">
    <cfRule type="cellIs" dxfId="5223" priority="284" operator="lessThan">
      <formula>0</formula>
    </cfRule>
  </conditionalFormatting>
  <conditionalFormatting sqref="P361">
    <cfRule type="cellIs" dxfId="5222" priority="283" operator="lessThan">
      <formula>0</formula>
    </cfRule>
  </conditionalFormatting>
  <conditionalFormatting sqref="P367">
    <cfRule type="cellIs" dxfId="5221" priority="282" operator="lessThan">
      <formula>0</formula>
    </cfRule>
  </conditionalFormatting>
  <conditionalFormatting sqref="P367">
    <cfRule type="cellIs" dxfId="5220" priority="281" operator="lessThan">
      <formula>0</formula>
    </cfRule>
  </conditionalFormatting>
  <conditionalFormatting sqref="P373">
    <cfRule type="cellIs" dxfId="5219" priority="280" operator="lessThan">
      <formula>0</formula>
    </cfRule>
  </conditionalFormatting>
  <conditionalFormatting sqref="P373">
    <cfRule type="cellIs" dxfId="5218" priority="279" operator="lessThan">
      <formula>0</formula>
    </cfRule>
  </conditionalFormatting>
  <conditionalFormatting sqref="P379">
    <cfRule type="cellIs" dxfId="5217" priority="278" operator="lessThan">
      <formula>0</formula>
    </cfRule>
  </conditionalFormatting>
  <conditionalFormatting sqref="P379">
    <cfRule type="cellIs" dxfId="5216" priority="277" operator="lessThan">
      <formula>0</formula>
    </cfRule>
  </conditionalFormatting>
  <conditionalFormatting sqref="P385">
    <cfRule type="cellIs" dxfId="5215" priority="276" operator="lessThan">
      <formula>0</formula>
    </cfRule>
  </conditionalFormatting>
  <conditionalFormatting sqref="P385">
    <cfRule type="cellIs" dxfId="5214" priority="275" operator="lessThan">
      <formula>0</formula>
    </cfRule>
  </conditionalFormatting>
  <conditionalFormatting sqref="P391">
    <cfRule type="cellIs" dxfId="5213" priority="274" operator="lessThan">
      <formula>0</formula>
    </cfRule>
  </conditionalFormatting>
  <conditionalFormatting sqref="P391">
    <cfRule type="cellIs" dxfId="5212" priority="273" operator="lessThan">
      <formula>0</formula>
    </cfRule>
  </conditionalFormatting>
  <conditionalFormatting sqref="P397">
    <cfRule type="cellIs" dxfId="5211" priority="272" operator="lessThan">
      <formula>0</formula>
    </cfRule>
  </conditionalFormatting>
  <conditionalFormatting sqref="P397">
    <cfRule type="cellIs" dxfId="5210" priority="271" operator="lessThan">
      <formula>0</formula>
    </cfRule>
  </conditionalFormatting>
  <conditionalFormatting sqref="P405">
    <cfRule type="cellIs" dxfId="5209" priority="270" operator="lessThan">
      <formula>0</formula>
    </cfRule>
  </conditionalFormatting>
  <conditionalFormatting sqref="P405">
    <cfRule type="cellIs" dxfId="5208" priority="268" operator="lessThan">
      <formula>0</formula>
    </cfRule>
  </conditionalFormatting>
  <conditionalFormatting sqref="P405">
    <cfRule type="cellIs" dxfId="5207" priority="267" operator="lessThan">
      <formula>0</formula>
    </cfRule>
  </conditionalFormatting>
  <conditionalFormatting sqref="P405">
    <cfRule type="cellIs" dxfId="5206" priority="266" operator="lessThan">
      <formula>0</formula>
    </cfRule>
  </conditionalFormatting>
  <conditionalFormatting sqref="P405">
    <cfRule type="cellIs" dxfId="5205" priority="265" operator="lessThan">
      <formula>0</formula>
    </cfRule>
  </conditionalFormatting>
  <conditionalFormatting sqref="P405">
    <cfRule type="cellIs" dxfId="5204" priority="264" operator="lessThan">
      <formula>0</formula>
    </cfRule>
  </conditionalFormatting>
  <conditionalFormatting sqref="P405">
    <cfRule type="cellIs" dxfId="5203" priority="263" operator="lessThan">
      <formula>0</formula>
    </cfRule>
  </conditionalFormatting>
  <conditionalFormatting sqref="P408">
    <cfRule type="cellIs" dxfId="5202" priority="262" operator="lessThan">
      <formula>0</formula>
    </cfRule>
  </conditionalFormatting>
  <conditionalFormatting sqref="P409">
    <cfRule type="cellIs" dxfId="5201" priority="261" operator="lessThan">
      <formula>0</formula>
    </cfRule>
  </conditionalFormatting>
  <conditionalFormatting sqref="P409">
    <cfRule type="cellIs" dxfId="5200" priority="260" operator="lessThan">
      <formula>0</formula>
    </cfRule>
  </conditionalFormatting>
  <conditionalFormatting sqref="P411">
    <cfRule type="cellIs" dxfId="5199" priority="259" operator="lessThan">
      <formula>0</formula>
    </cfRule>
  </conditionalFormatting>
  <conditionalFormatting sqref="P411">
    <cfRule type="cellIs" dxfId="5198" priority="258" operator="lessThan">
      <formula>0</formula>
    </cfRule>
  </conditionalFormatting>
  <conditionalFormatting sqref="P411">
    <cfRule type="cellIs" dxfId="5197" priority="257" operator="lessThan">
      <formula>0</formula>
    </cfRule>
  </conditionalFormatting>
  <conditionalFormatting sqref="P411">
    <cfRule type="cellIs" dxfId="5196" priority="256" operator="lessThan">
      <formula>0</formula>
    </cfRule>
  </conditionalFormatting>
  <conditionalFormatting sqref="P411">
    <cfRule type="cellIs" dxfId="5195" priority="255" operator="lessThan">
      <formula>0</formula>
    </cfRule>
  </conditionalFormatting>
  <conditionalFormatting sqref="P411">
    <cfRule type="cellIs" dxfId="5194" priority="254" operator="lessThan">
      <formula>0</formula>
    </cfRule>
  </conditionalFormatting>
  <conditionalFormatting sqref="P411">
    <cfRule type="cellIs" dxfId="5193" priority="253" operator="lessThan">
      <formula>0</formula>
    </cfRule>
  </conditionalFormatting>
  <conditionalFormatting sqref="P411">
    <cfRule type="cellIs" dxfId="5192" priority="252" operator="lessThan">
      <formula>0</formula>
    </cfRule>
  </conditionalFormatting>
  <conditionalFormatting sqref="P414">
    <cfRule type="cellIs" dxfId="5191" priority="251" operator="lessThan">
      <formula>0</formula>
    </cfRule>
  </conditionalFormatting>
  <conditionalFormatting sqref="P415">
    <cfRule type="cellIs" dxfId="5190" priority="250" operator="lessThan">
      <formula>0</formula>
    </cfRule>
  </conditionalFormatting>
  <conditionalFormatting sqref="P415">
    <cfRule type="cellIs" dxfId="5189" priority="249" operator="lessThan">
      <formula>0</formula>
    </cfRule>
  </conditionalFormatting>
  <conditionalFormatting sqref="P417">
    <cfRule type="cellIs" dxfId="5188" priority="248" operator="lessThan">
      <formula>0</formula>
    </cfRule>
  </conditionalFormatting>
  <conditionalFormatting sqref="P417">
    <cfRule type="cellIs" dxfId="5187" priority="247" operator="lessThan">
      <formula>0</formula>
    </cfRule>
  </conditionalFormatting>
  <conditionalFormatting sqref="P417">
    <cfRule type="cellIs" dxfId="5186" priority="246" operator="lessThan">
      <formula>0</formula>
    </cfRule>
  </conditionalFormatting>
  <conditionalFormatting sqref="P417">
    <cfRule type="cellIs" dxfId="5185" priority="245" operator="lessThan">
      <formula>0</formula>
    </cfRule>
  </conditionalFormatting>
  <conditionalFormatting sqref="P417">
    <cfRule type="cellIs" dxfId="5184" priority="244" operator="lessThan">
      <formula>0</formula>
    </cfRule>
  </conditionalFormatting>
  <conditionalFormatting sqref="P417">
    <cfRule type="cellIs" dxfId="5183" priority="243" operator="lessThan">
      <formula>0</formula>
    </cfRule>
  </conditionalFormatting>
  <conditionalFormatting sqref="P417">
    <cfRule type="cellIs" dxfId="5182" priority="242" operator="lessThan">
      <formula>0</formula>
    </cfRule>
  </conditionalFormatting>
  <conditionalFormatting sqref="P417">
    <cfRule type="cellIs" dxfId="5181" priority="241" operator="lessThan">
      <formula>0</formula>
    </cfRule>
  </conditionalFormatting>
  <conditionalFormatting sqref="P420">
    <cfRule type="cellIs" dxfId="5180" priority="240" operator="lessThan">
      <formula>0</formula>
    </cfRule>
  </conditionalFormatting>
  <conditionalFormatting sqref="P421">
    <cfRule type="cellIs" dxfId="5179" priority="239" operator="lessThan">
      <formula>0</formula>
    </cfRule>
  </conditionalFormatting>
  <conditionalFormatting sqref="P421">
    <cfRule type="cellIs" dxfId="5178" priority="238" operator="lessThan">
      <formula>0</formula>
    </cfRule>
  </conditionalFormatting>
  <conditionalFormatting sqref="P423">
    <cfRule type="cellIs" dxfId="5177" priority="237" operator="lessThan">
      <formula>0</formula>
    </cfRule>
  </conditionalFormatting>
  <conditionalFormatting sqref="P423">
    <cfRule type="cellIs" dxfId="5176" priority="236" operator="lessThan">
      <formula>0</formula>
    </cfRule>
  </conditionalFormatting>
  <conditionalFormatting sqref="P423">
    <cfRule type="cellIs" dxfId="5175" priority="235" operator="lessThan">
      <formula>0</formula>
    </cfRule>
  </conditionalFormatting>
  <conditionalFormatting sqref="P423">
    <cfRule type="cellIs" dxfId="5174" priority="234" operator="lessThan">
      <formula>0</formula>
    </cfRule>
  </conditionalFormatting>
  <conditionalFormatting sqref="P423">
    <cfRule type="cellIs" dxfId="5173" priority="233" operator="lessThan">
      <formula>0</formula>
    </cfRule>
  </conditionalFormatting>
  <conditionalFormatting sqref="P423">
    <cfRule type="cellIs" dxfId="5172" priority="232" operator="lessThan">
      <formula>0</formula>
    </cfRule>
  </conditionalFormatting>
  <conditionalFormatting sqref="P423">
    <cfRule type="cellIs" dxfId="5171" priority="231" operator="lessThan">
      <formula>0</formula>
    </cfRule>
  </conditionalFormatting>
  <conditionalFormatting sqref="P423">
    <cfRule type="cellIs" dxfId="5170" priority="230" operator="lessThan">
      <formula>0</formula>
    </cfRule>
  </conditionalFormatting>
  <conditionalFormatting sqref="P426">
    <cfRule type="cellIs" dxfId="5169" priority="229" operator="lessThan">
      <formula>0</formula>
    </cfRule>
  </conditionalFormatting>
  <conditionalFormatting sqref="P427">
    <cfRule type="cellIs" dxfId="5168" priority="228" operator="lessThan">
      <formula>0</formula>
    </cfRule>
  </conditionalFormatting>
  <conditionalFormatting sqref="P427">
    <cfRule type="cellIs" dxfId="5167" priority="227" operator="lessThan">
      <formula>0</formula>
    </cfRule>
  </conditionalFormatting>
  <conditionalFormatting sqref="P429">
    <cfRule type="cellIs" dxfId="5166" priority="226" operator="lessThan">
      <formula>0</formula>
    </cfRule>
  </conditionalFormatting>
  <conditionalFormatting sqref="P429">
    <cfRule type="cellIs" dxfId="5165" priority="225" operator="lessThan">
      <formula>0</formula>
    </cfRule>
  </conditionalFormatting>
  <conditionalFormatting sqref="P429">
    <cfRule type="cellIs" dxfId="5164" priority="224" operator="lessThan">
      <formula>0</formula>
    </cfRule>
  </conditionalFormatting>
  <conditionalFormatting sqref="P429">
    <cfRule type="cellIs" dxfId="5163" priority="223" operator="lessThan">
      <formula>0</formula>
    </cfRule>
  </conditionalFormatting>
  <conditionalFormatting sqref="P429">
    <cfRule type="cellIs" dxfId="5162" priority="222" operator="lessThan">
      <formula>0</formula>
    </cfRule>
  </conditionalFormatting>
  <conditionalFormatting sqref="P429">
    <cfRule type="cellIs" dxfId="5161" priority="221" operator="lessThan">
      <formula>0</formula>
    </cfRule>
  </conditionalFormatting>
  <conditionalFormatting sqref="P429">
    <cfRule type="cellIs" dxfId="5160" priority="220" operator="lessThan">
      <formula>0</formula>
    </cfRule>
  </conditionalFormatting>
  <conditionalFormatting sqref="P429">
    <cfRule type="cellIs" dxfId="5159" priority="219" operator="lessThan">
      <formula>0</formula>
    </cfRule>
  </conditionalFormatting>
  <conditionalFormatting sqref="P432">
    <cfRule type="cellIs" dxfId="5158" priority="218" operator="lessThan">
      <formula>0</formula>
    </cfRule>
  </conditionalFormatting>
  <conditionalFormatting sqref="P435">
    <cfRule type="cellIs" dxfId="5157" priority="217" operator="lessThan">
      <formula>0</formula>
    </cfRule>
  </conditionalFormatting>
  <conditionalFormatting sqref="P435">
    <cfRule type="cellIs" dxfId="5156" priority="216" operator="lessThan">
      <formula>0</formula>
    </cfRule>
  </conditionalFormatting>
  <conditionalFormatting sqref="P435">
    <cfRule type="cellIs" dxfId="5155" priority="215" operator="lessThan">
      <formula>0</formula>
    </cfRule>
  </conditionalFormatting>
  <conditionalFormatting sqref="P435">
    <cfRule type="cellIs" dxfId="5154" priority="214" operator="lessThan">
      <formula>0</formula>
    </cfRule>
  </conditionalFormatting>
  <conditionalFormatting sqref="P435">
    <cfRule type="cellIs" dxfId="5153" priority="213" operator="lessThan">
      <formula>0</formula>
    </cfRule>
  </conditionalFormatting>
  <conditionalFormatting sqref="P435">
    <cfRule type="cellIs" dxfId="5152" priority="212" operator="lessThan">
      <formula>0</formula>
    </cfRule>
  </conditionalFormatting>
  <conditionalFormatting sqref="P435">
    <cfRule type="cellIs" dxfId="5151" priority="211" operator="lessThan">
      <formula>0</formula>
    </cfRule>
  </conditionalFormatting>
  <conditionalFormatting sqref="P435">
    <cfRule type="cellIs" dxfId="5150" priority="210" operator="lessThan">
      <formula>0</formula>
    </cfRule>
  </conditionalFormatting>
  <conditionalFormatting sqref="P438">
    <cfRule type="cellIs" dxfId="5149" priority="209" operator="lessThan">
      <formula>0</formula>
    </cfRule>
  </conditionalFormatting>
  <conditionalFormatting sqref="P439">
    <cfRule type="cellIs" dxfId="5148" priority="208" operator="lessThan">
      <formula>0</formula>
    </cfRule>
  </conditionalFormatting>
  <conditionalFormatting sqref="P439">
    <cfRule type="cellIs" dxfId="5147" priority="207" operator="lessThan">
      <formula>0</formula>
    </cfRule>
  </conditionalFormatting>
  <conditionalFormatting sqref="P441">
    <cfRule type="cellIs" dxfId="5146" priority="206" operator="lessThan">
      <formula>0</formula>
    </cfRule>
  </conditionalFormatting>
  <conditionalFormatting sqref="P441">
    <cfRule type="cellIs" dxfId="5145" priority="205" operator="lessThan">
      <formula>0</formula>
    </cfRule>
  </conditionalFormatting>
  <conditionalFormatting sqref="P441">
    <cfRule type="cellIs" dxfId="5144" priority="204" operator="lessThan">
      <formula>0</formula>
    </cfRule>
  </conditionalFormatting>
  <conditionalFormatting sqref="P441">
    <cfRule type="cellIs" dxfId="5143" priority="203" operator="lessThan">
      <formula>0</formula>
    </cfRule>
  </conditionalFormatting>
  <conditionalFormatting sqref="P441">
    <cfRule type="cellIs" dxfId="5142" priority="202" operator="lessThan">
      <formula>0</formula>
    </cfRule>
  </conditionalFormatting>
  <conditionalFormatting sqref="P441">
    <cfRule type="cellIs" dxfId="5141" priority="201" operator="lessThan">
      <formula>0</formula>
    </cfRule>
  </conditionalFormatting>
  <conditionalFormatting sqref="P441">
    <cfRule type="cellIs" dxfId="5140" priority="200" operator="lessThan">
      <formula>0</formula>
    </cfRule>
  </conditionalFormatting>
  <conditionalFormatting sqref="P441">
    <cfRule type="cellIs" dxfId="5139" priority="199" operator="lessThan">
      <formula>0</formula>
    </cfRule>
  </conditionalFormatting>
  <conditionalFormatting sqref="P444">
    <cfRule type="cellIs" dxfId="5138" priority="198" operator="lessThan">
      <formula>0</formula>
    </cfRule>
  </conditionalFormatting>
  <conditionalFormatting sqref="P445">
    <cfRule type="cellIs" dxfId="5137" priority="197" operator="lessThan">
      <formula>0</formula>
    </cfRule>
  </conditionalFormatting>
  <conditionalFormatting sqref="P445">
    <cfRule type="cellIs" dxfId="5136" priority="196" operator="lessThan">
      <formula>0</formula>
    </cfRule>
  </conditionalFormatting>
  <conditionalFormatting sqref="P448">
    <cfRule type="cellIs" dxfId="5135" priority="195" operator="lessThan">
      <formula>0</formula>
    </cfRule>
  </conditionalFormatting>
  <conditionalFormatting sqref="P448">
    <cfRule type="cellIs" dxfId="5134" priority="194" operator="lessThan">
      <formula>0</formula>
    </cfRule>
  </conditionalFormatting>
  <conditionalFormatting sqref="P448">
    <cfRule type="cellIs" dxfId="5133" priority="193" operator="lessThan">
      <formula>0</formula>
    </cfRule>
  </conditionalFormatting>
  <conditionalFormatting sqref="P448">
    <cfRule type="cellIs" dxfId="5132" priority="192" operator="lessThan">
      <formula>0</formula>
    </cfRule>
  </conditionalFormatting>
  <conditionalFormatting sqref="P448">
    <cfRule type="cellIs" dxfId="5131" priority="191" operator="lessThan">
      <formula>0</formula>
    </cfRule>
  </conditionalFormatting>
  <conditionalFormatting sqref="P448">
    <cfRule type="cellIs" dxfId="5130" priority="190" operator="lessThan">
      <formula>0</formula>
    </cfRule>
  </conditionalFormatting>
  <conditionalFormatting sqref="P448">
    <cfRule type="cellIs" dxfId="5129" priority="189" operator="lessThan">
      <formula>0</formula>
    </cfRule>
  </conditionalFormatting>
  <conditionalFormatting sqref="P448">
    <cfRule type="cellIs" dxfId="5128" priority="188" operator="lessThan">
      <formula>0</formula>
    </cfRule>
  </conditionalFormatting>
  <conditionalFormatting sqref="P451">
    <cfRule type="cellIs" dxfId="5127" priority="187" operator="lessThan">
      <formula>0</formula>
    </cfRule>
  </conditionalFormatting>
  <conditionalFormatting sqref="P452">
    <cfRule type="cellIs" dxfId="5126" priority="186" operator="lessThan">
      <formula>0</formula>
    </cfRule>
  </conditionalFormatting>
  <conditionalFormatting sqref="P452">
    <cfRule type="cellIs" dxfId="5125" priority="185" operator="lessThan">
      <formula>0</formula>
    </cfRule>
  </conditionalFormatting>
  <conditionalFormatting sqref="P454">
    <cfRule type="cellIs" dxfId="5124" priority="184" operator="lessThan">
      <formula>0</formula>
    </cfRule>
  </conditionalFormatting>
  <conditionalFormatting sqref="P454">
    <cfRule type="cellIs" dxfId="5123" priority="183" operator="lessThan">
      <formula>0</formula>
    </cfRule>
  </conditionalFormatting>
  <conditionalFormatting sqref="P454">
    <cfRule type="cellIs" dxfId="5122" priority="182" operator="lessThan">
      <formula>0</formula>
    </cfRule>
  </conditionalFormatting>
  <conditionalFormatting sqref="P454">
    <cfRule type="cellIs" dxfId="5121" priority="181" operator="lessThan">
      <formula>0</formula>
    </cfRule>
  </conditionalFormatting>
  <conditionalFormatting sqref="P454">
    <cfRule type="cellIs" dxfId="5120" priority="180" operator="lessThan">
      <formula>0</formula>
    </cfRule>
  </conditionalFormatting>
  <conditionalFormatting sqref="P454">
    <cfRule type="cellIs" dxfId="5119" priority="179" operator="lessThan">
      <formula>0</formula>
    </cfRule>
  </conditionalFormatting>
  <conditionalFormatting sqref="P454">
    <cfRule type="cellIs" dxfId="5118" priority="178" operator="lessThan">
      <formula>0</formula>
    </cfRule>
  </conditionalFormatting>
  <conditionalFormatting sqref="P454">
    <cfRule type="cellIs" dxfId="5117" priority="177" operator="lessThan">
      <formula>0</formula>
    </cfRule>
  </conditionalFormatting>
  <conditionalFormatting sqref="P457">
    <cfRule type="cellIs" dxfId="5116" priority="176" operator="lessThan">
      <formula>0</formula>
    </cfRule>
  </conditionalFormatting>
  <conditionalFormatting sqref="P458">
    <cfRule type="cellIs" dxfId="5115" priority="175" operator="lessThan">
      <formula>0</formula>
    </cfRule>
  </conditionalFormatting>
  <conditionalFormatting sqref="P458">
    <cfRule type="cellIs" dxfId="5114" priority="174" operator="lessThan">
      <formula>0</formula>
    </cfRule>
  </conditionalFormatting>
  <conditionalFormatting sqref="P461:P464">
    <cfRule type="cellIs" dxfId="5113" priority="173" operator="lessThan">
      <formula>0</formula>
    </cfRule>
  </conditionalFormatting>
  <conditionalFormatting sqref="P461:P464">
    <cfRule type="expression" dxfId="5112" priority="171">
      <formula>P461/O461&gt;1</formula>
    </cfRule>
    <cfRule type="expression" dxfId="5111" priority="172">
      <formula>P461/O461&lt;1</formula>
    </cfRule>
  </conditionalFormatting>
  <conditionalFormatting sqref="P552 P560 P575 P589">
    <cfRule type="expression" dxfId="5110" priority="169">
      <formula>P552/#REF!&gt;1</formula>
    </cfRule>
    <cfRule type="expression" dxfId="5109" priority="170">
      <formula>P552/#REF!&lt;1</formula>
    </cfRule>
  </conditionalFormatting>
  <conditionalFormatting sqref="P512">
    <cfRule type="cellIs" dxfId="5108" priority="168" operator="lessThan">
      <formula>0</formula>
    </cfRule>
  </conditionalFormatting>
  <conditionalFormatting sqref="P512">
    <cfRule type="expression" dxfId="5107" priority="166">
      <formula>P512/O512&gt;1</formula>
    </cfRule>
    <cfRule type="expression" dxfId="5106" priority="167">
      <formula>P512/O512&lt;1</formula>
    </cfRule>
  </conditionalFormatting>
  <conditionalFormatting sqref="P596">
    <cfRule type="cellIs" dxfId="5105" priority="165" operator="lessThan">
      <formula>0</formula>
    </cfRule>
  </conditionalFormatting>
  <conditionalFormatting sqref="P600">
    <cfRule type="cellIs" dxfId="5104" priority="164" operator="lessThan">
      <formula>0</formula>
    </cfRule>
  </conditionalFormatting>
  <conditionalFormatting sqref="P600">
    <cfRule type="cellIs" dxfId="5103" priority="163" operator="lessThan">
      <formula>0</formula>
    </cfRule>
  </conditionalFormatting>
  <conditionalFormatting sqref="P710">
    <cfRule type="cellIs" dxfId="5102" priority="162" operator="lessThan">
      <formula>0</formula>
    </cfRule>
  </conditionalFormatting>
  <conditionalFormatting sqref="P654 P651 P648:P649 P632:P634">
    <cfRule type="expression" dxfId="5101" priority="149">
      <formula>P632/O632&gt;1</formula>
    </cfRule>
    <cfRule type="expression" dxfId="5100" priority="150">
      <formula>P632/O632&lt;1</formula>
    </cfRule>
  </conditionalFormatting>
  <conditionalFormatting sqref="P507:P510">
    <cfRule type="cellIs" dxfId="5099" priority="161" operator="lessThan">
      <formula>0</formula>
    </cfRule>
  </conditionalFormatting>
  <conditionalFormatting sqref="P507:P510">
    <cfRule type="expression" dxfId="5098" priority="159">
      <formula>P507/O507&gt;1</formula>
    </cfRule>
    <cfRule type="expression" dxfId="5097" priority="160">
      <formula>P507/O507&lt;1</formula>
    </cfRule>
  </conditionalFormatting>
  <conditionalFormatting sqref="P588 P574 P559 P551">
    <cfRule type="cellIs" dxfId="5096" priority="158" operator="lessThan">
      <formula>0</formula>
    </cfRule>
  </conditionalFormatting>
  <conditionalFormatting sqref="P584:P587 P570:P573 P555:P558 P547:P550">
    <cfRule type="cellIs" dxfId="5095" priority="157" operator="lessThan">
      <formula>0</formula>
    </cfRule>
  </conditionalFormatting>
  <conditionalFormatting sqref="P584:P587 P570:P573 P555:P558 P547:P550">
    <cfRule type="expression" dxfId="5094" priority="155">
      <formula>P547/O547&gt;1</formula>
    </cfRule>
    <cfRule type="expression" dxfId="5093" priority="156">
      <formula>P547/O547&lt;1</formula>
    </cfRule>
  </conditionalFormatting>
  <conditionalFormatting sqref="P588 P574 P559 P551">
    <cfRule type="cellIs" dxfId="5092" priority="154" operator="lessThan">
      <formula>0</formula>
    </cfRule>
  </conditionalFormatting>
  <conditionalFormatting sqref="P588 P574 P559 P551">
    <cfRule type="expression" dxfId="5091" priority="152">
      <formula>P551/O551&gt;1</formula>
    </cfRule>
    <cfRule type="expression" dxfId="5090" priority="153">
      <formula>P551/O551&lt;1</formula>
    </cfRule>
  </conditionalFormatting>
  <conditionalFormatting sqref="P654 P651 P648:P649 P632:P634">
    <cfRule type="cellIs" dxfId="5089" priority="151" operator="lessThan">
      <formula>0</formula>
    </cfRule>
  </conditionalFormatting>
  <conditionalFormatting sqref="P504">
    <cfRule type="expression" dxfId="5088" priority="346">
      <formula>P504/#REF!&gt;1</formula>
    </cfRule>
    <cfRule type="expression" dxfId="5087" priority="347">
      <formula>P504/#REF!&lt;1</formula>
    </cfRule>
  </conditionalFormatting>
  <conditionalFormatting sqref="P465">
    <cfRule type="cellIs" dxfId="5086" priority="148" operator="lessThan">
      <formula>0</formula>
    </cfRule>
  </conditionalFormatting>
  <conditionalFormatting sqref="P465">
    <cfRule type="expression" dxfId="5085" priority="146">
      <formula>P465/O465&gt;1</formula>
    </cfRule>
    <cfRule type="expression" dxfId="5084" priority="147">
      <formula>P465/O465&lt;1</formula>
    </cfRule>
  </conditionalFormatting>
  <conditionalFormatting sqref="P511">
    <cfRule type="cellIs" dxfId="5083" priority="145" operator="lessThan">
      <formula>0</formula>
    </cfRule>
  </conditionalFormatting>
  <conditionalFormatting sqref="P511">
    <cfRule type="expression" dxfId="5082" priority="143">
      <formula>P511/O511&gt;1</formula>
    </cfRule>
    <cfRule type="expression" dxfId="5081" priority="144">
      <formula>P511/O511&lt;1</formula>
    </cfRule>
  </conditionalFormatting>
  <conditionalFormatting sqref="P568">
    <cfRule type="cellIs" dxfId="5080" priority="133" operator="lessThan">
      <formula>0</formula>
    </cfRule>
  </conditionalFormatting>
  <conditionalFormatting sqref="P603">
    <cfRule type="expression" dxfId="5079" priority="107">
      <formula>P603/O603&gt;1</formula>
    </cfRule>
    <cfRule type="expression" dxfId="5078" priority="108">
      <formula>P603/O603&lt;1</formula>
    </cfRule>
  </conditionalFormatting>
  <conditionalFormatting sqref="P552">
    <cfRule type="cellIs" dxfId="5077" priority="130" operator="lessThan">
      <formula>0</formula>
    </cfRule>
  </conditionalFormatting>
  <conditionalFormatting sqref="P552">
    <cfRule type="expression" dxfId="5076" priority="128">
      <formula>P552/O552&gt;1</formula>
    </cfRule>
    <cfRule type="expression" dxfId="5075" priority="129">
      <formula>P552/O552&lt;1</formula>
    </cfRule>
  </conditionalFormatting>
  <conditionalFormatting sqref="P560">
    <cfRule type="cellIs" dxfId="5074" priority="127" operator="lessThan">
      <formula>0</formula>
    </cfRule>
  </conditionalFormatting>
  <conditionalFormatting sqref="P560">
    <cfRule type="expression" dxfId="5073" priority="125">
      <formula>P560/O560&gt;1</formula>
    </cfRule>
    <cfRule type="expression" dxfId="5072" priority="126">
      <formula>P560/O560&lt;1</formula>
    </cfRule>
  </conditionalFormatting>
  <conditionalFormatting sqref="P575">
    <cfRule type="cellIs" dxfId="5071" priority="124" operator="lessThan">
      <formula>0</formula>
    </cfRule>
  </conditionalFormatting>
  <conditionalFormatting sqref="P575">
    <cfRule type="expression" dxfId="5070" priority="122">
      <formula>P575/O575&gt;1</formula>
    </cfRule>
    <cfRule type="expression" dxfId="5069" priority="123">
      <formula>P575/O575&lt;1</formula>
    </cfRule>
  </conditionalFormatting>
  <conditionalFormatting sqref="P589">
    <cfRule type="cellIs" dxfId="5068" priority="121" operator="lessThan">
      <formula>0</formula>
    </cfRule>
  </conditionalFormatting>
  <conditionalFormatting sqref="P589">
    <cfRule type="expression" dxfId="5067" priority="119">
      <formula>P589/O589&gt;1</formula>
    </cfRule>
    <cfRule type="expression" dxfId="5066" priority="120">
      <formula>P589/O589&lt;1</formula>
    </cfRule>
  </conditionalFormatting>
  <conditionalFormatting sqref="P521">
    <cfRule type="cellIs" dxfId="5065" priority="142" operator="lessThan">
      <formula>0</formula>
    </cfRule>
  </conditionalFormatting>
  <conditionalFormatting sqref="P521">
    <cfRule type="expression" dxfId="5064" priority="140">
      <formula>P521/O521&gt;1</formula>
    </cfRule>
    <cfRule type="expression" dxfId="5063" priority="141">
      <formula>P521/O521&lt;1</formula>
    </cfRule>
  </conditionalFormatting>
  <conditionalFormatting sqref="P529">
    <cfRule type="cellIs" dxfId="5062" priority="139" operator="lessThan">
      <formula>0</formula>
    </cfRule>
  </conditionalFormatting>
  <conditionalFormatting sqref="P529">
    <cfRule type="expression" dxfId="5061" priority="137">
      <formula>P529/O529&gt;1</formula>
    </cfRule>
    <cfRule type="expression" dxfId="5060" priority="138">
      <formula>P529/O529&lt;1</formula>
    </cfRule>
  </conditionalFormatting>
  <conditionalFormatting sqref="P582">
    <cfRule type="expression" dxfId="5059" priority="116">
      <formula>P582/O582&gt;1</formula>
    </cfRule>
    <cfRule type="expression" dxfId="5058" priority="117">
      <formula>P582/O582&lt;1</formula>
    </cfRule>
  </conditionalFormatting>
  <conditionalFormatting sqref="P537">
    <cfRule type="cellIs" dxfId="5057" priority="136" operator="lessThan">
      <formula>0</formula>
    </cfRule>
  </conditionalFormatting>
  <conditionalFormatting sqref="P537">
    <cfRule type="expression" dxfId="5056" priority="134">
      <formula>P537/O537&gt;1</formula>
    </cfRule>
    <cfRule type="expression" dxfId="5055" priority="135">
      <formula>P537/O537&lt;1</formula>
    </cfRule>
  </conditionalFormatting>
  <conditionalFormatting sqref="P642:P645 P636:P637">
    <cfRule type="cellIs" dxfId="5054" priority="115" operator="lessThan">
      <formula>0</formula>
    </cfRule>
  </conditionalFormatting>
  <conditionalFormatting sqref="P568">
    <cfRule type="expression" dxfId="5053" priority="131">
      <formula>P568/O568&gt;1</formula>
    </cfRule>
    <cfRule type="expression" dxfId="5052" priority="132">
      <formula>P568/O568&lt;1</formula>
    </cfRule>
  </conditionalFormatting>
  <conditionalFormatting sqref="P597">
    <cfRule type="cellIs" dxfId="5051" priority="114" operator="lessThan">
      <formula>0</formula>
    </cfRule>
  </conditionalFormatting>
  <conditionalFormatting sqref="P608">
    <cfRule type="expression" dxfId="5050" priority="102">
      <formula>P608/O608&gt;1</formula>
    </cfRule>
    <cfRule type="expression" dxfId="5049" priority="103">
      <formula>P608/O608&lt;1</formula>
    </cfRule>
  </conditionalFormatting>
  <conditionalFormatting sqref="P582">
    <cfRule type="cellIs" dxfId="5048" priority="118" operator="lessThan">
      <formula>0</formula>
    </cfRule>
  </conditionalFormatting>
  <conditionalFormatting sqref="P597">
    <cfRule type="expression" dxfId="5047" priority="112">
      <formula>P597/O597&gt;1</formula>
    </cfRule>
    <cfRule type="expression" dxfId="5046" priority="113">
      <formula>P597/O597&lt;1</formula>
    </cfRule>
  </conditionalFormatting>
  <conditionalFormatting sqref="P676:P679">
    <cfRule type="cellIs" dxfId="5045" priority="101" operator="lessThan">
      <formula>0</formula>
    </cfRule>
  </conditionalFormatting>
  <conditionalFormatting sqref="P678">
    <cfRule type="cellIs" dxfId="5044" priority="100" operator="lessThan">
      <formula>0</formula>
    </cfRule>
  </conditionalFormatting>
  <conditionalFormatting sqref="P680:P683">
    <cfRule type="cellIs" dxfId="5043" priority="99" operator="lessThan">
      <formula>0</formula>
    </cfRule>
  </conditionalFormatting>
  <conditionalFormatting sqref="P682">
    <cfRule type="cellIs" dxfId="5042" priority="98" operator="lessThan">
      <formula>0</formula>
    </cfRule>
  </conditionalFormatting>
  <conditionalFormatting sqref="P684:P687">
    <cfRule type="cellIs" dxfId="5041" priority="97" operator="lessThan">
      <formula>0</formula>
    </cfRule>
  </conditionalFormatting>
  <conditionalFormatting sqref="P686">
    <cfRule type="cellIs" dxfId="5040" priority="96" operator="lessThan">
      <formula>0</formula>
    </cfRule>
  </conditionalFormatting>
  <conditionalFormatting sqref="P688:P691">
    <cfRule type="cellIs" dxfId="5039" priority="95" operator="lessThan">
      <formula>0</formula>
    </cfRule>
  </conditionalFormatting>
  <conditionalFormatting sqref="P690">
    <cfRule type="cellIs" dxfId="5038" priority="94" operator="lessThan">
      <formula>0</formula>
    </cfRule>
  </conditionalFormatting>
  <conditionalFormatting sqref="P692:P693 P695">
    <cfRule type="cellIs" dxfId="5037" priority="93" operator="lessThan">
      <formula>0</formula>
    </cfRule>
  </conditionalFormatting>
  <conditionalFormatting sqref="P696:P699">
    <cfRule type="cellIs" dxfId="5036" priority="92" operator="lessThan">
      <formula>0</formula>
    </cfRule>
  </conditionalFormatting>
  <conditionalFormatting sqref="P698">
    <cfRule type="cellIs" dxfId="5035" priority="91" operator="lessThan">
      <formula>0</formula>
    </cfRule>
  </conditionalFormatting>
  <conditionalFormatting sqref="P700:P703">
    <cfRule type="cellIs" dxfId="5034" priority="90" operator="lessThan">
      <formula>0</formula>
    </cfRule>
  </conditionalFormatting>
  <conditionalFormatting sqref="P702">
    <cfRule type="cellIs" dxfId="5033" priority="89" operator="lessThan">
      <formula>0</formula>
    </cfRule>
  </conditionalFormatting>
  <conditionalFormatting sqref="P704:P707">
    <cfRule type="cellIs" dxfId="5032" priority="88" operator="lessThan">
      <formula>0</formula>
    </cfRule>
  </conditionalFormatting>
  <conditionalFormatting sqref="P706">
    <cfRule type="cellIs" dxfId="5031" priority="87" operator="lessThan">
      <formula>0</formula>
    </cfRule>
  </conditionalFormatting>
  <conditionalFormatting sqref="P712:P715">
    <cfRule type="cellIs" dxfId="5030" priority="86" operator="lessThan">
      <formula>0</formula>
    </cfRule>
  </conditionalFormatting>
  <conditionalFormatting sqref="P714">
    <cfRule type="cellIs" dxfId="5029" priority="85" operator="lessThan">
      <formula>0</formula>
    </cfRule>
  </conditionalFormatting>
  <conditionalFormatting sqref="P716:P719">
    <cfRule type="cellIs" dxfId="5028" priority="84" operator="lessThan">
      <formula>0</formula>
    </cfRule>
  </conditionalFormatting>
  <conditionalFormatting sqref="P718">
    <cfRule type="cellIs" dxfId="5027" priority="83" operator="lessThan">
      <formula>0</formula>
    </cfRule>
  </conditionalFormatting>
  <conditionalFormatting sqref="P466">
    <cfRule type="cellIs" dxfId="5026" priority="82" operator="lessThan">
      <formula>0</formula>
    </cfRule>
  </conditionalFormatting>
  <conditionalFormatting sqref="P505">
    <cfRule type="cellIs" dxfId="5025" priority="81" operator="lessThan">
      <formula>0</formula>
    </cfRule>
  </conditionalFormatting>
  <conditionalFormatting sqref="P513">
    <cfRule type="cellIs" dxfId="5024" priority="80" operator="lessThan">
      <formula>0</formula>
    </cfRule>
  </conditionalFormatting>
  <conditionalFormatting sqref="P522">
    <cfRule type="cellIs" dxfId="5023" priority="79" operator="lessThan">
      <formula>0</formula>
    </cfRule>
  </conditionalFormatting>
  <conditionalFormatting sqref="P530">
    <cfRule type="cellIs" dxfId="5022" priority="78" operator="lessThan">
      <formula>0</formula>
    </cfRule>
  </conditionalFormatting>
  <conditionalFormatting sqref="P538">
    <cfRule type="cellIs" dxfId="5021" priority="77" operator="lessThan">
      <formula>0</formula>
    </cfRule>
  </conditionalFormatting>
  <conditionalFormatting sqref="P553">
    <cfRule type="cellIs" dxfId="5020" priority="76" operator="lessThan">
      <formula>0</formula>
    </cfRule>
  </conditionalFormatting>
  <conditionalFormatting sqref="P561">
    <cfRule type="cellIs" dxfId="5019" priority="75" operator="lessThan">
      <formula>0</formula>
    </cfRule>
  </conditionalFormatting>
  <conditionalFormatting sqref="P590">
    <cfRule type="cellIs" dxfId="5018" priority="74" operator="lessThan">
      <formula>0</formula>
    </cfRule>
  </conditionalFormatting>
  <conditionalFormatting sqref="P492:P496">
    <cfRule type="cellIs" dxfId="5017" priority="73" operator="lessThan">
      <formula>0</formula>
    </cfRule>
  </conditionalFormatting>
  <conditionalFormatting sqref="P492:P496">
    <cfRule type="expression" dxfId="5016" priority="71">
      <formula>P492/O492&gt;1</formula>
    </cfRule>
    <cfRule type="expression" dxfId="5015" priority="72">
      <formula>P492/O492&lt;1</formula>
    </cfRule>
  </conditionalFormatting>
  <conditionalFormatting sqref="P720:P723">
    <cfRule type="cellIs" dxfId="5014" priority="70" operator="lessThan">
      <formula>0</formula>
    </cfRule>
  </conditionalFormatting>
  <conditionalFormatting sqref="P722">
    <cfRule type="cellIs" dxfId="5013" priority="69" operator="lessThan">
      <formula>0</formula>
    </cfRule>
  </conditionalFormatting>
  <conditionalFormatting sqref="P639:P640">
    <cfRule type="expression" dxfId="5012" priority="67">
      <formula>P639/O639&gt;1</formula>
    </cfRule>
    <cfRule type="expression" dxfId="5011" priority="68">
      <formula>P639/O639&lt;1</formula>
    </cfRule>
  </conditionalFormatting>
  <conditionalFormatting sqref="P639:P640">
    <cfRule type="cellIs" dxfId="5010" priority="66" operator="lessThan">
      <formula>0</formula>
    </cfRule>
  </conditionalFormatting>
  <conditionalFormatting sqref="P357:P360">
    <cfRule type="cellIs" dxfId="5009" priority="65" operator="lessThan">
      <formula>0</formula>
    </cfRule>
  </conditionalFormatting>
  <conditionalFormatting sqref="P779">
    <cfRule type="cellIs" dxfId="5008" priority="64" operator="lessThan">
      <formula>0</formula>
    </cfRule>
  </conditionalFormatting>
  <conditionalFormatting sqref="P779">
    <cfRule type="cellIs" dxfId="5007" priority="63" operator="lessThan">
      <formula>0</formula>
    </cfRule>
  </conditionalFormatting>
  <conditionalFormatting sqref="P795">
    <cfRule type="cellIs" dxfId="5006" priority="62" operator="lessThan">
      <formula>0</formula>
    </cfRule>
  </conditionalFormatting>
  <conditionalFormatting sqref="P727:P730">
    <cfRule type="cellIs" dxfId="5005" priority="61" operator="lessThan">
      <formula>0</formula>
    </cfRule>
  </conditionalFormatting>
  <conditionalFormatting sqref="P727:P730">
    <cfRule type="expression" dxfId="5004" priority="59">
      <formula>P727/O727&gt;1</formula>
    </cfRule>
    <cfRule type="expression" dxfId="5003" priority="60">
      <formula>P727/O727&lt;1</formula>
    </cfRule>
  </conditionalFormatting>
  <conditionalFormatting sqref="P733:P735">
    <cfRule type="cellIs" dxfId="5002" priority="58" operator="lessThan">
      <formula>0</formula>
    </cfRule>
  </conditionalFormatting>
  <conditionalFormatting sqref="P733:P735">
    <cfRule type="expression" dxfId="5001" priority="56">
      <formula>P733/O733&gt;1</formula>
    </cfRule>
    <cfRule type="expression" dxfId="5000" priority="57">
      <formula>P733/O733&lt;1</formula>
    </cfRule>
  </conditionalFormatting>
  <conditionalFormatting sqref="P770:P773">
    <cfRule type="cellIs" dxfId="4999" priority="55" operator="lessThan">
      <formula>0</formula>
    </cfRule>
  </conditionalFormatting>
  <conditionalFormatting sqref="P770:P773">
    <cfRule type="cellIs" dxfId="4998" priority="54" operator="lessThan">
      <formula>0</formula>
    </cfRule>
  </conditionalFormatting>
  <conditionalFormatting sqref="P770:P773">
    <cfRule type="expression" dxfId="4997" priority="52">
      <formula>P770/O770&gt;1</formula>
    </cfRule>
    <cfRule type="expression" dxfId="4996" priority="53">
      <formula>P770/O770&lt;1</formula>
    </cfRule>
  </conditionalFormatting>
  <conditionalFormatting sqref="P802">
    <cfRule type="cellIs" dxfId="4995" priority="51" operator="lessThan">
      <formula>0</formula>
    </cfRule>
  </conditionalFormatting>
  <conditionalFormatting sqref="P798:P800">
    <cfRule type="cellIs" dxfId="4994" priority="50" operator="lessThan">
      <formula>0</formula>
    </cfRule>
  </conditionalFormatting>
  <conditionalFormatting sqref="P798:P800">
    <cfRule type="expression" dxfId="4993" priority="48">
      <formula>P798/O798&gt;1</formula>
    </cfRule>
    <cfRule type="expression" dxfId="4992" priority="49">
      <formula>P798/O798&lt;1</formula>
    </cfRule>
  </conditionalFormatting>
  <conditionalFormatting sqref="P796">
    <cfRule type="cellIs" dxfId="4991" priority="47" operator="lessThan">
      <formula>0</formula>
    </cfRule>
  </conditionalFormatting>
  <conditionalFormatting sqref="P792:P794">
    <cfRule type="cellIs" dxfId="4990" priority="46" operator="lessThan">
      <formula>0</formula>
    </cfRule>
  </conditionalFormatting>
  <conditionalFormatting sqref="P804:P806">
    <cfRule type="cellIs" dxfId="4989" priority="45" operator="lessThan">
      <formula>0</formula>
    </cfRule>
  </conditionalFormatting>
  <conditionalFormatting sqref="P804:P806">
    <cfRule type="expression" dxfId="4988" priority="43">
      <formula>P804/O804&gt;1</formula>
    </cfRule>
    <cfRule type="expression" dxfId="4987" priority="44">
      <formula>P804/O804&lt;1</formula>
    </cfRule>
  </conditionalFormatting>
  <conditionalFormatting sqref="P808">
    <cfRule type="cellIs" dxfId="4986" priority="42" operator="lessThan">
      <formula>0</formula>
    </cfRule>
  </conditionalFormatting>
  <conditionalFormatting sqref="P814">
    <cfRule type="cellIs" dxfId="4985" priority="41" operator="lessThan">
      <formula>0</formula>
    </cfRule>
  </conditionalFormatting>
  <conditionalFormatting sqref="P810:P812">
    <cfRule type="cellIs" dxfId="4984" priority="40" operator="lessThan">
      <formula>0</formula>
    </cfRule>
  </conditionalFormatting>
  <conditionalFormatting sqref="P810:P812">
    <cfRule type="expression" dxfId="4983" priority="38">
      <formula>P810/O810&gt;1</formula>
    </cfRule>
    <cfRule type="expression" dxfId="4982" priority="39">
      <formula>P810/O810&lt;1</formula>
    </cfRule>
  </conditionalFormatting>
  <conditionalFormatting sqref="P787:P788">
    <cfRule type="cellIs" dxfId="4981" priority="37" operator="lessThan">
      <formula>0</formula>
    </cfRule>
  </conditionalFormatting>
  <conditionalFormatting sqref="P787:P788">
    <cfRule type="expression" dxfId="4980" priority="35">
      <formula>P787/O787&gt;1</formula>
    </cfRule>
    <cfRule type="expression" dxfId="4979" priority="36">
      <formula>P787/O787&lt;1</formula>
    </cfRule>
  </conditionalFormatting>
  <conditionalFormatting sqref="P820">
    <cfRule type="cellIs" dxfId="4978" priority="34" operator="lessThan">
      <formula>0</formula>
    </cfRule>
  </conditionalFormatting>
  <conditionalFormatting sqref="P816:P818">
    <cfRule type="cellIs" dxfId="4977" priority="33" operator="lessThan">
      <formula>0</formula>
    </cfRule>
  </conditionalFormatting>
  <conditionalFormatting sqref="P816:P818">
    <cfRule type="expression" dxfId="4976" priority="31">
      <formula>P816/O816&gt;1</formula>
    </cfRule>
    <cfRule type="expression" dxfId="4975" priority="32">
      <formula>P816/O816&lt;1</formula>
    </cfRule>
  </conditionalFormatting>
  <conditionalFormatting sqref="P739:P743 P745:P749 P751:P755 P757:P761 P763:P767">
    <cfRule type="expression" dxfId="4974" priority="29">
      <formula>P739/O739&gt;1</formula>
    </cfRule>
    <cfRule type="expression" dxfId="4973" priority="30">
      <formula>P739/O739&lt;1</formula>
    </cfRule>
  </conditionalFormatting>
  <conditionalFormatting sqref="P784">
    <cfRule type="cellIs" dxfId="4972" priority="28" operator="lessThan">
      <formula>0</formula>
    </cfRule>
  </conditionalFormatting>
  <conditionalFormatting sqref="P784">
    <cfRule type="expression" dxfId="4971" priority="26">
      <formula>P784/O784&gt;1</formula>
    </cfRule>
    <cfRule type="expression" dxfId="4970" priority="27">
      <formula>P784/O784&lt;1</formula>
    </cfRule>
  </conditionalFormatting>
  <conditionalFormatting sqref="P731:P732">
    <cfRule type="expression" dxfId="4969" priority="24">
      <formula>P731/O731&lt;1</formula>
    </cfRule>
    <cfRule type="expression" dxfId="4968" priority="25">
      <formula>P731/O731&gt;1</formula>
    </cfRule>
  </conditionalFormatting>
  <conditionalFormatting sqref="P774">
    <cfRule type="expression" dxfId="4967" priority="22">
      <formula>P774/O774&lt;1</formula>
    </cfRule>
    <cfRule type="expression" dxfId="4966" priority="23">
      <formula>P774/O774&gt;1</formula>
    </cfRule>
  </conditionalFormatting>
  <conditionalFormatting sqref="P775:P778">
    <cfRule type="cellIs" dxfId="4965" priority="21" operator="lessThan">
      <formula>0</formula>
    </cfRule>
  </conditionalFormatting>
  <conditionalFormatting sqref="P775:P778">
    <cfRule type="cellIs" dxfId="4964" priority="20" operator="lessThan">
      <formula>0</formula>
    </cfRule>
  </conditionalFormatting>
  <conditionalFormatting sqref="P775:P778">
    <cfRule type="expression" dxfId="4963" priority="18">
      <formula>P775/O775&gt;1</formula>
    </cfRule>
    <cfRule type="expression" dxfId="4962" priority="19">
      <formula>P775/O775&lt;1</formula>
    </cfRule>
  </conditionalFormatting>
  <conditionalFormatting sqref="P781:P783">
    <cfRule type="cellIs" dxfId="4961" priority="17" operator="lessThan">
      <formula>0</formula>
    </cfRule>
  </conditionalFormatting>
  <conditionalFormatting sqref="P781:P783">
    <cfRule type="cellIs" dxfId="4960" priority="16" operator="lessThan">
      <formula>0</formula>
    </cfRule>
  </conditionalFormatting>
  <conditionalFormatting sqref="P781:P783">
    <cfRule type="expression" dxfId="4959" priority="14">
      <formula>P781/O781&gt;1</formula>
    </cfRule>
    <cfRule type="expression" dxfId="4958" priority="15">
      <formula>P781/O781&lt;1</formula>
    </cfRule>
  </conditionalFormatting>
  <conditionalFormatting sqref="P801">
    <cfRule type="cellIs" dxfId="4957" priority="13" operator="lessThan">
      <formula>0</formula>
    </cfRule>
  </conditionalFormatting>
  <conditionalFormatting sqref="P801">
    <cfRule type="expression" dxfId="4956" priority="11">
      <formula>P801/O801&gt;1</formula>
    </cfRule>
    <cfRule type="expression" dxfId="4955" priority="12">
      <formula>P801/O801&lt;1</formula>
    </cfRule>
  </conditionalFormatting>
  <conditionalFormatting sqref="P807">
    <cfRule type="cellIs" dxfId="4954" priority="10" operator="lessThan">
      <formula>0</formula>
    </cfRule>
  </conditionalFormatting>
  <conditionalFormatting sqref="P807">
    <cfRule type="expression" dxfId="4953" priority="8">
      <formula>P807/O807&gt;1</formula>
    </cfRule>
    <cfRule type="expression" dxfId="4952" priority="9">
      <formula>P807/O807&lt;1</formula>
    </cfRule>
  </conditionalFormatting>
  <conditionalFormatting sqref="P813">
    <cfRule type="cellIs" dxfId="4951" priority="7" operator="lessThan">
      <formula>0</formula>
    </cfRule>
  </conditionalFormatting>
  <conditionalFormatting sqref="P813">
    <cfRule type="expression" dxfId="4950" priority="5">
      <formula>P813/O813&gt;1</formula>
    </cfRule>
    <cfRule type="expression" dxfId="4949" priority="6">
      <formula>P813/O813&lt;1</formula>
    </cfRule>
  </conditionalFormatting>
  <conditionalFormatting sqref="P819">
    <cfRule type="cellIs" dxfId="4948" priority="4" operator="lessThan">
      <formula>0</formula>
    </cfRule>
  </conditionalFormatting>
  <conditionalFormatting sqref="P819">
    <cfRule type="expression" dxfId="4947" priority="2">
      <formula>P819/O819&gt;1</formula>
    </cfRule>
    <cfRule type="expression" dxfId="4946" priority="3">
      <formula>P819/O819&lt;1</formula>
    </cfRule>
  </conditionalFormatting>
  <conditionalFormatting sqref="P661">
    <cfRule type="cellIs" dxfId="4945"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780</v>
      </c>
      <c r="C2" t="s">
        <v>781</v>
      </c>
      <c r="D2" t="s">
        <v>782</v>
      </c>
      <c r="E2" t="s">
        <v>702</v>
      </c>
      <c r="F2" t="s">
        <v>369</v>
      </c>
      <c r="G2" t="s">
        <v>370</v>
      </c>
      <c r="H2" t="s">
        <v>371</v>
      </c>
      <c r="I2" t="s">
        <v>372</v>
      </c>
      <c r="J2" t="s">
        <v>373</v>
      </c>
      <c r="K2" t="s">
        <v>374</v>
      </c>
      <c r="L2" t="s">
        <v>375</v>
      </c>
      <c r="M2" t="s">
        <v>376</v>
      </c>
      <c r="N2" t="s">
        <v>377</v>
      </c>
      <c r="O2" t="s">
        <v>378</v>
      </c>
      <c r="P2" t="s">
        <v>378</v>
      </c>
      <c r="Q2" t="s">
        <v>379</v>
      </c>
      <c r="R2" t="s">
        <v>380</v>
      </c>
      <c r="S2" t="s">
        <v>381</v>
      </c>
      <c r="T2" t="s">
        <v>382</v>
      </c>
      <c r="U2" t="s">
        <v>383</v>
      </c>
      <c r="V2" t="s">
        <v>384</v>
      </c>
      <c r="W2" t="s">
        <v>385</v>
      </c>
      <c r="X2" t="s">
        <v>386</v>
      </c>
      <c r="Y2" t="s">
        <v>387</v>
      </c>
      <c r="Z2" t="s">
        <v>388</v>
      </c>
      <c r="AA2" t="s">
        <v>389</v>
      </c>
      <c r="AB2" t="s">
        <v>390</v>
      </c>
      <c r="AC2" t="s">
        <v>391</v>
      </c>
      <c r="AD2" t="s">
        <v>392</v>
      </c>
      <c r="AE2" t="s">
        <v>393</v>
      </c>
      <c r="AF2" t="s">
        <v>394</v>
      </c>
      <c r="AG2" t="s">
        <v>395</v>
      </c>
      <c r="AH2" t="s">
        <v>396</v>
      </c>
      <c r="AI2" t="s">
        <v>397</v>
      </c>
      <c r="AJ2" t="s">
        <v>398</v>
      </c>
      <c r="AK2" t="s">
        <v>399</v>
      </c>
      <c r="AL2" t="s">
        <v>400</v>
      </c>
      <c r="AM2" t="s">
        <v>401</v>
      </c>
      <c r="AN2" t="s">
        <v>402</v>
      </c>
      <c r="AO2" t="s">
        <v>403</v>
      </c>
      <c r="AP2" t="s">
        <v>404</v>
      </c>
      <c r="AQ2" t="s">
        <v>405</v>
      </c>
      <c r="AR2" t="s">
        <v>406</v>
      </c>
      <c r="AS2" t="s">
        <v>407</v>
      </c>
      <c r="AT2" t="s">
        <v>408</v>
      </c>
      <c r="AU2" t="s">
        <v>409</v>
      </c>
      <c r="AV2" t="s">
        <v>410</v>
      </c>
      <c r="AW2" t="s">
        <v>411</v>
      </c>
      <c r="AX2" t="s">
        <v>412</v>
      </c>
      <c r="AY2" t="s">
        <v>413</v>
      </c>
      <c r="AZ2" t="s">
        <v>414</v>
      </c>
      <c r="BA2" t="s">
        <v>415</v>
      </c>
      <c r="BB2" t="s">
        <v>416</v>
      </c>
      <c r="BC2" t="s">
        <v>417</v>
      </c>
      <c r="BD2" t="s">
        <v>418</v>
      </c>
      <c r="BE2" t="s">
        <v>419</v>
      </c>
      <c r="BF2" t="s">
        <v>420</v>
      </c>
      <c r="BG2" t="s">
        <v>421</v>
      </c>
      <c r="BH2"/>
      <c r="BI2"/>
      <c r="BJ2"/>
      <c r="BK2"/>
      <c r="BL2"/>
      <c r="BM2"/>
      <c r="BN2"/>
      <c r="BO2"/>
      <c r="BP2"/>
      <c r="BQ2"/>
      <c r="BR2"/>
      <c r="BS2"/>
      <c r="BT2"/>
      <c r="BU2"/>
    </row>
    <row r="3" spans="1:73">
      <c r="A3" t="s">
        <v>422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423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292</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293</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294</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424</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452</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425</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663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452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295</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426</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664</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665</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666</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667</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427</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668</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669</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670</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428</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429</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296</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430</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431</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424</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432</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433</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435</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437</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438</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783</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440</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441</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442</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297</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443</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298</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671</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444</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445</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446</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447</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448</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299</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300</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449</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450</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301</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302</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424</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452</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672</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303</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424</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452</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304</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453</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455</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456</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459</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460</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461</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305</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462</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673</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424</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674</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306</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453</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463</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464</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784</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465</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441</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675</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467</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468</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469</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307</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308</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470</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471</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472</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473</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474</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475</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476</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478</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479</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480</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309</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481</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482</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483</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484</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485</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486</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487</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310</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488</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489</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490</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606</v>
      </c>
      <c r="B106" t="s">
        <v>785</v>
      </c>
      <c r="C106" t="s">
        <v>786</v>
      </c>
      <c r="D106" t="s">
        <v>787</v>
      </c>
      <c r="E106" t="s">
        <v>703</v>
      </c>
      <c r="F106" t="s">
        <v>607</v>
      </c>
      <c r="G106" t="s">
        <v>608</v>
      </c>
      <c r="H106" t="s">
        <v>609</v>
      </c>
      <c r="I106" t="s">
        <v>610</v>
      </c>
      <c r="J106" t="s">
        <v>611</v>
      </c>
      <c r="K106" t="s">
        <v>612</v>
      </c>
      <c r="L106" t="s">
        <v>613</v>
      </c>
      <c r="M106" t="s">
        <v>614</v>
      </c>
      <c r="N106" t="s">
        <v>615</v>
      </c>
      <c r="O106" t="s">
        <v>616</v>
      </c>
      <c r="P106" t="s">
        <v>616</v>
      </c>
      <c r="Q106" t="s">
        <v>617</v>
      </c>
      <c r="R106" t="s">
        <v>618</v>
      </c>
      <c r="S106" t="s">
        <v>619</v>
      </c>
      <c r="T106" t="s">
        <v>620</v>
      </c>
      <c r="U106" t="s">
        <v>621</v>
      </c>
      <c r="V106" t="s">
        <v>622</v>
      </c>
      <c r="W106" t="s">
        <v>623</v>
      </c>
      <c r="X106" t="s">
        <v>624</v>
      </c>
      <c r="Y106" t="s">
        <v>625</v>
      </c>
      <c r="Z106" t="s">
        <v>626</v>
      </c>
      <c r="AA106" t="s">
        <v>627</v>
      </c>
      <c r="AB106" t="s">
        <v>628</v>
      </c>
      <c r="AC106" t="s">
        <v>629</v>
      </c>
      <c r="AD106" t="s">
        <v>630</v>
      </c>
      <c r="AE106" t="s">
        <v>631</v>
      </c>
      <c r="AF106" t="s">
        <v>632</v>
      </c>
      <c r="AG106" t="s">
        <v>633</v>
      </c>
      <c r="AH106" t="s">
        <v>634</v>
      </c>
      <c r="AI106" t="s">
        <v>635</v>
      </c>
      <c r="AJ106" t="s">
        <v>636</v>
      </c>
      <c r="AK106" t="s">
        <v>637</v>
      </c>
      <c r="AL106" t="s">
        <v>638</v>
      </c>
      <c r="AM106" t="s">
        <v>639</v>
      </c>
      <c r="AN106" t="s">
        <v>640</v>
      </c>
      <c r="AO106" t="s">
        <v>641</v>
      </c>
      <c r="AP106" t="s">
        <v>642</v>
      </c>
      <c r="AQ106" t="s">
        <v>643</v>
      </c>
      <c r="AR106" t="s">
        <v>644</v>
      </c>
      <c r="AS106" t="s">
        <v>645</v>
      </c>
      <c r="AT106" t="s">
        <v>646</v>
      </c>
      <c r="AU106" t="s">
        <v>647</v>
      </c>
      <c r="AV106" t="s">
        <v>648</v>
      </c>
      <c r="AW106" t="s">
        <v>649</v>
      </c>
      <c r="AX106" t="s">
        <v>650</v>
      </c>
      <c r="AY106" t="s">
        <v>651</v>
      </c>
      <c r="AZ106" t="s">
        <v>652</v>
      </c>
      <c r="BA106" t="s">
        <v>653</v>
      </c>
      <c r="BB106" t="s">
        <v>654</v>
      </c>
      <c r="BC106" t="s">
        <v>655</v>
      </c>
      <c r="BD106" t="s">
        <v>656</v>
      </c>
      <c r="BE106" t="s">
        <v>657</v>
      </c>
      <c r="BF106" t="s">
        <v>658</v>
      </c>
      <c r="BG106" t="s">
        <v>659</v>
      </c>
    </row>
    <row r="107" spans="1:73">
      <c r="A107" t="s">
        <v>660</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788</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662</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301</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303</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304</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306</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780</v>
      </c>
      <c r="C128" t="s">
        <v>789</v>
      </c>
      <c r="D128" t="s">
        <v>782</v>
      </c>
      <c r="E128" t="s">
        <v>702</v>
      </c>
      <c r="F128" t="s">
        <v>369</v>
      </c>
      <c r="G128" t="s">
        <v>491</v>
      </c>
      <c r="H128" t="s">
        <v>371</v>
      </c>
      <c r="I128" t="s">
        <v>372</v>
      </c>
      <c r="J128" t="s">
        <v>373</v>
      </c>
      <c r="K128" t="s">
        <v>492</v>
      </c>
      <c r="L128" t="s">
        <v>375</v>
      </c>
      <c r="M128" t="s">
        <v>376</v>
      </c>
      <c r="N128" t="s">
        <v>377</v>
      </c>
      <c r="O128" t="s">
        <v>493</v>
      </c>
      <c r="P128" t="s">
        <v>493</v>
      </c>
      <c r="Q128" t="s">
        <v>379</v>
      </c>
      <c r="R128" t="s">
        <v>380</v>
      </c>
      <c r="S128" t="s">
        <v>381</v>
      </c>
      <c r="T128" t="s">
        <v>494</v>
      </c>
      <c r="U128" t="s">
        <v>383</v>
      </c>
      <c r="V128" t="s">
        <v>384</v>
      </c>
      <c r="W128" t="s">
        <v>385</v>
      </c>
      <c r="X128" t="s">
        <v>495</v>
      </c>
      <c r="Y128" t="s">
        <v>387</v>
      </c>
      <c r="Z128" t="s">
        <v>388</v>
      </c>
      <c r="AA128" t="s">
        <v>389</v>
      </c>
      <c r="AB128" t="s">
        <v>496</v>
      </c>
      <c r="AC128" t="s">
        <v>391</v>
      </c>
      <c r="AD128" t="s">
        <v>392</v>
      </c>
      <c r="AE128" t="s">
        <v>393</v>
      </c>
      <c r="AF128" t="s">
        <v>497</v>
      </c>
      <c r="AG128" t="s">
        <v>395</v>
      </c>
      <c r="AH128" t="s">
        <v>396</v>
      </c>
      <c r="AI128" t="s">
        <v>397</v>
      </c>
      <c r="AJ128" t="s">
        <v>498</v>
      </c>
      <c r="AK128" t="s">
        <v>399</v>
      </c>
      <c r="AL128" t="s">
        <v>400</v>
      </c>
      <c r="AM128" t="s">
        <v>401</v>
      </c>
      <c r="AN128" t="s">
        <v>499</v>
      </c>
      <c r="AO128" t="s">
        <v>403</v>
      </c>
      <c r="AP128" t="s">
        <v>404</v>
      </c>
      <c r="AQ128" t="s">
        <v>405</v>
      </c>
      <c r="AR128" t="s">
        <v>500</v>
      </c>
      <c r="AS128" t="s">
        <v>407</v>
      </c>
      <c r="AT128" t="s">
        <v>408</v>
      </c>
      <c r="AU128" t="s">
        <v>409</v>
      </c>
      <c r="AV128" t="s">
        <v>501</v>
      </c>
      <c r="AW128" t="s">
        <v>411</v>
      </c>
      <c r="AX128" t="s">
        <v>412</v>
      </c>
      <c r="AY128" t="s">
        <v>413</v>
      </c>
      <c r="AZ128" t="s">
        <v>502</v>
      </c>
      <c r="BA128" t="s">
        <v>415</v>
      </c>
      <c r="BB128" t="s">
        <v>416</v>
      </c>
      <c r="BC128" t="s">
        <v>417</v>
      </c>
      <c r="BD128" t="s">
        <v>503</v>
      </c>
      <c r="BE128" t="s">
        <v>419</v>
      </c>
      <c r="BF128" t="s">
        <v>420</v>
      </c>
      <c r="BG128" t="s">
        <v>421</v>
      </c>
      <c r="BH128"/>
      <c r="BI128"/>
      <c r="BJ128"/>
      <c r="BK128"/>
      <c r="BL128"/>
      <c r="BM128"/>
      <c r="BN128"/>
      <c r="BO128"/>
      <c r="BP128"/>
      <c r="BQ128"/>
      <c r="BR128"/>
      <c r="BS128"/>
      <c r="BT128"/>
      <c r="BU128"/>
    </row>
    <row r="129" spans="1:73">
      <c r="A129" t="s">
        <v>504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505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327</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676</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677</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794</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795</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328</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329</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291</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330</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508</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331</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678</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796</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332</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333</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334</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335</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341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679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509</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336</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337</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510</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680</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512</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338</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339</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513</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514</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515</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516</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517</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518</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519</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520</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521</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522</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524</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692</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525</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526</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527</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701</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704</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528</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705</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706</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529</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530</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606</v>
      </c>
      <c r="B180" t="s">
        <v>785</v>
      </c>
      <c r="C180" t="s">
        <v>786</v>
      </c>
      <c r="D180" t="s">
        <v>787</v>
      </c>
      <c r="E180" t="s">
        <v>703</v>
      </c>
      <c r="F180" t="s">
        <v>607</v>
      </c>
      <c r="G180" t="s">
        <v>608</v>
      </c>
      <c r="H180" t="s">
        <v>609</v>
      </c>
      <c r="I180" t="s">
        <v>610</v>
      </c>
      <c r="J180" t="s">
        <v>611</v>
      </c>
      <c r="K180" t="s">
        <v>612</v>
      </c>
      <c r="L180" t="s">
        <v>613</v>
      </c>
      <c r="M180" t="s">
        <v>614</v>
      </c>
      <c r="N180" t="s">
        <v>615</v>
      </c>
      <c r="O180" t="s">
        <v>616</v>
      </c>
      <c r="P180" t="s">
        <v>616</v>
      </c>
      <c r="Q180" t="s">
        <v>617</v>
      </c>
      <c r="R180" t="s">
        <v>618</v>
      </c>
      <c r="S180" t="s">
        <v>619</v>
      </c>
      <c r="T180" t="s">
        <v>620</v>
      </c>
      <c r="U180" t="s">
        <v>621</v>
      </c>
      <c r="V180" t="s">
        <v>622</v>
      </c>
      <c r="W180" t="s">
        <v>623</v>
      </c>
      <c r="X180" t="s">
        <v>624</v>
      </c>
      <c r="Y180" t="s">
        <v>625</v>
      </c>
      <c r="Z180" t="s">
        <v>626</v>
      </c>
      <c r="AA180" t="s">
        <v>627</v>
      </c>
      <c r="AB180" t="s">
        <v>628</v>
      </c>
      <c r="AC180" t="s">
        <v>629</v>
      </c>
      <c r="AD180" t="s">
        <v>630</v>
      </c>
      <c r="AE180" t="s">
        <v>631</v>
      </c>
      <c r="AF180" t="s">
        <v>632</v>
      </c>
      <c r="AG180" t="s">
        <v>633</v>
      </c>
      <c r="AH180" t="s">
        <v>634</v>
      </c>
      <c r="AI180" t="s">
        <v>635</v>
      </c>
      <c r="AJ180" t="s">
        <v>636</v>
      </c>
      <c r="AK180" t="s">
        <v>637</v>
      </c>
      <c r="AL180" t="s">
        <v>638</v>
      </c>
      <c r="AM180" t="s">
        <v>639</v>
      </c>
      <c r="AN180" t="s">
        <v>640</v>
      </c>
      <c r="AO180" t="s">
        <v>641</v>
      </c>
      <c r="AP180" t="s">
        <v>642</v>
      </c>
      <c r="AQ180" t="s">
        <v>643</v>
      </c>
      <c r="AR180" t="s">
        <v>644</v>
      </c>
      <c r="AS180" t="s">
        <v>645</v>
      </c>
      <c r="AT180" t="s">
        <v>646</v>
      </c>
      <c r="AU180" t="s">
        <v>647</v>
      </c>
      <c r="AV180" t="s">
        <v>648</v>
      </c>
      <c r="AW180" t="s">
        <v>649</v>
      </c>
      <c r="AX180" t="s">
        <v>650</v>
      </c>
      <c r="AY180" t="s">
        <v>651</v>
      </c>
      <c r="AZ180" t="s">
        <v>652</v>
      </c>
      <c r="BA180" t="s">
        <v>653</v>
      </c>
      <c r="BB180" t="s">
        <v>654</v>
      </c>
      <c r="BC180" t="s">
        <v>655</v>
      </c>
      <c r="BD180" t="s">
        <v>656</v>
      </c>
      <c r="BE180" t="s">
        <v>657</v>
      </c>
      <c r="BF180" t="s">
        <v>658</v>
      </c>
      <c r="BG180" t="s">
        <v>659</v>
      </c>
      <c r="BH180" s="80"/>
      <c r="BI180" s="80"/>
      <c r="BJ180" s="80"/>
      <c r="BK180" s="80"/>
      <c r="BL180" s="80"/>
      <c r="BM180" s="80"/>
      <c r="BN180" s="80"/>
      <c r="BO180" s="80"/>
      <c r="BP180" s="80"/>
      <c r="BQ180" s="80"/>
      <c r="BR180" s="80"/>
    </row>
    <row r="181" spans="1:73">
      <c r="A181" t="s">
        <v>660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788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662</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335</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780</v>
      </c>
      <c r="C219" t="s">
        <v>781</v>
      </c>
      <c r="D219" t="s">
        <v>782</v>
      </c>
      <c r="E219" t="s">
        <v>702</v>
      </c>
      <c r="F219" t="s">
        <v>369</v>
      </c>
      <c r="G219" t="s">
        <v>370</v>
      </c>
      <c r="H219" t="s">
        <v>371</v>
      </c>
      <c r="I219" t="s">
        <v>372</v>
      </c>
      <c r="J219" t="s">
        <v>373</v>
      </c>
      <c r="K219" t="s">
        <v>374</v>
      </c>
      <c r="L219" t="s">
        <v>375</v>
      </c>
      <c r="M219" t="s">
        <v>376</v>
      </c>
      <c r="N219" t="s">
        <v>377</v>
      </c>
      <c r="O219" t="s">
        <v>378</v>
      </c>
      <c r="P219" t="s">
        <v>378</v>
      </c>
      <c r="Q219" t="s">
        <v>379</v>
      </c>
      <c r="R219" t="s">
        <v>380</v>
      </c>
      <c r="S219" t="s">
        <v>381</v>
      </c>
      <c r="T219" t="s">
        <v>382</v>
      </c>
      <c r="U219" t="s">
        <v>383</v>
      </c>
      <c r="V219" t="s">
        <v>384</v>
      </c>
      <c r="W219" t="s">
        <v>385</v>
      </c>
      <c r="X219" t="s">
        <v>386</v>
      </c>
      <c r="Y219" t="s">
        <v>387</v>
      </c>
      <c r="Z219" t="s">
        <v>388</v>
      </c>
      <c r="AA219" t="s">
        <v>389</v>
      </c>
      <c r="AB219" t="s">
        <v>390</v>
      </c>
      <c r="AC219" t="s">
        <v>391</v>
      </c>
      <c r="AD219" t="s">
        <v>392</v>
      </c>
      <c r="AE219" t="s">
        <v>393</v>
      </c>
      <c r="AF219" t="s">
        <v>394</v>
      </c>
      <c r="AG219" t="s">
        <v>395</v>
      </c>
      <c r="AH219" t="s">
        <v>396</v>
      </c>
      <c r="AI219" t="s">
        <v>397</v>
      </c>
      <c r="AJ219" t="s">
        <v>398</v>
      </c>
      <c r="AK219" t="s">
        <v>399</v>
      </c>
      <c r="AL219" t="s">
        <v>400</v>
      </c>
      <c r="AM219" t="s">
        <v>401</v>
      </c>
      <c r="AN219" t="s">
        <v>402</v>
      </c>
      <c r="AO219" t="s">
        <v>403</v>
      </c>
      <c r="AP219" t="s">
        <v>404</v>
      </c>
      <c r="AQ219" t="s">
        <v>405</v>
      </c>
      <c r="AR219" t="s">
        <v>406</v>
      </c>
      <c r="AS219" t="s">
        <v>407</v>
      </c>
      <c r="AT219" t="s">
        <v>408</v>
      </c>
      <c r="AU219" t="s">
        <v>409</v>
      </c>
      <c r="AV219" t="s">
        <v>410</v>
      </c>
      <c r="AW219" t="s">
        <v>411</v>
      </c>
      <c r="AX219" t="s">
        <v>412</v>
      </c>
      <c r="AY219" t="s">
        <v>413</v>
      </c>
      <c r="AZ219" t="s">
        <v>414</v>
      </c>
      <c r="BA219" t="s">
        <v>415</v>
      </c>
      <c r="BB219" t="s">
        <v>416</v>
      </c>
      <c r="BC219" t="s">
        <v>417</v>
      </c>
      <c r="BD219" t="s">
        <v>418</v>
      </c>
      <c r="BE219" t="s">
        <v>419</v>
      </c>
      <c r="BF219" t="s">
        <v>420</v>
      </c>
      <c r="BG219" t="s">
        <v>421</v>
      </c>
    </row>
    <row r="220" spans="1:119">
      <c r="A220" t="s">
        <v>531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532</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681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340</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533</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534</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341</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535</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536</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537</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540</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541</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542</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543</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544</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682</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545</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547</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548</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329</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338</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339</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549</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550</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551</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552</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553</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554</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555</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556</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557</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683</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558</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791</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559</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560</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575</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599</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561</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342</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562</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563</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564</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566</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568</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569</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570</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571</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572</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343</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570</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571</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572</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573</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574</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576</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344</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577</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578</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579</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580</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581</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584</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585</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587</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588</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589</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707</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591</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592</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684</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594</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597</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792</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793</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598</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600</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345</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346</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602</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604</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605</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606</v>
      </c>
      <c r="B302" t="s">
        <v>785</v>
      </c>
      <c r="C302" t="s">
        <v>786</v>
      </c>
      <c r="D302" t="s">
        <v>787</v>
      </c>
      <c r="E302" t="s">
        <v>703</v>
      </c>
      <c r="F302" t="s">
        <v>607</v>
      </c>
      <c r="G302" t="s">
        <v>608</v>
      </c>
      <c r="H302" t="s">
        <v>609</v>
      </c>
      <c r="I302" t="s">
        <v>610</v>
      </c>
      <c r="J302" t="s">
        <v>611</v>
      </c>
      <c r="K302" t="s">
        <v>612</v>
      </c>
      <c r="L302" t="s">
        <v>613</v>
      </c>
      <c r="M302" t="s">
        <v>614</v>
      </c>
      <c r="N302" t="s">
        <v>615</v>
      </c>
      <c r="O302" t="s">
        <v>616</v>
      </c>
      <c r="P302" t="s">
        <v>616</v>
      </c>
      <c r="Q302" t="s">
        <v>617</v>
      </c>
      <c r="R302" t="s">
        <v>618</v>
      </c>
      <c r="S302" t="s">
        <v>619</v>
      </c>
      <c r="T302" t="s">
        <v>620</v>
      </c>
      <c r="U302" t="s">
        <v>621</v>
      </c>
      <c r="V302" t="s">
        <v>622</v>
      </c>
      <c r="W302" t="s">
        <v>623</v>
      </c>
      <c r="X302" t="s">
        <v>624</v>
      </c>
      <c r="Y302" t="s">
        <v>625</v>
      </c>
      <c r="Z302" t="s">
        <v>626</v>
      </c>
      <c r="AA302" t="s">
        <v>627</v>
      </c>
      <c r="AB302" t="s">
        <v>628</v>
      </c>
      <c r="AC302" t="s">
        <v>629</v>
      </c>
      <c r="AD302" t="s">
        <v>630</v>
      </c>
      <c r="AE302" t="s">
        <v>631</v>
      </c>
      <c r="AF302" t="s">
        <v>632</v>
      </c>
      <c r="AG302" t="s">
        <v>633</v>
      </c>
      <c r="AH302" t="s">
        <v>634</v>
      </c>
      <c r="AI302" t="s">
        <v>635</v>
      </c>
      <c r="AJ302" t="s">
        <v>636</v>
      </c>
      <c r="AK302" t="s">
        <v>637</v>
      </c>
      <c r="AL302" t="s">
        <v>638</v>
      </c>
      <c r="AM302" t="s">
        <v>639</v>
      </c>
      <c r="AN302" t="s">
        <v>640</v>
      </c>
      <c r="AO302" t="s">
        <v>641</v>
      </c>
      <c r="AP302" t="s">
        <v>642</v>
      </c>
      <c r="AQ302" t="s">
        <v>643</v>
      </c>
      <c r="AR302" t="s">
        <v>644</v>
      </c>
      <c r="AS302" t="s">
        <v>645</v>
      </c>
      <c r="AT302" t="s">
        <v>646</v>
      </c>
      <c r="AU302" t="s">
        <v>647</v>
      </c>
      <c r="AV302" t="s">
        <v>648</v>
      </c>
      <c r="AW302" t="s">
        <v>649</v>
      </c>
      <c r="AX302" t="s">
        <v>650</v>
      </c>
      <c r="AY302" t="s">
        <v>651</v>
      </c>
      <c r="AZ302" t="s">
        <v>652</v>
      </c>
      <c r="BA302" t="s">
        <v>653</v>
      </c>
      <c r="BB302" t="s">
        <v>654</v>
      </c>
      <c r="BC302" t="s">
        <v>655</v>
      </c>
      <c r="BD302" t="s">
        <v>656</v>
      </c>
      <c r="BE302" t="s">
        <v>657</v>
      </c>
      <c r="BF302" t="s">
        <v>658</v>
      </c>
      <c r="BG302" t="s">
        <v>659</v>
      </c>
    </row>
    <row r="303" spans="1:59">
      <c r="A303" t="s">
        <v>660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788</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662</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356</v>
      </c>
      <c r="R347" s="134" t="s">
        <v>357</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52" t="s">
        <v>11</v>
      </c>
      <c r="C349" s="252"/>
      <c r="D349" s="252"/>
      <c r="E349" s="252"/>
      <c r="F349" s="252"/>
      <c r="G349" s="252"/>
      <c r="H349" s="252"/>
      <c r="I349" s="252"/>
      <c r="J349" s="252"/>
      <c r="K349" s="252"/>
      <c r="L349" s="252"/>
      <c r="M349" s="252"/>
      <c r="N349" s="252"/>
      <c r="O349" s="115"/>
      <c r="P349" s="115"/>
      <c r="Q349" s="6"/>
      <c r="R349" s="3"/>
    </row>
    <row r="350" spans="1:54">
      <c r="B350" s="273" t="s">
        <v>292</v>
      </c>
      <c r="C350" s="273"/>
      <c r="D350" s="273"/>
      <c r="E350" s="273"/>
      <c r="F350" s="273"/>
      <c r="G350" s="273"/>
      <c r="H350" s="273"/>
      <c r="I350" s="273"/>
      <c r="J350" s="273"/>
      <c r="K350" s="273"/>
      <c r="L350" s="273"/>
      <c r="M350" s="273"/>
      <c r="N350" s="273"/>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364</v>
      </c>
    </row>
    <row r="356" spans="2:18">
      <c r="B356" s="273" t="s">
        <v>293</v>
      </c>
      <c r="C356" s="273"/>
      <c r="D356" s="273"/>
      <c r="E356" s="273"/>
      <c r="F356" s="273"/>
      <c r="G356" s="273"/>
      <c r="H356" s="273"/>
      <c r="I356" s="273"/>
      <c r="J356" s="273"/>
      <c r="K356" s="273"/>
      <c r="L356" s="273"/>
      <c r="M356" s="273"/>
      <c r="N356" s="273"/>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364</v>
      </c>
    </row>
    <row r="362" spans="2:18">
      <c r="B362" s="273" t="s">
        <v>294</v>
      </c>
      <c r="C362" s="273"/>
      <c r="D362" s="273"/>
      <c r="E362" s="273"/>
      <c r="F362" s="273"/>
      <c r="G362" s="273"/>
      <c r="H362" s="273"/>
      <c r="I362" s="273"/>
      <c r="J362" s="273"/>
      <c r="K362" s="273"/>
      <c r="L362" s="273"/>
      <c r="M362" s="273"/>
      <c r="N362" s="273"/>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364</v>
      </c>
    </row>
    <row r="368" spans="2:18">
      <c r="B368" s="273" t="s">
        <v>295</v>
      </c>
      <c r="C368" s="273"/>
      <c r="D368" s="273"/>
      <c r="E368" s="273"/>
      <c r="F368" s="273"/>
      <c r="G368" s="273"/>
      <c r="H368" s="273"/>
      <c r="I368" s="273"/>
      <c r="J368" s="273"/>
      <c r="K368" s="273"/>
      <c r="L368" s="273"/>
      <c r="M368" s="273"/>
      <c r="N368" s="273"/>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364</v>
      </c>
    </row>
    <row r="374" spans="1:18">
      <c r="A374" s="84"/>
      <c r="B374" s="274" t="s">
        <v>296</v>
      </c>
      <c r="C374" s="274"/>
      <c r="D374" s="274"/>
      <c r="E374" s="274"/>
      <c r="F374" s="274"/>
      <c r="G374" s="274"/>
      <c r="H374" s="274"/>
      <c r="I374" s="274"/>
      <c r="J374" s="274"/>
      <c r="K374" s="274"/>
      <c r="L374" s="274"/>
      <c r="M374" s="274"/>
      <c r="N374" s="274"/>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364</v>
      </c>
    </row>
    <row r="380" spans="1:18">
      <c r="B380" s="273" t="s">
        <v>297</v>
      </c>
      <c r="C380" s="273"/>
      <c r="D380" s="273"/>
      <c r="E380" s="273"/>
      <c r="F380" s="273"/>
      <c r="G380" s="273"/>
      <c r="H380" s="273"/>
      <c r="I380" s="273"/>
      <c r="J380" s="273"/>
      <c r="K380" s="273"/>
      <c r="L380" s="273"/>
      <c r="M380" s="273"/>
      <c r="N380" s="273"/>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364</v>
      </c>
    </row>
    <row r="386" spans="1:18">
      <c r="B386" s="273" t="s">
        <v>298</v>
      </c>
      <c r="C386" s="273"/>
      <c r="D386" s="273"/>
      <c r="E386" s="273"/>
      <c r="F386" s="273"/>
      <c r="G386" s="273"/>
      <c r="H386" s="273"/>
      <c r="I386" s="273"/>
      <c r="J386" s="273"/>
      <c r="K386" s="273"/>
      <c r="L386" s="273"/>
      <c r="M386" s="273"/>
      <c r="N386" s="273"/>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364</v>
      </c>
    </row>
    <row r="392" spans="1:18">
      <c r="A392" s="84"/>
      <c r="B392" s="274" t="s">
        <v>299</v>
      </c>
      <c r="C392" s="274"/>
      <c r="D392" s="274"/>
      <c r="E392" s="274"/>
      <c r="F392" s="274"/>
      <c r="G392" s="274"/>
      <c r="H392" s="274"/>
      <c r="I392" s="274"/>
      <c r="J392" s="274"/>
      <c r="K392" s="274"/>
      <c r="L392" s="274"/>
      <c r="M392" s="274"/>
      <c r="N392" s="274"/>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364</v>
      </c>
    </row>
    <row r="398" spans="1:18">
      <c r="B398" s="252" t="s">
        <v>300</v>
      </c>
      <c r="C398" s="252"/>
      <c r="D398" s="252"/>
      <c r="E398" s="252"/>
      <c r="F398" s="252"/>
      <c r="G398" s="252"/>
      <c r="H398" s="252"/>
      <c r="I398" s="252"/>
      <c r="J398" s="252"/>
      <c r="K398" s="252"/>
      <c r="L398" s="252"/>
      <c r="M398" s="252"/>
      <c r="N398" s="252"/>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69" t="s">
        <v>1</v>
      </c>
      <c r="C403" s="269"/>
      <c r="D403" s="269"/>
      <c r="E403" s="269"/>
      <c r="F403" s="269"/>
      <c r="G403" s="269"/>
      <c r="H403" s="269"/>
      <c r="I403" s="269"/>
      <c r="J403" s="269"/>
      <c r="K403" s="269"/>
      <c r="L403" s="269"/>
      <c r="M403" s="269"/>
      <c r="N403" s="269"/>
      <c r="O403" s="117"/>
      <c r="P403" s="117"/>
    </row>
    <row r="404" spans="1:18">
      <c r="B404" s="270" t="s">
        <v>302</v>
      </c>
      <c r="C404" s="270"/>
      <c r="D404" s="270"/>
      <c r="E404" s="270"/>
      <c r="F404" s="270"/>
      <c r="G404" s="270"/>
      <c r="H404" s="270"/>
      <c r="I404" s="270"/>
      <c r="J404" s="270"/>
      <c r="K404" s="270"/>
      <c r="L404" s="270"/>
      <c r="M404" s="270"/>
      <c r="N404" s="270"/>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364</v>
      </c>
    </row>
    <row r="410" spans="1:18">
      <c r="A410" s="84"/>
      <c r="B410" s="270" t="s">
        <v>305</v>
      </c>
      <c r="C410" s="270"/>
      <c r="D410" s="270"/>
      <c r="E410" s="270"/>
      <c r="F410" s="270"/>
      <c r="G410" s="270"/>
      <c r="H410" s="270"/>
      <c r="I410" s="270"/>
      <c r="J410" s="270"/>
      <c r="K410" s="270"/>
      <c r="L410" s="270"/>
      <c r="M410" s="270"/>
      <c r="N410" s="270"/>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364</v>
      </c>
    </row>
    <row r="416" spans="1:18">
      <c r="B416" s="275" t="s">
        <v>2</v>
      </c>
      <c r="C416" s="275"/>
      <c r="D416" s="275"/>
      <c r="E416" s="275"/>
      <c r="F416" s="275"/>
      <c r="G416" s="275"/>
      <c r="H416" s="275"/>
      <c r="I416" s="275"/>
      <c r="J416" s="275"/>
      <c r="K416" s="275"/>
      <c r="L416" s="275"/>
      <c r="M416" s="275"/>
      <c r="N416" s="275"/>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364</v>
      </c>
    </row>
    <row r="422" spans="2:18">
      <c r="B422" s="270" t="s">
        <v>3</v>
      </c>
      <c r="C422" s="270"/>
      <c r="D422" s="270"/>
      <c r="E422" s="270"/>
      <c r="F422" s="270"/>
      <c r="G422" s="270"/>
      <c r="H422" s="270"/>
      <c r="I422" s="270"/>
      <c r="J422" s="270"/>
      <c r="K422" s="270"/>
      <c r="L422" s="270"/>
      <c r="M422" s="270"/>
      <c r="N422" s="270"/>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364</v>
      </c>
    </row>
    <row r="428" spans="2:18">
      <c r="B428" s="270" t="s">
        <v>4</v>
      </c>
      <c r="C428" s="270"/>
      <c r="D428" s="270"/>
      <c r="E428" s="270"/>
      <c r="F428" s="270"/>
      <c r="G428" s="270"/>
      <c r="H428" s="270"/>
      <c r="I428" s="270"/>
      <c r="J428" s="270"/>
      <c r="K428" s="270"/>
      <c r="L428" s="270"/>
      <c r="M428" s="270"/>
      <c r="N428" s="270"/>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70" t="s">
        <v>307</v>
      </c>
      <c r="C434" s="270"/>
      <c r="D434" s="270"/>
      <c r="E434" s="270"/>
      <c r="F434" s="270"/>
      <c r="G434" s="270"/>
      <c r="H434" s="270"/>
      <c r="I434" s="270"/>
      <c r="J434" s="270"/>
      <c r="K434" s="270"/>
      <c r="L434" s="270"/>
      <c r="M434" s="270"/>
      <c r="N434" s="270"/>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364</v>
      </c>
    </row>
    <row r="440" spans="1:18">
      <c r="B440" s="269" t="s">
        <v>308</v>
      </c>
      <c r="C440" s="269"/>
      <c r="D440" s="269"/>
      <c r="E440" s="269"/>
      <c r="F440" s="269"/>
      <c r="G440" s="269"/>
      <c r="H440" s="269"/>
      <c r="I440" s="269"/>
      <c r="J440" s="269"/>
      <c r="K440" s="269"/>
      <c r="L440" s="269"/>
      <c r="M440" s="269"/>
      <c r="N440" s="269"/>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364</v>
      </c>
    </row>
    <row r="446" spans="1:18">
      <c r="B446" s="268" t="s">
        <v>17</v>
      </c>
      <c r="C446" s="268"/>
      <c r="D446" s="268"/>
      <c r="E446" s="268"/>
      <c r="F446" s="268"/>
      <c r="G446" s="268"/>
      <c r="H446" s="268"/>
      <c r="I446" s="268"/>
      <c r="J446" s="268"/>
      <c r="K446" s="268"/>
      <c r="L446" s="268"/>
      <c r="M446" s="268"/>
      <c r="N446" s="268"/>
      <c r="O446" s="120"/>
      <c r="P446" s="120"/>
      <c r="Q446" s="6"/>
      <c r="R446" s="11"/>
    </row>
    <row r="447" spans="1:18">
      <c r="B447" s="272" t="s">
        <v>309</v>
      </c>
      <c r="C447" s="272"/>
      <c r="D447" s="272"/>
      <c r="E447" s="272"/>
      <c r="F447" s="272"/>
      <c r="G447" s="272"/>
      <c r="H447" s="272"/>
      <c r="I447" s="272"/>
      <c r="J447" s="272"/>
      <c r="K447" s="272"/>
      <c r="L447" s="272"/>
      <c r="M447" s="272"/>
      <c r="N447" s="272"/>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364</v>
      </c>
    </row>
    <row r="453" spans="1:19">
      <c r="B453" s="268" t="s">
        <v>310</v>
      </c>
      <c r="C453" s="268"/>
      <c r="D453" s="268"/>
      <c r="E453" s="268"/>
      <c r="F453" s="268"/>
      <c r="G453" s="268"/>
      <c r="H453" s="268"/>
      <c r="I453" s="268"/>
      <c r="J453" s="268"/>
      <c r="K453" s="268"/>
      <c r="L453" s="268"/>
      <c r="M453" s="268"/>
      <c r="N453" s="268"/>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364</v>
      </c>
    </row>
    <row r="459" spans="1:19">
      <c r="B459" s="252" t="s">
        <v>18</v>
      </c>
      <c r="C459" s="252"/>
      <c r="D459" s="252"/>
      <c r="E459" s="252"/>
      <c r="F459" s="252"/>
      <c r="G459" s="252"/>
      <c r="H459" s="252"/>
      <c r="I459" s="252"/>
      <c r="J459" s="252"/>
      <c r="K459" s="252"/>
      <c r="L459" s="252"/>
      <c r="M459" s="252"/>
      <c r="N459" s="252"/>
      <c r="O459" s="115"/>
      <c r="P459" s="115"/>
      <c r="Q459" s="6"/>
      <c r="R459" s="15"/>
    </row>
    <row r="460" spans="1:19">
      <c r="B460" s="252" t="s">
        <v>327</v>
      </c>
      <c r="C460" s="252"/>
      <c r="D460" s="252"/>
      <c r="E460" s="252"/>
      <c r="F460" s="252"/>
      <c r="G460" s="252"/>
      <c r="H460" s="252"/>
      <c r="I460" s="252"/>
      <c r="J460" s="252"/>
      <c r="K460" s="252"/>
      <c r="L460" s="252"/>
      <c r="M460" s="252"/>
      <c r="N460" s="252"/>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52" t="s">
        <v>291</v>
      </c>
      <c r="C467" s="252"/>
      <c r="D467" s="252"/>
      <c r="E467" s="252"/>
      <c r="F467" s="252"/>
      <c r="G467" s="252"/>
      <c r="H467" s="252"/>
      <c r="I467" s="252"/>
      <c r="J467" s="252"/>
      <c r="K467" s="252"/>
      <c r="L467" s="252"/>
      <c r="M467" s="252"/>
      <c r="N467" s="252"/>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52" t="s">
        <v>328</v>
      </c>
      <c r="C473" s="252"/>
      <c r="D473" s="252"/>
      <c r="E473" s="252"/>
      <c r="F473" s="252"/>
      <c r="G473" s="252"/>
      <c r="H473" s="252"/>
      <c r="I473" s="252"/>
      <c r="J473" s="252"/>
      <c r="K473" s="252"/>
      <c r="L473" s="252"/>
      <c r="M473" s="252"/>
      <c r="N473" s="252"/>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52" t="s">
        <v>336</v>
      </c>
      <c r="C479" s="252"/>
      <c r="D479" s="252"/>
      <c r="E479" s="252"/>
      <c r="F479" s="252"/>
      <c r="G479" s="252"/>
      <c r="H479" s="252"/>
      <c r="I479" s="252"/>
      <c r="J479" s="252"/>
      <c r="K479" s="252"/>
      <c r="L479" s="252"/>
      <c r="M479" s="252"/>
      <c r="N479" s="252"/>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52" t="s">
        <v>337</v>
      </c>
      <c r="C485" s="252"/>
      <c r="D485" s="252"/>
      <c r="E485" s="252"/>
      <c r="F485" s="252"/>
      <c r="G485" s="252"/>
      <c r="H485" s="252"/>
      <c r="I485" s="252"/>
      <c r="J485" s="252"/>
      <c r="K485" s="252"/>
      <c r="L485" s="252"/>
      <c r="M485" s="252"/>
      <c r="N485" s="252"/>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52" t="s">
        <v>330</v>
      </c>
      <c r="C491" s="252"/>
      <c r="D491" s="252"/>
      <c r="E491" s="252"/>
      <c r="F491" s="252"/>
      <c r="G491" s="252"/>
      <c r="H491" s="252"/>
      <c r="I491" s="252"/>
      <c r="J491" s="252"/>
      <c r="K491" s="252"/>
      <c r="L491" s="252"/>
      <c r="M491" s="252"/>
      <c r="N491" s="252"/>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69" t="s">
        <v>21</v>
      </c>
      <c r="C497" s="269"/>
      <c r="D497" s="269"/>
      <c r="E497" s="269"/>
      <c r="F497" s="269"/>
      <c r="G497" s="269"/>
      <c r="H497" s="269"/>
      <c r="I497" s="269"/>
      <c r="J497" s="269"/>
      <c r="K497" s="269"/>
      <c r="L497" s="269"/>
      <c r="M497" s="269"/>
      <c r="N497" s="269"/>
      <c r="O497" s="117"/>
      <c r="P497" s="117"/>
      <c r="Q497" s="6"/>
      <c r="R497" s="9"/>
    </row>
    <row r="498" spans="1:18">
      <c r="B498" s="270" t="s">
        <v>331</v>
      </c>
      <c r="C498" s="270"/>
      <c r="D498" s="270"/>
      <c r="E498" s="270"/>
      <c r="F498" s="270"/>
      <c r="G498" s="270"/>
      <c r="H498" s="270"/>
      <c r="I498" s="270"/>
      <c r="J498" s="270"/>
      <c r="K498" s="270"/>
      <c r="L498" s="270"/>
      <c r="M498" s="270"/>
      <c r="N498" s="270"/>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364</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68" t="s">
        <v>22</v>
      </c>
      <c r="C506" s="268"/>
      <c r="D506" s="268"/>
      <c r="E506" s="268"/>
      <c r="F506" s="268"/>
      <c r="G506" s="268"/>
      <c r="H506" s="268"/>
      <c r="I506" s="268"/>
      <c r="J506" s="268"/>
      <c r="K506" s="268"/>
      <c r="L506" s="268"/>
      <c r="M506" s="268"/>
      <c r="N506" s="268"/>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69" t="s">
        <v>24</v>
      </c>
      <c r="C514" s="269"/>
      <c r="D514" s="269"/>
      <c r="E514" s="269"/>
      <c r="F514" s="269"/>
      <c r="G514" s="269"/>
      <c r="H514" s="269"/>
      <c r="I514" s="269"/>
      <c r="J514" s="269"/>
      <c r="K514" s="269"/>
      <c r="L514" s="269"/>
      <c r="M514" s="269"/>
      <c r="N514" s="269"/>
      <c r="O514" s="117"/>
      <c r="P514" s="117"/>
      <c r="Q514" s="6"/>
      <c r="R514" s="3"/>
    </row>
    <row r="515" spans="1:18">
      <c r="B515" s="270" t="s">
        <v>333</v>
      </c>
      <c r="C515" s="270"/>
      <c r="D515" s="270"/>
      <c r="E515" s="270"/>
      <c r="F515" s="270"/>
      <c r="G515" s="270"/>
      <c r="H515" s="270"/>
      <c r="I515" s="270"/>
      <c r="J515" s="270"/>
      <c r="K515" s="270"/>
      <c r="L515" s="270"/>
      <c r="M515" s="270"/>
      <c r="N515" s="270"/>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364</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70" t="s">
        <v>334</v>
      </c>
      <c r="C523" s="270"/>
      <c r="D523" s="270"/>
      <c r="E523" s="270"/>
      <c r="F523" s="270"/>
      <c r="G523" s="270"/>
      <c r="H523" s="270"/>
      <c r="I523" s="270"/>
      <c r="J523" s="270"/>
      <c r="K523" s="270"/>
      <c r="L523" s="270"/>
      <c r="M523" s="270"/>
      <c r="N523" s="270"/>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364</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69" t="s">
        <v>332</v>
      </c>
      <c r="C531" s="269"/>
      <c r="D531" s="269"/>
      <c r="E531" s="269"/>
      <c r="F531" s="269"/>
      <c r="G531" s="269"/>
      <c r="H531" s="269"/>
      <c r="I531" s="269"/>
      <c r="J531" s="269"/>
      <c r="K531" s="269"/>
      <c r="L531" s="269"/>
      <c r="M531" s="269"/>
      <c r="N531" s="269"/>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364</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70" t="s">
        <v>7</v>
      </c>
      <c r="C539" s="270"/>
      <c r="D539" s="270"/>
      <c r="E539" s="270"/>
      <c r="F539" s="270"/>
      <c r="G539" s="270"/>
      <c r="H539" s="270"/>
      <c r="I539" s="270"/>
      <c r="J539" s="270"/>
      <c r="K539" s="270"/>
      <c r="L539" s="270"/>
      <c r="M539" s="270"/>
      <c r="N539" s="270"/>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364</v>
      </c>
    </row>
    <row r="546" spans="1:18">
      <c r="B546" s="268" t="s">
        <v>25</v>
      </c>
      <c r="C546" s="268"/>
      <c r="D546" s="268"/>
      <c r="E546" s="268"/>
      <c r="F546" s="268"/>
      <c r="G546" s="268"/>
      <c r="H546" s="268"/>
      <c r="I546" s="268"/>
      <c r="J546" s="268"/>
      <c r="K546" s="268"/>
      <c r="L546" s="268"/>
      <c r="M546" s="268"/>
      <c r="N546" s="268"/>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68" t="s">
        <v>27</v>
      </c>
      <c r="C554" s="268"/>
      <c r="D554" s="268"/>
      <c r="E554" s="268"/>
      <c r="F554" s="268"/>
      <c r="G554" s="268"/>
      <c r="H554" s="268"/>
      <c r="I554" s="268"/>
      <c r="J554" s="268"/>
      <c r="K554" s="268"/>
      <c r="L554" s="268"/>
      <c r="M554" s="268"/>
      <c r="N554" s="268"/>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70" t="s">
        <v>338</v>
      </c>
      <c r="C562" s="270"/>
      <c r="D562" s="270"/>
      <c r="E562" s="270"/>
      <c r="F562" s="270"/>
      <c r="G562" s="270"/>
      <c r="H562" s="270"/>
      <c r="I562" s="270"/>
      <c r="J562" s="270"/>
      <c r="K562" s="270"/>
      <c r="L562" s="270"/>
      <c r="M562" s="270"/>
      <c r="N562" s="270"/>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364</v>
      </c>
    </row>
    <row r="569" spans="1:18">
      <c r="B569" s="268" t="s">
        <v>29</v>
      </c>
      <c r="C569" s="268"/>
      <c r="D569" s="268"/>
      <c r="E569" s="268"/>
      <c r="F569" s="268"/>
      <c r="G569" s="268"/>
      <c r="H569" s="268"/>
      <c r="I569" s="268"/>
      <c r="J569" s="268"/>
      <c r="K569" s="268"/>
      <c r="L569" s="268"/>
      <c r="M569" s="268"/>
      <c r="N569" s="268"/>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71" t="s">
        <v>339</v>
      </c>
      <c r="C576" s="271"/>
      <c r="D576" s="271"/>
      <c r="E576" s="271"/>
      <c r="F576" s="271"/>
      <c r="G576" s="271"/>
      <c r="H576" s="271"/>
      <c r="I576" s="271"/>
      <c r="J576" s="271"/>
      <c r="K576" s="271"/>
      <c r="L576" s="271"/>
      <c r="M576" s="271"/>
      <c r="N576" s="271"/>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68" t="s">
        <v>701</v>
      </c>
      <c r="C583" s="268"/>
      <c r="D583" s="268"/>
      <c r="E583" s="268"/>
      <c r="F583" s="268"/>
      <c r="G583" s="268"/>
      <c r="H583" s="268"/>
      <c r="I583" s="268"/>
      <c r="J583" s="268"/>
      <c r="K583" s="268"/>
      <c r="L583" s="268"/>
      <c r="M583" s="268"/>
      <c r="N583" s="268"/>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52" t="s">
        <v>9</v>
      </c>
      <c r="C591" s="252"/>
      <c r="D591" s="252"/>
      <c r="E591" s="252"/>
      <c r="F591" s="252"/>
      <c r="G591" s="252"/>
      <c r="H591" s="252"/>
      <c r="I591" s="252"/>
      <c r="J591" s="252"/>
      <c r="K591" s="252"/>
      <c r="L591" s="252"/>
      <c r="M591" s="252"/>
      <c r="N591" s="252"/>
      <c r="O591" s="115"/>
      <c r="P591" s="115"/>
    </row>
    <row r="592" spans="1:18">
      <c r="B592" s="253" t="s">
        <v>340</v>
      </c>
      <c r="C592" s="253"/>
      <c r="D592" s="253"/>
      <c r="E592" s="253"/>
      <c r="F592" s="253"/>
      <c r="G592" s="253"/>
      <c r="H592" s="253"/>
      <c r="I592" s="253"/>
      <c r="J592" s="253"/>
      <c r="K592" s="253"/>
      <c r="L592" s="253"/>
      <c r="M592" s="253"/>
      <c r="N592" s="253"/>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364</v>
      </c>
    </row>
    <row r="598" spans="2:18">
      <c r="B598" s="254" t="s">
        <v>342</v>
      </c>
      <c r="C598" s="255"/>
      <c r="D598" s="255"/>
      <c r="E598" s="255"/>
      <c r="F598" s="255"/>
      <c r="G598" s="255"/>
      <c r="H598" s="255"/>
      <c r="I598" s="255"/>
      <c r="J598" s="255"/>
      <c r="K598" s="255"/>
      <c r="L598" s="255"/>
      <c r="M598" s="255"/>
      <c r="N598" s="255"/>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56" t="s">
        <v>34</v>
      </c>
      <c r="C604" s="257"/>
      <c r="D604" s="257"/>
      <c r="E604" s="257"/>
      <c r="F604" s="257"/>
      <c r="G604" s="257"/>
      <c r="H604" s="257"/>
      <c r="I604" s="257"/>
      <c r="J604" s="257"/>
      <c r="K604" s="257"/>
      <c r="L604" s="257"/>
      <c r="M604" s="257"/>
      <c r="N604" s="257"/>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58" t="s">
        <v>10</v>
      </c>
      <c r="C609" s="259"/>
      <c r="D609" s="259"/>
      <c r="E609" s="259"/>
      <c r="F609" s="259"/>
      <c r="G609" s="259"/>
      <c r="H609" s="259"/>
      <c r="I609" s="259"/>
      <c r="J609" s="259"/>
      <c r="K609" s="259"/>
      <c r="L609" s="259"/>
      <c r="M609" s="259"/>
      <c r="N609" s="259"/>
      <c r="O609" s="124"/>
      <c r="P609" s="124"/>
      <c r="Q609" s="6"/>
      <c r="R609" s="9"/>
    </row>
    <row r="610" spans="2:18">
      <c r="B610" s="260" t="s">
        <v>343</v>
      </c>
      <c r="C610" s="261"/>
      <c r="D610" s="261"/>
      <c r="E610" s="261"/>
      <c r="F610" s="261"/>
      <c r="G610" s="261"/>
      <c r="H610" s="261"/>
      <c r="I610" s="261"/>
      <c r="J610" s="261"/>
      <c r="K610" s="261"/>
      <c r="L610" s="261"/>
      <c r="M610" s="261"/>
      <c r="N610" s="261"/>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62" t="s">
        <v>344</v>
      </c>
      <c r="C615" s="263"/>
      <c r="D615" s="263"/>
      <c r="E615" s="263"/>
      <c r="F615" s="263"/>
      <c r="G615" s="263"/>
      <c r="H615" s="263"/>
      <c r="I615" s="263"/>
      <c r="J615" s="263"/>
      <c r="K615" s="263"/>
      <c r="L615" s="263"/>
      <c r="M615" s="263"/>
      <c r="N615" s="263"/>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56" t="s">
        <v>345</v>
      </c>
      <c r="C620" s="257"/>
      <c r="D620" s="257"/>
      <c r="E620" s="257"/>
      <c r="F620" s="257"/>
      <c r="G620" s="257"/>
      <c r="H620" s="257"/>
      <c r="I620" s="257"/>
      <c r="J620" s="257"/>
      <c r="K620" s="257"/>
      <c r="L620" s="257"/>
      <c r="M620" s="257"/>
      <c r="N620" s="257"/>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64" t="s">
        <v>346</v>
      </c>
      <c r="C625" s="265"/>
      <c r="D625" s="265"/>
      <c r="E625" s="265"/>
      <c r="F625" s="265"/>
      <c r="G625" s="265"/>
      <c r="H625" s="265"/>
      <c r="I625" s="265"/>
      <c r="J625" s="265"/>
      <c r="K625" s="265"/>
      <c r="L625" s="265"/>
      <c r="M625" s="265"/>
      <c r="N625" s="265"/>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66" t="s">
        <v>35</v>
      </c>
      <c r="C630" s="267"/>
      <c r="D630" s="267"/>
      <c r="E630" s="267"/>
      <c r="F630" s="267"/>
      <c r="G630" s="267"/>
      <c r="H630" s="267"/>
      <c r="I630" s="267"/>
      <c r="J630" s="267"/>
      <c r="K630" s="267"/>
      <c r="L630" s="267"/>
      <c r="M630" s="267"/>
      <c r="N630" s="267"/>
      <c r="O630" s="125"/>
      <c r="P630" s="125"/>
      <c r="Q630" s="28"/>
      <c r="R630" s="89"/>
    </row>
    <row r="631" spans="2:18">
      <c r="B631" s="242" t="s">
        <v>36</v>
      </c>
      <c r="C631" s="243"/>
      <c r="D631" s="243"/>
      <c r="E631" s="243"/>
      <c r="F631" s="243"/>
      <c r="G631" s="243"/>
      <c r="H631" s="243"/>
      <c r="I631" s="243"/>
      <c r="J631" s="243"/>
      <c r="K631" s="243"/>
      <c r="L631" s="243"/>
      <c r="M631" s="243"/>
      <c r="N631" s="243"/>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42" t="s">
        <v>59</v>
      </c>
      <c r="C635" s="243"/>
      <c r="D635" s="243"/>
      <c r="E635" s="243"/>
      <c r="F635" s="243"/>
      <c r="G635" s="243"/>
      <c r="H635" s="243"/>
      <c r="I635" s="243"/>
      <c r="J635" s="243"/>
      <c r="K635" s="243"/>
      <c r="L635" s="243"/>
      <c r="M635" s="243"/>
      <c r="N635" s="243"/>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366</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367</v>
      </c>
    </row>
    <row r="638" spans="2:18">
      <c r="B638" s="242" t="s">
        <v>347</v>
      </c>
      <c r="C638" s="243"/>
      <c r="D638" s="243"/>
      <c r="E638" s="243"/>
      <c r="F638" s="243"/>
      <c r="G638" s="243"/>
      <c r="H638" s="243"/>
      <c r="I638" s="243"/>
      <c r="J638" s="243"/>
      <c r="K638" s="243"/>
      <c r="L638" s="243"/>
      <c r="M638" s="243"/>
      <c r="N638" s="243"/>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46" t="s">
        <v>365</v>
      </c>
      <c r="C641" s="247"/>
      <c r="D641" s="247"/>
      <c r="E641" s="247"/>
      <c r="F641" s="247"/>
      <c r="G641" s="247"/>
      <c r="H641" s="247"/>
      <c r="I641" s="247"/>
      <c r="J641" s="247"/>
      <c r="K641" s="247"/>
      <c r="L641" s="247"/>
      <c r="M641" s="247"/>
      <c r="N641" s="247"/>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44" t="s">
        <v>42</v>
      </c>
      <c r="C646" s="245"/>
      <c r="D646" s="245"/>
      <c r="E646" s="245"/>
      <c r="F646" s="245"/>
      <c r="G646" s="245"/>
      <c r="H646" s="245"/>
      <c r="I646" s="245"/>
      <c r="J646" s="245"/>
      <c r="K646" s="245"/>
      <c r="L646" s="245"/>
      <c r="M646" s="245"/>
      <c r="N646" s="245"/>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184800000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0.63786040964078927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22.533188899819493</v>
      </c>
      <c r="Q656" s="35">
        <f>(SUM(INDEX($B656:$P656,,$R$348-$B$348-$Q$348+1):INDEX($B656:$P656,$R$348-$B$348+1))-MAX(INDEX($B656:$P656,,$R$348-$B$348-$Q$348+1):INDEX($B656:$P656,$R$348-$B$348+1))-MIN(INDEX($B656:$P656,,$R$348-$B$348-$Q$348+1):INDEX($B656:$P656,$R$348-$B$348+1)))/(COUNT(INDEX($B656:$P656,,$R$348-$B$348-$Q$348+1):INDEX($B656:$P656,$R$348-$B$348+1))-2)</f>
        <v>30.132044994924673</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7.6296774904438402</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0.41705389714795527</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38.50</v>
      </c>
      <c r="Q661" s="148" t="s">
        <v>197</v>
      </c>
      <c r="R661" s="36" t="s">
        <v>57</v>
      </c>
    </row>
    <row r="662" spans="1:18">
      <c r="B662" s="248" t="s">
        <v>64</v>
      </c>
      <c r="C662" s="249"/>
      <c r="D662" s="249"/>
      <c r="E662" s="249"/>
      <c r="F662" s="249"/>
      <c r="G662" s="249"/>
      <c r="H662" s="249"/>
      <c r="I662" s="249"/>
      <c r="J662" s="249"/>
      <c r="K662" s="249"/>
      <c r="L662" s="249"/>
      <c r="M662" s="249"/>
      <c r="N662" s="249"/>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-0.56222064318343612</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0.93224305133199636</v>
      </c>
      <c r="Q665" s="31"/>
      <c r="R665" s="51" t="s">
        <v>67</v>
      </c>
    </row>
    <row r="666" spans="1:18">
      <c r="B666" s="48">
        <f t="shared" ref="B666:P666" si="210">($Q656-B656)/$Q656</f>
        <v>0.58111515582683748</v>
      </c>
      <c r="C666" s="49">
        <f t="shared" si="210"/>
        <v>0.61174484158650766</v>
      </c>
      <c r="D666" s="48">
        <f t="shared" si="210"/>
        <v>0.49642736403578652</v>
      </c>
      <c r="E666" s="49">
        <f t="shared" si="210"/>
        <v>0.40352907462844645</v>
      </c>
      <c r="F666" s="48">
        <f t="shared" si="210"/>
        <v>0.14172634291133929</v>
      </c>
      <c r="G666" s="49">
        <f t="shared" si="210"/>
        <v>-0.29184768515634885</v>
      </c>
      <c r="H666" s="48">
        <f t="shared" si="210"/>
        <v>-0.19765644679514102</v>
      </c>
      <c r="I666" s="49">
        <f t="shared" si="210"/>
        <v>-0.1368739563823364</v>
      </c>
      <c r="J666" s="48">
        <f t="shared" si="210"/>
        <v>6.0624905467955674E-3</v>
      </c>
      <c r="K666" s="49">
        <f t="shared" si="210"/>
        <v>8.4401902848734736E-2</v>
      </c>
      <c r="L666" s="48">
        <f t="shared" si="210"/>
        <v>-0.15440205366803045</v>
      </c>
      <c r="M666" s="49">
        <f t="shared" si="210"/>
        <v>9.4036014658492692E-2</v>
      </c>
      <c r="N666" s="50">
        <f t="shared" si="210"/>
        <v>5.2246838780510944E-2</v>
      </c>
      <c r="O666" s="50">
        <f t="shared" si="210"/>
        <v>0.54556051988499554</v>
      </c>
      <c r="P666" s="50">
        <f t="shared" si="210"/>
        <v>0.25218521001097344</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0.58220283642456261</v>
      </c>
      <c r="Q667" s="31"/>
      <c r="R667" s="51" t="s">
        <v>69</v>
      </c>
    </row>
    <row r="668" spans="1:18">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0.56917664353465192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0.67028581641307616</v>
      </c>
      <c r="C670" s="110">
        <f t="shared" si="213"/>
        <v>0.72377816381642979</v>
      </c>
      <c r="D670" s="109">
        <f t="shared" si="213"/>
        <v>0.62156266012577754</v>
      </c>
      <c r="E670" s="110">
        <f t="shared" si="213"/>
        <v>0.48826427263255034</v>
      </c>
      <c r="F670" s="109">
        <f t="shared" si="213"/>
        <v>0.14650374552047601</v>
      </c>
      <c r="G670" s="110">
        <f t="shared" si="213"/>
        <v>-0.39207278545771101</v>
      </c>
      <c r="H670" s="109">
        <f t="shared" si="213"/>
        <v>-0.29833093674631261</v>
      </c>
      <c r="I670" s="110">
        <f t="shared" si="213"/>
        <v>-0.22466973162026588</v>
      </c>
      <c r="J670" s="52">
        <f t="shared" si="213"/>
        <v>-1.6076641395535697E-2</v>
      </c>
      <c r="K670" s="53">
        <f t="shared" si="213"/>
        <v>4.6861927402114659E-2</v>
      </c>
      <c r="L670" s="52">
        <f t="shared" si="213"/>
        <v>-0.14003316008523786</v>
      </c>
      <c r="M670" s="53">
        <f t="shared" si="213"/>
        <v>0.12268887855978167</v>
      </c>
      <c r="N670" s="54">
        <f>AVERAGE(N665:N669)</f>
        <v>-0.11499637628667703</v>
      </c>
      <c r="O670" s="54">
        <f>AVERAGE(O665:O669)</f>
        <v>0.18131916936984557</v>
      </c>
      <c r="P670" s="54">
        <f>AVERAGE(P665:P669)</f>
        <v>0.26716154826043681</v>
      </c>
      <c r="Q670" s="31"/>
      <c r="R670" s="51" t="s">
        <v>72</v>
      </c>
    </row>
    <row r="671" spans="1:18">
      <c r="B671" s="250" t="s">
        <v>73</v>
      </c>
      <c r="C671" s="251"/>
      <c r="D671" s="251"/>
      <c r="E671" s="251"/>
      <c r="F671" s="251"/>
      <c r="G671" s="251"/>
      <c r="H671" s="251"/>
      <c r="I671" s="251"/>
      <c r="J671" s="251"/>
      <c r="K671" s="251"/>
      <c r="L671" s="251"/>
      <c r="M671" s="251"/>
      <c r="N671" s="251"/>
      <c r="O671" s="129"/>
      <c r="P671" s="129"/>
      <c r="Q671" s="28"/>
      <c r="R671" s="89"/>
    </row>
    <row r="672" spans="1:18" s="3" customFormat="1">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47.762500000000003</v>
      </c>
      <c r="Q673" s="31"/>
      <c r="R673" s="36" t="s">
        <v>75</v>
      </c>
    </row>
    <row r="674" spans="1:18" s="3" customFormat="1">
      <c r="B674" s="72"/>
      <c r="I674" s="61"/>
      <c r="J674" s="61"/>
      <c r="K674" s="61"/>
      <c r="L674" s="61"/>
      <c r="M674" s="61"/>
      <c r="N674" s="62"/>
      <c r="O674" s="62">
        <f>+O673/B673-1</f>
        <v>9.9734443910059021</v>
      </c>
      <c r="P674" s="62">
        <f>+P673/C673-1</f>
        <v>10.802522656985614</v>
      </c>
      <c r="Q674" s="31"/>
      <c r="R674" s="63" t="s">
        <v>76</v>
      </c>
    </row>
    <row r="675" spans="1:18" s="70" customFormat="1">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0.18565513489775504</v>
      </c>
      <c r="Q675" s="68"/>
      <c r="R675" s="69" t="s">
        <v>77</v>
      </c>
    </row>
    <row r="676" spans="1:18" s="3" customFormat="1">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47.4375</v>
      </c>
      <c r="Q677" s="31"/>
      <c r="R677" s="36" t="s">
        <v>75</v>
      </c>
    </row>
    <row r="678" spans="1:18" s="3" customFormat="1">
      <c r="B678" s="72"/>
      <c r="I678" s="61"/>
      <c r="J678" s="61"/>
      <c r="K678" s="61"/>
      <c r="L678" s="61"/>
      <c r="M678" s="61"/>
      <c r="N678" s="62"/>
      <c r="O678" s="62">
        <f>+O677/C677-1</f>
        <v>11.892209792296581</v>
      </c>
      <c r="P678" s="62">
        <f>+P677/D677-1</f>
        <v>6.6097383262114517</v>
      </c>
      <c r="Q678" s="31"/>
      <c r="R678" s="63" t="s">
        <v>76</v>
      </c>
    </row>
    <row r="679" spans="1:18" s="70" customFormat="1">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0.21626533009271107</v>
      </c>
      <c r="Q679" s="68"/>
      <c r="R679" s="69" t="s">
        <v>77</v>
      </c>
    </row>
    <row r="680" spans="1:18" s="3" customFormat="1">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47.15</v>
      </c>
      <c r="Q681" s="31"/>
      <c r="R681" s="36" t="s">
        <v>75</v>
      </c>
    </row>
    <row r="682" spans="1:18" s="3" customFormat="1">
      <c r="B682" s="72"/>
      <c r="I682" s="61"/>
      <c r="J682" s="61"/>
      <c r="K682" s="61"/>
      <c r="L682" s="61"/>
      <c r="M682" s="61"/>
      <c r="N682" s="62"/>
      <c r="O682" s="62">
        <f>+O681/D681-1</f>
        <v>7.0209330039063342</v>
      </c>
      <c r="P682" s="62">
        <f>+P681/E681-1</f>
        <v>3.6674257645676125</v>
      </c>
      <c r="Q682" s="31"/>
      <c r="R682" s="63" t="s">
        <v>76</v>
      </c>
    </row>
    <row r="683" spans="1:18" s="70" customFormat="1">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0.18832794297513819</v>
      </c>
      <c r="Q683" s="68"/>
      <c r="R683" s="69" t="s">
        <v>77</v>
      </c>
    </row>
    <row r="684" spans="1:18" s="3" customFormat="1">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46.8</v>
      </c>
      <c r="Q685" s="31"/>
      <c r="R685" s="36" t="s">
        <v>75</v>
      </c>
    </row>
    <row r="686" spans="1:18" s="3" customFormat="1">
      <c r="B686" s="72"/>
      <c r="I686" s="61"/>
      <c r="J686" s="61"/>
      <c r="K686" s="61"/>
      <c r="L686" s="61"/>
      <c r="M686" s="61"/>
      <c r="N686" s="62"/>
      <c r="O686" s="62">
        <f>+O685/E685-1</f>
        <v>3.8549149905247546</v>
      </c>
      <c r="P686" s="62">
        <f>+P685/F685-1</f>
        <v>1.3776094047482985</v>
      </c>
      <c r="Q686" s="31"/>
      <c r="R686" s="63" t="s">
        <v>76</v>
      </c>
    </row>
    <row r="687" spans="1:18" s="70" customFormat="1">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0.15324933890547668</v>
      </c>
      <c r="Q687" s="68"/>
      <c r="R687" s="69" t="s">
        <v>77</v>
      </c>
    </row>
    <row r="688" spans="1:18" s="3" customFormat="1">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46.274999999999999</v>
      </c>
      <c r="Q689" s="31"/>
      <c r="R689" s="36" t="s">
        <v>75</v>
      </c>
    </row>
    <row r="690" spans="1:18" s="3" customFormat="1">
      <c r="B690" s="72"/>
      <c r="I690" s="61"/>
      <c r="J690" s="61"/>
      <c r="K690" s="61"/>
      <c r="L690" s="61"/>
      <c r="M690" s="61"/>
      <c r="N690" s="62"/>
      <c r="O690" s="62">
        <f>+O689/F689-1</f>
        <v>1.4437950840406497</v>
      </c>
      <c r="P690" s="62">
        <f>+P689/G689-1</f>
        <v>0.30408346876108894</v>
      </c>
      <c r="Q690" s="31"/>
      <c r="R690" s="63" t="s">
        <v>76</v>
      </c>
    </row>
    <row r="691" spans="1:18" s="70" customFormat="1">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9.2189965871103563E-2</v>
      </c>
      <c r="Q691" s="68"/>
      <c r="R691" s="69" t="s">
        <v>77</v>
      </c>
    </row>
    <row r="692" spans="1:18" s="3" customFormat="1">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45.65</v>
      </c>
      <c r="Q693" s="31"/>
      <c r="R693" s="36" t="s">
        <v>75</v>
      </c>
    </row>
    <row r="694" spans="1:18" s="3" customFormat="1">
      <c r="B694" s="72"/>
      <c r="I694" s="61"/>
      <c r="J694" s="61"/>
      <c r="K694" s="61"/>
      <c r="L694" s="61"/>
      <c r="M694" s="61"/>
      <c r="N694" s="62"/>
      <c r="O694" s="62">
        <f>+O693/G693-1</f>
        <v>0.32516324840548472</v>
      </c>
      <c r="P694" s="62">
        <f>+P693/H693-1</f>
        <v>0.21648752380700276</v>
      </c>
      <c r="Q694" s="31"/>
      <c r="R694" s="63" t="s">
        <v>76</v>
      </c>
    </row>
    <row r="695" spans="1:18" s="70" customFormat="1">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3.0417026940339733E-2</v>
      </c>
      <c r="Q695" s="68"/>
      <c r="R695" s="69" t="s">
        <v>77</v>
      </c>
    </row>
    <row r="696" spans="1:18" s="3" customFormat="1">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44.85</v>
      </c>
      <c r="Q697" s="31"/>
      <c r="R697" s="36" t="s">
        <v>75</v>
      </c>
    </row>
    <row r="698" spans="1:18" s="3" customFormat="1">
      <c r="B698" s="72"/>
      <c r="I698" s="61"/>
      <c r="J698" s="61"/>
      <c r="K698" s="61"/>
      <c r="L698" s="61"/>
      <c r="M698" s="61"/>
      <c r="N698" s="62"/>
      <c r="O698" s="62">
        <f>+O697/H697-1</f>
        <v>0.236036917696403</v>
      </c>
      <c r="P698" s="62">
        <f>+P697/I697-1</f>
        <v>0.14545317445222827</v>
      </c>
      <c r="Q698" s="31"/>
      <c r="R698" s="63" t="s">
        <v>76</v>
      </c>
    </row>
    <row r="699" spans="1:18" s="70" customFormat="1">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2.5294183964380147E-2</v>
      </c>
      <c r="Q699" s="68"/>
      <c r="R699" s="69" t="s">
        <v>77</v>
      </c>
    </row>
    <row r="700" spans="1:18" s="3" customFormat="1">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44.08</v>
      </c>
      <c r="Q701" s="31"/>
      <c r="R701" s="36" t="s">
        <v>75</v>
      </c>
    </row>
    <row r="702" spans="1:18" s="3" customFormat="1">
      <c r="B702" s="72"/>
      <c r="I702" s="61"/>
      <c r="J702" s="61"/>
      <c r="K702" s="61"/>
      <c r="L702" s="61"/>
      <c r="M702" s="61"/>
      <c r="N702" s="62"/>
      <c r="O702" s="62">
        <f>+O701/I701-1</f>
        <v>0.16256362568284155</v>
      </c>
      <c r="P702" s="62">
        <f>+P701/J701-1</f>
        <v>0.27320897133911615</v>
      </c>
      <c r="Q702" s="31"/>
      <c r="R702" s="63" t="s">
        <v>76</v>
      </c>
    </row>
    <row r="703" spans="1:18" s="70" customFormat="1">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1.9960074690172851E-2</v>
      </c>
      <c r="Q703" s="68"/>
      <c r="R703" s="69" t="s">
        <v>77</v>
      </c>
    </row>
    <row r="704" spans="1:18" s="3" customFormat="1">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43.230000000000004</v>
      </c>
      <c r="Q705" s="31"/>
      <c r="R705" s="36" t="s">
        <v>75</v>
      </c>
    </row>
    <row r="706" spans="1:18" s="3" customFormat="1">
      <c r="B706" s="72"/>
      <c r="I706" s="61"/>
      <c r="J706" s="61"/>
      <c r="K706" s="61"/>
      <c r="L706" s="61"/>
      <c r="M706" s="61"/>
      <c r="N706" s="62"/>
      <c r="O706" s="62">
        <f>+O705/J705-1</f>
        <v>0.29621705175203572</v>
      </c>
      <c r="P706" s="62">
        <f>+P705/K705-1</f>
        <v>0.18894713835271593</v>
      </c>
      <c r="Q706" s="31"/>
      <c r="R706" s="63" t="s">
        <v>76</v>
      </c>
    </row>
    <row r="707" spans="1:18" s="70" customFormat="1">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4.2013058476156682E-2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42.38</v>
      </c>
      <c r="Q709" s="31"/>
      <c r="R709" s="36" t="s">
        <v>75</v>
      </c>
    </row>
    <row r="710" spans="1:18" s="3" customFormat="1">
      <c r="B710" s="72"/>
      <c r="I710" s="61"/>
      <c r="J710" s="61"/>
      <c r="K710" s="61"/>
      <c r="L710" s="61"/>
      <c r="M710" s="61"/>
      <c r="N710" s="62"/>
      <c r="O710" s="62">
        <f>+O709/K709-1</f>
        <v>0.20881166925653738</v>
      </c>
      <c r="P710" s="62">
        <f>+P709/L709-1</f>
        <v>-3.7261312320774342E-2</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3.6006066926674483E-2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41.42</v>
      </c>
      <c r="Q713" s="31"/>
      <c r="R713" s="36" t="s">
        <v>75</v>
      </c>
    </row>
    <row r="714" spans="1:18" s="3" customFormat="1">
      <c r="B714" s="72"/>
      <c r="I714" s="61"/>
      <c r="J714" s="61"/>
      <c r="K714" s="61"/>
      <c r="L714" s="61"/>
      <c r="M714" s="61"/>
      <c r="N714" s="62"/>
      <c r="O714" s="62">
        <f>+O713/L713-1</f>
        <v>-2.5440397062519104E-2</v>
      </c>
      <c r="P714" s="62">
        <f>+P713/M713-1</f>
        <v>0.13559634249996555</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-9.6621428485817052E-3</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40.46</v>
      </c>
      <c r="Q717" s="31"/>
      <c r="R717" s="36" t="s">
        <v>75</v>
      </c>
    </row>
    <row r="718" spans="1:18" s="3" customFormat="1">
      <c r="B718" s="72"/>
      <c r="I718" s="61"/>
      <c r="J718" s="61"/>
      <c r="K718" s="61"/>
      <c r="L718" s="61"/>
      <c r="M718" s="61"/>
      <c r="N718" s="62"/>
      <c r="O718" s="62">
        <f>+O717/M717-1</f>
        <v>0.15460154068278209</v>
      </c>
      <c r="P718" s="62">
        <f>+P717/N717-1</f>
        <v>1.1379078149088118E-2</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4.4418364583778548E-2</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39.5</v>
      </c>
      <c r="Q721" s="31"/>
      <c r="R721" s="36" t="s">
        <v>75</v>
      </c>
    </row>
    <row r="722" spans="1:18" s="3" customFormat="1">
      <c r="B722" s="72"/>
      <c r="I722" s="61"/>
      <c r="J722" s="61"/>
      <c r="K722" s="61"/>
      <c r="L722" s="61"/>
      <c r="M722" s="61"/>
      <c r="N722" s="62"/>
      <c r="O722" s="62">
        <f>+O721/N721-1</f>
        <v>2.5611616639819479E-2</v>
      </c>
      <c r="P722" s="62">
        <f>+P721/O721-1</f>
        <v>-1.3604330470306181E-2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5.812535849929688E-3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944" priority="1500" operator="lessThan">
      <formula>0</formula>
    </cfRule>
  </conditionalFormatting>
  <conditionalFormatting sqref="Q583">
    <cfRule type="cellIs" dxfId="4943" priority="1495" operator="lessThan">
      <formula>0</formula>
    </cfRule>
  </conditionalFormatting>
  <conditionalFormatting sqref="B348:N348">
    <cfRule type="cellIs" dxfId="4942" priority="1494" operator="lessThan">
      <formula>0</formula>
    </cfRule>
  </conditionalFormatting>
  <conditionalFormatting sqref="Q514:Q515">
    <cfRule type="cellIs" dxfId="4941" priority="1496" operator="lessThan">
      <formula>0</formula>
    </cfRule>
  </conditionalFormatting>
  <conditionalFormatting sqref="Q523 R529 R539:R545">
    <cfRule type="cellIs" dxfId="4940" priority="1497" operator="lessThan">
      <formula>0</formula>
    </cfRule>
  </conditionalFormatting>
  <conditionalFormatting sqref="Q531">
    <cfRule type="cellIs" dxfId="4939" priority="1498" operator="lessThan">
      <formula>0</formula>
    </cfRule>
  </conditionalFormatting>
  <conditionalFormatting sqref="Q562">
    <cfRule type="cellIs" dxfId="4938" priority="1499" operator="lessThan">
      <formula>0</formula>
    </cfRule>
  </conditionalFormatting>
  <conditionalFormatting sqref="B348:N348">
    <cfRule type="cellIs" dxfId="4937" priority="1493" operator="lessThan">
      <formula>0</formula>
    </cfRule>
  </conditionalFormatting>
  <conditionalFormatting sqref="R588">
    <cfRule type="cellIs" dxfId="4936" priority="1478" operator="lessThan">
      <formula>0</formula>
    </cfRule>
  </conditionalFormatting>
  <conditionalFormatting sqref="R499:R502">
    <cfRule type="cellIs" dxfId="4935" priority="1492" operator="lessThan">
      <formula>0</formula>
    </cfRule>
  </conditionalFormatting>
  <conditionalFormatting sqref="R503">
    <cfRule type="cellIs" dxfId="4934" priority="1491" operator="lessThan">
      <formula>0</formula>
    </cfRule>
  </conditionalFormatting>
  <conditionalFormatting sqref="R503">
    <cfRule type="cellIs" dxfId="4933" priority="1490" operator="lessThan">
      <formula>0</formula>
    </cfRule>
  </conditionalFormatting>
  <conditionalFormatting sqref="B514">
    <cfRule type="cellIs" dxfId="4932" priority="1488" operator="lessThan">
      <formula>0</formula>
    </cfRule>
  </conditionalFormatting>
  <conditionalFormatting sqref="B531">
    <cfRule type="cellIs" dxfId="4931" priority="1487" operator="lessThan">
      <formula>0</formula>
    </cfRule>
  </conditionalFormatting>
  <conditionalFormatting sqref="R520">
    <cfRule type="cellIs" dxfId="4930" priority="1486" operator="lessThan">
      <formula>0</formula>
    </cfRule>
  </conditionalFormatting>
  <conditionalFormatting sqref="R520">
    <cfRule type="cellIs" dxfId="4929" priority="1485" operator="lessThan">
      <formula>0</formula>
    </cfRule>
  </conditionalFormatting>
  <conditionalFormatting sqref="R567">
    <cfRule type="cellIs" dxfId="4928" priority="1480" operator="lessThan">
      <formula>0</formula>
    </cfRule>
  </conditionalFormatting>
  <conditionalFormatting sqref="B523 B515">
    <cfRule type="cellIs" dxfId="4927" priority="1489" operator="lessThan">
      <formula>0</formula>
    </cfRule>
  </conditionalFormatting>
  <conditionalFormatting sqref="R528">
    <cfRule type="cellIs" dxfId="4926" priority="1483" operator="lessThan">
      <formula>0</formula>
    </cfRule>
  </conditionalFormatting>
  <conditionalFormatting sqref="R536">
    <cfRule type="cellIs" dxfId="4925" priority="1482" operator="lessThan">
      <formula>0</formula>
    </cfRule>
  </conditionalFormatting>
  <conditionalFormatting sqref="R536">
    <cfRule type="cellIs" dxfId="4924" priority="1481" operator="lessThan">
      <formula>0</formula>
    </cfRule>
  </conditionalFormatting>
  <conditionalFormatting sqref="Q539">
    <cfRule type="cellIs" dxfId="4923" priority="1469" operator="lessThan">
      <formula>0</formula>
    </cfRule>
  </conditionalFormatting>
  <conditionalFormatting sqref="R528">
    <cfRule type="cellIs" dxfId="4922" priority="1484" operator="lessThan">
      <formula>0</formula>
    </cfRule>
  </conditionalFormatting>
  <conditionalFormatting sqref="R567">
    <cfRule type="cellIs" dxfId="4921" priority="1479" operator="lessThan">
      <formula>0</formula>
    </cfRule>
  </conditionalFormatting>
  <conditionalFormatting sqref="Q584:Q587">
    <cfRule type="cellIs" dxfId="4920" priority="1471" operator="lessThan">
      <formula>0</formula>
    </cfRule>
  </conditionalFormatting>
  <conditionalFormatting sqref="Q563:Q566">
    <cfRule type="cellIs" dxfId="4919" priority="1472" operator="lessThan">
      <formula>0</formula>
    </cfRule>
  </conditionalFormatting>
  <conditionalFormatting sqref="R366">
    <cfRule type="cellIs" dxfId="4918" priority="1430" operator="lessThan">
      <formula>0</formula>
    </cfRule>
  </conditionalFormatting>
  <conditionalFormatting sqref="R588">
    <cfRule type="cellIs" dxfId="4917" priority="1477" operator="lessThan">
      <formula>0</formula>
    </cfRule>
  </conditionalFormatting>
  <conditionalFormatting sqref="R544">
    <cfRule type="cellIs" dxfId="4916" priority="1468" operator="lessThan">
      <formula>0</formula>
    </cfRule>
  </conditionalFormatting>
  <conditionalFormatting sqref="J353:N354 K351:N352">
    <cfRule type="cellIs" dxfId="4915" priority="1457" operator="lessThan">
      <formula>0</formula>
    </cfRule>
  </conditionalFormatting>
  <conditionalFormatting sqref="Q516:Q519">
    <cfRule type="cellIs" dxfId="4914" priority="1476" operator="lessThan">
      <formula>0</formula>
    </cfRule>
  </conditionalFormatting>
  <conditionalFormatting sqref="Q524:Q527">
    <cfRule type="cellIs" dxfId="4913" priority="1475" operator="lessThan">
      <formula>0</formula>
    </cfRule>
  </conditionalFormatting>
  <conditionalFormatting sqref="Q539:Q543">
    <cfRule type="cellIs" dxfId="4912" priority="1474" operator="lessThan">
      <formula>0</formula>
    </cfRule>
  </conditionalFormatting>
  <conditionalFormatting sqref="Q532:Q535">
    <cfRule type="cellIs" dxfId="4911" priority="1473" operator="lessThan">
      <formula>0</formula>
    </cfRule>
  </conditionalFormatting>
  <conditionalFormatting sqref="R544">
    <cfRule type="cellIs" dxfId="4910" priority="1467" operator="lessThan">
      <formula>0</formula>
    </cfRule>
  </conditionalFormatting>
  <conditionalFormatting sqref="R354">
    <cfRule type="cellIs" dxfId="4909" priority="1450" operator="lessThan">
      <formula>0</formula>
    </cfRule>
  </conditionalFormatting>
  <conditionalFormatting sqref="R540:R543 B539">
    <cfRule type="cellIs" dxfId="4908" priority="1470" operator="lessThan">
      <formula>0</formula>
    </cfRule>
  </conditionalFormatting>
  <conditionalFormatting sqref="Q555:Q558">
    <cfRule type="cellIs" dxfId="4907" priority="1462" operator="lessThan">
      <formula>0</formula>
    </cfRule>
  </conditionalFormatting>
  <conditionalFormatting sqref="R555:R558 R560">
    <cfRule type="cellIs" dxfId="4906" priority="1465" operator="lessThan">
      <formula>0</formula>
    </cfRule>
  </conditionalFormatting>
  <conditionalFormatting sqref="R559">
    <cfRule type="cellIs" dxfId="4905" priority="1464" operator="lessThan">
      <formula>0</formula>
    </cfRule>
  </conditionalFormatting>
  <conditionalFormatting sqref="R468:R472">
    <cfRule type="cellIs" dxfId="4904" priority="1461" operator="lessThan">
      <formula>0</formula>
    </cfRule>
  </conditionalFormatting>
  <conditionalFormatting sqref="R559">
    <cfRule type="cellIs" dxfId="4903" priority="1463" operator="lessThan">
      <formula>0</formula>
    </cfRule>
  </conditionalFormatting>
  <conditionalFormatting sqref="J351">
    <cfRule type="cellIs" dxfId="4902" priority="1456" operator="lessThan">
      <formula>0</formula>
    </cfRule>
  </conditionalFormatting>
  <conditionalFormatting sqref="Q540:Q543">
    <cfRule type="cellIs" dxfId="4901" priority="1466" operator="lessThan">
      <formula>0</formula>
    </cfRule>
  </conditionalFormatting>
  <conditionalFormatting sqref="Q349:R350 R351:R353">
    <cfRule type="cellIs" dxfId="4900" priority="1460" operator="lessThan">
      <formula>0</formula>
    </cfRule>
  </conditionalFormatting>
  <conditionalFormatting sqref="R396">
    <cfRule type="cellIs" dxfId="4899" priority="1383" operator="lessThan">
      <formula>0</formula>
    </cfRule>
  </conditionalFormatting>
  <conditionalFormatting sqref="B349">
    <cfRule type="cellIs" dxfId="4898" priority="1455" operator="lessThan">
      <formula>0</formula>
    </cfRule>
  </conditionalFormatting>
  <conditionalFormatting sqref="Q393:Q395">
    <cfRule type="cellIs" dxfId="4897" priority="1387" operator="lessThan">
      <formula>0</formula>
    </cfRule>
  </conditionalFormatting>
  <conditionalFormatting sqref="R397">
    <cfRule type="cellIs" dxfId="4896" priority="1385" operator="lessThan">
      <formula>0</formula>
    </cfRule>
  </conditionalFormatting>
  <conditionalFormatting sqref="Q349:Q350">
    <cfRule type="cellIs" dxfId="4895" priority="1459" operator="lessThan">
      <formula>0</formula>
    </cfRule>
  </conditionalFormatting>
  <conditionalFormatting sqref="Q351:Q354">
    <cfRule type="cellIs" dxfId="4894" priority="1458" operator="lessThan">
      <formula>0</formula>
    </cfRule>
  </conditionalFormatting>
  <conditionalFormatting sqref="C397:M397">
    <cfRule type="cellIs" dxfId="4893" priority="1382" operator="lessThan">
      <formula>0</formula>
    </cfRule>
  </conditionalFormatting>
  <conditionalFormatting sqref="R355">
    <cfRule type="cellIs" dxfId="4892" priority="1453" operator="lessThan">
      <formula>0</formula>
    </cfRule>
  </conditionalFormatting>
  <conditionalFormatting sqref="Q398:R398 R399:R401">
    <cfRule type="cellIs" dxfId="4891" priority="1381" operator="lessThan">
      <formula>0</formula>
    </cfRule>
  </conditionalFormatting>
  <conditionalFormatting sqref="Q399:Q401">
    <cfRule type="cellIs" dxfId="4890" priority="1379" operator="lessThan">
      <formula>0</formula>
    </cfRule>
  </conditionalFormatting>
  <conditionalFormatting sqref="H385">
    <cfRule type="cellIs" dxfId="4889" priority="1344" operator="lessThan">
      <formula>0</formula>
    </cfRule>
  </conditionalFormatting>
  <conditionalFormatting sqref="R402">
    <cfRule type="cellIs" dxfId="4888" priority="1377" operator="lessThan">
      <formula>0</formula>
    </cfRule>
  </conditionalFormatting>
  <conditionalFormatting sqref="B350">
    <cfRule type="cellIs" dxfId="4887" priority="1454" operator="lessThan">
      <formula>0</formula>
    </cfRule>
  </conditionalFormatting>
  <conditionalFormatting sqref="J352">
    <cfRule type="cellIs" dxfId="4886" priority="1451" operator="lessThan">
      <formula>0</formula>
    </cfRule>
  </conditionalFormatting>
  <conditionalFormatting sqref="Q355">
    <cfRule type="cellIs" dxfId="4885" priority="1452" operator="lessThan">
      <formula>0</formula>
    </cfRule>
  </conditionalFormatting>
  <conditionalFormatting sqref="Q440">
    <cfRule type="cellIs" dxfId="4884" priority="1330" operator="lessThan">
      <formula>0</formula>
    </cfRule>
  </conditionalFormatting>
  <conditionalFormatting sqref="R354">
    <cfRule type="cellIs" dxfId="4883" priority="1449" operator="lessThan">
      <formula>0</formula>
    </cfRule>
  </conditionalFormatting>
  <conditionalFormatting sqref="Q356:R356 R357:R359">
    <cfRule type="cellIs" dxfId="4882" priority="1448" operator="lessThan">
      <formula>0</formula>
    </cfRule>
  </conditionalFormatting>
  <conditionalFormatting sqref="Q356">
    <cfRule type="cellIs" dxfId="4881" priority="1447" operator="lessThan">
      <formula>0</formula>
    </cfRule>
  </conditionalFormatting>
  <conditionalFormatting sqref="Q357:Q360">
    <cfRule type="cellIs" dxfId="4880" priority="1446" operator="lessThan">
      <formula>0</formula>
    </cfRule>
  </conditionalFormatting>
  <conditionalFormatting sqref="B356">
    <cfRule type="cellIs" dxfId="4879" priority="1442" operator="lessThan">
      <formula>0</formula>
    </cfRule>
  </conditionalFormatting>
  <conditionalFormatting sqref="R361">
    <cfRule type="cellIs" dxfId="4878" priority="1441" operator="lessThan">
      <formula>0</formula>
    </cfRule>
  </conditionalFormatting>
  <conditionalFormatting sqref="R360">
    <cfRule type="cellIs" dxfId="4877" priority="1439" operator="lessThan">
      <formula>0</formula>
    </cfRule>
  </conditionalFormatting>
  <conditionalFormatting sqref="R360">
    <cfRule type="cellIs" dxfId="4876" priority="1438" operator="lessThan">
      <formula>0</formula>
    </cfRule>
  </conditionalFormatting>
  <conditionalFormatting sqref="Q362:R362 R363:R365">
    <cfRule type="cellIs" dxfId="4875" priority="1437" operator="lessThan">
      <formula>0</formula>
    </cfRule>
  </conditionalFormatting>
  <conditionalFormatting sqref="Q362">
    <cfRule type="cellIs" dxfId="4874" priority="1436" operator="lessThan">
      <formula>0</formula>
    </cfRule>
  </conditionalFormatting>
  <conditionalFormatting sqref="J363">
    <cfRule type="cellIs" dxfId="4873" priority="1434" operator="lessThan">
      <formula>0</formula>
    </cfRule>
  </conditionalFormatting>
  <conditionalFormatting sqref="K363:N364 J365:M366">
    <cfRule type="cellIs" dxfId="4872" priority="1435" operator="lessThan">
      <formula>0</formula>
    </cfRule>
  </conditionalFormatting>
  <conditionalFormatting sqref="Q368">
    <cfRule type="cellIs" dxfId="4871" priority="1427" operator="lessThan">
      <formula>0</formula>
    </cfRule>
  </conditionalFormatting>
  <conditionalFormatting sqref="R367">
    <cfRule type="cellIs" dxfId="4870" priority="1432" operator="lessThan">
      <formula>0</formula>
    </cfRule>
  </conditionalFormatting>
  <conditionalFormatting sqref="B362">
    <cfRule type="cellIs" dxfId="4869" priority="1433" operator="lessThan">
      <formula>0</formula>
    </cfRule>
  </conditionalFormatting>
  <conditionalFormatting sqref="Q405:Q407">
    <cfRule type="cellIs" dxfId="4868" priority="1365" operator="lessThan">
      <formula>0</formula>
    </cfRule>
  </conditionalFormatting>
  <conditionalFormatting sqref="J364">
    <cfRule type="cellIs" dxfId="4867" priority="1431" operator="lessThan">
      <formula>0</formula>
    </cfRule>
  </conditionalFormatting>
  <conditionalFormatting sqref="R366">
    <cfRule type="cellIs" dxfId="4866" priority="1429" operator="lessThan">
      <formula>0</formula>
    </cfRule>
  </conditionalFormatting>
  <conditionalFormatting sqref="Q368:R368 R369:R371">
    <cfRule type="cellIs" dxfId="4865" priority="1428" operator="lessThan">
      <formula>0</formula>
    </cfRule>
  </conditionalFormatting>
  <conditionalFormatting sqref="R372">
    <cfRule type="cellIs" dxfId="4864" priority="1419" operator="lessThan">
      <formula>0</formula>
    </cfRule>
  </conditionalFormatting>
  <conditionalFormatting sqref="I370 K369:N370 C371:M372">
    <cfRule type="cellIs" dxfId="4863" priority="1426" operator="lessThan">
      <formula>0</formula>
    </cfRule>
  </conditionalFormatting>
  <conditionalFormatting sqref="I369">
    <cfRule type="cellIs" dxfId="4862" priority="1424" operator="lessThan">
      <formula>0</formula>
    </cfRule>
  </conditionalFormatting>
  <conditionalFormatting sqref="C369:J369">
    <cfRule type="cellIs" dxfId="4861" priority="1425" operator="lessThan">
      <formula>0</formula>
    </cfRule>
  </conditionalFormatting>
  <conditionalFormatting sqref="B368">
    <cfRule type="cellIs" dxfId="4860" priority="1423" operator="lessThan">
      <formula>0</formula>
    </cfRule>
  </conditionalFormatting>
  <conditionalFormatting sqref="R373">
    <cfRule type="cellIs" dxfId="4859" priority="1422" operator="lessThan">
      <formula>0</formula>
    </cfRule>
  </conditionalFormatting>
  <conditionalFormatting sqref="Q411:Q413">
    <cfRule type="cellIs" dxfId="4858" priority="1358" operator="lessThan">
      <formula>0</formula>
    </cfRule>
  </conditionalFormatting>
  <conditionalFormatting sqref="C370:J370">
    <cfRule type="cellIs" dxfId="4857" priority="1421" operator="lessThan">
      <formula>0</formula>
    </cfRule>
  </conditionalFormatting>
  <conditionalFormatting sqref="R372">
    <cfRule type="cellIs" dxfId="4856" priority="1420" operator="lessThan">
      <formula>0</formula>
    </cfRule>
  </conditionalFormatting>
  <conditionalFormatting sqref="Q374:R374 R375:R377">
    <cfRule type="cellIs" dxfId="4855" priority="1418" operator="lessThan">
      <formula>0</formula>
    </cfRule>
  </conditionalFormatting>
  <conditionalFormatting sqref="Q374">
    <cfRule type="cellIs" dxfId="4854" priority="1417" operator="lessThan">
      <formula>0</formula>
    </cfRule>
  </conditionalFormatting>
  <conditionalFormatting sqref="Q375:Q377">
    <cfRule type="cellIs" dxfId="4853" priority="1416" operator="lessThan">
      <formula>0</formula>
    </cfRule>
  </conditionalFormatting>
  <conditionalFormatting sqref="I376 K375:N376 C377:M378">
    <cfRule type="cellIs" dxfId="4852" priority="1415" operator="lessThan">
      <formula>0</formula>
    </cfRule>
  </conditionalFormatting>
  <conditionalFormatting sqref="I375">
    <cfRule type="cellIs" dxfId="4851" priority="1413" operator="lessThan">
      <formula>0</formula>
    </cfRule>
  </conditionalFormatting>
  <conditionalFormatting sqref="C375:J375">
    <cfRule type="cellIs" dxfId="4850" priority="1414" operator="lessThan">
      <formula>0</formula>
    </cfRule>
  </conditionalFormatting>
  <conditionalFormatting sqref="B374">
    <cfRule type="cellIs" dxfId="4849" priority="1412" operator="lessThan">
      <formula>0</formula>
    </cfRule>
  </conditionalFormatting>
  <conditionalFormatting sqref="R379">
    <cfRule type="cellIs" dxfId="4848" priority="1411" operator="lessThan">
      <formula>0</formula>
    </cfRule>
  </conditionalFormatting>
  <conditionalFormatting sqref="C376:J376">
    <cfRule type="cellIs" dxfId="4847" priority="1410" operator="lessThan">
      <formula>0</formula>
    </cfRule>
  </conditionalFormatting>
  <conditionalFormatting sqref="R378">
    <cfRule type="cellIs" dxfId="4846" priority="1409" operator="lessThan">
      <formula>0</formula>
    </cfRule>
  </conditionalFormatting>
  <conditionalFormatting sqref="R378">
    <cfRule type="cellIs" dxfId="4845" priority="1408" operator="lessThan">
      <formula>0</formula>
    </cfRule>
  </conditionalFormatting>
  <conditionalFormatting sqref="Q380:R380 R381:R383">
    <cfRule type="cellIs" dxfId="4844" priority="1407" operator="lessThan">
      <formula>0</formula>
    </cfRule>
  </conditionalFormatting>
  <conditionalFormatting sqref="Q380">
    <cfRule type="cellIs" dxfId="4843" priority="1406" operator="lessThan">
      <formula>0</formula>
    </cfRule>
  </conditionalFormatting>
  <conditionalFormatting sqref="Q381:Q383">
    <cfRule type="cellIs" dxfId="4842" priority="1405" operator="lessThan">
      <formula>0</formula>
    </cfRule>
  </conditionalFormatting>
  <conditionalFormatting sqref="I382 K381:N382 C383:N383 C384:M384">
    <cfRule type="cellIs" dxfId="4841" priority="1404" operator="lessThan">
      <formula>0</formula>
    </cfRule>
  </conditionalFormatting>
  <conditionalFormatting sqref="I381">
    <cfRule type="cellIs" dxfId="4840" priority="1402" operator="lessThan">
      <formula>0</formula>
    </cfRule>
  </conditionalFormatting>
  <conditionalFormatting sqref="C381:J381">
    <cfRule type="cellIs" dxfId="4839" priority="1403" operator="lessThan">
      <formula>0</formula>
    </cfRule>
  </conditionalFormatting>
  <conditionalFormatting sqref="B380">
    <cfRule type="cellIs" dxfId="4838" priority="1401" operator="lessThan">
      <formula>0</formula>
    </cfRule>
  </conditionalFormatting>
  <conditionalFormatting sqref="R385">
    <cfRule type="cellIs" dxfId="4837" priority="1400" operator="lessThan">
      <formula>0</formula>
    </cfRule>
  </conditionalFormatting>
  <conditionalFormatting sqref="C382:J382">
    <cfRule type="cellIs" dxfId="4836" priority="1399" operator="lessThan">
      <formula>0</formula>
    </cfRule>
  </conditionalFormatting>
  <conditionalFormatting sqref="R384">
    <cfRule type="cellIs" dxfId="4835" priority="1398" operator="lessThan">
      <formula>0</formula>
    </cfRule>
  </conditionalFormatting>
  <conditionalFormatting sqref="R384">
    <cfRule type="cellIs" dxfId="4834" priority="1397" operator="lessThan">
      <formula>0</formula>
    </cfRule>
  </conditionalFormatting>
  <conditionalFormatting sqref="Q386:R386 R387:R389">
    <cfRule type="cellIs" dxfId="4833" priority="1396" operator="lessThan">
      <formula>0</formula>
    </cfRule>
  </conditionalFormatting>
  <conditionalFormatting sqref="Q386">
    <cfRule type="cellIs" dxfId="4832" priority="1395" operator="lessThan">
      <formula>0</formula>
    </cfRule>
  </conditionalFormatting>
  <conditionalFormatting sqref="Q387:Q389">
    <cfRule type="cellIs" dxfId="4831" priority="1394" operator="lessThan">
      <formula>0</formula>
    </cfRule>
  </conditionalFormatting>
  <conditionalFormatting sqref="B386">
    <cfRule type="cellIs" dxfId="4830" priority="1393" operator="lessThan">
      <formula>0</formula>
    </cfRule>
  </conditionalFormatting>
  <conditionalFormatting sqref="R391">
    <cfRule type="cellIs" dxfId="4829" priority="1392" operator="lessThan">
      <formula>0</formula>
    </cfRule>
  </conditionalFormatting>
  <conditionalFormatting sqref="R390">
    <cfRule type="cellIs" dxfId="4828" priority="1391" operator="lessThan">
      <formula>0</formula>
    </cfRule>
  </conditionalFormatting>
  <conditionalFormatting sqref="R390">
    <cfRule type="cellIs" dxfId="4827" priority="1390" operator="lessThan">
      <formula>0</formula>
    </cfRule>
  </conditionalFormatting>
  <conditionalFormatting sqref="Q392:R392 R393:R395">
    <cfRule type="cellIs" dxfId="4826" priority="1389" operator="lessThan">
      <formula>0</formula>
    </cfRule>
  </conditionalFormatting>
  <conditionalFormatting sqref="Q392">
    <cfRule type="cellIs" dxfId="4825" priority="1388" operator="lessThan">
      <formula>0</formula>
    </cfRule>
  </conditionalFormatting>
  <conditionalFormatting sqref="H397">
    <cfRule type="cellIs" dxfId="4824" priority="1347" operator="lessThan">
      <formula>0</formula>
    </cfRule>
  </conditionalFormatting>
  <conditionalFormatting sqref="B392">
    <cfRule type="cellIs" dxfId="4823" priority="1386" operator="lessThan">
      <formula>0</formula>
    </cfRule>
  </conditionalFormatting>
  <conditionalFormatting sqref="H378">
    <cfRule type="cellIs" dxfId="4822" priority="1343" operator="lessThan">
      <formula>0</formula>
    </cfRule>
  </conditionalFormatting>
  <conditionalFormatting sqref="R396">
    <cfRule type="cellIs" dxfId="4821" priority="1384" operator="lessThan">
      <formula>0</formula>
    </cfRule>
  </conditionalFormatting>
  <conditionalFormatting sqref="H361">
    <cfRule type="cellIs" dxfId="4820" priority="1340" operator="lessThan">
      <formula>0</formula>
    </cfRule>
  </conditionalFormatting>
  <conditionalFormatting sqref="Q398">
    <cfRule type="cellIs" dxfId="4819" priority="1380" operator="lessThan">
      <formula>0</formula>
    </cfRule>
  </conditionalFormatting>
  <conditionalFormatting sqref="R438">
    <cfRule type="cellIs" dxfId="4818" priority="1333" operator="lessThan">
      <formula>0</formula>
    </cfRule>
  </conditionalFormatting>
  <conditionalFormatting sqref="H372">
    <cfRule type="cellIs" dxfId="4817" priority="1339" operator="lessThan">
      <formula>0</formula>
    </cfRule>
  </conditionalFormatting>
  <conditionalFormatting sqref="R402">
    <cfRule type="cellIs" dxfId="4816" priority="1378" operator="lessThan">
      <formula>0</formula>
    </cfRule>
  </conditionalFormatting>
  <conditionalFormatting sqref="Q440:R440 R441:R443">
    <cfRule type="cellIs" dxfId="4815" priority="1331" operator="lessThan">
      <formula>0</formula>
    </cfRule>
  </conditionalFormatting>
  <conditionalFormatting sqref="C391:M391">
    <cfRule type="cellIs" dxfId="4814" priority="1376" operator="lessThan">
      <formula>0</formula>
    </cfRule>
  </conditionalFormatting>
  <conditionalFormatting sqref="C385:M385">
    <cfRule type="cellIs" dxfId="4813" priority="1375" operator="lessThan">
      <formula>0</formula>
    </cfRule>
  </conditionalFormatting>
  <conditionalFormatting sqref="C379:M379">
    <cfRule type="cellIs" dxfId="4812" priority="1374" operator="lessThan">
      <formula>0</formula>
    </cfRule>
  </conditionalFormatting>
  <conditionalFormatting sqref="C373:M373">
    <cfRule type="cellIs" dxfId="4811" priority="1373" operator="lessThan">
      <formula>0</formula>
    </cfRule>
  </conditionalFormatting>
  <conditionalFormatting sqref="J367:M367">
    <cfRule type="cellIs" dxfId="4810" priority="1372" operator="lessThan">
      <formula>0</formula>
    </cfRule>
  </conditionalFormatting>
  <conditionalFormatting sqref="C361:M361">
    <cfRule type="cellIs" dxfId="4809" priority="1371" operator="lessThan">
      <formula>0</formula>
    </cfRule>
  </conditionalFormatting>
  <conditionalFormatting sqref="J355:N355">
    <cfRule type="cellIs" dxfId="4808" priority="1370" operator="lessThan">
      <formula>0</formula>
    </cfRule>
  </conditionalFormatting>
  <conditionalFormatting sqref="B398">
    <cfRule type="cellIs" dxfId="4807" priority="1369" operator="lessThan">
      <formula>0</formula>
    </cfRule>
  </conditionalFormatting>
  <conditionalFormatting sqref="B403">
    <cfRule type="cellIs" dxfId="4806" priority="1368" operator="lessThan">
      <formula>0</formula>
    </cfRule>
  </conditionalFormatting>
  <conditionalFormatting sqref="R408">
    <cfRule type="cellIs" dxfId="4805" priority="1362" operator="lessThan">
      <formula>0</formula>
    </cfRule>
  </conditionalFormatting>
  <conditionalFormatting sqref="R409">
    <cfRule type="cellIs" dxfId="4804" priority="1364" operator="lessThan">
      <formula>0</formula>
    </cfRule>
  </conditionalFormatting>
  <conditionalFormatting sqref="Q404:R404 R405:R407">
    <cfRule type="cellIs" dxfId="4803" priority="1367" operator="lessThan">
      <formula>0</formula>
    </cfRule>
  </conditionalFormatting>
  <conditionalFormatting sqref="Q404">
    <cfRule type="cellIs" dxfId="4802" priority="1366" operator="lessThan">
      <formula>0</formula>
    </cfRule>
  </conditionalFormatting>
  <conditionalFormatting sqref="R408">
    <cfRule type="cellIs" dxfId="4801" priority="1363" operator="lessThan">
      <formula>0</formula>
    </cfRule>
  </conditionalFormatting>
  <conditionalFormatting sqref="B404">
    <cfRule type="cellIs" dxfId="4800" priority="1361" operator="lessThan">
      <formula>0</formula>
    </cfRule>
  </conditionalFormatting>
  <conditionalFormatting sqref="R414">
    <cfRule type="cellIs" dxfId="4799" priority="1355" operator="lessThan">
      <formula>0</formula>
    </cfRule>
  </conditionalFormatting>
  <conditionalFormatting sqref="R415">
    <cfRule type="cellIs" dxfId="4798" priority="1357" operator="lessThan">
      <formula>0</formula>
    </cfRule>
  </conditionalFormatting>
  <conditionalFormatting sqref="Q410:R410 R411:R413">
    <cfRule type="cellIs" dxfId="4797" priority="1360" operator="lessThan">
      <formula>0</formula>
    </cfRule>
  </conditionalFormatting>
  <conditionalFormatting sqref="Q410">
    <cfRule type="cellIs" dxfId="4796" priority="1359" operator="lessThan">
      <formula>0</formula>
    </cfRule>
  </conditionalFormatting>
  <conditionalFormatting sqref="R414">
    <cfRule type="cellIs" dxfId="4795" priority="1356" operator="lessThan">
      <formula>0</formula>
    </cfRule>
  </conditionalFormatting>
  <conditionalFormatting sqref="B410">
    <cfRule type="cellIs" dxfId="4794" priority="1354" operator="lessThan">
      <formula>0</formula>
    </cfRule>
  </conditionalFormatting>
  <conditionalFormatting sqref="R432">
    <cfRule type="cellIs" dxfId="4793" priority="1348" operator="lessThan">
      <formula>0</formula>
    </cfRule>
  </conditionalFormatting>
  <conditionalFormatting sqref="Q429:Q431">
    <cfRule type="cellIs" dxfId="4792" priority="1351" operator="lessThan">
      <formula>0</formula>
    </cfRule>
  </conditionalFormatting>
  <conditionalFormatting sqref="R433">
    <cfRule type="cellIs" dxfId="4791" priority="1350" operator="lessThan">
      <formula>0</formula>
    </cfRule>
  </conditionalFormatting>
  <conditionalFormatting sqref="Q428:R428 R429:R431">
    <cfRule type="cellIs" dxfId="4790" priority="1353" operator="lessThan">
      <formula>0</formula>
    </cfRule>
  </conditionalFormatting>
  <conditionalFormatting sqref="Q428">
    <cfRule type="cellIs" dxfId="4789" priority="1352" operator="lessThan">
      <formula>0</formula>
    </cfRule>
  </conditionalFormatting>
  <conditionalFormatting sqref="R432">
    <cfRule type="cellIs" dxfId="4788" priority="1349" operator="lessThan">
      <formula>0</formula>
    </cfRule>
  </conditionalFormatting>
  <conditionalFormatting sqref="H391">
    <cfRule type="cellIs" dxfId="4787" priority="1346" operator="lessThan">
      <formula>0</formula>
    </cfRule>
  </conditionalFormatting>
  <conditionalFormatting sqref="Q435:Q437">
    <cfRule type="cellIs" dxfId="4786" priority="1335" operator="lessThan">
      <formula>0</formula>
    </cfRule>
  </conditionalFormatting>
  <conditionalFormatting sqref="R444">
    <cfRule type="cellIs" dxfId="4785" priority="1327" operator="lessThan">
      <formula>0</formula>
    </cfRule>
  </conditionalFormatting>
  <conditionalFormatting sqref="H384">
    <cfRule type="cellIs" dxfId="4784" priority="1345" operator="lessThan">
      <formula>0</formula>
    </cfRule>
  </conditionalFormatting>
  <conditionalFormatting sqref="H379">
    <cfRule type="cellIs" dxfId="4783" priority="1342" operator="lessThan">
      <formula>0</formula>
    </cfRule>
  </conditionalFormatting>
  <conditionalFormatting sqref="R438">
    <cfRule type="cellIs" dxfId="4782" priority="1334" operator="lessThan">
      <formula>0</formula>
    </cfRule>
  </conditionalFormatting>
  <conditionalFormatting sqref="H373">
    <cfRule type="cellIs" dxfId="4781" priority="1338" operator="lessThan">
      <formula>0</formula>
    </cfRule>
  </conditionalFormatting>
  <conditionalFormatting sqref="Q441:Q443">
    <cfRule type="cellIs" dxfId="4780" priority="1329" operator="lessThan">
      <formula>0</formula>
    </cfRule>
  </conditionalFormatting>
  <conditionalFormatting sqref="Q434:R434 R435:R437">
    <cfRule type="cellIs" dxfId="4779" priority="1337" operator="lessThan">
      <formula>0</formula>
    </cfRule>
  </conditionalFormatting>
  <conditionalFormatting sqref="Q434">
    <cfRule type="cellIs" dxfId="4778" priority="1336" operator="lessThan">
      <formula>0</formula>
    </cfRule>
  </conditionalFormatting>
  <conditionalFormatting sqref="B434">
    <cfRule type="cellIs" dxfId="4777" priority="1332" operator="lessThan">
      <formula>0</formula>
    </cfRule>
  </conditionalFormatting>
  <conditionalFormatting sqref="R445:R446">
    <cfRule type="cellIs" dxfId="4776" priority="1323" operator="lessThan">
      <formula>0</formula>
    </cfRule>
  </conditionalFormatting>
  <conditionalFormatting sqref="R444">
    <cfRule type="cellIs" dxfId="4775" priority="1326" operator="lessThan">
      <formula>0</formula>
    </cfRule>
  </conditionalFormatting>
  <conditionalFormatting sqref="B446">
    <cfRule type="cellIs" dxfId="4774" priority="1322" operator="lessThan">
      <formula>0</formula>
    </cfRule>
  </conditionalFormatting>
  <conditionalFormatting sqref="B440">
    <cfRule type="cellIs" dxfId="4773" priority="1325" operator="lessThan">
      <formula>0</formula>
    </cfRule>
  </conditionalFormatting>
  <conditionalFormatting sqref="Q446">
    <cfRule type="cellIs" dxfId="4772" priority="1328" operator="lessThan">
      <formula>0</formula>
    </cfRule>
  </conditionalFormatting>
  <conditionalFormatting sqref="B447">
    <cfRule type="cellIs" dxfId="4771" priority="1321" operator="lessThan">
      <formula>0</formula>
    </cfRule>
  </conditionalFormatting>
  <conditionalFormatting sqref="R439">
    <cfRule type="cellIs" dxfId="4770" priority="1324" operator="lessThan">
      <formula>0</formula>
    </cfRule>
  </conditionalFormatting>
  <conditionalFormatting sqref="R448:R450">
    <cfRule type="cellIs" dxfId="4769" priority="1320" operator="lessThan">
      <formula>0</formula>
    </cfRule>
  </conditionalFormatting>
  <conditionalFormatting sqref="Q448:Q450">
    <cfRule type="cellIs" dxfId="4768" priority="1319" operator="lessThan">
      <formula>0</formula>
    </cfRule>
  </conditionalFormatting>
  <conditionalFormatting sqref="R603">
    <cfRule type="cellIs" dxfId="4767" priority="1294" operator="lessThan">
      <formula>0</formula>
    </cfRule>
  </conditionalFormatting>
  <conditionalFormatting sqref="B625">
    <cfRule type="cellIs" dxfId="4766" priority="1258" operator="lessThan">
      <formula>0</formula>
    </cfRule>
  </conditionalFormatting>
  <conditionalFormatting sqref="Q454:Q456">
    <cfRule type="cellIs" dxfId="4765" priority="1315" operator="lessThan">
      <formula>0</formula>
    </cfRule>
  </conditionalFormatting>
  <conditionalFormatting sqref="R457">
    <cfRule type="cellIs" dxfId="4764" priority="1314" operator="lessThan">
      <formula>0</formula>
    </cfRule>
  </conditionalFormatting>
  <conditionalFormatting sqref="R597">
    <cfRule type="cellIs" dxfId="4763" priority="1303" operator="lessThan">
      <formula>0</formula>
    </cfRule>
  </conditionalFormatting>
  <conditionalFormatting sqref="R451">
    <cfRule type="cellIs" dxfId="4762" priority="1318" operator="lessThan">
      <formula>0</formula>
    </cfRule>
  </conditionalFormatting>
  <conditionalFormatting sqref="R451">
    <cfRule type="cellIs" dxfId="4761" priority="1317" operator="lessThan">
      <formula>0</formula>
    </cfRule>
  </conditionalFormatting>
  <conditionalFormatting sqref="R457">
    <cfRule type="cellIs" dxfId="4760" priority="1313" operator="lessThan">
      <formula>0</formula>
    </cfRule>
  </conditionalFormatting>
  <conditionalFormatting sqref="J593:N595 J596:M596">
    <cfRule type="cellIs" dxfId="4759" priority="1307" operator="lessThan">
      <formula>0</formula>
    </cfRule>
  </conditionalFormatting>
  <conditionalFormatting sqref="B453">
    <cfRule type="cellIs" dxfId="4758" priority="1311" operator="lessThan">
      <formula>0</formula>
    </cfRule>
  </conditionalFormatting>
  <conditionalFormatting sqref="Q599:Q602">
    <cfRule type="cellIs" dxfId="4757" priority="1300" operator="lessThan">
      <formula>0</formula>
    </cfRule>
  </conditionalFormatting>
  <conditionalFormatting sqref="R454:R456">
    <cfRule type="cellIs" dxfId="4756" priority="1316" operator="lessThan">
      <formula>0</formula>
    </cfRule>
  </conditionalFormatting>
  <conditionalFormatting sqref="R593:R595">
    <cfRule type="cellIs" dxfId="4755" priority="1310" operator="lessThan">
      <formula>0</formula>
    </cfRule>
  </conditionalFormatting>
  <conditionalFormatting sqref="R596">
    <cfRule type="cellIs" dxfId="4754" priority="1305" operator="lessThan">
      <formula>0</formula>
    </cfRule>
  </conditionalFormatting>
  <conditionalFormatting sqref="R452">
    <cfRule type="cellIs" dxfId="4753" priority="1312" operator="lessThan">
      <formula>0</formula>
    </cfRule>
  </conditionalFormatting>
  <conditionalFormatting sqref="B592">
    <cfRule type="cellIs" dxfId="4752" priority="1302" operator="lessThan">
      <formula>0</formula>
    </cfRule>
  </conditionalFormatting>
  <conditionalFormatting sqref="Q593:Q595">
    <cfRule type="cellIs" dxfId="4751" priority="1309" operator="lessThan">
      <formula>0</formula>
    </cfRule>
  </conditionalFormatting>
  <conditionalFormatting sqref="J594">
    <cfRule type="cellIs" dxfId="4750" priority="1306" operator="lessThan">
      <formula>0</formula>
    </cfRule>
  </conditionalFormatting>
  <conditionalFormatting sqref="R602">
    <cfRule type="cellIs" dxfId="4749" priority="1295" operator="lessThan">
      <formula>0</formula>
    </cfRule>
  </conditionalFormatting>
  <conditionalFormatting sqref="J595:N595 K593:N594 J596:M596">
    <cfRule type="cellIs" dxfId="4748" priority="1308" operator="lessThan">
      <formula>0</formula>
    </cfRule>
  </conditionalFormatting>
  <conditionalFormatting sqref="R596">
    <cfRule type="cellIs" dxfId="4747" priority="1304" operator="lessThan">
      <formula>0</formula>
    </cfRule>
  </conditionalFormatting>
  <conditionalFormatting sqref="J599:N599 J601:N602 J600:M600">
    <cfRule type="cellIs" dxfId="4746" priority="1298" operator="lessThan">
      <formula>0</formula>
    </cfRule>
  </conditionalFormatting>
  <conditionalFormatting sqref="Q616:Q619">
    <cfRule type="cellIs" dxfId="4745" priority="1292" operator="lessThan">
      <formula>0</formula>
    </cfRule>
  </conditionalFormatting>
  <conditionalFormatting sqref="R602">
    <cfRule type="cellIs" dxfId="4744" priority="1296" operator="lessThan">
      <formula>0</formula>
    </cfRule>
  </conditionalFormatting>
  <conditionalFormatting sqref="J600">
    <cfRule type="cellIs" dxfId="4743" priority="1297" operator="lessThan">
      <formula>0</formula>
    </cfRule>
  </conditionalFormatting>
  <conditionalFormatting sqref="J601:N602 K599:N599 K600:M600">
    <cfRule type="cellIs" dxfId="4742" priority="1299" operator="lessThan">
      <formula>0</formula>
    </cfRule>
  </conditionalFormatting>
  <conditionalFormatting sqref="R599:R601">
    <cfRule type="cellIs" dxfId="4741" priority="1301" operator="lessThan">
      <formula>0</formula>
    </cfRule>
  </conditionalFormatting>
  <conditionalFormatting sqref="R629">
    <cfRule type="cellIs" dxfId="4740" priority="1262" operator="lessThan">
      <formula>0</formula>
    </cfRule>
  </conditionalFormatting>
  <conditionalFormatting sqref="I626">
    <cfRule type="cellIs" dxfId="4739" priority="1265" operator="lessThan">
      <formula>0</formula>
    </cfRule>
  </conditionalFormatting>
  <conditionalFormatting sqref="C616:N619">
    <cfRule type="cellIs" dxfId="4738" priority="1290" operator="lessThan">
      <formula>0</formula>
    </cfRule>
  </conditionalFormatting>
  <conditionalFormatting sqref="R619">
    <cfRule type="cellIs" dxfId="4737" priority="1286" operator="lessThan">
      <formula>0</formula>
    </cfRule>
  </conditionalFormatting>
  <conditionalFormatting sqref="I616">
    <cfRule type="cellIs" dxfId="4736" priority="1289" operator="lessThan">
      <formula>0</formula>
    </cfRule>
  </conditionalFormatting>
  <conditionalFormatting sqref="H621:H624">
    <cfRule type="cellIs" dxfId="4735" priority="1272" operator="lessThan">
      <formula>0</formula>
    </cfRule>
  </conditionalFormatting>
  <conditionalFormatting sqref="R619">
    <cfRule type="cellIs" dxfId="4734" priority="1287" operator="lessThan">
      <formula>0</formula>
    </cfRule>
  </conditionalFormatting>
  <conditionalFormatting sqref="H616">
    <cfRule type="cellIs" dxfId="4733" priority="1283" operator="lessThan">
      <formula>0</formula>
    </cfRule>
  </conditionalFormatting>
  <conditionalFormatting sqref="H616:H619">
    <cfRule type="cellIs" dxfId="4732" priority="1284" operator="lessThan">
      <formula>0</formula>
    </cfRule>
  </conditionalFormatting>
  <conditionalFormatting sqref="C617:J617">
    <cfRule type="cellIs" dxfId="4731" priority="1288" operator="lessThan">
      <formula>0</formula>
    </cfRule>
  </conditionalFormatting>
  <conditionalFormatting sqref="H617:H619">
    <cfRule type="cellIs" dxfId="4730" priority="1285" operator="lessThan">
      <formula>0</formula>
    </cfRule>
  </conditionalFormatting>
  <conditionalFormatting sqref="I617 K616:N617 C618:N619">
    <cfRule type="cellIs" dxfId="4729" priority="1291" operator="lessThan">
      <formula>0</formula>
    </cfRule>
  </conditionalFormatting>
  <conditionalFormatting sqref="R616:R618">
    <cfRule type="cellIs" dxfId="4728" priority="1293" operator="lessThan">
      <formula>0</formula>
    </cfRule>
  </conditionalFormatting>
  <conditionalFormatting sqref="B615">
    <cfRule type="cellIs" dxfId="4727" priority="1282" operator="lessThan">
      <formula>0</formula>
    </cfRule>
  </conditionalFormatting>
  <conditionalFormatting sqref="R624">
    <cfRule type="cellIs" dxfId="4726" priority="1274" operator="lessThan">
      <formula>0</formula>
    </cfRule>
  </conditionalFormatting>
  <conditionalFormatting sqref="I621">
    <cfRule type="cellIs" dxfId="4725" priority="1277" operator="lessThan">
      <formula>0</formula>
    </cfRule>
  </conditionalFormatting>
  <conditionalFormatting sqref="C621:N624">
    <cfRule type="cellIs" dxfId="4724" priority="1278" operator="lessThan">
      <formula>0</formula>
    </cfRule>
  </conditionalFormatting>
  <conditionalFormatting sqref="R624">
    <cfRule type="cellIs" dxfId="4723" priority="1275" operator="lessThan">
      <formula>0</formula>
    </cfRule>
  </conditionalFormatting>
  <conditionalFormatting sqref="H621">
    <cfRule type="cellIs" dxfId="4722" priority="1271" operator="lessThan">
      <formula>0</formula>
    </cfRule>
  </conditionalFormatting>
  <conditionalFormatting sqref="Q621:Q624">
    <cfRule type="cellIs" dxfId="4721" priority="1280" operator="lessThan">
      <formula>0</formula>
    </cfRule>
  </conditionalFormatting>
  <conditionalFormatting sqref="C622:J622">
    <cfRule type="cellIs" dxfId="4720" priority="1276" operator="lessThan">
      <formula>0</formula>
    </cfRule>
  </conditionalFormatting>
  <conditionalFormatting sqref="H622:H624">
    <cfRule type="cellIs" dxfId="4719" priority="1273" operator="lessThan">
      <formula>0</formula>
    </cfRule>
  </conditionalFormatting>
  <conditionalFormatting sqref="I622 K621:N622 C623:N624">
    <cfRule type="cellIs" dxfId="4718" priority="1279" operator="lessThan">
      <formula>0</formula>
    </cfRule>
  </conditionalFormatting>
  <conditionalFormatting sqref="R621:R623">
    <cfRule type="cellIs" dxfId="4717" priority="1281" operator="lessThan">
      <formula>0</formula>
    </cfRule>
  </conditionalFormatting>
  <conditionalFormatting sqref="B620">
    <cfRule type="cellIs" dxfId="4716" priority="1270" operator="lessThan">
      <formula>0</formula>
    </cfRule>
  </conditionalFormatting>
  <conditionalFormatting sqref="C626:N629">
    <cfRule type="cellIs" dxfId="4715" priority="1266" operator="lessThan">
      <formula>0</formula>
    </cfRule>
  </conditionalFormatting>
  <conditionalFormatting sqref="R629">
    <cfRule type="cellIs" dxfId="4714" priority="1263" operator="lessThan">
      <formula>0</formula>
    </cfRule>
  </conditionalFormatting>
  <conditionalFormatting sqref="H626">
    <cfRule type="cellIs" dxfId="4713" priority="1259" operator="lessThan">
      <formula>0</formula>
    </cfRule>
  </conditionalFormatting>
  <conditionalFormatting sqref="H626:H629">
    <cfRule type="cellIs" dxfId="4712" priority="1260" operator="lessThan">
      <formula>0</formula>
    </cfRule>
  </conditionalFormatting>
  <conditionalFormatting sqref="Q626:Q629">
    <cfRule type="cellIs" dxfId="4711" priority="1268" operator="lessThan">
      <formula>0</formula>
    </cfRule>
  </conditionalFormatting>
  <conditionalFormatting sqref="C627:J627">
    <cfRule type="cellIs" dxfId="4710" priority="1264" operator="lessThan">
      <formula>0</formula>
    </cfRule>
  </conditionalFormatting>
  <conditionalFormatting sqref="H627:H629">
    <cfRule type="cellIs" dxfId="4709" priority="1261" operator="lessThan">
      <formula>0</formula>
    </cfRule>
  </conditionalFormatting>
  <conditionalFormatting sqref="I627 K626:N627 C628:N629">
    <cfRule type="cellIs" dxfId="4708" priority="1267" operator="lessThan">
      <formula>0</formula>
    </cfRule>
  </conditionalFormatting>
  <conditionalFormatting sqref="R626:R628">
    <cfRule type="cellIs" dxfId="4707" priority="1269" operator="lessThan">
      <formula>0</formula>
    </cfRule>
  </conditionalFormatting>
  <conditionalFormatting sqref="C351:I351">
    <cfRule type="cellIs" dxfId="4706" priority="1255" operator="lessThan">
      <formula>0</formula>
    </cfRule>
  </conditionalFormatting>
  <conditionalFormatting sqref="C353:I354">
    <cfRule type="cellIs" dxfId="4705" priority="1256" operator="lessThan">
      <formula>0</formula>
    </cfRule>
  </conditionalFormatting>
  <conditionalFormatting sqref="Q506:R506">
    <cfRule type="cellIs" dxfId="4704" priority="1239" operator="lessThan">
      <formula>0</formula>
    </cfRule>
  </conditionalFormatting>
  <conditionalFormatting sqref="Q499:Q502">
    <cfRule type="cellIs" dxfId="4703" priority="1240" operator="lessThan">
      <formula>0</formula>
    </cfRule>
  </conditionalFormatting>
  <conditionalFormatting sqref="R611:R613">
    <cfRule type="cellIs" dxfId="4702" priority="1202" operator="lessThan">
      <formula>0</formula>
    </cfRule>
  </conditionalFormatting>
  <conditionalFormatting sqref="B498">
    <cfRule type="cellIs" dxfId="4701" priority="1257" operator="lessThan">
      <formula>0</formula>
    </cfRule>
  </conditionalFormatting>
  <conditionalFormatting sqref="N427">
    <cfRule type="cellIs" dxfId="4700" priority="976" operator="lessThan">
      <formula>0</formula>
    </cfRule>
  </conditionalFormatting>
  <conditionalFormatting sqref="C352:I352">
    <cfRule type="cellIs" dxfId="4699" priority="1254" operator="lessThan">
      <formula>0</formula>
    </cfRule>
  </conditionalFormatting>
  <conditionalFormatting sqref="C355:I355">
    <cfRule type="cellIs" dxfId="4698" priority="1253" operator="lessThan">
      <formula>0</formula>
    </cfRule>
  </conditionalFormatting>
  <conditionalFormatting sqref="C365:I366">
    <cfRule type="cellIs" dxfId="4697" priority="1252" operator="lessThan">
      <formula>0</formula>
    </cfRule>
  </conditionalFormatting>
  <conditionalFormatting sqref="C363:I363">
    <cfRule type="cellIs" dxfId="4696" priority="1251" operator="lessThan">
      <formula>0</formula>
    </cfRule>
  </conditionalFormatting>
  <conditionalFormatting sqref="C364:I364">
    <cfRule type="cellIs" dxfId="4695" priority="1250" operator="lessThan">
      <formula>0</formula>
    </cfRule>
  </conditionalFormatting>
  <conditionalFormatting sqref="C367:I367">
    <cfRule type="cellIs" dxfId="4694" priority="1249" operator="lessThan">
      <formula>0</formula>
    </cfRule>
  </conditionalFormatting>
  <conditionalFormatting sqref="C593:I596">
    <cfRule type="cellIs" dxfId="4693" priority="1247" operator="lessThan">
      <formula>0</formula>
    </cfRule>
  </conditionalFormatting>
  <conditionalFormatting sqref="C594:I594">
    <cfRule type="cellIs" dxfId="4692" priority="1246" operator="lessThan">
      <formula>0</formula>
    </cfRule>
  </conditionalFormatting>
  <conditionalFormatting sqref="C595:I596">
    <cfRule type="cellIs" dxfId="4691" priority="1248" operator="lessThan">
      <formula>0</formula>
    </cfRule>
  </conditionalFormatting>
  <conditionalFormatting sqref="R551">
    <cfRule type="cellIs" dxfId="4690" priority="1228" operator="lessThan">
      <formula>0</formula>
    </cfRule>
  </conditionalFormatting>
  <conditionalFormatting sqref="R551">
    <cfRule type="cellIs" dxfId="4689" priority="1229" operator="lessThan">
      <formula>0</formula>
    </cfRule>
  </conditionalFormatting>
  <conditionalFormatting sqref="C599:I602">
    <cfRule type="cellIs" dxfId="4688" priority="1244" operator="lessThan">
      <formula>0</formula>
    </cfRule>
  </conditionalFormatting>
  <conditionalFormatting sqref="C600:I600">
    <cfRule type="cellIs" dxfId="4687" priority="1243" operator="lessThan">
      <formula>0</formula>
    </cfRule>
  </conditionalFormatting>
  <conditionalFormatting sqref="C601:I602">
    <cfRule type="cellIs" dxfId="4686" priority="1245" operator="lessThan">
      <formula>0</formula>
    </cfRule>
  </conditionalFormatting>
  <conditionalFormatting sqref="C461:C464">
    <cfRule type="cellIs" dxfId="4685" priority="1242" operator="lessThan">
      <formula>0</formula>
    </cfRule>
  </conditionalFormatting>
  <conditionalFormatting sqref="Q468:Q471">
    <cfRule type="cellIs" dxfId="4684" priority="1241" operator="lessThan">
      <formula>0</formula>
    </cfRule>
  </conditionalFormatting>
  <conditionalFormatting sqref="R507:R510">
    <cfRule type="cellIs" dxfId="4683" priority="1238" operator="lessThan">
      <formula>0</formula>
    </cfRule>
  </conditionalFormatting>
  <conditionalFormatting sqref="R511:R512">
    <cfRule type="cellIs" dxfId="4682" priority="1237" operator="lessThan">
      <formula>0</formula>
    </cfRule>
  </conditionalFormatting>
  <conditionalFormatting sqref="R512">
    <cfRule type="cellIs" dxfId="4681" priority="1236" operator="lessThan">
      <formula>0</formula>
    </cfRule>
  </conditionalFormatting>
  <conditionalFormatting sqref="R511">
    <cfRule type="cellIs" dxfId="4680" priority="1235" operator="lessThan">
      <formula>0</formula>
    </cfRule>
  </conditionalFormatting>
  <conditionalFormatting sqref="Q507:Q510">
    <cfRule type="cellIs" dxfId="4679" priority="1234" operator="lessThan">
      <formula>0</formula>
    </cfRule>
  </conditionalFormatting>
  <conditionalFormatting sqref="B506">
    <cfRule type="cellIs" dxfId="4678" priority="1233" operator="lessThan">
      <formula>0</formula>
    </cfRule>
  </conditionalFormatting>
  <conditionalFormatting sqref="C611:N614">
    <cfRule type="cellIs" dxfId="4677" priority="1199" operator="lessThan">
      <formula>0</formula>
    </cfRule>
  </conditionalFormatting>
  <conditionalFormatting sqref="R614">
    <cfRule type="cellIs" dxfId="4676" priority="1196" operator="lessThan">
      <formula>0</formula>
    </cfRule>
  </conditionalFormatting>
  <conditionalFormatting sqref="Q547:Q550">
    <cfRule type="cellIs" dxfId="4675" priority="1227" operator="lessThan">
      <formula>0</formula>
    </cfRule>
  </conditionalFormatting>
  <conditionalFormatting sqref="H611:H614">
    <cfRule type="cellIs" dxfId="4674" priority="1193" operator="lessThan">
      <formula>0</formula>
    </cfRule>
  </conditionalFormatting>
  <conditionalFormatting sqref="R504">
    <cfRule type="cellIs" dxfId="4673" priority="1232" operator="lessThan">
      <formula>0</formula>
    </cfRule>
  </conditionalFormatting>
  <conditionalFormatting sqref="R547:R550 R552 R554:R560">
    <cfRule type="cellIs" dxfId="4672" priority="1231" operator="lessThan">
      <formula>0</formula>
    </cfRule>
  </conditionalFormatting>
  <conditionalFormatting sqref="Q546">
    <cfRule type="cellIs" dxfId="4671" priority="1230" operator="lessThan">
      <formula>0</formula>
    </cfRule>
  </conditionalFormatting>
  <conditionalFormatting sqref="Q554:Q558">
    <cfRule type="cellIs" dxfId="4670" priority="1226" operator="lessThan">
      <formula>0</formula>
    </cfRule>
  </conditionalFormatting>
  <conditionalFormatting sqref="R570:R573 R575">
    <cfRule type="cellIs" dxfId="4669" priority="1224" operator="lessThan">
      <formula>0</formula>
    </cfRule>
  </conditionalFormatting>
  <conditionalFormatting sqref="B546">
    <cfRule type="cellIs" dxfId="4668" priority="1225" operator="lessThan">
      <formula>0</formula>
    </cfRule>
  </conditionalFormatting>
  <conditionalFormatting sqref="Q569">
    <cfRule type="cellIs" dxfId="4667" priority="1223" operator="lessThan">
      <formula>0</formula>
    </cfRule>
  </conditionalFormatting>
  <conditionalFormatting sqref="R574">
    <cfRule type="cellIs" dxfId="4666" priority="1222" operator="lessThan">
      <formula>0</formula>
    </cfRule>
  </conditionalFormatting>
  <conditionalFormatting sqref="R574">
    <cfRule type="cellIs" dxfId="4665" priority="1221" operator="lessThan">
      <formula>0</formula>
    </cfRule>
  </conditionalFormatting>
  <conditionalFormatting sqref="Q570:Q573">
    <cfRule type="cellIs" dxfId="4664" priority="1220" operator="lessThan">
      <formula>0</formula>
    </cfRule>
  </conditionalFormatting>
  <conditionalFormatting sqref="R582 R577:R580">
    <cfRule type="cellIs" dxfId="4663" priority="1218" operator="lessThan">
      <formula>0</formula>
    </cfRule>
  </conditionalFormatting>
  <conditionalFormatting sqref="R581">
    <cfRule type="cellIs" dxfId="4662" priority="1216" operator="lessThan">
      <formula>0</formula>
    </cfRule>
  </conditionalFormatting>
  <conditionalFormatting sqref="B569">
    <cfRule type="cellIs" dxfId="4661" priority="1219" operator="lessThan">
      <formula>0</formula>
    </cfRule>
  </conditionalFormatting>
  <conditionalFormatting sqref="Q576">
    <cfRule type="cellIs" dxfId="4660" priority="1217" operator="lessThan">
      <formula>0</formula>
    </cfRule>
  </conditionalFormatting>
  <conditionalFormatting sqref="Q577:Q580">
    <cfRule type="cellIs" dxfId="4659" priority="1214" operator="lessThan">
      <formula>0</formula>
    </cfRule>
  </conditionalFormatting>
  <conditionalFormatting sqref="R581">
    <cfRule type="cellIs" dxfId="4658" priority="1215" operator="lessThan">
      <formula>0</formula>
    </cfRule>
  </conditionalFormatting>
  <conditionalFormatting sqref="Q605:Q607 Q609">
    <cfRule type="cellIs" dxfId="4657" priority="1212" operator="lessThan">
      <formula>0</formula>
    </cfRule>
  </conditionalFormatting>
  <conditionalFormatting sqref="R605:R607">
    <cfRule type="cellIs" dxfId="4656" priority="1213" operator="lessThan">
      <formula>0</formula>
    </cfRule>
  </conditionalFormatting>
  <conditionalFormatting sqref="C607:I607">
    <cfRule type="cellIs" dxfId="4655" priority="1205" operator="lessThan">
      <formula>0</formula>
    </cfRule>
  </conditionalFormatting>
  <conditionalFormatting sqref="C605:I607">
    <cfRule type="cellIs" dxfId="4654" priority="1204" operator="lessThan">
      <formula>0</formula>
    </cfRule>
  </conditionalFormatting>
  <conditionalFormatting sqref="B604">
    <cfRule type="cellIs" dxfId="4653" priority="1206" operator="lessThan">
      <formula>0</formula>
    </cfRule>
  </conditionalFormatting>
  <conditionalFormatting sqref="J605:N607">
    <cfRule type="cellIs" dxfId="4652" priority="1210" operator="lessThan">
      <formula>0</formula>
    </cfRule>
  </conditionalFormatting>
  <conditionalFormatting sqref="Q611:Q614">
    <cfRule type="cellIs" dxfId="4651" priority="1201" operator="lessThan">
      <formula>0</formula>
    </cfRule>
  </conditionalFormatting>
  <conditionalFormatting sqref="R608:R609">
    <cfRule type="cellIs" dxfId="4650" priority="1207" operator="lessThan">
      <formula>0</formula>
    </cfRule>
  </conditionalFormatting>
  <conditionalFormatting sqref="C433:M433">
    <cfRule type="cellIs" dxfId="4649" priority="974" operator="lessThan">
      <formula>0</formula>
    </cfRule>
  </conditionalFormatting>
  <conditionalFormatting sqref="R608:R609">
    <cfRule type="cellIs" dxfId="4648" priority="1208" operator="lessThan">
      <formula>0</formula>
    </cfRule>
  </conditionalFormatting>
  <conditionalFormatting sqref="J606">
    <cfRule type="cellIs" dxfId="4647" priority="1209" operator="lessThan">
      <formula>0</formula>
    </cfRule>
  </conditionalFormatting>
  <conditionalFormatting sqref="J607:N607 K605:N606">
    <cfRule type="cellIs" dxfId="4646" priority="1211" operator="lessThan">
      <formula>0</formula>
    </cfRule>
  </conditionalFormatting>
  <conditionalFormatting sqref="I612 K611:N612 C613:N614">
    <cfRule type="cellIs" dxfId="4645" priority="1200" operator="lessThan">
      <formula>0</formula>
    </cfRule>
  </conditionalFormatting>
  <conditionalFormatting sqref="N427">
    <cfRule type="cellIs" dxfId="4644" priority="977" operator="lessThan">
      <formula>0</formula>
    </cfRule>
  </conditionalFormatting>
  <conditionalFormatting sqref="B429:N429">
    <cfRule type="cellIs" dxfId="4643" priority="969" operator="lessThan">
      <formula>0</formula>
    </cfRule>
  </conditionalFormatting>
  <conditionalFormatting sqref="C606:I606">
    <cfRule type="cellIs" dxfId="4642" priority="1203" operator="lessThan">
      <formula>0</formula>
    </cfRule>
  </conditionalFormatting>
  <conditionalFormatting sqref="B429:N429">
    <cfRule type="cellIs" dxfId="4641" priority="970" operator="lessThan">
      <formula>0</formula>
    </cfRule>
  </conditionalFormatting>
  <conditionalFormatting sqref="H433">
    <cfRule type="cellIs" dxfId="4640" priority="973" operator="lessThan">
      <formula>0</formula>
    </cfRule>
  </conditionalFormatting>
  <conditionalFormatting sqref="B433">
    <cfRule type="cellIs" dxfId="4639" priority="972" operator="lessThan">
      <formula>0</formula>
    </cfRule>
  </conditionalFormatting>
  <conditionalFormatting sqref="B433">
    <cfRule type="cellIs" dxfId="4638" priority="971" operator="lessThan">
      <formula>0</formula>
    </cfRule>
  </conditionalFormatting>
  <conditionalFormatting sqref="B429:N429">
    <cfRule type="cellIs" dxfId="4637" priority="967" operator="lessThan">
      <formula>0</formula>
    </cfRule>
  </conditionalFormatting>
  <conditionalFormatting sqref="B429:N429">
    <cfRule type="cellIs" dxfId="4636" priority="968" operator="lessThan">
      <formula>0</formula>
    </cfRule>
  </conditionalFormatting>
  <conditionalFormatting sqref="B435:N435">
    <cfRule type="cellIs" dxfId="4635" priority="954" operator="lessThan">
      <formula>0</formula>
    </cfRule>
  </conditionalFormatting>
  <conditionalFormatting sqref="H611">
    <cfRule type="cellIs" dxfId="4634" priority="1192" operator="lessThan">
      <formula>0</formula>
    </cfRule>
  </conditionalFormatting>
  <conditionalFormatting sqref="C433:M433">
    <cfRule type="cellIs" dxfId="4633" priority="975" operator="lessThan">
      <formula>0</formula>
    </cfRule>
  </conditionalFormatting>
  <conditionalFormatting sqref="H612:H614">
    <cfRule type="cellIs" dxfId="4632" priority="1194" operator="lessThan">
      <formula>0</formula>
    </cfRule>
  </conditionalFormatting>
  <conditionalFormatting sqref="R614">
    <cfRule type="cellIs" dxfId="4631" priority="1195" operator="lessThan">
      <formula>0</formula>
    </cfRule>
  </conditionalFormatting>
  <conditionalFormatting sqref="I611">
    <cfRule type="cellIs" dxfId="4630" priority="1198" operator="lessThan">
      <formula>0</formula>
    </cfRule>
  </conditionalFormatting>
  <conditionalFormatting sqref="N439">
    <cfRule type="cellIs" dxfId="4629" priority="947" operator="lessThan">
      <formula>0</formula>
    </cfRule>
  </conditionalFormatting>
  <conditionalFormatting sqref="C612:J612">
    <cfRule type="cellIs" dxfId="4628" priority="1197" operator="lessThan">
      <formula>0</formula>
    </cfRule>
  </conditionalFormatting>
  <conditionalFormatting sqref="B610">
    <cfRule type="cellIs" dxfId="4627" priority="1191" operator="lessThan">
      <formula>0</formula>
    </cfRule>
  </conditionalFormatting>
  <conditionalFormatting sqref="B435:N435">
    <cfRule type="cellIs" dxfId="4626" priority="953" operator="lessThan">
      <formula>0</formula>
    </cfRule>
  </conditionalFormatting>
  <conditionalFormatting sqref="C445:M445">
    <cfRule type="cellIs" dxfId="4625" priority="944" operator="lessThan">
      <formula>0</formula>
    </cfRule>
  </conditionalFormatting>
  <conditionalFormatting sqref="C445:M445">
    <cfRule type="cellIs" dxfId="4624" priority="945" operator="lessThan">
      <formula>0</formula>
    </cfRule>
  </conditionalFormatting>
  <conditionalFormatting sqref="B435:N435">
    <cfRule type="cellIs" dxfId="4623" priority="952" operator="lessThan">
      <formula>0</formula>
    </cfRule>
  </conditionalFormatting>
  <conditionalFormatting sqref="N438">
    <cfRule type="cellIs" dxfId="4622" priority="948" operator="lessThan">
      <formula>0</formula>
    </cfRule>
  </conditionalFormatting>
  <conditionalFormatting sqref="B435:N435">
    <cfRule type="cellIs" dxfId="4621" priority="951" operator="lessThan">
      <formula>0</formula>
    </cfRule>
  </conditionalFormatting>
  <conditionalFormatting sqref="B435:N435">
    <cfRule type="cellIs" dxfId="4620" priority="949" operator="lessThan">
      <formula>0</formula>
    </cfRule>
  </conditionalFormatting>
  <conditionalFormatting sqref="B598">
    <cfRule type="cellIs" dxfId="4619" priority="1190" operator="lessThan">
      <formula>0</formula>
    </cfRule>
  </conditionalFormatting>
  <conditionalFormatting sqref="N439">
    <cfRule type="cellIs" dxfId="4618" priority="946" operator="lessThan">
      <formula>0</formula>
    </cfRule>
  </conditionalFormatting>
  <conditionalFormatting sqref="B435:N435">
    <cfRule type="cellIs" dxfId="4617" priority="950" operator="lessThan">
      <formula>0</formula>
    </cfRule>
  </conditionalFormatting>
  <conditionalFormatting sqref="B598">
    <cfRule type="cellIs" dxfId="4616" priority="1189" operator="lessThan">
      <formula>0</formula>
    </cfRule>
  </conditionalFormatting>
  <conditionalFormatting sqref="B641">
    <cfRule type="cellIs" dxfId="4615" priority="1177" operator="lessThan">
      <formula>0</formula>
    </cfRule>
  </conditionalFormatting>
  <conditionalFormatting sqref="B591">
    <cfRule type="cellIs" dxfId="4614" priority="1187" operator="lessThan">
      <formula>0</formula>
    </cfRule>
  </conditionalFormatting>
  <conditionalFormatting sqref="B591">
    <cfRule type="cellIs" dxfId="4613" priority="1188" operator="lessThan">
      <formula>0</formula>
    </cfRule>
  </conditionalFormatting>
  <conditionalFormatting sqref="B609">
    <cfRule type="cellIs" dxfId="4612" priority="1185" operator="lessThan">
      <formula>0</formula>
    </cfRule>
  </conditionalFormatting>
  <conditionalFormatting sqref="B609">
    <cfRule type="cellIs" dxfId="4611"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610" priority="1184" operator="lessThan">
      <formula>0</formula>
    </cfRule>
  </conditionalFormatting>
  <conditionalFormatting sqref="B646">
    <cfRule type="cellIs" dxfId="4609" priority="1181" operator="lessThan">
      <formula>0</formula>
    </cfRule>
  </conditionalFormatting>
  <conditionalFormatting sqref="B631">
    <cfRule type="cellIs" dxfId="4608" priority="1183" operator="lessThan">
      <formula>0</formula>
    </cfRule>
  </conditionalFormatting>
  <conditionalFormatting sqref="B635">
    <cfRule type="cellIs" dxfId="4607" priority="1182" operator="lessThan">
      <formula>0</formula>
    </cfRule>
  </conditionalFormatting>
  <conditionalFormatting sqref="B662">
    <cfRule type="cellIs" dxfId="4606" priority="1180" operator="lessThan">
      <formula>0</formula>
    </cfRule>
  </conditionalFormatting>
  <conditionalFormatting sqref="B671">
    <cfRule type="cellIs" dxfId="4605" priority="1179" operator="lessThan">
      <formula>0</formula>
    </cfRule>
  </conditionalFormatting>
  <conditionalFormatting sqref="I674:N674 Q672:R675">
    <cfRule type="cellIs" dxfId="4604" priority="1178" operator="lessThan">
      <formula>0</formula>
    </cfRule>
  </conditionalFormatting>
  <conditionalFormatting sqref="Q641">
    <cfRule type="cellIs" dxfId="4603" priority="1175" operator="lessThan">
      <formula>0</formula>
    </cfRule>
  </conditionalFormatting>
  <conditionalFormatting sqref="Q641">
    <cfRule type="cellIs" dxfId="4602" priority="1176" operator="lessThan">
      <formula>0</formula>
    </cfRule>
  </conditionalFormatting>
  <conditionalFormatting sqref="Q422:R422 R423:R425">
    <cfRule type="cellIs" dxfId="4601" priority="1162" operator="lessThan">
      <formula>0</formula>
    </cfRule>
  </conditionalFormatting>
  <conditionalFormatting sqref="B416">
    <cfRule type="cellIs" dxfId="4600" priority="1163" operator="lessThan">
      <formula>0</formula>
    </cfRule>
  </conditionalFormatting>
  <conditionalFormatting sqref="Q423:Q425">
    <cfRule type="cellIs" dxfId="4599" priority="1160" operator="lessThan">
      <formula>0</formula>
    </cfRule>
  </conditionalFormatting>
  <conditionalFormatting sqref="Q422">
    <cfRule type="cellIs" dxfId="4598" priority="1161" operator="lessThan">
      <formula>0</formula>
    </cfRule>
  </conditionalFormatting>
  <conditionalFormatting sqref="R426">
    <cfRule type="cellIs" dxfId="4597" priority="1158" operator="lessThan">
      <formula>0</formula>
    </cfRule>
  </conditionalFormatting>
  <conditionalFormatting sqref="R427">
    <cfRule type="cellIs" dxfId="4596" priority="1159" operator="lessThan">
      <formula>0</formula>
    </cfRule>
  </conditionalFormatting>
  <conditionalFormatting sqref="B422">
    <cfRule type="cellIs" dxfId="4595" priority="1156" operator="lessThan">
      <formula>0</formula>
    </cfRule>
  </conditionalFormatting>
  <conditionalFormatting sqref="R426">
    <cfRule type="cellIs" dxfId="4594" priority="1157" operator="lessThan">
      <formula>0</formula>
    </cfRule>
  </conditionalFormatting>
  <conditionalFormatting sqref="B454:N454">
    <cfRule type="cellIs" dxfId="4593" priority="907" operator="lessThan">
      <formula>0</formula>
    </cfRule>
  </conditionalFormatting>
  <conditionalFormatting sqref="B454:N454">
    <cfRule type="cellIs" dxfId="4592" priority="908" operator="lessThan">
      <formula>0</formula>
    </cfRule>
  </conditionalFormatting>
  <conditionalFormatting sqref="C652:I652">
    <cfRule type="cellIs" dxfId="4591" priority="1174" operator="lessThan">
      <formula>0</formula>
    </cfRule>
  </conditionalFormatting>
  <conditionalFormatting sqref="C653:I653">
    <cfRule type="cellIs" dxfId="4590" priority="1173" operator="lessThan">
      <formula>0</formula>
    </cfRule>
  </conditionalFormatting>
  <conditionalFormatting sqref="C658:M658">
    <cfRule type="cellIs" dxfId="4589" priority="1172" operator="lessThan">
      <formula>0</formula>
    </cfRule>
  </conditionalFormatting>
  <conditionalFormatting sqref="B647:N647">
    <cfRule type="cellIs" dxfId="4588" priority="1171" operator="lessThan">
      <formula>0</formula>
    </cfRule>
  </conditionalFormatting>
  <conditionalFormatting sqref="Q650">
    <cfRule type="cellIs" dxfId="4587" priority="1170" operator="lessThan">
      <formula>0</formula>
    </cfRule>
  </conditionalFormatting>
  <conditionalFormatting sqref="Q417:Q419">
    <cfRule type="cellIs" dxfId="4586" priority="1167" operator="lessThan">
      <formula>0</formula>
    </cfRule>
  </conditionalFormatting>
  <conditionalFormatting sqref="R420">
    <cfRule type="cellIs" dxfId="4585" priority="1164" operator="lessThan">
      <formula>0</formula>
    </cfRule>
  </conditionalFormatting>
  <conditionalFormatting sqref="R421">
    <cfRule type="cellIs" dxfId="4584" priority="1166" operator="lessThan">
      <formula>0</formula>
    </cfRule>
  </conditionalFormatting>
  <conditionalFormatting sqref="Q416:R416 R417:R419">
    <cfRule type="cellIs" dxfId="4583" priority="1169" operator="lessThan">
      <formula>0</formula>
    </cfRule>
  </conditionalFormatting>
  <conditionalFormatting sqref="Q416">
    <cfRule type="cellIs" dxfId="4582" priority="1168" operator="lessThan">
      <formula>0</formula>
    </cfRule>
  </conditionalFormatting>
  <conditionalFormatting sqref="R420">
    <cfRule type="cellIs" dxfId="4581" priority="1165" operator="lessThan">
      <formula>0</formula>
    </cfRule>
  </conditionalFormatting>
  <conditionalFormatting sqref="B454:N454">
    <cfRule type="cellIs" dxfId="4580" priority="906" operator="lessThan">
      <formula>0</formula>
    </cfRule>
  </conditionalFormatting>
  <conditionalFormatting sqref="B454:N454">
    <cfRule type="cellIs" dxfId="4579" priority="905" operator="lessThan">
      <formula>0</formula>
    </cfRule>
  </conditionalFormatting>
  <conditionalFormatting sqref="B454:N454">
    <cfRule type="cellIs" dxfId="4578" priority="904" operator="lessThan">
      <formula>0</formula>
    </cfRule>
  </conditionalFormatting>
  <conditionalFormatting sqref="B454:N454">
    <cfRule type="cellIs" dxfId="4577" priority="902" operator="lessThan">
      <formula>0</formula>
    </cfRule>
  </conditionalFormatting>
  <conditionalFormatting sqref="B454:N454">
    <cfRule type="cellIs" dxfId="4576" priority="903" operator="lessThan">
      <formula>0</formula>
    </cfRule>
  </conditionalFormatting>
  <conditionalFormatting sqref="N457">
    <cfRule type="cellIs" dxfId="4575" priority="900" operator="lessThan">
      <formula>0</formula>
    </cfRule>
  </conditionalFormatting>
  <conditionalFormatting sqref="B454:N454">
    <cfRule type="cellIs" dxfId="4574" priority="901" operator="lessThan">
      <formula>0</formula>
    </cfRule>
  </conditionalFormatting>
  <conditionalFormatting sqref="N458">
    <cfRule type="cellIs" dxfId="4573" priority="899" operator="lessThan">
      <formula>0</formula>
    </cfRule>
  </conditionalFormatting>
  <conditionalFormatting sqref="Q530">
    <cfRule type="cellIs" dxfId="4572" priority="621" operator="lessThan">
      <formula>0</formula>
    </cfRule>
  </conditionalFormatting>
  <conditionalFormatting sqref="N458">
    <cfRule type="cellIs" dxfId="4571" priority="898" operator="lessThan">
      <formula>0</formula>
    </cfRule>
  </conditionalFormatting>
  <conditionalFormatting sqref="D461:N464">
    <cfRule type="cellIs" dxfId="4570" priority="895" operator="lessThan">
      <formula>0</formula>
    </cfRule>
  </conditionalFormatting>
  <conditionalFormatting sqref="Q538">
    <cfRule type="cellIs" dxfId="4569" priority="618" operator="lessThan">
      <formula>0</formula>
    </cfRule>
  </conditionalFormatting>
  <conditionalFormatting sqref="B461:B464">
    <cfRule type="cellIs" dxfId="4568" priority="892" operator="lessThan">
      <formula>0</formula>
    </cfRule>
  </conditionalFormatting>
  <conditionalFormatting sqref="Q553">
    <cfRule type="cellIs" dxfId="4567" priority="615" operator="lessThan">
      <formula>0</formula>
    </cfRule>
  </conditionalFormatting>
  <conditionalFormatting sqref="B512">
    <cfRule type="cellIs" dxfId="4566" priority="889" operator="lessThan">
      <formula>0</formula>
    </cfRule>
  </conditionalFormatting>
  <conditionalFormatting sqref="C512">
    <cfRule type="cellIs" dxfId="4565" priority="886" operator="lessThan">
      <formula>0</formula>
    </cfRule>
  </conditionalFormatting>
  <conditionalFormatting sqref="Q561">
    <cfRule type="cellIs" dxfId="4564" priority="612" operator="lessThan">
      <formula>0</formula>
    </cfRule>
  </conditionalFormatting>
  <conditionalFormatting sqref="Q590">
    <cfRule type="cellIs" dxfId="4563" priority="609" operator="lessThan">
      <formula>0</formula>
    </cfRule>
  </conditionalFormatting>
  <conditionalFormatting sqref="N365">
    <cfRule type="cellIs" dxfId="4562" priority="1155" operator="lessThan">
      <formula>0</formula>
    </cfRule>
  </conditionalFormatting>
  <conditionalFormatting sqref="N371">
    <cfRule type="cellIs" dxfId="4561" priority="1154" operator="lessThan">
      <formula>0</formula>
    </cfRule>
  </conditionalFormatting>
  <conditionalFormatting sqref="N377">
    <cfRule type="cellIs" dxfId="4560" priority="1153" operator="lessThan">
      <formula>0</formula>
    </cfRule>
  </conditionalFormatting>
  <conditionalFormatting sqref="B376">
    <cfRule type="cellIs" dxfId="4559" priority="1136" operator="lessThan">
      <formula>0</formula>
    </cfRule>
  </conditionalFormatting>
  <conditionalFormatting sqref="B588">
    <cfRule type="cellIs" dxfId="4558" priority="1146" operator="lessThan">
      <formula>0</formula>
    </cfRule>
  </conditionalFormatting>
  <conditionalFormatting sqref="B371:B372">
    <cfRule type="cellIs" dxfId="4557" priority="1141" operator="lessThan">
      <formula>0</formula>
    </cfRule>
  </conditionalFormatting>
  <conditionalFormatting sqref="B377:B378">
    <cfRule type="cellIs" dxfId="4556" priority="1138" operator="lessThan">
      <formula>0</formula>
    </cfRule>
  </conditionalFormatting>
  <conditionalFormatting sqref="C351:M354">
    <cfRule type="cellIs" dxfId="4555" priority="1151" operator="lessThan">
      <formula>0</formula>
    </cfRule>
  </conditionalFormatting>
  <conditionalFormatting sqref="B428">
    <cfRule type="cellIs" dxfId="4554" priority="1150" operator="lessThan">
      <formula>0</formula>
    </cfRule>
  </conditionalFormatting>
  <conditionalFormatting sqref="B428">
    <cfRule type="cellIs" dxfId="4553" priority="1149" operator="lessThan">
      <formula>0</formula>
    </cfRule>
  </conditionalFormatting>
  <conditionalFormatting sqref="B391 B397 B381:B385 B375:B379 B369:B373 B363:B367 B361 B351:B355">
    <cfRule type="cellIs" dxfId="4552" priority="1148" operator="lessThan">
      <formula>0</formula>
    </cfRule>
  </conditionalFormatting>
  <conditionalFormatting sqref="B585:B587">
    <cfRule type="cellIs" dxfId="4551" priority="1147" operator="lessThan">
      <formula>0</formula>
    </cfRule>
  </conditionalFormatting>
  <conditionalFormatting sqref="B584">
    <cfRule type="cellIs" dxfId="4550" priority="1145" operator="lessThan">
      <formula>0</formula>
    </cfRule>
  </conditionalFormatting>
  <conditionalFormatting sqref="B397">
    <cfRule type="cellIs" dxfId="4549" priority="1132" operator="lessThan">
      <formula>0</formula>
    </cfRule>
  </conditionalFormatting>
  <conditionalFormatting sqref="B369">
    <cfRule type="cellIs" dxfId="4548" priority="1140" operator="lessThan">
      <formula>0</formula>
    </cfRule>
  </conditionalFormatting>
  <conditionalFormatting sqref="B370">
    <cfRule type="cellIs" dxfId="4547" priority="1139" operator="lessThan">
      <formula>0</formula>
    </cfRule>
  </conditionalFormatting>
  <conditionalFormatting sqref="B375">
    <cfRule type="cellIs" dxfId="4546" priority="1137" operator="lessThan">
      <formula>0</formula>
    </cfRule>
  </conditionalFormatting>
  <conditionalFormatting sqref="B383:B384">
    <cfRule type="cellIs" dxfId="4545" priority="1135" operator="lessThan">
      <formula>0</formula>
    </cfRule>
  </conditionalFormatting>
  <conditionalFormatting sqref="B381">
    <cfRule type="cellIs" dxfId="4544" priority="1134" operator="lessThan">
      <formula>0</formula>
    </cfRule>
  </conditionalFormatting>
  <conditionalFormatting sqref="B382">
    <cfRule type="cellIs" dxfId="4543" priority="1133" operator="lessThan">
      <formula>0</formula>
    </cfRule>
  </conditionalFormatting>
  <conditionalFormatting sqref="B391">
    <cfRule type="cellIs" dxfId="4542" priority="1131" operator="lessThan">
      <formula>0</formula>
    </cfRule>
  </conditionalFormatting>
  <conditionalFormatting sqref="B385">
    <cfRule type="cellIs" dxfId="4541" priority="1130" operator="lessThan">
      <formula>0</formula>
    </cfRule>
  </conditionalFormatting>
  <conditionalFormatting sqref="B379">
    <cfRule type="cellIs" dxfId="4540" priority="1129" operator="lessThan">
      <formula>0</formula>
    </cfRule>
  </conditionalFormatting>
  <conditionalFormatting sqref="B373">
    <cfRule type="cellIs" dxfId="4539" priority="1128" operator="lessThan">
      <formula>0</formula>
    </cfRule>
  </conditionalFormatting>
  <conditionalFormatting sqref="B361">
    <cfRule type="cellIs" dxfId="4538" priority="1127" operator="lessThan">
      <formula>0</formula>
    </cfRule>
  </conditionalFormatting>
  <conditionalFormatting sqref="B621:B624">
    <cfRule type="cellIs" dxfId="4537" priority="1122" operator="lessThan">
      <formula>0</formula>
    </cfRule>
  </conditionalFormatting>
  <conditionalFormatting sqref="B616:B619">
    <cfRule type="cellIs" dxfId="4536" priority="1125" operator="lessThan">
      <formula>0</formula>
    </cfRule>
  </conditionalFormatting>
  <conditionalFormatting sqref="B617">
    <cfRule type="cellIs" dxfId="4535" priority="1124" operator="lessThan">
      <formula>0</formula>
    </cfRule>
  </conditionalFormatting>
  <conditionalFormatting sqref="B618:B619">
    <cfRule type="cellIs" dxfId="4534" priority="1126" operator="lessThan">
      <formula>0</formula>
    </cfRule>
  </conditionalFormatting>
  <conditionalFormatting sqref="B628:B629">
    <cfRule type="cellIs" dxfId="4533" priority="1120" operator="lessThan">
      <formula>0</formula>
    </cfRule>
  </conditionalFormatting>
  <conditionalFormatting sqref="B622">
    <cfRule type="cellIs" dxfId="4532" priority="1121" operator="lessThan">
      <formula>0</formula>
    </cfRule>
  </conditionalFormatting>
  <conditionalFormatting sqref="B623:B624">
    <cfRule type="cellIs" dxfId="4531" priority="1123" operator="lessThan">
      <formula>0</formula>
    </cfRule>
  </conditionalFormatting>
  <conditionalFormatting sqref="B626:B629">
    <cfRule type="cellIs" dxfId="4530" priority="1119" operator="lessThan">
      <formula>0</formula>
    </cfRule>
  </conditionalFormatting>
  <conditionalFormatting sqref="B627">
    <cfRule type="cellIs" dxfId="4529" priority="1118" operator="lessThan">
      <formula>0</formula>
    </cfRule>
  </conditionalFormatting>
  <conditionalFormatting sqref="B365:B366">
    <cfRule type="cellIs" dxfId="4528" priority="1113" operator="lessThan">
      <formula>0</formula>
    </cfRule>
  </conditionalFormatting>
  <conditionalFormatting sqref="B355">
    <cfRule type="cellIs" dxfId="4527" priority="1114" operator="lessThan">
      <formula>0</formula>
    </cfRule>
  </conditionalFormatting>
  <conditionalFormatting sqref="B393:N393">
    <cfRule type="cellIs" dxfId="4526" priority="1068" operator="lessThan">
      <formula>0</formula>
    </cfRule>
  </conditionalFormatting>
  <conditionalFormatting sqref="B387:N387">
    <cfRule type="cellIs" dxfId="4525" priority="1079" operator="lessThan">
      <formula>0</formula>
    </cfRule>
  </conditionalFormatting>
  <conditionalFormatting sqref="B387:N387">
    <cfRule type="cellIs" dxfId="4524" priority="1078" operator="lessThan">
      <formula>0</formula>
    </cfRule>
  </conditionalFormatting>
  <conditionalFormatting sqref="B353:B354">
    <cfRule type="cellIs" dxfId="4523" priority="1117" operator="lessThan">
      <formula>0</formula>
    </cfRule>
  </conditionalFormatting>
  <conditionalFormatting sqref="B351">
    <cfRule type="cellIs" dxfId="4522" priority="1116" operator="lessThan">
      <formula>0</formula>
    </cfRule>
  </conditionalFormatting>
  <conditionalFormatting sqref="B352">
    <cfRule type="cellIs" dxfId="4521" priority="1115" operator="lessThan">
      <formula>0</formula>
    </cfRule>
  </conditionalFormatting>
  <conditionalFormatting sqref="B363">
    <cfRule type="cellIs" dxfId="4520" priority="1112" operator="lessThan">
      <formula>0</formula>
    </cfRule>
  </conditionalFormatting>
  <conditionalFormatting sqref="B364">
    <cfRule type="cellIs" dxfId="4519" priority="1111" operator="lessThan">
      <formula>0</formula>
    </cfRule>
  </conditionalFormatting>
  <conditionalFormatting sqref="B367">
    <cfRule type="cellIs" dxfId="4518" priority="1110" operator="lessThan">
      <formula>0</formula>
    </cfRule>
  </conditionalFormatting>
  <conditionalFormatting sqref="B593:B596">
    <cfRule type="cellIs" dxfId="4517" priority="1108" operator="lessThan">
      <formula>0</formula>
    </cfRule>
  </conditionalFormatting>
  <conditionalFormatting sqref="B594">
    <cfRule type="cellIs" dxfId="4516" priority="1107" operator="lessThan">
      <formula>0</formula>
    </cfRule>
  </conditionalFormatting>
  <conditionalFormatting sqref="B595:B596">
    <cfRule type="cellIs" dxfId="4515" priority="1109" operator="lessThan">
      <formula>0</formula>
    </cfRule>
  </conditionalFormatting>
  <conditionalFormatting sqref="B603">
    <cfRule type="cellIs" dxfId="4514" priority="1102" operator="lessThan">
      <formula>0</formula>
    </cfRule>
  </conditionalFormatting>
  <conditionalFormatting sqref="B603">
    <cfRule type="cellIs" dxfId="4513" priority="1103" operator="lessThan">
      <formula>0</formula>
    </cfRule>
  </conditionalFormatting>
  <conditionalFormatting sqref="B599:B602">
    <cfRule type="cellIs" dxfId="4512" priority="1105" operator="lessThan">
      <formula>0</formula>
    </cfRule>
  </conditionalFormatting>
  <conditionalFormatting sqref="B600">
    <cfRule type="cellIs" dxfId="4511" priority="1104" operator="lessThan">
      <formula>0</formula>
    </cfRule>
  </conditionalFormatting>
  <conditionalFormatting sqref="B601:B602">
    <cfRule type="cellIs" dxfId="4510" priority="1106" operator="lessThan">
      <formula>0</formula>
    </cfRule>
  </conditionalFormatting>
  <conditionalFormatting sqref="N390">
    <cfRule type="cellIs" dxfId="4509" priority="1073" operator="lessThan">
      <formula>0</formula>
    </cfRule>
  </conditionalFormatting>
  <conditionalFormatting sqref="B393:N393">
    <cfRule type="cellIs" dxfId="4508" priority="1071" operator="lessThan">
      <formula>0</formula>
    </cfRule>
  </conditionalFormatting>
  <conditionalFormatting sqref="B571:B573">
    <cfRule type="cellIs" dxfId="4507" priority="1101" operator="lessThan">
      <formula>0</formula>
    </cfRule>
  </conditionalFormatting>
  <conditionalFormatting sqref="B574">
    <cfRule type="cellIs" dxfId="4506" priority="1100" operator="lessThan">
      <formula>0</formula>
    </cfRule>
  </conditionalFormatting>
  <conditionalFormatting sqref="B570">
    <cfRule type="cellIs" dxfId="4505" priority="1099" operator="lessThan">
      <formula>0</formula>
    </cfRule>
  </conditionalFormatting>
  <conditionalFormatting sqref="B607:B608">
    <cfRule type="cellIs" dxfId="4504" priority="1098" operator="lessThan">
      <formula>0</formula>
    </cfRule>
  </conditionalFormatting>
  <conditionalFormatting sqref="B605:B608">
    <cfRule type="cellIs" dxfId="4503" priority="1097" operator="lessThan">
      <formula>0</formula>
    </cfRule>
  </conditionalFormatting>
  <conditionalFormatting sqref="B589">
    <cfRule type="cellIs" dxfId="4502" priority="823" operator="lessThan">
      <formula>0</formula>
    </cfRule>
  </conditionalFormatting>
  <conditionalFormatting sqref="B613:B614">
    <cfRule type="cellIs" dxfId="4501" priority="1095" operator="lessThan">
      <formula>0</formula>
    </cfRule>
  </conditionalFormatting>
  <conditionalFormatting sqref="B606">
    <cfRule type="cellIs" dxfId="4500" priority="1096" operator="lessThan">
      <formula>0</formula>
    </cfRule>
  </conditionalFormatting>
  <conditionalFormatting sqref="B611:B614">
    <cfRule type="cellIs" dxfId="4499" priority="1094" operator="lessThan">
      <formula>0</formula>
    </cfRule>
  </conditionalFormatting>
  <conditionalFormatting sqref="O616:O619">
    <cfRule type="cellIs" dxfId="4498" priority="571" operator="lessThan">
      <formula>0</formula>
    </cfRule>
  </conditionalFormatting>
  <conditionalFormatting sqref="O599 O601:O602">
    <cfRule type="cellIs" dxfId="4497" priority="573" operator="lessThan">
      <formula>0</formula>
    </cfRule>
  </conditionalFormatting>
  <conditionalFormatting sqref="B612">
    <cfRule type="cellIs" dxfId="4496" priority="1093" operator="lessThan">
      <formula>0</formula>
    </cfRule>
  </conditionalFormatting>
  <conditionalFormatting sqref="D589">
    <cfRule type="cellIs" dxfId="4495" priority="817" operator="lessThan">
      <formula>0</formula>
    </cfRule>
  </conditionalFormatting>
  <conditionalFormatting sqref="O605:O607">
    <cfRule type="cellIs" dxfId="4494" priority="565" operator="lessThan">
      <formula>0</formula>
    </cfRule>
  </conditionalFormatting>
  <conditionalFormatting sqref="O626:O629">
    <cfRule type="cellIs" dxfId="4493" priority="567" operator="lessThan">
      <formula>0</formula>
    </cfRule>
  </conditionalFormatting>
  <conditionalFormatting sqref="B650 B655:B657 B663 B665:B668 B642:B645 B670">
    <cfRule type="cellIs" dxfId="4492" priority="1092" operator="lessThan">
      <formula>0</formula>
    </cfRule>
  </conditionalFormatting>
  <conditionalFormatting sqref="N378">
    <cfRule type="cellIs" dxfId="4491" priority="1083" operator="lessThan">
      <formula>0</formula>
    </cfRule>
  </conditionalFormatting>
  <conditionalFormatting sqref="N372">
    <cfRule type="cellIs" dxfId="4490" priority="1084" operator="lessThan">
      <formula>0</formula>
    </cfRule>
  </conditionalFormatting>
  <conditionalFormatting sqref="B387:N387">
    <cfRule type="cellIs" dxfId="4489" priority="1081" operator="lessThan">
      <formula>0</formula>
    </cfRule>
  </conditionalFormatting>
  <conditionalFormatting sqref="N384">
    <cfRule type="cellIs" dxfId="4488" priority="1082" operator="lessThan">
      <formula>0</formula>
    </cfRule>
  </conditionalFormatting>
  <conditionalFormatting sqref="B387:N387">
    <cfRule type="cellIs" dxfId="4487" priority="1080" operator="lessThan">
      <formula>0</formula>
    </cfRule>
  </conditionalFormatting>
  <conditionalFormatting sqref="B387:N387">
    <cfRule type="cellIs" dxfId="4486" priority="1077" operator="lessThan">
      <formula>0</formula>
    </cfRule>
  </conditionalFormatting>
  <conditionalFormatting sqref="B652">
    <cfRule type="cellIs" dxfId="4485" priority="1091" operator="lessThan">
      <formula>0</formula>
    </cfRule>
  </conditionalFormatting>
  <conditionalFormatting sqref="B653">
    <cfRule type="cellIs" dxfId="4484" priority="1090" operator="lessThan">
      <formula>0</formula>
    </cfRule>
  </conditionalFormatting>
  <conditionalFormatting sqref="B658">
    <cfRule type="cellIs" dxfId="4483" priority="1089" operator="lessThan">
      <formula>0</formula>
    </cfRule>
  </conditionalFormatting>
  <conditionalFormatting sqref="O365">
    <cfRule type="cellIs" dxfId="4482" priority="559" operator="lessThan">
      <formula>0</formula>
    </cfRule>
  </conditionalFormatting>
  <conditionalFormatting sqref="O371">
    <cfRule type="cellIs" dxfId="4481" priority="558" operator="lessThan">
      <formula>0</formula>
    </cfRule>
  </conditionalFormatting>
  <conditionalFormatting sqref="G589">
    <cfRule type="cellIs" dxfId="4480" priority="808" operator="lessThan">
      <formula>0</formula>
    </cfRule>
  </conditionalFormatting>
  <conditionalFormatting sqref="H589">
    <cfRule type="cellIs" dxfId="4479" priority="805" operator="lessThan">
      <formula>0</formula>
    </cfRule>
  </conditionalFormatting>
  <conditionalFormatting sqref="B351:B354">
    <cfRule type="cellIs" dxfId="4478" priority="1087" operator="lessThan">
      <formula>0</formula>
    </cfRule>
  </conditionalFormatting>
  <conditionalFormatting sqref="N366">
    <cfRule type="cellIs" dxfId="4477" priority="1085" operator="lessThan">
      <formula>0</formula>
    </cfRule>
  </conditionalFormatting>
  <conditionalFormatting sqref="B387:N387">
    <cfRule type="cellIs" dxfId="4476" priority="1076" operator="lessThan">
      <formula>0</formula>
    </cfRule>
  </conditionalFormatting>
  <conditionalFormatting sqref="B387:N387">
    <cfRule type="cellIs" dxfId="4475" priority="1075" operator="lessThan">
      <formula>0</formula>
    </cfRule>
  </conditionalFormatting>
  <conditionalFormatting sqref="B387:N387">
    <cfRule type="cellIs" dxfId="4474" priority="1074" operator="lessThan">
      <formula>0</formula>
    </cfRule>
  </conditionalFormatting>
  <conditionalFormatting sqref="B393:N393">
    <cfRule type="cellIs" dxfId="4473" priority="1069" operator="lessThan">
      <formula>0</formula>
    </cfRule>
  </conditionalFormatting>
  <conditionalFormatting sqref="B393:N393">
    <cfRule type="cellIs" dxfId="4472" priority="1072" operator="lessThan">
      <formula>0</formula>
    </cfRule>
  </conditionalFormatting>
  <conditionalFormatting sqref="B393:N393">
    <cfRule type="cellIs" dxfId="4471" priority="1067" operator="lessThan">
      <formula>0</formula>
    </cfRule>
  </conditionalFormatting>
  <conditionalFormatting sqref="B393:N393">
    <cfRule type="cellIs" dxfId="4470" priority="1070" operator="lessThan">
      <formula>0</formula>
    </cfRule>
  </conditionalFormatting>
  <conditionalFormatting sqref="B393:N393">
    <cfRule type="cellIs" dxfId="4469" priority="1065" operator="lessThan">
      <formula>0</formula>
    </cfRule>
  </conditionalFormatting>
  <conditionalFormatting sqref="B393:N393">
    <cfRule type="cellIs" dxfId="4468" priority="1066" operator="lessThan">
      <formula>0</formula>
    </cfRule>
  </conditionalFormatting>
  <conditionalFormatting sqref="B399:N399">
    <cfRule type="cellIs" dxfId="4467" priority="1063" operator="lessThan">
      <formula>0</formula>
    </cfRule>
  </conditionalFormatting>
  <conditionalFormatting sqref="N396">
    <cfRule type="cellIs" dxfId="4466" priority="1064" operator="lessThan">
      <formula>0</formula>
    </cfRule>
  </conditionalFormatting>
  <conditionalFormatting sqref="B399:N399">
    <cfRule type="cellIs" dxfId="4465" priority="1062" operator="lessThan">
      <formula>0</formula>
    </cfRule>
  </conditionalFormatting>
  <conditionalFormatting sqref="B399:N399">
    <cfRule type="cellIs" dxfId="4464" priority="1061" operator="lessThan">
      <formula>0</formula>
    </cfRule>
  </conditionalFormatting>
  <conditionalFormatting sqref="B399:N399">
    <cfRule type="cellIs" dxfId="4463" priority="1060" operator="lessThan">
      <formula>0</formula>
    </cfRule>
  </conditionalFormatting>
  <conditionalFormatting sqref="B399:N399">
    <cfRule type="cellIs" dxfId="4462" priority="1059" operator="lessThan">
      <formula>0</formula>
    </cfRule>
  </conditionalFormatting>
  <conditionalFormatting sqref="B399:N399">
    <cfRule type="cellIs" dxfId="4461" priority="1058" operator="lessThan">
      <formula>0</formula>
    </cfRule>
  </conditionalFormatting>
  <conditionalFormatting sqref="B399:N399">
    <cfRule type="cellIs" dxfId="4460" priority="1057" operator="lessThan">
      <formula>0</formula>
    </cfRule>
  </conditionalFormatting>
  <conditionalFormatting sqref="B399:N399">
    <cfRule type="cellIs" dxfId="4459" priority="1056" operator="lessThan">
      <formula>0</formula>
    </cfRule>
  </conditionalFormatting>
  <conditionalFormatting sqref="N402">
    <cfRule type="cellIs" dxfId="4458" priority="1055" operator="lessThan">
      <formula>0</formula>
    </cfRule>
  </conditionalFormatting>
  <conditionalFormatting sqref="N355">
    <cfRule type="cellIs" dxfId="4457" priority="1054" operator="lessThan">
      <formula>0</formula>
    </cfRule>
  </conditionalFormatting>
  <conditionalFormatting sqref="N361">
    <cfRule type="cellIs" dxfId="4456" priority="1053" operator="lessThan">
      <formula>0</formula>
    </cfRule>
  </conditionalFormatting>
  <conditionalFormatting sqref="N361">
    <cfRule type="cellIs" dxfId="4455" priority="1052" operator="lessThan">
      <formula>0</formula>
    </cfRule>
  </conditionalFormatting>
  <conditionalFormatting sqref="N367">
    <cfRule type="cellIs" dxfId="4454" priority="1051" operator="lessThan">
      <formula>0</formula>
    </cfRule>
  </conditionalFormatting>
  <conditionalFormatting sqref="N367">
    <cfRule type="cellIs" dxfId="4453" priority="1050" operator="lessThan">
      <formula>0</formula>
    </cfRule>
  </conditionalFormatting>
  <conditionalFormatting sqref="N373">
    <cfRule type="cellIs" dxfId="4452" priority="1049" operator="lessThan">
      <formula>0</formula>
    </cfRule>
  </conditionalFormatting>
  <conditionalFormatting sqref="N373">
    <cfRule type="cellIs" dxfId="4451" priority="1048" operator="lessThan">
      <formula>0</formula>
    </cfRule>
  </conditionalFormatting>
  <conditionalFormatting sqref="N379">
    <cfRule type="cellIs" dxfId="4450" priority="1047" operator="lessThan">
      <formula>0</formula>
    </cfRule>
  </conditionalFormatting>
  <conditionalFormatting sqref="N379">
    <cfRule type="cellIs" dxfId="4449" priority="1046" operator="lessThan">
      <formula>0</formula>
    </cfRule>
  </conditionalFormatting>
  <conditionalFormatting sqref="N385">
    <cfRule type="cellIs" dxfId="4448" priority="1045" operator="lessThan">
      <formula>0</formula>
    </cfRule>
  </conditionalFormatting>
  <conditionalFormatting sqref="N385">
    <cfRule type="cellIs" dxfId="4447" priority="1044" operator="lessThan">
      <formula>0</formula>
    </cfRule>
  </conditionalFormatting>
  <conditionalFormatting sqref="N391">
    <cfRule type="cellIs" dxfId="4446" priority="1043" operator="lessThan">
      <formula>0</formula>
    </cfRule>
  </conditionalFormatting>
  <conditionalFormatting sqref="N391">
    <cfRule type="cellIs" dxfId="4445" priority="1042" operator="lessThan">
      <formula>0</formula>
    </cfRule>
  </conditionalFormatting>
  <conditionalFormatting sqref="N397">
    <cfRule type="cellIs" dxfId="4444" priority="1041" operator="lessThan">
      <formula>0</formula>
    </cfRule>
  </conditionalFormatting>
  <conditionalFormatting sqref="N397">
    <cfRule type="cellIs" dxfId="4443" priority="1040" operator="lessThan">
      <formula>0</formula>
    </cfRule>
  </conditionalFormatting>
  <conditionalFormatting sqref="C409:M409">
    <cfRule type="cellIs" dxfId="4442" priority="1039" operator="lessThan">
      <formula>0</formula>
    </cfRule>
  </conditionalFormatting>
  <conditionalFormatting sqref="C409:M409">
    <cfRule type="cellIs" dxfId="4441" priority="1038" operator="lessThan">
      <formula>0</formula>
    </cfRule>
  </conditionalFormatting>
  <conditionalFormatting sqref="H409">
    <cfRule type="cellIs" dxfId="4440" priority="1037" operator="lessThan">
      <formula>0</formula>
    </cfRule>
  </conditionalFormatting>
  <conditionalFormatting sqref="B409">
    <cfRule type="cellIs" dxfId="4439" priority="1036" operator="lessThan">
      <formula>0</formula>
    </cfRule>
  </conditionalFormatting>
  <conditionalFormatting sqref="B409">
    <cfRule type="cellIs" dxfId="4438" priority="1035" operator="lessThan">
      <formula>0</formula>
    </cfRule>
  </conditionalFormatting>
  <conditionalFormatting sqref="B405:N405">
    <cfRule type="cellIs" dxfId="4437" priority="1034" operator="lessThan">
      <formula>0</formula>
    </cfRule>
  </conditionalFormatting>
  <conditionalFormatting sqref="B405:N405">
    <cfRule type="cellIs" dxfId="4436" priority="1033" operator="lessThan">
      <formula>0</formula>
    </cfRule>
  </conditionalFormatting>
  <conditionalFormatting sqref="B405:N405">
    <cfRule type="cellIs" dxfId="4435" priority="1032" operator="lessThan">
      <formula>0</formula>
    </cfRule>
  </conditionalFormatting>
  <conditionalFormatting sqref="B405:N405">
    <cfRule type="cellIs" dxfId="4434" priority="1031" operator="lessThan">
      <formula>0</formula>
    </cfRule>
  </conditionalFormatting>
  <conditionalFormatting sqref="B405:N405">
    <cfRule type="cellIs" dxfId="4433" priority="1030" operator="lessThan">
      <formula>0</formula>
    </cfRule>
  </conditionalFormatting>
  <conditionalFormatting sqref="B405:N405">
    <cfRule type="cellIs" dxfId="4432" priority="1029" operator="lessThan">
      <formula>0</formula>
    </cfRule>
  </conditionalFormatting>
  <conditionalFormatting sqref="B405:N405">
    <cfRule type="cellIs" dxfId="4431" priority="1028" operator="lessThan">
      <formula>0</formula>
    </cfRule>
  </conditionalFormatting>
  <conditionalFormatting sqref="B405:N405">
    <cfRule type="cellIs" dxfId="4430" priority="1027" operator="lessThan">
      <formula>0</formula>
    </cfRule>
  </conditionalFormatting>
  <conditionalFormatting sqref="N408">
    <cfRule type="cellIs" dxfId="4429" priority="1026" operator="lessThan">
      <formula>0</formula>
    </cfRule>
  </conditionalFormatting>
  <conditionalFormatting sqref="N409">
    <cfRule type="cellIs" dxfId="4428" priority="1025" operator="lessThan">
      <formula>0</formula>
    </cfRule>
  </conditionalFormatting>
  <conditionalFormatting sqref="N409">
    <cfRule type="cellIs" dxfId="4427" priority="1024" operator="lessThan">
      <formula>0</formula>
    </cfRule>
  </conditionalFormatting>
  <conditionalFormatting sqref="C415:M415">
    <cfRule type="cellIs" dxfId="4426" priority="1023" operator="lessThan">
      <formula>0</formula>
    </cfRule>
  </conditionalFormatting>
  <conditionalFormatting sqref="C415:M415">
    <cfRule type="cellIs" dxfId="4425" priority="1022" operator="lessThan">
      <formula>0</formula>
    </cfRule>
  </conditionalFormatting>
  <conditionalFormatting sqref="H415">
    <cfRule type="cellIs" dxfId="4424" priority="1021" operator="lessThan">
      <formula>0</formula>
    </cfRule>
  </conditionalFormatting>
  <conditionalFormatting sqref="B415">
    <cfRule type="cellIs" dxfId="4423" priority="1020" operator="lessThan">
      <formula>0</formula>
    </cfRule>
  </conditionalFormatting>
  <conditionalFormatting sqref="B415">
    <cfRule type="cellIs" dxfId="4422" priority="1019" operator="lessThan">
      <formula>0</formula>
    </cfRule>
  </conditionalFormatting>
  <conditionalFormatting sqref="B411:N411">
    <cfRule type="cellIs" dxfId="4421" priority="1018" operator="lessThan">
      <formula>0</formula>
    </cfRule>
  </conditionalFormatting>
  <conditionalFormatting sqref="B411:N411">
    <cfRule type="cellIs" dxfId="4420" priority="1017" operator="lessThan">
      <formula>0</formula>
    </cfRule>
  </conditionalFormatting>
  <conditionalFormatting sqref="B411:N411">
    <cfRule type="cellIs" dxfId="4419" priority="1016" operator="lessThan">
      <formula>0</formula>
    </cfRule>
  </conditionalFormatting>
  <conditionalFormatting sqref="B411:N411">
    <cfRule type="cellIs" dxfId="4418" priority="1015" operator="lessThan">
      <formula>0</formula>
    </cfRule>
  </conditionalFormatting>
  <conditionalFormatting sqref="B411:N411">
    <cfRule type="cellIs" dxfId="4417" priority="1014" operator="lessThan">
      <formula>0</formula>
    </cfRule>
  </conditionalFormatting>
  <conditionalFormatting sqref="B411:N411">
    <cfRule type="cellIs" dxfId="4416" priority="1013" operator="lessThan">
      <formula>0</formula>
    </cfRule>
  </conditionalFormatting>
  <conditionalFormatting sqref="B411:N411">
    <cfRule type="cellIs" dxfId="4415" priority="1012" operator="lessThan">
      <formula>0</formula>
    </cfRule>
  </conditionalFormatting>
  <conditionalFormatting sqref="B411:N411">
    <cfRule type="cellIs" dxfId="4414" priority="1011" operator="lessThan">
      <formula>0</formula>
    </cfRule>
  </conditionalFormatting>
  <conditionalFormatting sqref="N414">
    <cfRule type="cellIs" dxfId="4413" priority="1010" operator="lessThan">
      <formula>0</formula>
    </cfRule>
  </conditionalFormatting>
  <conditionalFormatting sqref="N415">
    <cfRule type="cellIs" dxfId="4412" priority="1009" operator="lessThan">
      <formula>0</formula>
    </cfRule>
  </conditionalFormatting>
  <conditionalFormatting sqref="N415">
    <cfRule type="cellIs" dxfId="4411" priority="1008" operator="lessThan">
      <formula>0</formula>
    </cfRule>
  </conditionalFormatting>
  <conditionalFormatting sqref="C421:M421">
    <cfRule type="cellIs" dxfId="4410" priority="1007" operator="lessThan">
      <formula>0</formula>
    </cfRule>
  </conditionalFormatting>
  <conditionalFormatting sqref="C421:M421">
    <cfRule type="cellIs" dxfId="4409" priority="1006" operator="lessThan">
      <formula>0</formula>
    </cfRule>
  </conditionalFormatting>
  <conditionalFormatting sqref="H421">
    <cfRule type="cellIs" dxfId="4408" priority="1005" operator="lessThan">
      <formula>0</formula>
    </cfRule>
  </conditionalFormatting>
  <conditionalFormatting sqref="B421">
    <cfRule type="cellIs" dxfId="4407" priority="1004" operator="lessThan">
      <formula>0</formula>
    </cfRule>
  </conditionalFormatting>
  <conditionalFormatting sqref="B421">
    <cfRule type="cellIs" dxfId="4406" priority="1003" operator="lessThan">
      <formula>0</formula>
    </cfRule>
  </conditionalFormatting>
  <conditionalFormatting sqref="B417:N417">
    <cfRule type="cellIs" dxfId="4405" priority="1002" operator="lessThan">
      <formula>0</formula>
    </cfRule>
  </conditionalFormatting>
  <conditionalFormatting sqref="B417:N417">
    <cfRule type="cellIs" dxfId="4404" priority="1001" operator="lessThan">
      <formula>0</formula>
    </cfRule>
  </conditionalFormatting>
  <conditionalFormatting sqref="B417:N417">
    <cfRule type="cellIs" dxfId="4403" priority="1000" operator="lessThan">
      <formula>0</formula>
    </cfRule>
  </conditionalFormatting>
  <conditionalFormatting sqref="B417:N417">
    <cfRule type="cellIs" dxfId="4402" priority="999" operator="lessThan">
      <formula>0</formula>
    </cfRule>
  </conditionalFormatting>
  <conditionalFormatting sqref="B417:N417">
    <cfRule type="cellIs" dxfId="4401" priority="998" operator="lessThan">
      <formula>0</formula>
    </cfRule>
  </conditionalFormatting>
  <conditionalFormatting sqref="B417:N417">
    <cfRule type="cellIs" dxfId="4400" priority="997" operator="lessThan">
      <formula>0</formula>
    </cfRule>
  </conditionalFormatting>
  <conditionalFormatting sqref="B417:N417">
    <cfRule type="cellIs" dxfId="4399" priority="996" operator="lessThan">
      <formula>0</formula>
    </cfRule>
  </conditionalFormatting>
  <conditionalFormatting sqref="B417:N417">
    <cfRule type="cellIs" dxfId="4398" priority="995" operator="lessThan">
      <formula>0</formula>
    </cfRule>
  </conditionalFormatting>
  <conditionalFormatting sqref="N420">
    <cfRule type="cellIs" dxfId="4397" priority="994" operator="lessThan">
      <formula>0</formula>
    </cfRule>
  </conditionalFormatting>
  <conditionalFormatting sqref="N421">
    <cfRule type="cellIs" dxfId="4396" priority="993" operator="lessThan">
      <formula>0</formula>
    </cfRule>
  </conditionalFormatting>
  <conditionalFormatting sqref="N421">
    <cfRule type="cellIs" dxfId="4395" priority="992" operator="lessThan">
      <formula>0</formula>
    </cfRule>
  </conditionalFormatting>
  <conditionalFormatting sqref="C427:M427">
    <cfRule type="cellIs" dxfId="4394" priority="991" operator="lessThan">
      <formula>0</formula>
    </cfRule>
  </conditionalFormatting>
  <conditionalFormatting sqref="C427:M427">
    <cfRule type="cellIs" dxfId="4393" priority="990" operator="lessThan">
      <formula>0</formula>
    </cfRule>
  </conditionalFormatting>
  <conditionalFormatting sqref="H427">
    <cfRule type="cellIs" dxfId="4392" priority="989" operator="lessThan">
      <formula>0</formula>
    </cfRule>
  </conditionalFormatting>
  <conditionalFormatting sqref="B427">
    <cfRule type="cellIs" dxfId="4391" priority="988" operator="lessThan">
      <formula>0</formula>
    </cfRule>
  </conditionalFormatting>
  <conditionalFormatting sqref="B427">
    <cfRule type="cellIs" dxfId="4390" priority="987" operator="lessThan">
      <formula>0</formula>
    </cfRule>
  </conditionalFormatting>
  <conditionalFormatting sqref="B423:N423">
    <cfRule type="cellIs" dxfId="4389" priority="986" operator="lessThan">
      <formula>0</formula>
    </cfRule>
  </conditionalFormatting>
  <conditionalFormatting sqref="B423:N423">
    <cfRule type="cellIs" dxfId="4388" priority="985" operator="lessThan">
      <formula>0</formula>
    </cfRule>
  </conditionalFormatting>
  <conditionalFormatting sqref="B423:N423">
    <cfRule type="cellIs" dxfId="4387" priority="984" operator="lessThan">
      <formula>0</formula>
    </cfRule>
  </conditionalFormatting>
  <conditionalFormatting sqref="B423:N423">
    <cfRule type="cellIs" dxfId="4386" priority="983" operator="lessThan">
      <formula>0</formula>
    </cfRule>
  </conditionalFormatting>
  <conditionalFormatting sqref="B423:N423">
    <cfRule type="cellIs" dxfId="4385" priority="982" operator="lessThan">
      <formula>0</formula>
    </cfRule>
  </conditionalFormatting>
  <conditionalFormatting sqref="B423:N423">
    <cfRule type="cellIs" dxfId="4384" priority="981" operator="lessThan">
      <formula>0</formula>
    </cfRule>
  </conditionalFormatting>
  <conditionalFormatting sqref="B423:N423">
    <cfRule type="cellIs" dxfId="4383" priority="980" operator="lessThan">
      <formula>0</formula>
    </cfRule>
  </conditionalFormatting>
  <conditionalFormatting sqref="B423:N423">
    <cfRule type="cellIs" dxfId="4382" priority="979" operator="lessThan">
      <formula>0</formula>
    </cfRule>
  </conditionalFormatting>
  <conditionalFormatting sqref="N426">
    <cfRule type="cellIs" dxfId="4381" priority="978" operator="lessThan">
      <formula>0</formula>
    </cfRule>
  </conditionalFormatting>
  <conditionalFormatting sqref="C537:N537">
    <cfRule type="cellIs" dxfId="4380" priority="698" operator="lessThan">
      <formula>0</formula>
    </cfRule>
  </conditionalFormatting>
  <conditionalFormatting sqref="C568:N568">
    <cfRule type="cellIs" dxfId="4379" priority="695" operator="lessThan">
      <formula>0</formula>
    </cfRule>
  </conditionalFormatting>
  <conditionalFormatting sqref="I552:N552">
    <cfRule type="cellIs" dxfId="4378" priority="692" operator="lessThan">
      <formula>0</formula>
    </cfRule>
  </conditionalFormatting>
  <conditionalFormatting sqref="I560:N560">
    <cfRule type="cellIs" dxfId="4377" priority="689" operator="lessThan">
      <formula>0</formula>
    </cfRule>
  </conditionalFormatting>
  <conditionalFormatting sqref="B429:N429">
    <cfRule type="cellIs" dxfId="4376" priority="966" operator="lessThan">
      <formula>0</formula>
    </cfRule>
  </conditionalFormatting>
  <conditionalFormatting sqref="B429:N429">
    <cfRule type="cellIs" dxfId="4375" priority="965" operator="lessThan">
      <formula>0</formula>
    </cfRule>
  </conditionalFormatting>
  <conditionalFormatting sqref="B429:N429">
    <cfRule type="cellIs" dxfId="4374" priority="964" operator="lessThan">
      <formula>0</formula>
    </cfRule>
  </conditionalFormatting>
  <conditionalFormatting sqref="B429:N429">
    <cfRule type="cellIs" dxfId="4373" priority="963" operator="lessThan">
      <formula>0</formula>
    </cfRule>
  </conditionalFormatting>
  <conditionalFormatting sqref="N432">
    <cfRule type="cellIs" dxfId="4372" priority="962" operator="lessThan">
      <formula>0</formula>
    </cfRule>
  </conditionalFormatting>
  <conditionalFormatting sqref="C439:M439">
    <cfRule type="cellIs" dxfId="4371" priority="961" operator="lessThan">
      <formula>0</formula>
    </cfRule>
  </conditionalFormatting>
  <conditionalFormatting sqref="C439:M439">
    <cfRule type="cellIs" dxfId="4370" priority="960" operator="lessThan">
      <formula>0</formula>
    </cfRule>
  </conditionalFormatting>
  <conditionalFormatting sqref="H439">
    <cfRule type="cellIs" dxfId="4369" priority="959" operator="lessThan">
      <formula>0</formula>
    </cfRule>
  </conditionalFormatting>
  <conditionalFormatting sqref="B439">
    <cfRule type="cellIs" dxfId="4368" priority="958" operator="lessThan">
      <formula>0</formula>
    </cfRule>
  </conditionalFormatting>
  <conditionalFormatting sqref="B439">
    <cfRule type="cellIs" dxfId="4367" priority="957" operator="lessThan">
      <formula>0</formula>
    </cfRule>
  </conditionalFormatting>
  <conditionalFormatting sqref="B435:N435">
    <cfRule type="cellIs" dxfId="4366" priority="956" operator="lessThan">
      <formula>0</formula>
    </cfRule>
  </conditionalFormatting>
  <conditionalFormatting sqref="B435:N435">
    <cfRule type="cellIs" dxfId="4365" priority="955" operator="lessThan">
      <formula>0</formula>
    </cfRule>
  </conditionalFormatting>
  <conditionalFormatting sqref="C641:N645">
    <cfRule type="cellIs" dxfId="4364" priority="674" operator="lessThan">
      <formula>0</formula>
    </cfRule>
  </conditionalFormatting>
  <conditionalFormatting sqref="C597:N597">
    <cfRule type="cellIs" dxfId="4363" priority="673" operator="lessThan">
      <formula>0</formula>
    </cfRule>
  </conditionalFormatting>
  <conditionalFormatting sqref="C603:N603">
    <cfRule type="cellIs" dxfId="4362" priority="670" operator="lessThan">
      <formula>0</formula>
    </cfRule>
  </conditionalFormatting>
  <conditionalFormatting sqref="C603:N603">
    <cfRule type="cellIs" dxfId="4361" priority="669" operator="lessThan">
      <formula>0</formula>
    </cfRule>
  </conditionalFormatting>
  <conditionalFormatting sqref="C603:N603">
    <cfRule type="cellIs" dxfId="4360" priority="668" operator="lessThan">
      <formula>0</formula>
    </cfRule>
  </conditionalFormatting>
  <conditionalFormatting sqref="H445">
    <cfRule type="cellIs" dxfId="4359" priority="943" operator="lessThan">
      <formula>0</formula>
    </cfRule>
  </conditionalFormatting>
  <conditionalFormatting sqref="B445">
    <cfRule type="cellIs" dxfId="4358" priority="942" operator="lessThan">
      <formula>0</formula>
    </cfRule>
  </conditionalFormatting>
  <conditionalFormatting sqref="B445">
    <cfRule type="cellIs" dxfId="4357" priority="941" operator="lessThan">
      <formula>0</formula>
    </cfRule>
  </conditionalFormatting>
  <conditionalFormatting sqref="B441:N441">
    <cfRule type="cellIs" dxfId="4356" priority="940" operator="lessThan">
      <formula>0</formula>
    </cfRule>
  </conditionalFormatting>
  <conditionalFormatting sqref="B441:N441">
    <cfRule type="cellIs" dxfId="4355" priority="939" operator="lessThan">
      <formula>0</formula>
    </cfRule>
  </conditionalFormatting>
  <conditionalFormatting sqref="B441:N441">
    <cfRule type="cellIs" dxfId="4354" priority="938" operator="lessThan">
      <formula>0</formula>
    </cfRule>
  </conditionalFormatting>
  <conditionalFormatting sqref="B441:N441">
    <cfRule type="cellIs" dxfId="4353" priority="937" operator="lessThan">
      <formula>0</formula>
    </cfRule>
  </conditionalFormatting>
  <conditionalFormatting sqref="B441:N441">
    <cfRule type="cellIs" dxfId="4352" priority="936" operator="lessThan">
      <formula>0</formula>
    </cfRule>
  </conditionalFormatting>
  <conditionalFormatting sqref="B441:N441">
    <cfRule type="cellIs" dxfId="4351" priority="935" operator="lessThan">
      <formula>0</formula>
    </cfRule>
  </conditionalFormatting>
  <conditionalFormatting sqref="B441:N441">
    <cfRule type="cellIs" dxfId="4350" priority="934" operator="lessThan">
      <formula>0</formula>
    </cfRule>
  </conditionalFormatting>
  <conditionalFormatting sqref="B441:N441">
    <cfRule type="cellIs" dxfId="4349" priority="933" operator="lessThan">
      <formula>0</formula>
    </cfRule>
  </conditionalFormatting>
  <conditionalFormatting sqref="N444">
    <cfRule type="cellIs" dxfId="4348" priority="932" operator="lessThan">
      <formula>0</formula>
    </cfRule>
  </conditionalFormatting>
  <conditionalFormatting sqref="N445">
    <cfRule type="cellIs" dxfId="4347" priority="931" operator="lessThan">
      <formula>0</formula>
    </cfRule>
  </conditionalFormatting>
  <conditionalFormatting sqref="N445">
    <cfRule type="cellIs" dxfId="4346" priority="930" operator="lessThan">
      <formula>0</formula>
    </cfRule>
  </conditionalFormatting>
  <conditionalFormatting sqref="C452:M452">
    <cfRule type="cellIs" dxfId="4345" priority="929" operator="lessThan">
      <formula>0</formula>
    </cfRule>
  </conditionalFormatting>
  <conditionalFormatting sqref="C452:M452">
    <cfRule type="cellIs" dxfId="4344" priority="928" operator="lessThan">
      <formula>0</formula>
    </cfRule>
  </conditionalFormatting>
  <conditionalFormatting sqref="H452">
    <cfRule type="cellIs" dxfId="4343" priority="927" operator="lessThan">
      <formula>0</formula>
    </cfRule>
  </conditionalFormatting>
  <conditionalFormatting sqref="B452">
    <cfRule type="cellIs" dxfId="4342" priority="926" operator="lessThan">
      <formula>0</formula>
    </cfRule>
  </conditionalFormatting>
  <conditionalFormatting sqref="B452">
    <cfRule type="cellIs" dxfId="4341" priority="925" operator="lessThan">
      <formula>0</formula>
    </cfRule>
  </conditionalFormatting>
  <conditionalFormatting sqref="B448:N448">
    <cfRule type="cellIs" dxfId="4340" priority="924" operator="lessThan">
      <formula>0</formula>
    </cfRule>
  </conditionalFormatting>
  <conditionalFormatting sqref="B448:N448">
    <cfRule type="cellIs" dxfId="4339" priority="923" operator="lessThan">
      <formula>0</formula>
    </cfRule>
  </conditionalFormatting>
  <conditionalFormatting sqref="B448:N448">
    <cfRule type="cellIs" dxfId="4338" priority="922" operator="lessThan">
      <formula>0</formula>
    </cfRule>
  </conditionalFormatting>
  <conditionalFormatting sqref="B448:N448">
    <cfRule type="cellIs" dxfId="4337" priority="921" operator="lessThan">
      <formula>0</formula>
    </cfRule>
  </conditionalFormatting>
  <conditionalFormatting sqref="B448:N448">
    <cfRule type="cellIs" dxfId="4336" priority="920" operator="lessThan">
      <formula>0</formula>
    </cfRule>
  </conditionalFormatting>
  <conditionalFormatting sqref="B448:N448">
    <cfRule type="cellIs" dxfId="4335" priority="919" operator="lessThan">
      <formula>0</formula>
    </cfRule>
  </conditionalFormatting>
  <conditionalFormatting sqref="B448:N448">
    <cfRule type="cellIs" dxfId="4334" priority="918" operator="lessThan">
      <formula>0</formula>
    </cfRule>
  </conditionalFormatting>
  <conditionalFormatting sqref="B448:N448">
    <cfRule type="cellIs" dxfId="4333" priority="917" operator="lessThan">
      <formula>0</formula>
    </cfRule>
  </conditionalFormatting>
  <conditionalFormatting sqref="N451">
    <cfRule type="cellIs" dxfId="4332" priority="916" operator="lessThan">
      <formula>0</formula>
    </cfRule>
  </conditionalFormatting>
  <conditionalFormatting sqref="N452">
    <cfRule type="cellIs" dxfId="4331" priority="915" operator="lessThan">
      <formula>0</formula>
    </cfRule>
  </conditionalFormatting>
  <conditionalFormatting sqref="N452">
    <cfRule type="cellIs" dxfId="4330" priority="914" operator="lessThan">
      <formula>0</formula>
    </cfRule>
  </conditionalFormatting>
  <conditionalFormatting sqref="C458:M458">
    <cfRule type="cellIs" dxfId="4329" priority="913" operator="lessThan">
      <formula>0</formula>
    </cfRule>
  </conditionalFormatting>
  <conditionalFormatting sqref="C458:M458">
    <cfRule type="cellIs" dxfId="4328" priority="912" operator="lessThan">
      <formula>0</formula>
    </cfRule>
  </conditionalFormatting>
  <conditionalFormatting sqref="H458">
    <cfRule type="cellIs" dxfId="4327" priority="911" operator="lessThan">
      <formula>0</formula>
    </cfRule>
  </conditionalFormatting>
  <conditionalFormatting sqref="B458">
    <cfRule type="cellIs" dxfId="4326" priority="910" operator="lessThan">
      <formula>0</formula>
    </cfRule>
  </conditionalFormatting>
  <conditionalFormatting sqref="B458">
    <cfRule type="cellIs" dxfId="4325" priority="909" operator="lessThan">
      <formula>0</formula>
    </cfRule>
  </conditionalFormatting>
  <conditionalFormatting sqref="R505">
    <cfRule type="cellIs" dxfId="4324" priority="631" operator="lessThan">
      <formula>0</formula>
    </cfRule>
  </conditionalFormatting>
  <conditionalFormatting sqref="Q505">
    <cfRule type="cellIs" dxfId="4323" priority="630" operator="lessThan">
      <formula>0</formula>
    </cfRule>
  </conditionalFormatting>
  <conditionalFormatting sqref="R513">
    <cfRule type="cellIs" dxfId="4322" priority="628" operator="lessThan">
      <formula>0</formula>
    </cfRule>
  </conditionalFormatting>
  <conditionalFormatting sqref="Q513">
    <cfRule type="cellIs" dxfId="4321" priority="627" operator="lessThan">
      <formula>0</formula>
    </cfRule>
  </conditionalFormatting>
  <conditionalFormatting sqref="R522">
    <cfRule type="cellIs" dxfId="4320" priority="625" operator="lessThan">
      <formula>0</formula>
    </cfRule>
  </conditionalFormatting>
  <conditionalFormatting sqref="Q522">
    <cfRule type="cellIs" dxfId="4319" priority="624" operator="lessThan">
      <formula>0</formula>
    </cfRule>
  </conditionalFormatting>
  <conditionalFormatting sqref="R530">
    <cfRule type="cellIs" dxfId="4318" priority="622" operator="lessThan">
      <formula>0</formula>
    </cfRule>
  </conditionalFormatting>
  <conditionalFormatting sqref="C461:C464">
    <cfRule type="expression" dxfId="4317" priority="896">
      <formula>C461/B461&gt;1</formula>
    </cfRule>
    <cfRule type="expression" dxfId="4316" priority="897">
      <formula>C461/B461&lt;1</formula>
    </cfRule>
  </conditionalFormatting>
  <conditionalFormatting sqref="R538">
    <cfRule type="cellIs" dxfId="4315" priority="619" operator="lessThan">
      <formula>0</formula>
    </cfRule>
  </conditionalFormatting>
  <conditionalFormatting sqref="D461:N464">
    <cfRule type="expression" dxfId="4314" priority="893">
      <formula>D461/C461&gt;1</formula>
    </cfRule>
    <cfRule type="expression" dxfId="4313" priority="894">
      <formula>D461/C461&lt;1</formula>
    </cfRule>
  </conditionalFormatting>
  <conditionalFormatting sqref="R553">
    <cfRule type="cellIs" dxfId="4312" priority="616" operator="lessThan">
      <formula>0</formula>
    </cfRule>
  </conditionalFormatting>
  <conditionalFormatting sqref="B461:B464 B552:N552 B560:N560 B575:N575 B589:N589">
    <cfRule type="expression" dxfId="4311" priority="890">
      <formula>B461/#REF!&gt;1</formula>
    </cfRule>
    <cfRule type="expression" dxfId="4310" priority="891">
      <formula>B461/#REF!&lt;1</formula>
    </cfRule>
  </conditionalFormatting>
  <conditionalFormatting sqref="R561">
    <cfRule type="cellIs" dxfId="4309" priority="613" operator="lessThan">
      <formula>0</formula>
    </cfRule>
  </conditionalFormatting>
  <conditionalFormatting sqref="B512">
    <cfRule type="expression" dxfId="4308" priority="887">
      <formula>B512/#REF!&gt;1</formula>
    </cfRule>
    <cfRule type="expression" dxfId="4307" priority="888">
      <formula>B512/#REF!&lt;1</formula>
    </cfRule>
  </conditionalFormatting>
  <conditionalFormatting sqref="R590">
    <cfRule type="cellIs" dxfId="4306" priority="610" operator="lessThan">
      <formula>0</formula>
    </cfRule>
  </conditionalFormatting>
  <conditionalFormatting sqref="C512">
    <cfRule type="expression" dxfId="4305" priority="884">
      <formula>C512/B512&gt;1</formula>
    </cfRule>
    <cfRule type="expression" dxfId="4304" priority="885">
      <formula>C512/B512&lt;1</formula>
    </cfRule>
  </conditionalFormatting>
  <conditionalFormatting sqref="D512">
    <cfRule type="cellIs" dxfId="4303" priority="883" operator="lessThan">
      <formula>0</formula>
    </cfRule>
  </conditionalFormatting>
  <conditionalFormatting sqref="D512">
    <cfRule type="expression" dxfId="4302" priority="881">
      <formula>D512/C512&gt;1</formula>
    </cfRule>
    <cfRule type="expression" dxfId="4301" priority="882">
      <formula>D512/C512&lt;1</formula>
    </cfRule>
  </conditionalFormatting>
  <conditionalFormatting sqref="E512">
    <cfRule type="cellIs" dxfId="4300" priority="880" operator="lessThan">
      <formula>0</formula>
    </cfRule>
  </conditionalFormatting>
  <conditionalFormatting sqref="E512">
    <cfRule type="expression" dxfId="4299" priority="878">
      <formula>E512/D512&gt;1</formula>
    </cfRule>
    <cfRule type="expression" dxfId="4298" priority="879">
      <formula>E512/D512&lt;1</formula>
    </cfRule>
  </conditionalFormatting>
  <conditionalFormatting sqref="F512">
    <cfRule type="cellIs" dxfId="4297" priority="877" operator="lessThan">
      <formula>0</formula>
    </cfRule>
  </conditionalFormatting>
  <conditionalFormatting sqref="F512">
    <cfRule type="expression" dxfId="4296" priority="875">
      <formula>F512/E512&gt;1</formula>
    </cfRule>
    <cfRule type="expression" dxfId="4295" priority="876">
      <formula>F512/E512&lt;1</formula>
    </cfRule>
  </conditionalFormatting>
  <conditionalFormatting sqref="G512">
    <cfRule type="cellIs" dxfId="4294" priority="874" operator="lessThan">
      <formula>0</formula>
    </cfRule>
  </conditionalFormatting>
  <conditionalFormatting sqref="G512">
    <cfRule type="expression" dxfId="4293" priority="872">
      <formula>G512/F512&gt;1</formula>
    </cfRule>
    <cfRule type="expression" dxfId="4292" priority="873">
      <formula>G512/F512&lt;1</formula>
    </cfRule>
  </conditionalFormatting>
  <conditionalFormatting sqref="H512">
    <cfRule type="cellIs" dxfId="4291" priority="871" operator="lessThan">
      <formula>0</formula>
    </cfRule>
  </conditionalFormatting>
  <conditionalFormatting sqref="H512">
    <cfRule type="expression" dxfId="4290" priority="869">
      <formula>H512/G512&gt;1</formula>
    </cfRule>
    <cfRule type="expression" dxfId="4289" priority="870">
      <formula>H512/G512&lt;1</formula>
    </cfRule>
  </conditionalFormatting>
  <conditionalFormatting sqref="I512:N512">
    <cfRule type="cellIs" dxfId="4288" priority="868" operator="lessThan">
      <formula>0</formula>
    </cfRule>
  </conditionalFormatting>
  <conditionalFormatting sqref="I512:N512">
    <cfRule type="expression" dxfId="4287" priority="866">
      <formula>I512/H512&gt;1</formula>
    </cfRule>
    <cfRule type="expression" dxfId="4286" priority="867">
      <formula>I512/H512&lt;1</formula>
    </cfRule>
  </conditionalFormatting>
  <conditionalFormatting sqref="B552">
    <cfRule type="cellIs" dxfId="4285" priority="865" operator="lessThan">
      <formula>0</formula>
    </cfRule>
  </conditionalFormatting>
  <conditionalFormatting sqref="B552">
    <cfRule type="expression" dxfId="4284" priority="863">
      <formula>B552/#REF!&gt;1</formula>
    </cfRule>
    <cfRule type="expression" dxfId="4283" priority="864">
      <formula>B552/#REF!&lt;1</formula>
    </cfRule>
  </conditionalFormatting>
  <conditionalFormatting sqref="C552">
    <cfRule type="cellIs" dxfId="4282" priority="862" operator="lessThan">
      <formula>0</formula>
    </cfRule>
  </conditionalFormatting>
  <conditionalFormatting sqref="C552">
    <cfRule type="expression" dxfId="4281" priority="860">
      <formula>C552/B552&gt;1</formula>
    </cfRule>
    <cfRule type="expression" dxfId="4280" priority="861">
      <formula>C552/B552&lt;1</formula>
    </cfRule>
  </conditionalFormatting>
  <conditionalFormatting sqref="D552">
    <cfRule type="cellIs" dxfId="4279" priority="859" operator="lessThan">
      <formula>0</formula>
    </cfRule>
  </conditionalFormatting>
  <conditionalFormatting sqref="D552">
    <cfRule type="expression" dxfId="4278" priority="857">
      <formula>D552/C552&gt;1</formula>
    </cfRule>
    <cfRule type="expression" dxfId="4277" priority="858">
      <formula>D552/C552&lt;1</formula>
    </cfRule>
  </conditionalFormatting>
  <conditionalFormatting sqref="E552">
    <cfRule type="cellIs" dxfId="4276" priority="856" operator="lessThan">
      <formula>0</formula>
    </cfRule>
  </conditionalFormatting>
  <conditionalFormatting sqref="E552">
    <cfRule type="expression" dxfId="4275" priority="854">
      <formula>E552/D552&gt;1</formula>
    </cfRule>
    <cfRule type="expression" dxfId="4274" priority="855">
      <formula>E552/D552&lt;1</formula>
    </cfRule>
  </conditionalFormatting>
  <conditionalFormatting sqref="F552">
    <cfRule type="cellIs" dxfId="4273" priority="853" operator="lessThan">
      <formula>0</formula>
    </cfRule>
  </conditionalFormatting>
  <conditionalFormatting sqref="F552">
    <cfRule type="expression" dxfId="4272" priority="851">
      <formula>F552/E552&gt;1</formula>
    </cfRule>
    <cfRule type="expression" dxfId="4271" priority="852">
      <formula>F552/E552&lt;1</formula>
    </cfRule>
  </conditionalFormatting>
  <conditionalFormatting sqref="G552">
    <cfRule type="cellIs" dxfId="4270" priority="850" operator="lessThan">
      <formula>0</formula>
    </cfRule>
  </conditionalFormatting>
  <conditionalFormatting sqref="G552">
    <cfRule type="expression" dxfId="4269" priority="848">
      <formula>G552/F552&gt;1</formula>
    </cfRule>
    <cfRule type="expression" dxfId="4268" priority="849">
      <formula>G552/F552&lt;1</formula>
    </cfRule>
  </conditionalFormatting>
  <conditionalFormatting sqref="H552">
    <cfRule type="cellIs" dxfId="4267" priority="847" operator="lessThan">
      <formula>0</formula>
    </cfRule>
  </conditionalFormatting>
  <conditionalFormatting sqref="H552">
    <cfRule type="expression" dxfId="4266" priority="845">
      <formula>H552/G552&gt;1</formula>
    </cfRule>
    <cfRule type="expression" dxfId="4265" priority="846">
      <formula>H552/G552&lt;1</formula>
    </cfRule>
  </conditionalFormatting>
  <conditionalFormatting sqref="B560">
    <cfRule type="cellIs" dxfId="4264" priority="844" operator="lessThan">
      <formula>0</formula>
    </cfRule>
  </conditionalFormatting>
  <conditionalFormatting sqref="B560">
    <cfRule type="expression" dxfId="4263" priority="842">
      <formula>B560/#REF!&gt;1</formula>
    </cfRule>
    <cfRule type="expression" dxfId="4262" priority="843">
      <formula>B560/#REF!&lt;1</formula>
    </cfRule>
  </conditionalFormatting>
  <conditionalFormatting sqref="C560">
    <cfRule type="cellIs" dxfId="4261" priority="841" operator="lessThan">
      <formula>0</formula>
    </cfRule>
  </conditionalFormatting>
  <conditionalFormatting sqref="C560">
    <cfRule type="expression" dxfId="4260" priority="839">
      <formula>C560/B560&gt;1</formula>
    </cfRule>
    <cfRule type="expression" dxfId="4259" priority="840">
      <formula>C560/B560&lt;1</formula>
    </cfRule>
  </conditionalFormatting>
  <conditionalFormatting sqref="D560">
    <cfRule type="cellIs" dxfId="4258" priority="838" operator="lessThan">
      <formula>0</formula>
    </cfRule>
  </conditionalFormatting>
  <conditionalFormatting sqref="D560">
    <cfRule type="expression" dxfId="4257" priority="836">
      <formula>D560/C560&gt;1</formula>
    </cfRule>
    <cfRule type="expression" dxfId="4256" priority="837">
      <formula>D560/C560&lt;1</formula>
    </cfRule>
  </conditionalFormatting>
  <conditionalFormatting sqref="E560">
    <cfRule type="cellIs" dxfId="4255" priority="835" operator="lessThan">
      <formula>0</formula>
    </cfRule>
  </conditionalFormatting>
  <conditionalFormatting sqref="E560">
    <cfRule type="expression" dxfId="4254" priority="833">
      <formula>E560/D560&gt;1</formula>
    </cfRule>
    <cfRule type="expression" dxfId="4253" priority="834">
      <formula>E560/D560&lt;1</formula>
    </cfRule>
  </conditionalFormatting>
  <conditionalFormatting sqref="F560">
    <cfRule type="cellIs" dxfId="4252" priority="832" operator="lessThan">
      <formula>0</formula>
    </cfRule>
  </conditionalFormatting>
  <conditionalFormatting sqref="F560">
    <cfRule type="expression" dxfId="4251" priority="830">
      <formula>F560/E560&gt;1</formula>
    </cfRule>
    <cfRule type="expression" dxfId="4250" priority="831">
      <formula>F560/E560&lt;1</formula>
    </cfRule>
  </conditionalFormatting>
  <conditionalFormatting sqref="G560">
    <cfRule type="cellIs" dxfId="4249" priority="829" operator="lessThan">
      <formula>0</formula>
    </cfRule>
  </conditionalFormatting>
  <conditionalFormatting sqref="G560">
    <cfRule type="expression" dxfId="4248" priority="827">
      <formula>G560/F560&gt;1</formula>
    </cfRule>
    <cfRule type="expression" dxfId="4247" priority="828">
      <formula>G560/F560&lt;1</formula>
    </cfRule>
  </conditionalFormatting>
  <conditionalFormatting sqref="H560">
    <cfRule type="cellIs" dxfId="4246" priority="826" operator="lessThan">
      <formula>0</formula>
    </cfRule>
  </conditionalFormatting>
  <conditionalFormatting sqref="H560">
    <cfRule type="expression" dxfId="4245" priority="824">
      <formula>H560/G560&gt;1</formula>
    </cfRule>
    <cfRule type="expression" dxfId="4244" priority="825">
      <formula>H560/G560&lt;1</formula>
    </cfRule>
  </conditionalFormatting>
  <conditionalFormatting sqref="O616:O619">
    <cfRule type="cellIs" dxfId="4243" priority="572" operator="lessThan">
      <formula>0</formula>
    </cfRule>
  </conditionalFormatting>
  <conditionalFormatting sqref="B589">
    <cfRule type="expression" dxfId="4242" priority="821">
      <formula>B589/#REF!&gt;1</formula>
    </cfRule>
    <cfRule type="expression" dxfId="4241" priority="822">
      <formula>B589/#REF!&lt;1</formula>
    </cfRule>
  </conditionalFormatting>
  <conditionalFormatting sqref="C589">
    <cfRule type="cellIs" dxfId="4240" priority="820" operator="lessThan">
      <formula>0</formula>
    </cfRule>
  </conditionalFormatting>
  <conditionalFormatting sqref="C589">
    <cfRule type="expression" dxfId="4239" priority="818">
      <formula>C589/B589&gt;1</formula>
    </cfRule>
    <cfRule type="expression" dxfId="4238" priority="819">
      <formula>C589/B589&lt;1</formula>
    </cfRule>
  </conditionalFormatting>
  <conditionalFormatting sqref="O605:O607">
    <cfRule type="cellIs" dxfId="4237" priority="566" operator="lessThan">
      <formula>0</formula>
    </cfRule>
  </conditionalFormatting>
  <conditionalFormatting sqref="D589">
    <cfRule type="expression" dxfId="4236" priority="815">
      <formula>D589/C589&gt;1</formula>
    </cfRule>
    <cfRule type="expression" dxfId="4235" priority="816">
      <formula>D589/C589&lt;1</formula>
    </cfRule>
  </conditionalFormatting>
  <conditionalFormatting sqref="E589">
    <cfRule type="cellIs" dxfId="4234" priority="814" operator="lessThan">
      <formula>0</formula>
    </cfRule>
  </conditionalFormatting>
  <conditionalFormatting sqref="E589">
    <cfRule type="expression" dxfId="4233" priority="812">
      <formula>E589/D589&gt;1</formula>
    </cfRule>
    <cfRule type="expression" dxfId="4232" priority="813">
      <formula>E589/D589&lt;1</formula>
    </cfRule>
  </conditionalFormatting>
  <conditionalFormatting sqref="F589">
    <cfRule type="cellIs" dxfId="4231" priority="811" operator="lessThan">
      <formula>0</formula>
    </cfRule>
  </conditionalFormatting>
  <conditionalFormatting sqref="F589">
    <cfRule type="expression" dxfId="4230" priority="809">
      <formula>F589/E589&gt;1</formula>
    </cfRule>
    <cfRule type="expression" dxfId="4229" priority="810">
      <formula>F589/E589&lt;1</formula>
    </cfRule>
  </conditionalFormatting>
  <conditionalFormatting sqref="O377">
    <cfRule type="cellIs" dxfId="4228" priority="557" operator="lessThan">
      <formula>0</formula>
    </cfRule>
  </conditionalFormatting>
  <conditionalFormatting sqref="G589">
    <cfRule type="expression" dxfId="4227" priority="806">
      <formula>G589/F589&gt;1</formula>
    </cfRule>
    <cfRule type="expression" dxfId="4226" priority="807">
      <formula>G589/F589&lt;1</formula>
    </cfRule>
  </conditionalFormatting>
  <conditionalFormatting sqref="O366">
    <cfRule type="cellIs" dxfId="4225" priority="554" operator="lessThan">
      <formula>0</formula>
    </cfRule>
  </conditionalFormatting>
  <conditionalFormatting sqref="H589">
    <cfRule type="expression" dxfId="4224" priority="803">
      <formula>H589/G589&gt;1</formula>
    </cfRule>
    <cfRule type="expression" dxfId="4223" priority="804">
      <formula>H589/G589&lt;1</formula>
    </cfRule>
  </conditionalFormatting>
  <conditionalFormatting sqref="N596">
    <cfRule type="cellIs" dxfId="4222" priority="802" operator="lessThan">
      <formula>0</formula>
    </cfRule>
  </conditionalFormatting>
  <conditionalFormatting sqref="O387">
    <cfRule type="cellIs" dxfId="4221" priority="549" operator="lessThan">
      <formula>0</formula>
    </cfRule>
  </conditionalFormatting>
  <conditionalFormatting sqref="O387">
    <cfRule type="cellIs" dxfId="4220" priority="550" operator="lessThan">
      <formula>0</formula>
    </cfRule>
  </conditionalFormatting>
  <conditionalFormatting sqref="O387">
    <cfRule type="cellIs" dxfId="4219" priority="547" operator="lessThan">
      <formula>0</formula>
    </cfRule>
  </conditionalFormatting>
  <conditionalFormatting sqref="O387">
    <cfRule type="cellIs" dxfId="4218" priority="548" operator="lessThan">
      <formula>0</formula>
    </cfRule>
  </conditionalFormatting>
  <conditionalFormatting sqref="N600">
    <cfRule type="cellIs" dxfId="4217" priority="801" operator="lessThan">
      <formula>0</formula>
    </cfRule>
  </conditionalFormatting>
  <conditionalFormatting sqref="N600">
    <cfRule type="cellIs" dxfId="4216" priority="800" operator="lessThan">
      <formula>0</formula>
    </cfRule>
  </conditionalFormatting>
  <conditionalFormatting sqref="Q363">
    <cfRule type="cellIs" dxfId="4215" priority="799" operator="lessThan">
      <formula>0</formula>
    </cfRule>
  </conditionalFormatting>
  <conditionalFormatting sqref="Q364:Q365">
    <cfRule type="cellIs" dxfId="4214" priority="798" operator="lessThan">
      <formula>0</formula>
    </cfRule>
  </conditionalFormatting>
  <conditionalFormatting sqref="Q461:Q464">
    <cfRule type="cellIs" dxfId="4213" priority="797" operator="lessThan">
      <formula>0</formula>
    </cfRule>
  </conditionalFormatting>
  <conditionalFormatting sqref="Q361">
    <cfRule type="cellIs" dxfId="4212" priority="796" operator="lessThan">
      <formula>0</formula>
    </cfRule>
  </conditionalFormatting>
  <conditionalFormatting sqref="Q366:Q367">
    <cfRule type="cellIs" dxfId="4211" priority="795" operator="lessThan">
      <formula>0</formula>
    </cfRule>
  </conditionalFormatting>
  <conditionalFormatting sqref="Q369:Q373">
    <cfRule type="cellIs" dxfId="4210" priority="794" operator="lessThan">
      <formula>0</formula>
    </cfRule>
  </conditionalFormatting>
  <conditionalFormatting sqref="Q378:Q379">
    <cfRule type="cellIs" dxfId="4209" priority="793" operator="lessThan">
      <formula>0</formula>
    </cfRule>
  </conditionalFormatting>
  <conditionalFormatting sqref="Q384:Q385">
    <cfRule type="cellIs" dxfId="4208" priority="792" operator="lessThan">
      <formula>0</formula>
    </cfRule>
  </conditionalFormatting>
  <conditionalFormatting sqref="Q390:Q391">
    <cfRule type="cellIs" dxfId="4207" priority="791" operator="lessThan">
      <formula>0</formula>
    </cfRule>
  </conditionalFormatting>
  <conditionalFormatting sqref="Q396:Q397">
    <cfRule type="cellIs" dxfId="4206" priority="790" operator="lessThan">
      <formula>0</formula>
    </cfRule>
  </conditionalFormatting>
  <conditionalFormatting sqref="Q402">
    <cfRule type="cellIs" dxfId="4205" priority="789" operator="lessThan">
      <formula>0</formula>
    </cfRule>
  </conditionalFormatting>
  <conditionalFormatting sqref="Q408:Q409">
    <cfRule type="cellIs" dxfId="4204" priority="788" operator="lessThan">
      <formula>0</formula>
    </cfRule>
  </conditionalFormatting>
  <conditionalFormatting sqref="Q414:Q415">
    <cfRule type="cellIs" dxfId="4203" priority="787" operator="lessThan">
      <formula>0</formula>
    </cfRule>
  </conditionalFormatting>
  <conditionalFormatting sqref="Q420:Q421">
    <cfRule type="cellIs" dxfId="4202" priority="786" operator="lessThan">
      <formula>0</formula>
    </cfRule>
  </conditionalFormatting>
  <conditionalFormatting sqref="Q426:Q427">
    <cfRule type="cellIs" dxfId="4201" priority="785" operator="lessThan">
      <formula>0</formula>
    </cfRule>
  </conditionalFormatting>
  <conditionalFormatting sqref="Q432:Q433">
    <cfRule type="cellIs" dxfId="4200" priority="784" operator="lessThan">
      <formula>0</formula>
    </cfRule>
  </conditionalFormatting>
  <conditionalFormatting sqref="Q438:Q439">
    <cfRule type="cellIs" dxfId="4199" priority="783" operator="lessThan">
      <formula>0</formula>
    </cfRule>
  </conditionalFormatting>
  <conditionalFormatting sqref="Q444:Q445">
    <cfRule type="cellIs" dxfId="4198" priority="782" operator="lessThan">
      <formula>0</formula>
    </cfRule>
  </conditionalFormatting>
  <conditionalFormatting sqref="Q451:Q452">
    <cfRule type="cellIs" dxfId="4197" priority="781" operator="lessThan">
      <formula>0</formula>
    </cfRule>
  </conditionalFormatting>
  <conditionalFormatting sqref="Q457:Q458">
    <cfRule type="cellIs" dxfId="4196" priority="780" operator="lessThan">
      <formula>0</formula>
    </cfRule>
  </conditionalFormatting>
  <conditionalFormatting sqref="Q465">
    <cfRule type="cellIs" dxfId="4195" priority="779" operator="lessThan">
      <formula>0</formula>
    </cfRule>
  </conditionalFormatting>
  <conditionalFormatting sqref="Q472">
    <cfRule type="cellIs" dxfId="4194" priority="778" operator="lessThan">
      <formula>0</formula>
    </cfRule>
  </conditionalFormatting>
  <conditionalFormatting sqref="Q503:Q504">
    <cfRule type="cellIs" dxfId="4193" priority="777" operator="lessThan">
      <formula>0</formula>
    </cfRule>
  </conditionalFormatting>
  <conditionalFormatting sqref="Q511:Q512">
    <cfRule type="cellIs" dxfId="4192" priority="776" operator="lessThan">
      <formula>0</formula>
    </cfRule>
  </conditionalFormatting>
  <conditionalFormatting sqref="Q520:Q521">
    <cfRule type="cellIs" dxfId="4191" priority="775" operator="lessThan">
      <formula>0</formula>
    </cfRule>
  </conditionalFormatting>
  <conditionalFormatting sqref="Q528:Q529">
    <cfRule type="cellIs" dxfId="4190" priority="774" operator="lessThan">
      <formula>0</formula>
    </cfRule>
  </conditionalFormatting>
  <conditionalFormatting sqref="Q544:Q545">
    <cfRule type="cellIs" dxfId="4189" priority="773" operator="lessThan">
      <formula>0</formula>
    </cfRule>
  </conditionalFormatting>
  <conditionalFormatting sqref="Q536:Q537">
    <cfRule type="cellIs" dxfId="4188" priority="772" operator="lessThan">
      <formula>0</formula>
    </cfRule>
  </conditionalFormatting>
  <conditionalFormatting sqref="Q551:Q552">
    <cfRule type="cellIs" dxfId="4187" priority="771" operator="lessThan">
      <formula>0</formula>
    </cfRule>
  </conditionalFormatting>
  <conditionalFormatting sqref="Q559:Q560">
    <cfRule type="cellIs" dxfId="4186" priority="770" operator="lessThan">
      <formula>0</formula>
    </cfRule>
  </conditionalFormatting>
  <conditionalFormatting sqref="Q567:Q568">
    <cfRule type="cellIs" dxfId="4185" priority="769" operator="lessThan">
      <formula>0</formula>
    </cfRule>
  </conditionalFormatting>
  <conditionalFormatting sqref="Q574:Q575">
    <cfRule type="cellIs" dxfId="4184" priority="768" operator="lessThan">
      <formula>0</formula>
    </cfRule>
  </conditionalFormatting>
  <conditionalFormatting sqref="Q581:Q582">
    <cfRule type="cellIs" dxfId="4183" priority="767" operator="lessThan">
      <formula>0</formula>
    </cfRule>
  </conditionalFormatting>
  <conditionalFormatting sqref="Q588:Q589">
    <cfRule type="cellIs" dxfId="4182" priority="766" operator="lessThan">
      <formula>0</formula>
    </cfRule>
  </conditionalFormatting>
  <conditionalFormatting sqref="Q596:Q597">
    <cfRule type="cellIs" dxfId="4181" priority="765" operator="lessThan">
      <formula>0</formula>
    </cfRule>
  </conditionalFormatting>
  <conditionalFormatting sqref="Q603">
    <cfRule type="cellIs" dxfId="4180" priority="764" operator="lessThan">
      <formula>0</formula>
    </cfRule>
  </conditionalFormatting>
  <conditionalFormatting sqref="Q608">
    <cfRule type="cellIs" dxfId="4179" priority="763" operator="lessThan">
      <formula>0</formula>
    </cfRule>
  </conditionalFormatting>
  <conditionalFormatting sqref="O405">
    <cfRule type="cellIs" dxfId="4178" priority="507" operator="lessThan">
      <formula>0</formula>
    </cfRule>
  </conditionalFormatting>
  <conditionalFormatting sqref="Q632:Q634">
    <cfRule type="cellIs" dxfId="4177" priority="762" operator="lessThan">
      <formula>0</formula>
    </cfRule>
  </conditionalFormatting>
  <conditionalFormatting sqref="I710:N710 Q708:R711">
    <cfRule type="cellIs" dxfId="4176" priority="756" operator="lessThan">
      <formula>0</formula>
    </cfRule>
  </conditionalFormatting>
  <conditionalFormatting sqref="Q636:Q637 Q641:Q645">
    <cfRule type="cellIs" dxfId="4175" priority="761" operator="lessThan">
      <formula>0</formula>
    </cfRule>
  </conditionalFormatting>
  <conditionalFormatting sqref="Q648">
    <cfRule type="cellIs" dxfId="4174" priority="760" operator="lessThan">
      <formula>0</formula>
    </cfRule>
  </conditionalFormatting>
  <conditionalFormatting sqref="Q649">
    <cfRule type="cellIs" dxfId="4173" priority="759" operator="lessThan">
      <formula>0</formula>
    </cfRule>
  </conditionalFormatting>
  <conditionalFormatting sqref="Q651">
    <cfRule type="cellIs" dxfId="4172" priority="758" operator="lessThan">
      <formula>0</formula>
    </cfRule>
  </conditionalFormatting>
  <conditionalFormatting sqref="Q652">
    <cfRule type="cellIs" dxfId="4171" priority="757" operator="lessThan">
      <formula>0</formula>
    </cfRule>
  </conditionalFormatting>
  <conditionalFormatting sqref="D654:N654 D651:N651 D648:N649 D632:N634">
    <cfRule type="expression" dxfId="4170" priority="729">
      <formula>D632/C632&gt;1</formula>
    </cfRule>
    <cfRule type="expression" dxfId="4169" priority="730">
      <formula>D632/C632&lt;1</formula>
    </cfRule>
  </conditionalFormatting>
  <conditionalFormatting sqref="C507:C510">
    <cfRule type="cellIs" dxfId="4168" priority="755" operator="lessThan">
      <formula>0</formula>
    </cfRule>
  </conditionalFormatting>
  <conditionalFormatting sqref="C507:C510">
    <cfRule type="expression" dxfId="4167" priority="753">
      <formula>C507/B507&gt;1</formula>
    </cfRule>
    <cfRule type="expression" dxfId="4166" priority="754">
      <formula>C507/B507&lt;1</formula>
    </cfRule>
  </conditionalFormatting>
  <conditionalFormatting sqref="D507:N510">
    <cfRule type="cellIs" dxfId="4165" priority="752" operator="lessThan">
      <formula>0</formula>
    </cfRule>
  </conditionalFormatting>
  <conditionalFormatting sqref="D507:N510">
    <cfRule type="expression" dxfId="4164" priority="750">
      <formula>D507/C507&gt;1</formula>
    </cfRule>
    <cfRule type="expression" dxfId="4163" priority="751">
      <formula>D507/C507&lt;1</formula>
    </cfRule>
  </conditionalFormatting>
  <conditionalFormatting sqref="B507:B510">
    <cfRule type="cellIs" dxfId="4162" priority="749" operator="lessThan">
      <formula>0</formula>
    </cfRule>
  </conditionalFormatting>
  <conditionalFormatting sqref="B507:B510">
    <cfRule type="expression" dxfId="4161" priority="747">
      <formula>B507/#REF!&gt;1</formula>
    </cfRule>
    <cfRule type="expression" dxfId="4160" priority="748">
      <formula>B507/#REF!&lt;1</formula>
    </cfRule>
  </conditionalFormatting>
  <conditionalFormatting sqref="J588:N588 J574:N574 J559:N559 J551:N551">
    <cfRule type="cellIs" dxfId="4159" priority="746" operator="lessThan">
      <formula>0</formula>
    </cfRule>
  </conditionalFormatting>
  <conditionalFormatting sqref="C588:I588 C584:C587 C574:I574 C570:C573 C559:I559 C555:C558 C551:I551 C547:C550">
    <cfRule type="cellIs" dxfId="4158" priority="745" operator="lessThan">
      <formula>0</formula>
    </cfRule>
  </conditionalFormatting>
  <conditionalFormatting sqref="C588:M588 C574:M574 C559:M559 C551:M551">
    <cfRule type="cellIs" dxfId="4157" priority="744" operator="lessThan">
      <formula>0</formula>
    </cfRule>
  </conditionalFormatting>
  <conditionalFormatting sqref="C584:C587 C570:C573 C555:C558 C547:C550">
    <cfRule type="expression" dxfId="4156" priority="742">
      <formula>C547/B547&gt;1</formula>
    </cfRule>
    <cfRule type="expression" dxfId="4155" priority="743">
      <formula>C547/B547&lt;1</formula>
    </cfRule>
  </conditionalFormatting>
  <conditionalFormatting sqref="D584:N587 D570:N573 D555:N558 D547:N550">
    <cfRule type="cellIs" dxfId="4154" priority="741" operator="lessThan">
      <formula>0</formula>
    </cfRule>
  </conditionalFormatting>
  <conditionalFormatting sqref="D584:N587 D570:N573 D555:N558 D547:N550">
    <cfRule type="expression" dxfId="4153" priority="739">
      <formula>D547/C547&gt;1</formula>
    </cfRule>
    <cfRule type="expression" dxfId="4152" priority="740">
      <formula>D547/C547&lt;1</formula>
    </cfRule>
  </conditionalFormatting>
  <conditionalFormatting sqref="C588:N588 C574:N574 C559:N559 C551:N551">
    <cfRule type="cellIs" dxfId="4151" priority="738" operator="lessThan">
      <formula>0</formula>
    </cfRule>
  </conditionalFormatting>
  <conditionalFormatting sqref="C588:N588 C574:N574 C559:N559 C551:N551">
    <cfRule type="expression" dxfId="4150" priority="736">
      <formula>C551/B551&gt;1</formula>
    </cfRule>
    <cfRule type="expression" dxfId="4149" priority="737">
      <formula>C551/B551&lt;1</formula>
    </cfRule>
  </conditionalFormatting>
  <conditionalFormatting sqref="B654 B651 B648:B649 B632:B634 B641:B645">
    <cfRule type="cellIs" dxfId="4148" priority="735" operator="lessThan">
      <formula>0</formula>
    </cfRule>
  </conditionalFormatting>
  <conditionalFormatting sqref="C654 C651 C648:C649 C632:C634">
    <cfRule type="cellIs" dxfId="4147" priority="734" operator="lessThan">
      <formula>0</formula>
    </cfRule>
  </conditionalFormatting>
  <conditionalFormatting sqref="C654 C651 C648:C649 C632:C634">
    <cfRule type="expression" dxfId="4146" priority="732">
      <formula>C632/B632&gt;1</formula>
    </cfRule>
    <cfRule type="expression" dxfId="4145" priority="733">
      <formula>C632/B632&lt;1</formula>
    </cfRule>
  </conditionalFormatting>
  <conditionalFormatting sqref="D654:N654 D651:N651 D648:N649 D632:N634">
    <cfRule type="cellIs" dxfId="4144" priority="731" operator="lessThan">
      <formula>0</formula>
    </cfRule>
  </conditionalFormatting>
  <conditionalFormatting sqref="B504:N504 B537 B568 B597">
    <cfRule type="expression" dxfId="4143" priority="1501">
      <formula>B504/#REF!&gt;1</formula>
    </cfRule>
    <cfRule type="expression" dxfId="4142" priority="1502">
      <formula>B504/#REF!&lt;1</formula>
    </cfRule>
  </conditionalFormatting>
  <conditionalFormatting sqref="C465">
    <cfRule type="cellIs" dxfId="4141" priority="728" operator="lessThan">
      <formula>0</formula>
    </cfRule>
  </conditionalFormatting>
  <conditionalFormatting sqref="C465">
    <cfRule type="expression" dxfId="4140" priority="726">
      <formula>C465/B465&gt;1</formula>
    </cfRule>
    <cfRule type="expression" dxfId="4139" priority="727">
      <formula>C465/B465&lt;1</formula>
    </cfRule>
  </conditionalFormatting>
  <conditionalFormatting sqref="D465:N465">
    <cfRule type="cellIs" dxfId="4138" priority="725" operator="lessThan">
      <formula>0</formula>
    </cfRule>
  </conditionalFormatting>
  <conditionalFormatting sqref="D465:N465">
    <cfRule type="expression" dxfId="4137" priority="723">
      <formula>D465/C465&gt;1</formula>
    </cfRule>
    <cfRule type="expression" dxfId="4136" priority="724">
      <formula>D465/C465&lt;1</formula>
    </cfRule>
  </conditionalFormatting>
  <conditionalFormatting sqref="B465">
    <cfRule type="cellIs" dxfId="4135" priority="722" operator="lessThan">
      <formula>0</formula>
    </cfRule>
  </conditionalFormatting>
  <conditionalFormatting sqref="B465">
    <cfRule type="expression" dxfId="4134" priority="720">
      <formula>B465/#REF!&gt;1</formula>
    </cfRule>
    <cfRule type="expression" dxfId="4133" priority="721">
      <formula>B465/#REF!&lt;1</formula>
    </cfRule>
  </conditionalFormatting>
  <conditionalFormatting sqref="C511">
    <cfRule type="cellIs" dxfId="4132" priority="719" operator="lessThan">
      <formula>0</formula>
    </cfRule>
  </conditionalFormatting>
  <conditionalFormatting sqref="D511:N511">
    <cfRule type="cellIs" dxfId="4131" priority="716" operator="lessThan">
      <formula>0</formula>
    </cfRule>
  </conditionalFormatting>
  <conditionalFormatting sqref="C511">
    <cfRule type="expression" dxfId="4130" priority="717">
      <formula>C511/B511&gt;1</formula>
    </cfRule>
    <cfRule type="expression" dxfId="4129" priority="718">
      <formula>C511/B511&lt;1</formula>
    </cfRule>
  </conditionalFormatting>
  <conditionalFormatting sqref="D511:N511">
    <cfRule type="expression" dxfId="4128" priority="714">
      <formula>D511/C511&gt;1</formula>
    </cfRule>
    <cfRule type="expression" dxfId="4127" priority="715">
      <formula>D511/C511&lt;1</formula>
    </cfRule>
  </conditionalFormatting>
  <conditionalFormatting sqref="B511">
    <cfRule type="cellIs" dxfId="4126" priority="713" operator="lessThan">
      <formula>0</formula>
    </cfRule>
  </conditionalFormatting>
  <conditionalFormatting sqref="B511">
    <cfRule type="expression" dxfId="4125" priority="711">
      <formula>B511/#REF!&gt;1</formula>
    </cfRule>
    <cfRule type="expression" dxfId="4124" priority="712">
      <formula>B511/#REF!&lt;1</formula>
    </cfRule>
  </conditionalFormatting>
  <conditionalFormatting sqref="B529 B521">
    <cfRule type="cellIs" dxfId="4123" priority="710" operator="lessThan">
      <formula>0</formula>
    </cfRule>
  </conditionalFormatting>
  <conditionalFormatting sqref="B529 B521">
    <cfRule type="expression" dxfId="4122" priority="708">
      <formula>B521/#REF!&gt;1</formula>
    </cfRule>
    <cfRule type="expression" dxfId="4121" priority="709">
      <formula>B521/#REF!&lt;1</formula>
    </cfRule>
  </conditionalFormatting>
  <conditionalFormatting sqref="C521">
    <cfRule type="cellIs" dxfId="4120" priority="707" operator="lessThan">
      <formula>0</formula>
    </cfRule>
  </conditionalFormatting>
  <conditionalFormatting sqref="C521 B636:O637">
    <cfRule type="expression" dxfId="4119" priority="705">
      <formula>B521/A521&gt;1</formula>
    </cfRule>
    <cfRule type="expression" dxfId="4118" priority="706">
      <formula>B521/A521&lt;1</formula>
    </cfRule>
  </conditionalFormatting>
  <conditionalFormatting sqref="C603:N603">
    <cfRule type="expression" dxfId="4117" priority="666">
      <formula>C603/B603&gt;1</formula>
    </cfRule>
    <cfRule type="expression" dxfId="4116" priority="667">
      <formula>C603/B603&lt;1</formula>
    </cfRule>
  </conditionalFormatting>
  <conditionalFormatting sqref="I552:N552">
    <cfRule type="expression" dxfId="4115" priority="690">
      <formula>I552/H552&gt;1</formula>
    </cfRule>
    <cfRule type="expression" dxfId="4114" priority="691">
      <formula>I552/H552&lt;1</formula>
    </cfRule>
  </conditionalFormatting>
  <conditionalFormatting sqref="I560:N560">
    <cfRule type="expression" dxfId="4113" priority="687">
      <formula>I560/H560&gt;1</formula>
    </cfRule>
    <cfRule type="expression" dxfId="4112" priority="688">
      <formula>I560/H560&lt;1</formula>
    </cfRule>
  </conditionalFormatting>
  <conditionalFormatting sqref="B575:N575">
    <cfRule type="cellIs" dxfId="4111" priority="686" operator="lessThan">
      <formula>0</formula>
    </cfRule>
  </conditionalFormatting>
  <conditionalFormatting sqref="B575:N575">
    <cfRule type="expression" dxfId="4110" priority="684">
      <formula>B575/A575&gt;1</formula>
    </cfRule>
    <cfRule type="expression" dxfId="4109" priority="685">
      <formula>B575/A575&lt;1</formula>
    </cfRule>
  </conditionalFormatting>
  <conditionalFormatting sqref="B589:N589">
    <cfRule type="cellIs" dxfId="4108" priority="683" operator="lessThan">
      <formula>0</formula>
    </cfRule>
  </conditionalFormatting>
  <conditionalFormatting sqref="B589:N589">
    <cfRule type="expression" dxfId="4107" priority="681">
      <formula>B589/A589&gt;1</formula>
    </cfRule>
    <cfRule type="expression" dxfId="4106" priority="682">
      <formula>B589/A589&lt;1</formula>
    </cfRule>
  </conditionalFormatting>
  <conditionalFormatting sqref="N608">
    <cfRule type="cellIs" dxfId="4105" priority="659" operator="lessThan">
      <formula>0</formula>
    </cfRule>
  </conditionalFormatting>
  <conditionalFormatting sqref="D521:N521">
    <cfRule type="cellIs" dxfId="4104" priority="704" operator="lessThan">
      <formula>0</formula>
    </cfRule>
  </conditionalFormatting>
  <conditionalFormatting sqref="D521:N521">
    <cfRule type="expression" dxfId="4103" priority="702">
      <formula>D521/C521&gt;1</formula>
    </cfRule>
    <cfRule type="expression" dxfId="4102" priority="703">
      <formula>D521/C521&lt;1</formula>
    </cfRule>
  </conditionalFormatting>
  <conditionalFormatting sqref="C529:N529">
    <cfRule type="cellIs" dxfId="4101" priority="701" operator="lessThan">
      <formula>0</formula>
    </cfRule>
  </conditionalFormatting>
  <conditionalFormatting sqref="C529:N529">
    <cfRule type="expression" dxfId="4100" priority="699">
      <formula>C529/B529&gt;1</formula>
    </cfRule>
    <cfRule type="expression" dxfId="4099" priority="700">
      <formula>C529/B529&lt;1</formula>
    </cfRule>
  </conditionalFormatting>
  <conditionalFormatting sqref="C582:N582">
    <cfRule type="expression" dxfId="4098" priority="675">
      <formula>C582/B582&gt;1</formula>
    </cfRule>
    <cfRule type="expression" dxfId="4097" priority="676">
      <formula>C582/B582&lt;1</formula>
    </cfRule>
  </conditionalFormatting>
  <conditionalFormatting sqref="C537:N537">
    <cfRule type="expression" dxfId="4096" priority="696">
      <formula>C537/B537&gt;1</formula>
    </cfRule>
    <cfRule type="expression" dxfId="4095" priority="697">
      <formula>C537/B537&lt;1</formula>
    </cfRule>
  </conditionalFormatting>
  <conditionalFormatting sqref="C568:N568">
    <cfRule type="expression" dxfId="4094" priority="693">
      <formula>C568/B568&gt;1</formula>
    </cfRule>
    <cfRule type="expression" dxfId="4093" priority="694">
      <formula>C568/B568&lt;1</formula>
    </cfRule>
  </conditionalFormatting>
  <conditionalFormatting sqref="C608:M608">
    <cfRule type="expression" dxfId="4092" priority="661">
      <formula>C608/B608&gt;1</formula>
    </cfRule>
    <cfRule type="expression" dxfId="4091" priority="662">
      <formula>C608/B608&lt;1</formula>
    </cfRule>
  </conditionalFormatting>
  <conditionalFormatting sqref="N608">
    <cfRule type="expression" dxfId="4090" priority="656">
      <formula>N608/M608&gt;1</formula>
    </cfRule>
    <cfRule type="expression" dxfId="4089" priority="657">
      <formula>N608/M608&lt;1</formula>
    </cfRule>
  </conditionalFormatting>
  <conditionalFormatting sqref="C608:M608">
    <cfRule type="cellIs" dxfId="4088" priority="665" operator="lessThan">
      <formula>0</formula>
    </cfRule>
  </conditionalFormatting>
  <conditionalFormatting sqref="C608:M608">
    <cfRule type="cellIs" dxfId="4087" priority="664" operator="lessThan">
      <formula>0</formula>
    </cfRule>
  </conditionalFormatting>
  <conditionalFormatting sqref="B582">
    <cfRule type="cellIs" dxfId="4086" priority="678" operator="lessThan">
      <formula>0</formula>
    </cfRule>
  </conditionalFormatting>
  <conditionalFormatting sqref="B582">
    <cfRule type="expression" dxfId="4085" priority="679">
      <formula>B582/#REF!&gt;1</formula>
    </cfRule>
    <cfRule type="expression" dxfId="4084" priority="680">
      <formula>B582/#REF!&lt;1</formula>
    </cfRule>
  </conditionalFormatting>
  <conditionalFormatting sqref="C582:N582">
    <cfRule type="cellIs" dxfId="4083" priority="677" operator="lessThan">
      <formula>0</formula>
    </cfRule>
  </conditionalFormatting>
  <conditionalFormatting sqref="C597:N597">
    <cfRule type="expression" dxfId="4082" priority="671">
      <formula>C597/B597&gt;1</formula>
    </cfRule>
    <cfRule type="expression" dxfId="4081" priority="672">
      <formula>C597/B597&lt;1</formula>
    </cfRule>
  </conditionalFormatting>
  <conditionalFormatting sqref="N608">
    <cfRule type="cellIs" dxfId="4080" priority="660" operator="lessThan">
      <formula>0</formula>
    </cfRule>
  </conditionalFormatting>
  <conditionalFormatting sqref="C608:M608">
    <cfRule type="cellIs" dxfId="4079" priority="663" operator="lessThan">
      <formula>0</formula>
    </cfRule>
  </conditionalFormatting>
  <conditionalFormatting sqref="N608">
    <cfRule type="cellIs" dxfId="4078" priority="658" operator="lessThan">
      <formula>0</formula>
    </cfRule>
  </conditionalFormatting>
  <conditionalFormatting sqref="B676:N679">
    <cfRule type="cellIs" dxfId="4077" priority="655" operator="lessThan">
      <formula>0</formula>
    </cfRule>
  </conditionalFormatting>
  <conditionalFormatting sqref="I678:N678 Q676:R679">
    <cfRule type="cellIs" dxfId="4076" priority="654" operator="lessThan">
      <formula>0</formula>
    </cfRule>
  </conditionalFormatting>
  <conditionalFormatting sqref="B680:N683">
    <cfRule type="cellIs" dxfId="4075" priority="653" operator="lessThan">
      <formula>0</formula>
    </cfRule>
  </conditionalFormatting>
  <conditionalFormatting sqref="I682:N682 Q680:R683">
    <cfRule type="cellIs" dxfId="4074" priority="652" operator="lessThan">
      <formula>0</formula>
    </cfRule>
  </conditionalFormatting>
  <conditionalFormatting sqref="B684:N687">
    <cfRule type="cellIs" dxfId="4073" priority="651" operator="lessThan">
      <formula>0</formula>
    </cfRule>
  </conditionalFormatting>
  <conditionalFormatting sqref="I686:N686 Q684:R687">
    <cfRule type="cellIs" dxfId="4072" priority="650" operator="lessThan">
      <formula>0</formula>
    </cfRule>
  </conditionalFormatting>
  <conditionalFormatting sqref="B688:N691">
    <cfRule type="cellIs" dxfId="4071" priority="649" operator="lessThan">
      <formula>0</formula>
    </cfRule>
  </conditionalFormatting>
  <conditionalFormatting sqref="I690:N690 Q688:R691">
    <cfRule type="cellIs" dxfId="4070" priority="648" operator="lessThan">
      <formula>0</formula>
    </cfRule>
  </conditionalFormatting>
  <conditionalFormatting sqref="B692:N695 O694">
    <cfRule type="cellIs" dxfId="4069" priority="647" operator="lessThan">
      <formula>0</formula>
    </cfRule>
  </conditionalFormatting>
  <conditionalFormatting sqref="Q692:R695 I694:O694">
    <cfRule type="cellIs" dxfId="4068" priority="646" operator="lessThan">
      <formula>0</formula>
    </cfRule>
  </conditionalFormatting>
  <conditionalFormatting sqref="B696:N699">
    <cfRule type="cellIs" dxfId="4067" priority="645" operator="lessThan">
      <formula>0</formula>
    </cfRule>
  </conditionalFormatting>
  <conditionalFormatting sqref="I698:N698 Q696:R699">
    <cfRule type="cellIs" dxfId="4066" priority="644" operator="lessThan">
      <formula>0</formula>
    </cfRule>
  </conditionalFormatting>
  <conditionalFormatting sqref="B700:N703">
    <cfRule type="cellIs" dxfId="4065" priority="643" operator="lessThan">
      <formula>0</formula>
    </cfRule>
  </conditionalFormatting>
  <conditionalFormatting sqref="I702:N702 Q700:R703">
    <cfRule type="cellIs" dxfId="4064" priority="642" operator="lessThan">
      <formula>0</formula>
    </cfRule>
  </conditionalFormatting>
  <conditionalFormatting sqref="B704:N707">
    <cfRule type="cellIs" dxfId="4063" priority="641" operator="lessThan">
      <formula>0</formula>
    </cfRule>
  </conditionalFormatting>
  <conditionalFormatting sqref="I706:N706 Q704:R707">
    <cfRule type="cellIs" dxfId="4062" priority="640" operator="lessThan">
      <formula>0</formula>
    </cfRule>
  </conditionalFormatting>
  <conditionalFormatting sqref="B712:N715">
    <cfRule type="cellIs" dxfId="4061" priority="639" operator="lessThan">
      <formula>0</formula>
    </cfRule>
  </conditionalFormatting>
  <conditionalFormatting sqref="I714:N714 Q712:R715">
    <cfRule type="cellIs" dxfId="4060" priority="638" operator="lessThan">
      <formula>0</formula>
    </cfRule>
  </conditionalFormatting>
  <conditionalFormatting sqref="B716:N719">
    <cfRule type="cellIs" dxfId="4059" priority="637" operator="lessThan">
      <formula>0</formula>
    </cfRule>
  </conditionalFormatting>
  <conditionalFormatting sqref="I718:N718 Q716:R719">
    <cfRule type="cellIs" dxfId="4058" priority="636" operator="lessThan">
      <formula>0</formula>
    </cfRule>
  </conditionalFormatting>
  <conditionalFormatting sqref="Q654">
    <cfRule type="cellIs" dxfId="4057" priority="635" operator="lessThan">
      <formula>0</formula>
    </cfRule>
  </conditionalFormatting>
  <conditionalFormatting sqref="R466">
    <cfRule type="cellIs" dxfId="4056" priority="634" operator="lessThan">
      <formula>0</formula>
    </cfRule>
  </conditionalFormatting>
  <conditionalFormatting sqref="Q466">
    <cfRule type="cellIs" dxfId="4055" priority="633" operator="lessThan">
      <formula>0</formula>
    </cfRule>
  </conditionalFormatting>
  <conditionalFormatting sqref="B466:N466">
    <cfRule type="cellIs" dxfId="4054" priority="632" operator="lessThan">
      <formula>0</formula>
    </cfRule>
  </conditionalFormatting>
  <conditionalFormatting sqref="B505:N505">
    <cfRule type="cellIs" dxfId="4053" priority="629" operator="lessThan">
      <formula>0</formula>
    </cfRule>
  </conditionalFormatting>
  <conditionalFormatting sqref="B513:N513">
    <cfRule type="cellIs" dxfId="4052" priority="626" operator="lessThan">
      <formula>0</formula>
    </cfRule>
  </conditionalFormatting>
  <conditionalFormatting sqref="B522:N522">
    <cfRule type="cellIs" dxfId="4051" priority="623" operator="lessThan">
      <formula>0</formula>
    </cfRule>
  </conditionalFormatting>
  <conditionalFormatting sqref="B530:N530">
    <cfRule type="cellIs" dxfId="4050" priority="620" operator="lessThan">
      <formula>0</formula>
    </cfRule>
  </conditionalFormatting>
  <conditionalFormatting sqref="B538:N538">
    <cfRule type="cellIs" dxfId="4049" priority="617" operator="lessThan">
      <formula>0</formula>
    </cfRule>
  </conditionalFormatting>
  <conditionalFormatting sqref="B553:N553">
    <cfRule type="cellIs" dxfId="4048" priority="614" operator="lessThan">
      <formula>0</formula>
    </cfRule>
  </conditionalFormatting>
  <conditionalFormatting sqref="B561:N561">
    <cfRule type="cellIs" dxfId="4047" priority="611" operator="lessThan">
      <formula>0</formula>
    </cfRule>
  </conditionalFormatting>
  <conditionalFormatting sqref="B590:N590">
    <cfRule type="cellIs" dxfId="4046" priority="608" operator="lessThan">
      <formula>0</formula>
    </cfRule>
  </conditionalFormatting>
  <conditionalFormatting sqref="O608">
    <cfRule type="cellIs" dxfId="4045" priority="343" operator="lessThan">
      <formula>0</formula>
    </cfRule>
  </conditionalFormatting>
  <conditionalFormatting sqref="O608">
    <cfRule type="cellIs" dxfId="4044" priority="344" operator="lessThan">
      <formula>0</formula>
    </cfRule>
  </conditionalFormatting>
  <conditionalFormatting sqref="O603">
    <cfRule type="cellIs" dxfId="4043" priority="347" operator="lessThan">
      <formula>0</formula>
    </cfRule>
  </conditionalFormatting>
  <conditionalFormatting sqref="O603">
    <cfRule type="cellIs" dxfId="4042" priority="348" operator="lessThan">
      <formula>0</formula>
    </cfRule>
  </conditionalFormatting>
  <conditionalFormatting sqref="O603">
    <cfRule type="cellIs" dxfId="4041" priority="349" operator="lessThan">
      <formula>0</formula>
    </cfRule>
  </conditionalFormatting>
  <conditionalFormatting sqref="O608">
    <cfRule type="cellIs" dxfId="4040" priority="342" operator="lessThan">
      <formula>0</formula>
    </cfRule>
  </conditionalFormatting>
  <conditionalFormatting sqref="Q491:R491">
    <cfRule type="cellIs" dxfId="4039" priority="607" operator="lessThan">
      <formula>0</formula>
    </cfRule>
  </conditionalFormatting>
  <conditionalFormatting sqref="R492:R496">
    <cfRule type="cellIs" dxfId="4038" priority="606" operator="lessThan">
      <formula>0</formula>
    </cfRule>
  </conditionalFormatting>
  <conditionalFormatting sqref="Q492:Q495">
    <cfRule type="cellIs" dxfId="4037" priority="605" operator="lessThan">
      <formula>0</formula>
    </cfRule>
  </conditionalFormatting>
  <conditionalFormatting sqref="Q496">
    <cfRule type="cellIs" dxfId="4036" priority="604" operator="lessThan">
      <formula>0</formula>
    </cfRule>
  </conditionalFormatting>
  <conditionalFormatting sqref="Q473:R473 B473">
    <cfRule type="cellIs" dxfId="4035" priority="603" operator="lessThan">
      <formula>0</formula>
    </cfRule>
  </conditionalFormatting>
  <conditionalFormatting sqref="R474:R478">
    <cfRule type="cellIs" dxfId="4034" priority="602" operator="lessThan">
      <formula>0</formula>
    </cfRule>
  </conditionalFormatting>
  <conditionalFormatting sqref="Q474:Q477">
    <cfRule type="cellIs" dxfId="4033" priority="601" operator="lessThan">
      <formula>0</formula>
    </cfRule>
  </conditionalFormatting>
  <conditionalFormatting sqref="Q478">
    <cfRule type="cellIs" dxfId="4032" priority="600" operator="lessThan">
      <formula>0</formula>
    </cfRule>
  </conditionalFormatting>
  <conditionalFormatting sqref="Q479:R479 B479">
    <cfRule type="cellIs" dxfId="4031" priority="599" operator="lessThan">
      <formula>0</formula>
    </cfRule>
  </conditionalFormatting>
  <conditionalFormatting sqref="R480:R484">
    <cfRule type="cellIs" dxfId="4030" priority="598" operator="lessThan">
      <formula>0</formula>
    </cfRule>
  </conditionalFormatting>
  <conditionalFormatting sqref="Q480:Q483">
    <cfRule type="cellIs" dxfId="4029" priority="597" operator="lessThan">
      <formula>0</formula>
    </cfRule>
  </conditionalFormatting>
  <conditionalFormatting sqref="Q484">
    <cfRule type="cellIs" dxfId="4028" priority="596" operator="lessThan">
      <formula>0</formula>
    </cfRule>
  </conditionalFormatting>
  <conditionalFormatting sqref="Q485:R485 B485">
    <cfRule type="cellIs" dxfId="4027" priority="595" operator="lessThan">
      <formula>0</formula>
    </cfRule>
  </conditionalFormatting>
  <conditionalFormatting sqref="R486:R490">
    <cfRule type="cellIs" dxfId="4026" priority="594" operator="lessThan">
      <formula>0</formula>
    </cfRule>
  </conditionalFormatting>
  <conditionalFormatting sqref="Q486:Q489">
    <cfRule type="cellIs" dxfId="4025" priority="593" operator="lessThan">
      <formula>0</formula>
    </cfRule>
  </conditionalFormatting>
  <conditionalFormatting sqref="Q490">
    <cfRule type="cellIs" dxfId="4024"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023" priority="586" operator="lessThan">
      <formula>0</formula>
    </cfRule>
  </conditionalFormatting>
  <conditionalFormatting sqref="O348">
    <cfRule type="cellIs" dxfId="4022" priority="585" operator="lessThan">
      <formula>0</formula>
    </cfRule>
  </conditionalFormatting>
  <conditionalFormatting sqref="O348">
    <cfRule type="cellIs" dxfId="4021" priority="584" operator="lessThan">
      <formula>0</formula>
    </cfRule>
  </conditionalFormatting>
  <conditionalFormatting sqref="O351:O354">
    <cfRule type="cellIs" dxfId="4020" priority="583" operator="lessThan">
      <formula>0</formula>
    </cfRule>
  </conditionalFormatting>
  <conditionalFormatting sqref="O363:O364">
    <cfRule type="cellIs" dxfId="4019" priority="581" operator="lessThan">
      <formula>0</formula>
    </cfRule>
  </conditionalFormatting>
  <conditionalFormatting sqref="O369:O370">
    <cfRule type="cellIs" dxfId="4018" priority="580" operator="lessThan">
      <formula>0</formula>
    </cfRule>
  </conditionalFormatting>
  <conditionalFormatting sqref="O375:O376">
    <cfRule type="cellIs" dxfId="4017" priority="579" operator="lessThan">
      <formula>0</formula>
    </cfRule>
  </conditionalFormatting>
  <conditionalFormatting sqref="O381:O383">
    <cfRule type="cellIs" dxfId="4016" priority="578" operator="lessThan">
      <formula>0</formula>
    </cfRule>
  </conditionalFormatting>
  <conditionalFormatting sqref="O355">
    <cfRule type="cellIs" dxfId="4015" priority="577" operator="lessThan">
      <formula>0</formula>
    </cfRule>
  </conditionalFormatting>
  <conditionalFormatting sqref="O593:O595">
    <cfRule type="cellIs" dxfId="4014" priority="575" operator="lessThan">
      <formula>0</formula>
    </cfRule>
  </conditionalFormatting>
  <conditionalFormatting sqref="O593:O595">
    <cfRule type="cellIs" dxfId="4013" priority="576" operator="lessThan">
      <formula>0</formula>
    </cfRule>
  </conditionalFormatting>
  <conditionalFormatting sqref="O601:O602 O599">
    <cfRule type="cellIs" dxfId="4012" priority="574" operator="lessThan">
      <formula>0</formula>
    </cfRule>
  </conditionalFormatting>
  <conditionalFormatting sqref="O621:O624">
    <cfRule type="cellIs" dxfId="4011" priority="569" operator="lessThan">
      <formula>0</formula>
    </cfRule>
  </conditionalFormatting>
  <conditionalFormatting sqref="O621:O624">
    <cfRule type="cellIs" dxfId="4010" priority="570" operator="lessThan">
      <formula>0</formula>
    </cfRule>
  </conditionalFormatting>
  <conditionalFormatting sqref="O626:O629">
    <cfRule type="cellIs" dxfId="4009" priority="568" operator="lessThan">
      <formula>0</formula>
    </cfRule>
  </conditionalFormatting>
  <conditionalFormatting sqref="O611:O614">
    <cfRule type="cellIs" dxfId="4008" priority="563" operator="lessThan">
      <formula>0</formula>
    </cfRule>
  </conditionalFormatting>
  <conditionalFormatting sqref="O611:O614">
    <cfRule type="cellIs" dxfId="4007" priority="564" operator="lessThan">
      <formula>0</formula>
    </cfRule>
  </conditionalFormatting>
  <conditionalFormatting sqref="O650 O663 O655:O660 O642:O645 O652:O653 O672:O675 O708:O711 O665:O670">
    <cfRule type="cellIs" dxfId="4006" priority="562" operator="lessThan">
      <formula>0</formula>
    </cfRule>
  </conditionalFormatting>
  <conditionalFormatting sqref="O674">
    <cfRule type="cellIs" dxfId="4005" priority="561" operator="lessThan">
      <formula>0</formula>
    </cfRule>
  </conditionalFormatting>
  <conditionalFormatting sqref="O647">
    <cfRule type="cellIs" dxfId="4004" priority="560" operator="lessThan">
      <formula>0</formula>
    </cfRule>
  </conditionalFormatting>
  <conditionalFormatting sqref="O393">
    <cfRule type="cellIs" dxfId="4003" priority="537" operator="lessThan">
      <formula>0</formula>
    </cfRule>
  </conditionalFormatting>
  <conditionalFormatting sqref="O390">
    <cfRule type="cellIs" dxfId="4002" priority="542" operator="lessThan">
      <formula>0</formula>
    </cfRule>
  </conditionalFormatting>
  <conditionalFormatting sqref="O393">
    <cfRule type="cellIs" dxfId="4001" priority="540" operator="lessThan">
      <formula>0</formula>
    </cfRule>
  </conditionalFormatting>
  <conditionalFormatting sqref="O378">
    <cfRule type="cellIs" dxfId="4000" priority="552" operator="lessThan">
      <formula>0</formula>
    </cfRule>
  </conditionalFormatting>
  <conditionalFormatting sqref="O372">
    <cfRule type="cellIs" dxfId="3999" priority="553" operator="lessThan">
      <formula>0</formula>
    </cfRule>
  </conditionalFormatting>
  <conditionalFormatting sqref="O384">
    <cfRule type="cellIs" dxfId="3998" priority="551" operator="lessThan">
      <formula>0</formula>
    </cfRule>
  </conditionalFormatting>
  <conditionalFormatting sqref="O387">
    <cfRule type="cellIs" dxfId="3997" priority="546" operator="lessThan">
      <formula>0</formula>
    </cfRule>
  </conditionalFormatting>
  <conditionalFormatting sqref="O387">
    <cfRule type="cellIs" dxfId="3996" priority="545" operator="lessThan">
      <formula>0</formula>
    </cfRule>
  </conditionalFormatting>
  <conditionalFormatting sqref="O387">
    <cfRule type="cellIs" dxfId="3995" priority="544" operator="lessThan">
      <formula>0</formula>
    </cfRule>
  </conditionalFormatting>
  <conditionalFormatting sqref="O387">
    <cfRule type="cellIs" dxfId="3994" priority="543" operator="lessThan">
      <formula>0</formula>
    </cfRule>
  </conditionalFormatting>
  <conditionalFormatting sqref="O393">
    <cfRule type="cellIs" dxfId="3993" priority="538" operator="lessThan">
      <formula>0</formula>
    </cfRule>
  </conditionalFormatting>
  <conditionalFormatting sqref="O393">
    <cfRule type="cellIs" dxfId="3992" priority="541" operator="lessThan">
      <formula>0</formula>
    </cfRule>
  </conditionalFormatting>
  <conditionalFormatting sqref="O393">
    <cfRule type="cellIs" dxfId="3991" priority="536" operator="lessThan">
      <formula>0</formula>
    </cfRule>
  </conditionalFormatting>
  <conditionalFormatting sqref="O393">
    <cfRule type="cellIs" dxfId="3990" priority="539" operator="lessThan">
      <formula>0</formula>
    </cfRule>
  </conditionalFormatting>
  <conditionalFormatting sqref="O393">
    <cfRule type="cellIs" dxfId="3989" priority="534" operator="lessThan">
      <formula>0</formula>
    </cfRule>
  </conditionalFormatting>
  <conditionalFormatting sqref="O393">
    <cfRule type="cellIs" dxfId="3988" priority="535" operator="lessThan">
      <formula>0</formula>
    </cfRule>
  </conditionalFormatting>
  <conditionalFormatting sqref="O399">
    <cfRule type="cellIs" dxfId="3987" priority="532" operator="lessThan">
      <formula>0</formula>
    </cfRule>
  </conditionalFormatting>
  <conditionalFormatting sqref="O396">
    <cfRule type="cellIs" dxfId="3986" priority="533" operator="lessThan">
      <formula>0</formula>
    </cfRule>
  </conditionalFormatting>
  <conditionalFormatting sqref="O399">
    <cfRule type="cellIs" dxfId="3985" priority="531" operator="lessThan">
      <formula>0</formula>
    </cfRule>
  </conditionalFormatting>
  <conditionalFormatting sqref="O399">
    <cfRule type="cellIs" dxfId="3984" priority="530" operator="lessThan">
      <formula>0</formula>
    </cfRule>
  </conditionalFormatting>
  <conditionalFormatting sqref="O399">
    <cfRule type="cellIs" dxfId="3983" priority="529" operator="lessThan">
      <formula>0</formula>
    </cfRule>
  </conditionalFormatting>
  <conditionalFormatting sqref="O399">
    <cfRule type="cellIs" dxfId="3982" priority="528" operator="lessThan">
      <formula>0</formula>
    </cfRule>
  </conditionalFormatting>
  <conditionalFormatting sqref="O399">
    <cfRule type="cellIs" dxfId="3981" priority="527" operator="lessThan">
      <formula>0</formula>
    </cfRule>
  </conditionalFormatting>
  <conditionalFormatting sqref="O399">
    <cfRule type="cellIs" dxfId="3980" priority="526" operator="lessThan">
      <formula>0</formula>
    </cfRule>
  </conditionalFormatting>
  <conditionalFormatting sqref="O399">
    <cfRule type="cellIs" dxfId="3979" priority="525" operator="lessThan">
      <formula>0</formula>
    </cfRule>
  </conditionalFormatting>
  <conditionalFormatting sqref="O402">
    <cfRule type="cellIs" dxfId="3978" priority="524" operator="lessThan">
      <formula>0</formula>
    </cfRule>
  </conditionalFormatting>
  <conditionalFormatting sqref="O355">
    <cfRule type="cellIs" dxfId="3977" priority="523" operator="lessThan">
      <formula>0</formula>
    </cfRule>
  </conditionalFormatting>
  <conditionalFormatting sqref="O361">
    <cfRule type="cellIs" dxfId="3976" priority="522" operator="lessThan">
      <formula>0</formula>
    </cfRule>
  </conditionalFormatting>
  <conditionalFormatting sqref="O361">
    <cfRule type="cellIs" dxfId="3975" priority="521" operator="lessThan">
      <formula>0</formula>
    </cfRule>
  </conditionalFormatting>
  <conditionalFormatting sqref="O367">
    <cfRule type="cellIs" dxfId="3974" priority="520" operator="lessThan">
      <formula>0</formula>
    </cfRule>
  </conditionalFormatting>
  <conditionalFormatting sqref="O367">
    <cfRule type="cellIs" dxfId="3973" priority="519" operator="lessThan">
      <formula>0</formula>
    </cfRule>
  </conditionalFormatting>
  <conditionalFormatting sqref="O373">
    <cfRule type="cellIs" dxfId="3972" priority="518" operator="lessThan">
      <formula>0</formula>
    </cfRule>
  </conditionalFormatting>
  <conditionalFormatting sqref="O373">
    <cfRule type="cellIs" dxfId="3971" priority="517" operator="lessThan">
      <formula>0</formula>
    </cfRule>
  </conditionalFormatting>
  <conditionalFormatting sqref="O379">
    <cfRule type="cellIs" dxfId="3970" priority="516" operator="lessThan">
      <formula>0</formula>
    </cfRule>
  </conditionalFormatting>
  <conditionalFormatting sqref="O379">
    <cfRule type="cellIs" dxfId="3969" priority="515" operator="lessThan">
      <formula>0</formula>
    </cfRule>
  </conditionalFormatting>
  <conditionalFormatting sqref="O385">
    <cfRule type="cellIs" dxfId="3968" priority="514" operator="lessThan">
      <formula>0</formula>
    </cfRule>
  </conditionalFormatting>
  <conditionalFormatting sqref="O385">
    <cfRule type="cellIs" dxfId="3967" priority="513" operator="lessThan">
      <formula>0</formula>
    </cfRule>
  </conditionalFormatting>
  <conditionalFormatting sqref="O391">
    <cfRule type="cellIs" dxfId="3966" priority="512" operator="lessThan">
      <formula>0</formula>
    </cfRule>
  </conditionalFormatting>
  <conditionalFormatting sqref="O391">
    <cfRule type="cellIs" dxfId="3965" priority="511" operator="lessThan">
      <formula>0</formula>
    </cfRule>
  </conditionalFormatting>
  <conditionalFormatting sqref="O397">
    <cfRule type="cellIs" dxfId="3964" priority="510" operator="lessThan">
      <formula>0</formula>
    </cfRule>
  </conditionalFormatting>
  <conditionalFormatting sqref="O397">
    <cfRule type="cellIs" dxfId="3963" priority="509" operator="lessThan">
      <formula>0</formula>
    </cfRule>
  </conditionalFormatting>
  <conditionalFormatting sqref="O405">
    <cfRule type="cellIs" dxfId="3962" priority="508" operator="lessThan">
      <formula>0</formula>
    </cfRule>
  </conditionalFormatting>
  <conditionalFormatting sqref="O405">
    <cfRule type="cellIs" dxfId="3961" priority="506" operator="lessThan">
      <formula>0</formula>
    </cfRule>
  </conditionalFormatting>
  <conditionalFormatting sqref="O405">
    <cfRule type="cellIs" dxfId="3960" priority="505" operator="lessThan">
      <formula>0</formula>
    </cfRule>
  </conditionalFormatting>
  <conditionalFormatting sqref="O405">
    <cfRule type="cellIs" dxfId="3959" priority="504" operator="lessThan">
      <formula>0</formula>
    </cfRule>
  </conditionalFormatting>
  <conditionalFormatting sqref="O405">
    <cfRule type="cellIs" dxfId="3958" priority="503" operator="lessThan">
      <formula>0</formula>
    </cfRule>
  </conditionalFormatting>
  <conditionalFormatting sqref="O405">
    <cfRule type="cellIs" dxfId="3957" priority="502" operator="lessThan">
      <formula>0</formula>
    </cfRule>
  </conditionalFormatting>
  <conditionalFormatting sqref="O405">
    <cfRule type="cellIs" dxfId="3956" priority="501" operator="lessThan">
      <formula>0</formula>
    </cfRule>
  </conditionalFormatting>
  <conditionalFormatting sqref="O408">
    <cfRule type="cellIs" dxfId="3955" priority="500" operator="lessThan">
      <formula>0</formula>
    </cfRule>
  </conditionalFormatting>
  <conditionalFormatting sqref="O409">
    <cfRule type="cellIs" dxfId="3954" priority="499" operator="lessThan">
      <formula>0</formula>
    </cfRule>
  </conditionalFormatting>
  <conditionalFormatting sqref="O409">
    <cfRule type="cellIs" dxfId="3953" priority="498" operator="lessThan">
      <formula>0</formula>
    </cfRule>
  </conditionalFormatting>
  <conditionalFormatting sqref="O411">
    <cfRule type="cellIs" dxfId="3952" priority="497" operator="lessThan">
      <formula>0</formula>
    </cfRule>
  </conditionalFormatting>
  <conditionalFormatting sqref="O411">
    <cfRule type="cellIs" dxfId="3951" priority="496" operator="lessThan">
      <formula>0</formula>
    </cfRule>
  </conditionalFormatting>
  <conditionalFormatting sqref="O411">
    <cfRule type="cellIs" dxfId="3950" priority="495" operator="lessThan">
      <formula>0</formula>
    </cfRule>
  </conditionalFormatting>
  <conditionalFormatting sqref="O411">
    <cfRule type="cellIs" dxfId="3949" priority="494" operator="lessThan">
      <formula>0</formula>
    </cfRule>
  </conditionalFormatting>
  <conditionalFormatting sqref="O411">
    <cfRule type="cellIs" dxfId="3948" priority="493" operator="lessThan">
      <formula>0</formula>
    </cfRule>
  </conditionalFormatting>
  <conditionalFormatting sqref="O411">
    <cfRule type="cellIs" dxfId="3947" priority="492" operator="lessThan">
      <formula>0</formula>
    </cfRule>
  </conditionalFormatting>
  <conditionalFormatting sqref="O411">
    <cfRule type="cellIs" dxfId="3946" priority="491" operator="lessThan">
      <formula>0</formula>
    </cfRule>
  </conditionalFormatting>
  <conditionalFormatting sqref="O411">
    <cfRule type="cellIs" dxfId="3945" priority="490" operator="lessThan">
      <formula>0</formula>
    </cfRule>
  </conditionalFormatting>
  <conditionalFormatting sqref="O414">
    <cfRule type="cellIs" dxfId="3944" priority="489" operator="lessThan">
      <formula>0</formula>
    </cfRule>
  </conditionalFormatting>
  <conditionalFormatting sqref="O415">
    <cfRule type="cellIs" dxfId="3943" priority="488" operator="lessThan">
      <formula>0</formula>
    </cfRule>
  </conditionalFormatting>
  <conditionalFormatting sqref="O415">
    <cfRule type="cellIs" dxfId="3942" priority="487" operator="lessThan">
      <formula>0</formula>
    </cfRule>
  </conditionalFormatting>
  <conditionalFormatting sqref="O417">
    <cfRule type="cellIs" dxfId="3941" priority="486" operator="lessThan">
      <formula>0</formula>
    </cfRule>
  </conditionalFormatting>
  <conditionalFormatting sqref="O417">
    <cfRule type="cellIs" dxfId="3940" priority="485" operator="lessThan">
      <formula>0</formula>
    </cfRule>
  </conditionalFormatting>
  <conditionalFormatting sqref="O417">
    <cfRule type="cellIs" dxfId="3939" priority="484" operator="lessThan">
      <formula>0</formula>
    </cfRule>
  </conditionalFormatting>
  <conditionalFormatting sqref="O417">
    <cfRule type="cellIs" dxfId="3938" priority="483" operator="lessThan">
      <formula>0</formula>
    </cfRule>
  </conditionalFormatting>
  <conditionalFormatting sqref="O417">
    <cfRule type="cellIs" dxfId="3937" priority="482" operator="lessThan">
      <formula>0</formula>
    </cfRule>
  </conditionalFormatting>
  <conditionalFormatting sqref="O417">
    <cfRule type="cellIs" dxfId="3936" priority="481" operator="lessThan">
      <formula>0</formula>
    </cfRule>
  </conditionalFormatting>
  <conditionalFormatting sqref="O417">
    <cfRule type="cellIs" dxfId="3935" priority="480" operator="lessThan">
      <formula>0</formula>
    </cfRule>
  </conditionalFormatting>
  <conditionalFormatting sqref="O417">
    <cfRule type="cellIs" dxfId="3934" priority="479" operator="lessThan">
      <formula>0</formula>
    </cfRule>
  </conditionalFormatting>
  <conditionalFormatting sqref="O420">
    <cfRule type="cellIs" dxfId="3933" priority="478" operator="lessThan">
      <formula>0</formula>
    </cfRule>
  </conditionalFormatting>
  <conditionalFormatting sqref="O421">
    <cfRule type="cellIs" dxfId="3932" priority="477" operator="lessThan">
      <formula>0</formula>
    </cfRule>
  </conditionalFormatting>
  <conditionalFormatting sqref="O421">
    <cfRule type="cellIs" dxfId="3931" priority="476" operator="lessThan">
      <formula>0</formula>
    </cfRule>
  </conditionalFormatting>
  <conditionalFormatting sqref="O423">
    <cfRule type="cellIs" dxfId="3930" priority="475" operator="lessThan">
      <formula>0</formula>
    </cfRule>
  </conditionalFormatting>
  <conditionalFormatting sqref="O423">
    <cfRule type="cellIs" dxfId="3929" priority="474" operator="lessThan">
      <formula>0</formula>
    </cfRule>
  </conditionalFormatting>
  <conditionalFormatting sqref="O423">
    <cfRule type="cellIs" dxfId="3928" priority="473" operator="lessThan">
      <formula>0</formula>
    </cfRule>
  </conditionalFormatting>
  <conditionalFormatting sqref="O423">
    <cfRule type="cellIs" dxfId="3927" priority="472" operator="lessThan">
      <formula>0</formula>
    </cfRule>
  </conditionalFormatting>
  <conditionalFormatting sqref="O423">
    <cfRule type="cellIs" dxfId="3926" priority="471" operator="lessThan">
      <formula>0</formula>
    </cfRule>
  </conditionalFormatting>
  <conditionalFormatting sqref="O423">
    <cfRule type="cellIs" dxfId="3925" priority="470" operator="lessThan">
      <formula>0</formula>
    </cfRule>
  </conditionalFormatting>
  <conditionalFormatting sqref="O423">
    <cfRule type="cellIs" dxfId="3924" priority="469" operator="lessThan">
      <formula>0</formula>
    </cfRule>
  </conditionalFormatting>
  <conditionalFormatting sqref="O423">
    <cfRule type="cellIs" dxfId="3923" priority="468" operator="lessThan">
      <formula>0</formula>
    </cfRule>
  </conditionalFormatting>
  <conditionalFormatting sqref="O426">
    <cfRule type="cellIs" dxfId="3922" priority="467" operator="lessThan">
      <formula>0</formula>
    </cfRule>
  </conditionalFormatting>
  <conditionalFormatting sqref="O427">
    <cfRule type="cellIs" dxfId="3921" priority="466" operator="lessThan">
      <formula>0</formula>
    </cfRule>
  </conditionalFormatting>
  <conditionalFormatting sqref="O427">
    <cfRule type="cellIs" dxfId="3920" priority="465" operator="lessThan">
      <formula>0</formula>
    </cfRule>
  </conditionalFormatting>
  <conditionalFormatting sqref="O429">
    <cfRule type="cellIs" dxfId="3919" priority="464" operator="lessThan">
      <formula>0</formula>
    </cfRule>
  </conditionalFormatting>
  <conditionalFormatting sqref="O429">
    <cfRule type="cellIs" dxfId="3918" priority="463" operator="lessThan">
      <formula>0</formula>
    </cfRule>
  </conditionalFormatting>
  <conditionalFormatting sqref="O429">
    <cfRule type="cellIs" dxfId="3917" priority="462" operator="lessThan">
      <formula>0</formula>
    </cfRule>
  </conditionalFormatting>
  <conditionalFormatting sqref="O429">
    <cfRule type="cellIs" dxfId="3916" priority="461" operator="lessThan">
      <formula>0</formula>
    </cfRule>
  </conditionalFormatting>
  <conditionalFormatting sqref="O429">
    <cfRule type="cellIs" dxfId="3915" priority="460" operator="lessThan">
      <formula>0</formula>
    </cfRule>
  </conditionalFormatting>
  <conditionalFormatting sqref="O429">
    <cfRule type="cellIs" dxfId="3914" priority="459" operator="lessThan">
      <formula>0</formula>
    </cfRule>
  </conditionalFormatting>
  <conditionalFormatting sqref="O429">
    <cfRule type="cellIs" dxfId="3913" priority="458" operator="lessThan">
      <formula>0</formula>
    </cfRule>
  </conditionalFormatting>
  <conditionalFormatting sqref="O429">
    <cfRule type="cellIs" dxfId="3912" priority="457" operator="lessThan">
      <formula>0</formula>
    </cfRule>
  </conditionalFormatting>
  <conditionalFormatting sqref="O432">
    <cfRule type="cellIs" dxfId="3911" priority="456" operator="lessThan">
      <formula>0</formula>
    </cfRule>
  </conditionalFormatting>
  <conditionalFormatting sqref="O435">
    <cfRule type="cellIs" dxfId="3910" priority="455" operator="lessThan">
      <formula>0</formula>
    </cfRule>
  </conditionalFormatting>
  <conditionalFormatting sqref="O435">
    <cfRule type="cellIs" dxfId="3909" priority="454" operator="lessThan">
      <formula>0</formula>
    </cfRule>
  </conditionalFormatting>
  <conditionalFormatting sqref="O435">
    <cfRule type="cellIs" dxfId="3908" priority="453" operator="lessThan">
      <formula>0</formula>
    </cfRule>
  </conditionalFormatting>
  <conditionalFormatting sqref="O435">
    <cfRule type="cellIs" dxfId="3907" priority="452" operator="lessThan">
      <formula>0</formula>
    </cfRule>
  </conditionalFormatting>
  <conditionalFormatting sqref="O435">
    <cfRule type="cellIs" dxfId="3906" priority="451" operator="lessThan">
      <formula>0</formula>
    </cfRule>
  </conditionalFormatting>
  <conditionalFormatting sqref="O435">
    <cfRule type="cellIs" dxfId="3905" priority="450" operator="lessThan">
      <formula>0</formula>
    </cfRule>
  </conditionalFormatting>
  <conditionalFormatting sqref="O435">
    <cfRule type="cellIs" dxfId="3904" priority="449" operator="lessThan">
      <formula>0</formula>
    </cfRule>
  </conditionalFormatting>
  <conditionalFormatting sqref="O435">
    <cfRule type="cellIs" dxfId="3903" priority="448" operator="lessThan">
      <formula>0</formula>
    </cfRule>
  </conditionalFormatting>
  <conditionalFormatting sqref="O438">
    <cfRule type="cellIs" dxfId="3902" priority="447" operator="lessThan">
      <formula>0</formula>
    </cfRule>
  </conditionalFormatting>
  <conditionalFormatting sqref="O439">
    <cfRule type="cellIs" dxfId="3901" priority="446" operator="lessThan">
      <formula>0</formula>
    </cfRule>
  </conditionalFormatting>
  <conditionalFormatting sqref="O439">
    <cfRule type="cellIs" dxfId="3900" priority="445" operator="lessThan">
      <formula>0</formula>
    </cfRule>
  </conditionalFormatting>
  <conditionalFormatting sqref="O441">
    <cfRule type="cellIs" dxfId="3899" priority="444" operator="lessThan">
      <formula>0</formula>
    </cfRule>
  </conditionalFormatting>
  <conditionalFormatting sqref="O441">
    <cfRule type="cellIs" dxfId="3898" priority="443" operator="lessThan">
      <formula>0</formula>
    </cfRule>
  </conditionalFormatting>
  <conditionalFormatting sqref="O441">
    <cfRule type="cellIs" dxfId="3897" priority="442" operator="lessThan">
      <formula>0</formula>
    </cfRule>
  </conditionalFormatting>
  <conditionalFormatting sqref="O441">
    <cfRule type="cellIs" dxfId="3896" priority="441" operator="lessThan">
      <formula>0</formula>
    </cfRule>
  </conditionalFormatting>
  <conditionalFormatting sqref="O441">
    <cfRule type="cellIs" dxfId="3895" priority="440" operator="lessThan">
      <formula>0</formula>
    </cfRule>
  </conditionalFormatting>
  <conditionalFormatting sqref="O441">
    <cfRule type="cellIs" dxfId="3894" priority="439" operator="lessThan">
      <formula>0</formula>
    </cfRule>
  </conditionalFormatting>
  <conditionalFormatting sqref="O441">
    <cfRule type="cellIs" dxfId="3893" priority="438" operator="lessThan">
      <formula>0</formula>
    </cfRule>
  </conditionalFormatting>
  <conditionalFormatting sqref="O441">
    <cfRule type="cellIs" dxfId="3892" priority="437" operator="lessThan">
      <formula>0</formula>
    </cfRule>
  </conditionalFormatting>
  <conditionalFormatting sqref="O444">
    <cfRule type="cellIs" dxfId="3891" priority="436" operator="lessThan">
      <formula>0</formula>
    </cfRule>
  </conditionalFormatting>
  <conditionalFormatting sqref="O445">
    <cfRule type="cellIs" dxfId="3890" priority="435" operator="lessThan">
      <formula>0</formula>
    </cfRule>
  </conditionalFormatting>
  <conditionalFormatting sqref="O445">
    <cfRule type="cellIs" dxfId="3889" priority="434" operator="lessThan">
      <formula>0</formula>
    </cfRule>
  </conditionalFormatting>
  <conditionalFormatting sqref="O448">
    <cfRule type="cellIs" dxfId="3888" priority="433" operator="lessThan">
      <formula>0</formula>
    </cfRule>
  </conditionalFormatting>
  <conditionalFormatting sqref="O448">
    <cfRule type="cellIs" dxfId="3887" priority="432" operator="lessThan">
      <formula>0</formula>
    </cfRule>
  </conditionalFormatting>
  <conditionalFormatting sqref="O448">
    <cfRule type="cellIs" dxfId="3886" priority="431" operator="lessThan">
      <formula>0</formula>
    </cfRule>
  </conditionalFormatting>
  <conditionalFormatting sqref="O448">
    <cfRule type="cellIs" dxfId="3885" priority="430" operator="lessThan">
      <formula>0</formula>
    </cfRule>
  </conditionalFormatting>
  <conditionalFormatting sqref="O448">
    <cfRule type="cellIs" dxfId="3884" priority="429" operator="lessThan">
      <formula>0</formula>
    </cfRule>
  </conditionalFormatting>
  <conditionalFormatting sqref="O448">
    <cfRule type="cellIs" dxfId="3883" priority="428" operator="lessThan">
      <formula>0</formula>
    </cfRule>
  </conditionalFormatting>
  <conditionalFormatting sqref="O448">
    <cfRule type="cellIs" dxfId="3882" priority="427" operator="lessThan">
      <formula>0</formula>
    </cfRule>
  </conditionalFormatting>
  <conditionalFormatting sqref="O448">
    <cfRule type="cellIs" dxfId="3881" priority="426" operator="lessThan">
      <formula>0</formula>
    </cfRule>
  </conditionalFormatting>
  <conditionalFormatting sqref="O451">
    <cfRule type="cellIs" dxfId="3880" priority="425" operator="lessThan">
      <formula>0</formula>
    </cfRule>
  </conditionalFormatting>
  <conditionalFormatting sqref="O452">
    <cfRule type="cellIs" dxfId="3879" priority="424" operator="lessThan">
      <formula>0</formula>
    </cfRule>
  </conditionalFormatting>
  <conditionalFormatting sqref="O452">
    <cfRule type="cellIs" dxfId="3878" priority="423" operator="lessThan">
      <formula>0</formula>
    </cfRule>
  </conditionalFormatting>
  <conditionalFormatting sqref="O454">
    <cfRule type="cellIs" dxfId="3877" priority="422" operator="lessThan">
      <formula>0</formula>
    </cfRule>
  </conditionalFormatting>
  <conditionalFormatting sqref="O454">
    <cfRule type="cellIs" dxfId="3876" priority="421" operator="lessThan">
      <formula>0</formula>
    </cfRule>
  </conditionalFormatting>
  <conditionalFormatting sqref="O454">
    <cfRule type="cellIs" dxfId="3875" priority="420" operator="lessThan">
      <formula>0</formula>
    </cfRule>
  </conditionalFormatting>
  <conditionalFormatting sqref="O454">
    <cfRule type="cellIs" dxfId="3874" priority="419" operator="lessThan">
      <formula>0</formula>
    </cfRule>
  </conditionalFormatting>
  <conditionalFormatting sqref="O454">
    <cfRule type="cellIs" dxfId="3873" priority="418" operator="lessThan">
      <formula>0</formula>
    </cfRule>
  </conditionalFormatting>
  <conditionalFormatting sqref="O454">
    <cfRule type="cellIs" dxfId="3872" priority="417" operator="lessThan">
      <formula>0</formula>
    </cfRule>
  </conditionalFormatting>
  <conditionalFormatting sqref="O454">
    <cfRule type="cellIs" dxfId="3871" priority="416" operator="lessThan">
      <formula>0</formula>
    </cfRule>
  </conditionalFormatting>
  <conditionalFormatting sqref="O454">
    <cfRule type="cellIs" dxfId="3870" priority="415" operator="lessThan">
      <formula>0</formula>
    </cfRule>
  </conditionalFormatting>
  <conditionalFormatting sqref="O457">
    <cfRule type="cellIs" dxfId="3869" priority="414" operator="lessThan">
      <formula>0</formula>
    </cfRule>
  </conditionalFormatting>
  <conditionalFormatting sqref="O458">
    <cfRule type="cellIs" dxfId="3868" priority="413" operator="lessThan">
      <formula>0</formula>
    </cfRule>
  </conditionalFormatting>
  <conditionalFormatting sqref="O458">
    <cfRule type="cellIs" dxfId="3867" priority="412" operator="lessThan">
      <formula>0</formula>
    </cfRule>
  </conditionalFormatting>
  <conditionalFormatting sqref="O461:O464">
    <cfRule type="cellIs" dxfId="3866" priority="411" operator="lessThan">
      <formula>0</formula>
    </cfRule>
  </conditionalFormatting>
  <conditionalFormatting sqref="O461:O464">
    <cfRule type="expression" dxfId="3865" priority="409">
      <formula>O461/N461&gt;1</formula>
    </cfRule>
    <cfRule type="expression" dxfId="3864" priority="410">
      <formula>O461/N461&lt;1</formula>
    </cfRule>
  </conditionalFormatting>
  <conditionalFormatting sqref="O552 O560 O575 O589">
    <cfRule type="expression" dxfId="3863" priority="407">
      <formula>O552/#REF!&gt;1</formula>
    </cfRule>
    <cfRule type="expression" dxfId="3862" priority="408">
      <formula>O552/#REF!&lt;1</formula>
    </cfRule>
  </conditionalFormatting>
  <conditionalFormatting sqref="O512">
    <cfRule type="cellIs" dxfId="3861" priority="406" operator="lessThan">
      <formula>0</formula>
    </cfRule>
  </conditionalFormatting>
  <conditionalFormatting sqref="O512">
    <cfRule type="expression" dxfId="3860" priority="404">
      <formula>O512/N512&gt;1</formula>
    </cfRule>
    <cfRule type="expression" dxfId="3859" priority="405">
      <formula>O512/N512&lt;1</formula>
    </cfRule>
  </conditionalFormatting>
  <conditionalFormatting sqref="O596">
    <cfRule type="cellIs" dxfId="3858" priority="403" operator="lessThan">
      <formula>0</formula>
    </cfRule>
  </conditionalFormatting>
  <conditionalFormatting sqref="O600">
    <cfRule type="cellIs" dxfId="3857" priority="402" operator="lessThan">
      <formula>0</formula>
    </cfRule>
  </conditionalFormatting>
  <conditionalFormatting sqref="O600">
    <cfRule type="cellIs" dxfId="3856" priority="401" operator="lessThan">
      <formula>0</formula>
    </cfRule>
  </conditionalFormatting>
  <conditionalFormatting sqref="O710">
    <cfRule type="cellIs" dxfId="3855" priority="400" operator="lessThan">
      <formula>0</formula>
    </cfRule>
  </conditionalFormatting>
  <conditionalFormatting sqref="O654 O651 O648:O649 O632:O634">
    <cfRule type="expression" dxfId="3854" priority="387">
      <formula>O632/N632&gt;1</formula>
    </cfRule>
    <cfRule type="expression" dxfId="3853" priority="388">
      <formula>O632/N632&lt;1</formula>
    </cfRule>
  </conditionalFormatting>
  <conditionalFormatting sqref="O507:O510">
    <cfRule type="cellIs" dxfId="3852" priority="399" operator="lessThan">
      <formula>0</formula>
    </cfRule>
  </conditionalFormatting>
  <conditionalFormatting sqref="O507:O510">
    <cfRule type="expression" dxfId="3851" priority="397">
      <formula>O507/N507&gt;1</formula>
    </cfRule>
    <cfRule type="expression" dxfId="3850" priority="398">
      <formula>O507/N507&lt;1</formula>
    </cfRule>
  </conditionalFormatting>
  <conditionalFormatting sqref="O588 O574 O559 O551">
    <cfRule type="cellIs" dxfId="3849" priority="396" operator="lessThan">
      <formula>0</formula>
    </cfRule>
  </conditionalFormatting>
  <conditionalFormatting sqref="O584:O587 O570:O573 O555:O558 O547:O550">
    <cfRule type="cellIs" dxfId="3848" priority="395" operator="lessThan">
      <formula>0</formula>
    </cfRule>
  </conditionalFormatting>
  <conditionalFormatting sqref="O584:O587 O570:O573 O555:O558 O547:O550">
    <cfRule type="expression" dxfId="3847" priority="393">
      <formula>O547/N547&gt;1</formula>
    </cfRule>
    <cfRule type="expression" dxfId="3846" priority="394">
      <formula>O547/N547&lt;1</formula>
    </cfRule>
  </conditionalFormatting>
  <conditionalFormatting sqref="O588 O574 O559 O551">
    <cfRule type="cellIs" dxfId="3845" priority="392" operator="lessThan">
      <formula>0</formula>
    </cfRule>
  </conditionalFormatting>
  <conditionalFormatting sqref="O588 O574 O559 O551">
    <cfRule type="expression" dxfId="3844" priority="390">
      <formula>O551/N551&gt;1</formula>
    </cfRule>
    <cfRule type="expression" dxfId="3843" priority="391">
      <formula>O551/N551&lt;1</formula>
    </cfRule>
  </conditionalFormatting>
  <conditionalFormatting sqref="O654 O651 O648:O649 O632:O634">
    <cfRule type="cellIs" dxfId="3842" priority="389" operator="lessThan">
      <formula>0</formula>
    </cfRule>
  </conditionalFormatting>
  <conditionalFormatting sqref="O504">
    <cfRule type="expression" dxfId="3841" priority="587">
      <formula>O504/#REF!&gt;1</formula>
    </cfRule>
    <cfRule type="expression" dxfId="3840" priority="588">
      <formula>O504/#REF!&lt;1</formula>
    </cfRule>
  </conditionalFormatting>
  <conditionalFormatting sqref="O465">
    <cfRule type="cellIs" dxfId="3839" priority="386" operator="lessThan">
      <formula>0</formula>
    </cfRule>
  </conditionalFormatting>
  <conditionalFormatting sqref="O465">
    <cfRule type="expression" dxfId="3838" priority="384">
      <formula>O465/N465&gt;1</formula>
    </cfRule>
    <cfRule type="expression" dxfId="3837" priority="385">
      <formula>O465/N465&lt;1</formula>
    </cfRule>
  </conditionalFormatting>
  <conditionalFormatting sqref="O511">
    <cfRule type="cellIs" dxfId="3836" priority="383" operator="lessThan">
      <formula>0</formula>
    </cfRule>
  </conditionalFormatting>
  <conditionalFormatting sqref="O511">
    <cfRule type="expression" dxfId="3835" priority="381">
      <formula>O511/N511&gt;1</formula>
    </cfRule>
    <cfRule type="expression" dxfId="3834" priority="382">
      <formula>O511/N511&lt;1</formula>
    </cfRule>
  </conditionalFormatting>
  <conditionalFormatting sqref="O568">
    <cfRule type="cellIs" dxfId="3833" priority="371" operator="lessThan">
      <formula>0</formula>
    </cfRule>
  </conditionalFormatting>
  <conditionalFormatting sqref="O603">
    <cfRule type="expression" dxfId="3832" priority="345">
      <formula>O603/N603&gt;1</formula>
    </cfRule>
    <cfRule type="expression" dxfId="3831" priority="346">
      <formula>O603/N603&lt;1</formula>
    </cfRule>
  </conditionalFormatting>
  <conditionalFormatting sqref="O552">
    <cfRule type="cellIs" dxfId="3830" priority="368" operator="lessThan">
      <formula>0</formula>
    </cfRule>
  </conditionalFormatting>
  <conditionalFormatting sqref="O552">
    <cfRule type="expression" dxfId="3829" priority="366">
      <formula>O552/N552&gt;1</formula>
    </cfRule>
    <cfRule type="expression" dxfId="3828" priority="367">
      <formula>O552/N552&lt;1</formula>
    </cfRule>
  </conditionalFormatting>
  <conditionalFormatting sqref="O560">
    <cfRule type="cellIs" dxfId="3827" priority="365" operator="lessThan">
      <formula>0</formula>
    </cfRule>
  </conditionalFormatting>
  <conditionalFormatting sqref="O560">
    <cfRule type="expression" dxfId="3826" priority="363">
      <formula>O560/N560&gt;1</formula>
    </cfRule>
    <cfRule type="expression" dxfId="3825" priority="364">
      <formula>O560/N560&lt;1</formula>
    </cfRule>
  </conditionalFormatting>
  <conditionalFormatting sqref="O575">
    <cfRule type="cellIs" dxfId="3824" priority="362" operator="lessThan">
      <formula>0</formula>
    </cfRule>
  </conditionalFormatting>
  <conditionalFormatting sqref="O575">
    <cfRule type="expression" dxfId="3823" priority="360">
      <formula>O575/N575&gt;1</formula>
    </cfRule>
    <cfRule type="expression" dxfId="3822" priority="361">
      <formula>O575/N575&lt;1</formula>
    </cfRule>
  </conditionalFormatting>
  <conditionalFormatting sqref="O589">
    <cfRule type="cellIs" dxfId="3821" priority="359" operator="lessThan">
      <formula>0</formula>
    </cfRule>
  </conditionalFormatting>
  <conditionalFormatting sqref="O589">
    <cfRule type="expression" dxfId="3820" priority="357">
      <formula>O589/N589&gt;1</formula>
    </cfRule>
    <cfRule type="expression" dxfId="3819" priority="358">
      <formula>O589/N589&lt;1</formula>
    </cfRule>
  </conditionalFormatting>
  <conditionalFormatting sqref="O521">
    <cfRule type="cellIs" dxfId="3818" priority="380" operator="lessThan">
      <formula>0</formula>
    </cfRule>
  </conditionalFormatting>
  <conditionalFormatting sqref="O521">
    <cfRule type="expression" dxfId="3817" priority="378">
      <formula>O521/N521&gt;1</formula>
    </cfRule>
    <cfRule type="expression" dxfId="3816" priority="379">
      <formula>O521/N521&lt;1</formula>
    </cfRule>
  </conditionalFormatting>
  <conditionalFormatting sqref="O529">
    <cfRule type="cellIs" dxfId="3815" priority="377" operator="lessThan">
      <formula>0</formula>
    </cfRule>
  </conditionalFormatting>
  <conditionalFormatting sqref="O529">
    <cfRule type="expression" dxfId="3814" priority="375">
      <formula>O529/N529&gt;1</formula>
    </cfRule>
    <cfRule type="expression" dxfId="3813" priority="376">
      <formula>O529/N529&lt;1</formula>
    </cfRule>
  </conditionalFormatting>
  <conditionalFormatting sqref="O582">
    <cfRule type="expression" dxfId="3812" priority="354">
      <formula>O582/N582&gt;1</formula>
    </cfRule>
    <cfRule type="expression" dxfId="3811" priority="355">
      <formula>O582/N582&lt;1</formula>
    </cfRule>
  </conditionalFormatting>
  <conditionalFormatting sqref="O537">
    <cfRule type="cellIs" dxfId="3810" priority="374" operator="lessThan">
      <formula>0</formula>
    </cfRule>
  </conditionalFormatting>
  <conditionalFormatting sqref="O537">
    <cfRule type="expression" dxfId="3809" priority="372">
      <formula>O537/N537&gt;1</formula>
    </cfRule>
    <cfRule type="expression" dxfId="3808" priority="373">
      <formula>O537/N537&lt;1</formula>
    </cfRule>
  </conditionalFormatting>
  <conditionalFormatting sqref="O641:O645 B636:O637">
    <cfRule type="cellIs" dxfId="3807" priority="353" operator="lessThan">
      <formula>0</formula>
    </cfRule>
  </conditionalFormatting>
  <conditionalFormatting sqref="O568">
    <cfRule type="expression" dxfId="3806" priority="369">
      <formula>O568/N568&gt;1</formula>
    </cfRule>
    <cfRule type="expression" dxfId="3805" priority="370">
      <formula>O568/N568&lt;1</formula>
    </cfRule>
  </conditionalFormatting>
  <conditionalFormatting sqref="O597">
    <cfRule type="cellIs" dxfId="3804" priority="352" operator="lessThan">
      <formula>0</formula>
    </cfRule>
  </conditionalFormatting>
  <conditionalFormatting sqref="O608">
    <cfRule type="expression" dxfId="3803" priority="340">
      <formula>O608/N608&gt;1</formula>
    </cfRule>
    <cfRule type="expression" dxfId="3802" priority="341">
      <formula>O608/N608&lt;1</formula>
    </cfRule>
  </conditionalFormatting>
  <conditionalFormatting sqref="O582">
    <cfRule type="cellIs" dxfId="3801" priority="356" operator="lessThan">
      <formula>0</formula>
    </cfRule>
  </conditionalFormatting>
  <conditionalFormatting sqref="O597">
    <cfRule type="expression" dxfId="3800" priority="350">
      <formula>O597/N597&gt;1</formula>
    </cfRule>
    <cfRule type="expression" dxfId="3799" priority="351">
      <formula>O597/N597&lt;1</formula>
    </cfRule>
  </conditionalFormatting>
  <conditionalFormatting sqref="O676:O679">
    <cfRule type="cellIs" dxfId="3798" priority="339" operator="lessThan">
      <formula>0</formula>
    </cfRule>
  </conditionalFormatting>
  <conditionalFormatting sqref="O678">
    <cfRule type="cellIs" dxfId="3797" priority="338" operator="lessThan">
      <formula>0</formula>
    </cfRule>
  </conditionalFormatting>
  <conditionalFormatting sqref="O680:O683">
    <cfRule type="cellIs" dxfId="3796" priority="337" operator="lessThan">
      <formula>0</formula>
    </cfRule>
  </conditionalFormatting>
  <conditionalFormatting sqref="O682">
    <cfRule type="cellIs" dxfId="3795" priority="336" operator="lessThan">
      <formula>0</formula>
    </cfRule>
  </conditionalFormatting>
  <conditionalFormatting sqref="O684:O687">
    <cfRule type="cellIs" dxfId="3794" priority="335" operator="lessThan">
      <formula>0</formula>
    </cfRule>
  </conditionalFormatting>
  <conditionalFormatting sqref="O686">
    <cfRule type="cellIs" dxfId="3793" priority="334" operator="lessThan">
      <formula>0</formula>
    </cfRule>
  </conditionalFormatting>
  <conditionalFormatting sqref="O688:O691">
    <cfRule type="cellIs" dxfId="3792" priority="333" operator="lessThan">
      <formula>0</formula>
    </cfRule>
  </conditionalFormatting>
  <conditionalFormatting sqref="O690">
    <cfRule type="cellIs" dxfId="3791" priority="332" operator="lessThan">
      <formula>0</formula>
    </cfRule>
  </conditionalFormatting>
  <conditionalFormatting sqref="O692:O693 O695">
    <cfRule type="cellIs" dxfId="3790" priority="331" operator="lessThan">
      <formula>0</formula>
    </cfRule>
  </conditionalFormatting>
  <conditionalFormatting sqref="O696:O699">
    <cfRule type="cellIs" dxfId="3789" priority="330" operator="lessThan">
      <formula>0</formula>
    </cfRule>
  </conditionalFormatting>
  <conditionalFormatting sqref="O698">
    <cfRule type="cellIs" dxfId="3788" priority="329" operator="lessThan">
      <formula>0</formula>
    </cfRule>
  </conditionalFormatting>
  <conditionalFormatting sqref="O700:O703">
    <cfRule type="cellIs" dxfId="3787" priority="328" operator="lessThan">
      <formula>0</formula>
    </cfRule>
  </conditionalFormatting>
  <conditionalFormatting sqref="O702">
    <cfRule type="cellIs" dxfId="3786" priority="327" operator="lessThan">
      <formula>0</formula>
    </cfRule>
  </conditionalFormatting>
  <conditionalFormatting sqref="O704:O707">
    <cfRule type="cellIs" dxfId="3785" priority="326" operator="lessThan">
      <formula>0</formula>
    </cfRule>
  </conditionalFormatting>
  <conditionalFormatting sqref="O706">
    <cfRule type="cellIs" dxfId="3784" priority="325" operator="lessThan">
      <formula>0</formula>
    </cfRule>
  </conditionalFormatting>
  <conditionalFormatting sqref="O712:O715">
    <cfRule type="cellIs" dxfId="3783" priority="324" operator="lessThan">
      <formula>0</formula>
    </cfRule>
  </conditionalFormatting>
  <conditionalFormatting sqref="O714">
    <cfRule type="cellIs" dxfId="3782" priority="323" operator="lessThan">
      <formula>0</formula>
    </cfRule>
  </conditionalFormatting>
  <conditionalFormatting sqref="O716:O719">
    <cfRule type="cellIs" dxfId="3781" priority="322" operator="lessThan">
      <formula>0</formula>
    </cfRule>
  </conditionalFormatting>
  <conditionalFormatting sqref="O718">
    <cfRule type="cellIs" dxfId="3780" priority="321" operator="lessThan">
      <formula>0</formula>
    </cfRule>
  </conditionalFormatting>
  <conditionalFormatting sqref="O466">
    <cfRule type="cellIs" dxfId="3779" priority="320" operator="lessThan">
      <formula>0</formula>
    </cfRule>
  </conditionalFormatting>
  <conditionalFormatting sqref="O505">
    <cfRule type="cellIs" dxfId="3778" priority="319" operator="lessThan">
      <formula>0</formula>
    </cfRule>
  </conditionalFormatting>
  <conditionalFormatting sqref="O513">
    <cfRule type="cellIs" dxfId="3777" priority="318" operator="lessThan">
      <formula>0</formula>
    </cfRule>
  </conditionalFormatting>
  <conditionalFormatting sqref="O522">
    <cfRule type="cellIs" dxfId="3776" priority="317" operator="lessThan">
      <formula>0</formula>
    </cfRule>
  </conditionalFormatting>
  <conditionalFormatting sqref="O530">
    <cfRule type="cellIs" dxfId="3775" priority="316" operator="lessThan">
      <formula>0</formula>
    </cfRule>
  </conditionalFormatting>
  <conditionalFormatting sqref="O538">
    <cfRule type="cellIs" dxfId="3774" priority="315" operator="lessThan">
      <formula>0</formula>
    </cfRule>
  </conditionalFormatting>
  <conditionalFormatting sqref="O553">
    <cfRule type="cellIs" dxfId="3773" priority="314" operator="lessThan">
      <formula>0</formula>
    </cfRule>
  </conditionalFormatting>
  <conditionalFormatting sqref="O561">
    <cfRule type="cellIs" dxfId="3772" priority="313" operator="lessThan">
      <formula>0</formula>
    </cfRule>
  </conditionalFormatting>
  <conditionalFormatting sqref="O590">
    <cfRule type="cellIs" dxfId="3771" priority="312" operator="lessThan">
      <formula>0</formula>
    </cfRule>
  </conditionalFormatting>
  <conditionalFormatting sqref="B720:N723">
    <cfRule type="cellIs" dxfId="3770" priority="308" operator="lessThan">
      <formula>0</formula>
    </cfRule>
  </conditionalFormatting>
  <conditionalFormatting sqref="I722:N722 Q720:R723">
    <cfRule type="cellIs" dxfId="3769" priority="307" operator="lessThan">
      <formula>0</formula>
    </cfRule>
  </conditionalFormatting>
  <conditionalFormatting sqref="O720:O723">
    <cfRule type="cellIs" dxfId="3768" priority="306" operator="lessThan">
      <formula>0</formula>
    </cfRule>
  </conditionalFormatting>
  <conditionalFormatting sqref="O722">
    <cfRule type="cellIs" dxfId="3767" priority="305" operator="lessThan">
      <formula>0</formula>
    </cfRule>
  </conditionalFormatting>
  <conditionalFormatting sqref="Q655:Q658">
    <cfRule type="cellIs" dxfId="3766" priority="304" operator="lessThan">
      <formula>0</formula>
    </cfRule>
  </conditionalFormatting>
  <conditionalFormatting sqref="Q638:R638 R639:R640">
    <cfRule type="cellIs" dxfId="3765" priority="303" operator="lessThan">
      <formula>0</formula>
    </cfRule>
  </conditionalFormatting>
  <conditionalFormatting sqref="B638">
    <cfRule type="cellIs" dxfId="3764" priority="302" operator="lessThan">
      <formula>0</formula>
    </cfRule>
  </conditionalFormatting>
  <conditionalFormatting sqref="Q639:Q640">
    <cfRule type="cellIs" dxfId="3763" priority="301" operator="lessThan">
      <formula>0</formula>
    </cfRule>
  </conditionalFormatting>
  <conditionalFormatting sqref="B639:O640">
    <cfRule type="expression" dxfId="3762" priority="299">
      <formula>B639/A639&gt;1</formula>
    </cfRule>
    <cfRule type="expression" dxfId="3761" priority="300">
      <formula>B639/A639&lt;1</formula>
    </cfRule>
  </conditionalFormatting>
  <conditionalFormatting sqref="B639:O640">
    <cfRule type="cellIs" dxfId="3760" priority="298" operator="lessThan">
      <formula>0</formula>
    </cfRule>
  </conditionalFormatting>
  <conditionalFormatting sqref="B491">
    <cfRule type="cellIs" dxfId="3759" priority="297" operator="lessThan">
      <formula>0</formula>
    </cfRule>
  </conditionalFormatting>
  <conditionalFormatting sqref="B492:N496">
    <cfRule type="cellIs" dxfId="3758" priority="296" operator="lessThan">
      <formula>0</formula>
    </cfRule>
  </conditionalFormatting>
  <conditionalFormatting sqref="B492:N496">
    <cfRule type="expression" dxfId="3757" priority="294">
      <formula>B492/A492&gt;1</formula>
    </cfRule>
    <cfRule type="expression" dxfId="3756" priority="295">
      <formula>B492/A492&lt;1</formula>
    </cfRule>
  </conditionalFormatting>
  <conditionalFormatting sqref="O492:O496">
    <cfRule type="cellIs" dxfId="3755" priority="293" operator="lessThan">
      <formula>0</formula>
    </cfRule>
  </conditionalFormatting>
  <conditionalFormatting sqref="O492:O496">
    <cfRule type="expression" dxfId="3754" priority="291">
      <formula>O492/N492&gt;1</formula>
    </cfRule>
    <cfRule type="expression" dxfId="3753" priority="292">
      <formula>O492/N492&lt;1</formula>
    </cfRule>
  </conditionalFormatting>
  <conditionalFormatting sqref="B357:O360">
    <cfRule type="cellIs" dxfId="3752" priority="290" operator="lessThan">
      <formula>0</formula>
    </cfRule>
  </conditionalFormatting>
  <conditionalFormatting sqref="P616:P619">
    <cfRule type="cellIs" dxfId="3751" priority="268" operator="lessThan">
      <formula>0</formula>
    </cfRule>
  </conditionalFormatting>
  <conditionalFormatting sqref="P599 P601:P602">
    <cfRule type="cellIs" dxfId="3750" priority="270" operator="lessThan">
      <formula>0</formula>
    </cfRule>
  </conditionalFormatting>
  <conditionalFormatting sqref="P605:P607">
    <cfRule type="cellIs" dxfId="3749" priority="262" operator="lessThan">
      <formula>0</formula>
    </cfRule>
  </conditionalFormatting>
  <conditionalFormatting sqref="P626:P629">
    <cfRule type="cellIs" dxfId="3748" priority="264" operator="lessThan">
      <formula>0</formula>
    </cfRule>
  </conditionalFormatting>
  <conditionalFormatting sqref="P365">
    <cfRule type="cellIs" dxfId="3747" priority="256" operator="lessThan">
      <formula>0</formula>
    </cfRule>
  </conditionalFormatting>
  <conditionalFormatting sqref="P371">
    <cfRule type="cellIs" dxfId="3746" priority="255" operator="lessThan">
      <formula>0</formula>
    </cfRule>
  </conditionalFormatting>
  <conditionalFormatting sqref="P616:P619">
    <cfRule type="cellIs" dxfId="3745" priority="269" operator="lessThan">
      <formula>0</formula>
    </cfRule>
  </conditionalFormatting>
  <conditionalFormatting sqref="P605:P607">
    <cfRule type="cellIs" dxfId="3744" priority="263" operator="lessThan">
      <formula>0</formula>
    </cfRule>
  </conditionalFormatting>
  <conditionalFormatting sqref="P377">
    <cfRule type="cellIs" dxfId="3743" priority="254" operator="lessThan">
      <formula>0</formula>
    </cfRule>
  </conditionalFormatting>
  <conditionalFormatting sqref="P366">
    <cfRule type="cellIs" dxfId="3742" priority="253" operator="lessThan">
      <formula>0</formula>
    </cfRule>
  </conditionalFormatting>
  <conditionalFormatting sqref="P387">
    <cfRule type="cellIs" dxfId="3741" priority="248" operator="lessThan">
      <formula>0</formula>
    </cfRule>
  </conditionalFormatting>
  <conditionalFormatting sqref="P387">
    <cfRule type="cellIs" dxfId="3740" priority="249" operator="lessThan">
      <formula>0</formula>
    </cfRule>
  </conditionalFormatting>
  <conditionalFormatting sqref="P387">
    <cfRule type="cellIs" dxfId="3739" priority="246" operator="lessThan">
      <formula>0</formula>
    </cfRule>
  </conditionalFormatting>
  <conditionalFormatting sqref="P387">
    <cfRule type="cellIs" dxfId="3738" priority="247" operator="lessThan">
      <formula>0</formula>
    </cfRule>
  </conditionalFormatting>
  <conditionalFormatting sqref="P405">
    <cfRule type="cellIs" dxfId="3737" priority="206" operator="lessThan">
      <formula>0</formula>
    </cfRule>
  </conditionalFormatting>
  <conditionalFormatting sqref="P636:P637">
    <cfRule type="expression" dxfId="3736" priority="287">
      <formula>P636/O636&gt;1</formula>
    </cfRule>
    <cfRule type="expression" dxfId="3735" priority="288">
      <formula>P636/O636&lt;1</formula>
    </cfRule>
  </conditionalFormatting>
  <conditionalFormatting sqref="P694">
    <cfRule type="cellIs" dxfId="3734" priority="286" operator="lessThan">
      <formula>0</formula>
    </cfRule>
  </conditionalFormatting>
  <conditionalFormatting sqref="P694">
    <cfRule type="cellIs" dxfId="3733" priority="285" operator="lessThan">
      <formula>0</formula>
    </cfRule>
  </conditionalFormatting>
  <conditionalFormatting sqref="P608">
    <cfRule type="cellIs" dxfId="3732" priority="42" operator="lessThan">
      <formula>0</formula>
    </cfRule>
  </conditionalFormatting>
  <conditionalFormatting sqref="P608">
    <cfRule type="cellIs" dxfId="3731" priority="43" operator="lessThan">
      <formula>0</formula>
    </cfRule>
  </conditionalFormatting>
  <conditionalFormatting sqref="P603">
    <cfRule type="cellIs" dxfId="3730" priority="46" operator="lessThan">
      <formula>0</formula>
    </cfRule>
  </conditionalFormatting>
  <conditionalFormatting sqref="P603">
    <cfRule type="cellIs" dxfId="3729" priority="47" operator="lessThan">
      <formula>0</formula>
    </cfRule>
  </conditionalFormatting>
  <conditionalFormatting sqref="P603">
    <cfRule type="cellIs" dxfId="3728" priority="48" operator="lessThan">
      <formula>0</formula>
    </cfRule>
  </conditionalFormatting>
  <conditionalFormatting sqref="P608">
    <cfRule type="cellIs" dxfId="3727"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726" priority="282" operator="lessThan">
      <formula>0</formula>
    </cfRule>
  </conditionalFormatting>
  <conditionalFormatting sqref="P348">
    <cfRule type="cellIs" dxfId="3725" priority="281" operator="lessThan">
      <formula>0</formula>
    </cfRule>
  </conditionalFormatting>
  <conditionalFormatting sqref="P348">
    <cfRule type="cellIs" dxfId="3724" priority="280" operator="lessThan">
      <formula>0</formula>
    </cfRule>
  </conditionalFormatting>
  <conditionalFormatting sqref="P351:P354">
    <cfRule type="cellIs" dxfId="3723" priority="279" operator="lessThan">
      <formula>0</formula>
    </cfRule>
  </conditionalFormatting>
  <conditionalFormatting sqref="P363:P364">
    <cfRule type="cellIs" dxfId="3722" priority="278" operator="lessThan">
      <formula>0</formula>
    </cfRule>
  </conditionalFormatting>
  <conditionalFormatting sqref="P369:P370">
    <cfRule type="cellIs" dxfId="3721" priority="277" operator="lessThan">
      <formula>0</formula>
    </cfRule>
  </conditionalFormatting>
  <conditionalFormatting sqref="P375:P376">
    <cfRule type="cellIs" dxfId="3720" priority="276" operator="lessThan">
      <formula>0</formula>
    </cfRule>
  </conditionalFormatting>
  <conditionalFormatting sqref="P381:P383">
    <cfRule type="cellIs" dxfId="3719" priority="275" operator="lessThan">
      <formula>0</formula>
    </cfRule>
  </conditionalFormatting>
  <conditionalFormatting sqref="P355">
    <cfRule type="cellIs" dxfId="3718" priority="274" operator="lessThan">
      <formula>0</formula>
    </cfRule>
  </conditionalFormatting>
  <conditionalFormatting sqref="P593:P595">
    <cfRule type="cellIs" dxfId="3717" priority="272" operator="lessThan">
      <formula>0</formula>
    </cfRule>
  </conditionalFormatting>
  <conditionalFormatting sqref="P593:P595">
    <cfRule type="cellIs" dxfId="3716" priority="273" operator="lessThan">
      <formula>0</formula>
    </cfRule>
  </conditionalFormatting>
  <conditionalFormatting sqref="P601:P602 P599">
    <cfRule type="cellIs" dxfId="3715" priority="271" operator="lessThan">
      <formula>0</formula>
    </cfRule>
  </conditionalFormatting>
  <conditionalFormatting sqref="P621:P624">
    <cfRule type="cellIs" dxfId="3714" priority="266" operator="lessThan">
      <formula>0</formula>
    </cfRule>
  </conditionalFormatting>
  <conditionalFormatting sqref="P621:P624">
    <cfRule type="cellIs" dxfId="3713" priority="267" operator="lessThan">
      <formula>0</formula>
    </cfRule>
  </conditionalFormatting>
  <conditionalFormatting sqref="P626:P629">
    <cfRule type="cellIs" dxfId="3712" priority="265" operator="lessThan">
      <formula>0</formula>
    </cfRule>
  </conditionalFormatting>
  <conditionalFormatting sqref="P611:P614">
    <cfRule type="cellIs" dxfId="3711" priority="260" operator="lessThan">
      <formula>0</formula>
    </cfRule>
  </conditionalFormatting>
  <conditionalFormatting sqref="P611:P614">
    <cfRule type="cellIs" dxfId="3710" priority="261" operator="lessThan">
      <formula>0</formula>
    </cfRule>
  </conditionalFormatting>
  <conditionalFormatting sqref="P650 P663 P655:P660 P642:P645 P652:P653 P672:P675 P708:P711 P665:P670">
    <cfRule type="cellIs" dxfId="3709" priority="259" operator="lessThan">
      <formula>0</formula>
    </cfRule>
  </conditionalFormatting>
  <conditionalFormatting sqref="P674">
    <cfRule type="cellIs" dxfId="3708" priority="258" operator="lessThan">
      <formula>0</formula>
    </cfRule>
  </conditionalFormatting>
  <conditionalFormatting sqref="P647">
    <cfRule type="cellIs" dxfId="3707" priority="257" operator="lessThan">
      <formula>0</formula>
    </cfRule>
  </conditionalFormatting>
  <conditionalFormatting sqref="P393">
    <cfRule type="cellIs" dxfId="3706" priority="236" operator="lessThan">
      <formula>0</formula>
    </cfRule>
  </conditionalFormatting>
  <conditionalFormatting sqref="P390">
    <cfRule type="cellIs" dxfId="3705" priority="241" operator="lessThan">
      <formula>0</formula>
    </cfRule>
  </conditionalFormatting>
  <conditionalFormatting sqref="P393">
    <cfRule type="cellIs" dxfId="3704" priority="239" operator="lessThan">
      <formula>0</formula>
    </cfRule>
  </conditionalFormatting>
  <conditionalFormatting sqref="P378">
    <cfRule type="cellIs" dxfId="3703" priority="251" operator="lessThan">
      <formula>0</formula>
    </cfRule>
  </conditionalFormatting>
  <conditionalFormatting sqref="P372">
    <cfRule type="cellIs" dxfId="3702" priority="252" operator="lessThan">
      <formula>0</formula>
    </cfRule>
  </conditionalFormatting>
  <conditionalFormatting sqref="P384">
    <cfRule type="cellIs" dxfId="3701" priority="250" operator="lessThan">
      <formula>0</formula>
    </cfRule>
  </conditionalFormatting>
  <conditionalFormatting sqref="P387">
    <cfRule type="cellIs" dxfId="3700" priority="245" operator="lessThan">
      <formula>0</formula>
    </cfRule>
  </conditionalFormatting>
  <conditionalFormatting sqref="P387">
    <cfRule type="cellIs" dxfId="3699" priority="244" operator="lessThan">
      <formula>0</formula>
    </cfRule>
  </conditionalFormatting>
  <conditionalFormatting sqref="P387">
    <cfRule type="cellIs" dxfId="3698" priority="243" operator="lessThan">
      <formula>0</formula>
    </cfRule>
  </conditionalFormatting>
  <conditionalFormatting sqref="P387">
    <cfRule type="cellIs" dxfId="3697" priority="242" operator="lessThan">
      <formula>0</formula>
    </cfRule>
  </conditionalFormatting>
  <conditionalFormatting sqref="P393">
    <cfRule type="cellIs" dxfId="3696" priority="237" operator="lessThan">
      <formula>0</formula>
    </cfRule>
  </conditionalFormatting>
  <conditionalFormatting sqref="P393">
    <cfRule type="cellIs" dxfId="3695" priority="240" operator="lessThan">
      <formula>0</formula>
    </cfRule>
  </conditionalFormatting>
  <conditionalFormatting sqref="P393">
    <cfRule type="cellIs" dxfId="3694" priority="235" operator="lessThan">
      <formula>0</formula>
    </cfRule>
  </conditionalFormatting>
  <conditionalFormatting sqref="P393">
    <cfRule type="cellIs" dxfId="3693" priority="238" operator="lessThan">
      <formula>0</formula>
    </cfRule>
  </conditionalFormatting>
  <conditionalFormatting sqref="P393">
    <cfRule type="cellIs" dxfId="3692" priority="233" operator="lessThan">
      <formula>0</formula>
    </cfRule>
  </conditionalFormatting>
  <conditionalFormatting sqref="P393">
    <cfRule type="cellIs" dxfId="3691" priority="234" operator="lessThan">
      <formula>0</formula>
    </cfRule>
  </conditionalFormatting>
  <conditionalFormatting sqref="P399">
    <cfRule type="cellIs" dxfId="3690" priority="231" operator="lessThan">
      <formula>0</formula>
    </cfRule>
  </conditionalFormatting>
  <conditionalFormatting sqref="P396">
    <cfRule type="cellIs" dxfId="3689" priority="232" operator="lessThan">
      <formula>0</formula>
    </cfRule>
  </conditionalFormatting>
  <conditionalFormatting sqref="P399">
    <cfRule type="cellIs" dxfId="3688" priority="230" operator="lessThan">
      <formula>0</formula>
    </cfRule>
  </conditionalFormatting>
  <conditionalFormatting sqref="P399">
    <cfRule type="cellIs" dxfId="3687" priority="229" operator="lessThan">
      <formula>0</formula>
    </cfRule>
  </conditionalFormatting>
  <conditionalFormatting sqref="P399">
    <cfRule type="cellIs" dxfId="3686" priority="228" operator="lessThan">
      <formula>0</formula>
    </cfRule>
  </conditionalFormatting>
  <conditionalFormatting sqref="P399">
    <cfRule type="cellIs" dxfId="3685" priority="227" operator="lessThan">
      <formula>0</formula>
    </cfRule>
  </conditionalFormatting>
  <conditionalFormatting sqref="P399">
    <cfRule type="cellIs" dxfId="3684" priority="226" operator="lessThan">
      <formula>0</formula>
    </cfRule>
  </conditionalFormatting>
  <conditionalFormatting sqref="P399">
    <cfRule type="cellIs" dxfId="3683" priority="225" operator="lessThan">
      <formula>0</formula>
    </cfRule>
  </conditionalFormatting>
  <conditionalFormatting sqref="P399">
    <cfRule type="cellIs" dxfId="3682" priority="224" operator="lessThan">
      <formula>0</formula>
    </cfRule>
  </conditionalFormatting>
  <conditionalFormatting sqref="P402">
    <cfRule type="cellIs" dxfId="3681" priority="223" operator="lessThan">
      <formula>0</formula>
    </cfRule>
  </conditionalFormatting>
  <conditionalFormatting sqref="P355">
    <cfRule type="cellIs" dxfId="3680" priority="222" operator="lessThan">
      <formula>0</formula>
    </cfRule>
  </conditionalFormatting>
  <conditionalFormatting sqref="P361">
    <cfRule type="cellIs" dxfId="3679" priority="221" operator="lessThan">
      <formula>0</formula>
    </cfRule>
  </conditionalFormatting>
  <conditionalFormatting sqref="P361">
    <cfRule type="cellIs" dxfId="3678" priority="220" operator="lessThan">
      <formula>0</formula>
    </cfRule>
  </conditionalFormatting>
  <conditionalFormatting sqref="P367">
    <cfRule type="cellIs" dxfId="3677" priority="219" operator="lessThan">
      <formula>0</formula>
    </cfRule>
  </conditionalFormatting>
  <conditionalFormatting sqref="P367">
    <cfRule type="cellIs" dxfId="3676" priority="218" operator="lessThan">
      <formula>0</formula>
    </cfRule>
  </conditionalFormatting>
  <conditionalFormatting sqref="P373">
    <cfRule type="cellIs" dxfId="3675" priority="217" operator="lessThan">
      <formula>0</formula>
    </cfRule>
  </conditionalFormatting>
  <conditionalFormatting sqref="P373">
    <cfRule type="cellIs" dxfId="3674" priority="216" operator="lessThan">
      <formula>0</formula>
    </cfRule>
  </conditionalFormatting>
  <conditionalFormatting sqref="P379">
    <cfRule type="cellIs" dxfId="3673" priority="215" operator="lessThan">
      <formula>0</formula>
    </cfRule>
  </conditionalFormatting>
  <conditionalFormatting sqref="P379">
    <cfRule type="cellIs" dxfId="3672" priority="214" operator="lessThan">
      <formula>0</formula>
    </cfRule>
  </conditionalFormatting>
  <conditionalFormatting sqref="P385">
    <cfRule type="cellIs" dxfId="3671" priority="213" operator="lessThan">
      <formula>0</formula>
    </cfRule>
  </conditionalFormatting>
  <conditionalFormatting sqref="P385">
    <cfRule type="cellIs" dxfId="3670" priority="212" operator="lessThan">
      <formula>0</formula>
    </cfRule>
  </conditionalFormatting>
  <conditionalFormatting sqref="P391">
    <cfRule type="cellIs" dxfId="3669" priority="211" operator="lessThan">
      <formula>0</formula>
    </cfRule>
  </conditionalFormatting>
  <conditionalFormatting sqref="P391">
    <cfRule type="cellIs" dxfId="3668" priority="210" operator="lessThan">
      <formula>0</formula>
    </cfRule>
  </conditionalFormatting>
  <conditionalFormatting sqref="P397">
    <cfRule type="cellIs" dxfId="3667" priority="209" operator="lessThan">
      <formula>0</formula>
    </cfRule>
  </conditionalFormatting>
  <conditionalFormatting sqref="P397">
    <cfRule type="cellIs" dxfId="3666" priority="208" operator="lessThan">
      <formula>0</formula>
    </cfRule>
  </conditionalFormatting>
  <conditionalFormatting sqref="P405">
    <cfRule type="cellIs" dxfId="3665" priority="207" operator="lessThan">
      <formula>0</formula>
    </cfRule>
  </conditionalFormatting>
  <conditionalFormatting sqref="P405">
    <cfRule type="cellIs" dxfId="3664" priority="205" operator="lessThan">
      <formula>0</formula>
    </cfRule>
  </conditionalFormatting>
  <conditionalFormatting sqref="P405">
    <cfRule type="cellIs" dxfId="3663" priority="204" operator="lessThan">
      <formula>0</formula>
    </cfRule>
  </conditionalFormatting>
  <conditionalFormatting sqref="P405">
    <cfRule type="cellIs" dxfId="3662" priority="203" operator="lessThan">
      <formula>0</formula>
    </cfRule>
  </conditionalFormatting>
  <conditionalFormatting sqref="P405">
    <cfRule type="cellIs" dxfId="3661" priority="202" operator="lessThan">
      <formula>0</formula>
    </cfRule>
  </conditionalFormatting>
  <conditionalFormatting sqref="P405">
    <cfRule type="cellIs" dxfId="3660" priority="201" operator="lessThan">
      <formula>0</formula>
    </cfRule>
  </conditionalFormatting>
  <conditionalFormatting sqref="P405">
    <cfRule type="cellIs" dxfId="3659" priority="200" operator="lessThan">
      <formula>0</formula>
    </cfRule>
  </conditionalFormatting>
  <conditionalFormatting sqref="P408">
    <cfRule type="cellIs" dxfId="3658" priority="199" operator="lessThan">
      <formula>0</formula>
    </cfRule>
  </conditionalFormatting>
  <conditionalFormatting sqref="P409">
    <cfRule type="cellIs" dxfId="3657" priority="198" operator="lessThan">
      <formula>0</formula>
    </cfRule>
  </conditionalFormatting>
  <conditionalFormatting sqref="P409">
    <cfRule type="cellIs" dxfId="3656" priority="197" operator="lessThan">
      <formula>0</formula>
    </cfRule>
  </conditionalFormatting>
  <conditionalFormatting sqref="P411">
    <cfRule type="cellIs" dxfId="3655" priority="196" operator="lessThan">
      <formula>0</formula>
    </cfRule>
  </conditionalFormatting>
  <conditionalFormatting sqref="P411">
    <cfRule type="cellIs" dxfId="3654" priority="195" operator="lessThan">
      <formula>0</formula>
    </cfRule>
  </conditionalFormatting>
  <conditionalFormatting sqref="P411">
    <cfRule type="cellIs" dxfId="3653" priority="194" operator="lessThan">
      <formula>0</formula>
    </cfRule>
  </conditionalFormatting>
  <conditionalFormatting sqref="P411">
    <cfRule type="cellIs" dxfId="3652" priority="193" operator="lessThan">
      <formula>0</formula>
    </cfRule>
  </conditionalFormatting>
  <conditionalFormatting sqref="P411">
    <cfRule type="cellIs" dxfId="3651" priority="192" operator="lessThan">
      <formula>0</formula>
    </cfRule>
  </conditionalFormatting>
  <conditionalFormatting sqref="P411">
    <cfRule type="cellIs" dxfId="3650" priority="191" operator="lessThan">
      <formula>0</formula>
    </cfRule>
  </conditionalFormatting>
  <conditionalFormatting sqref="P411">
    <cfRule type="cellIs" dxfId="3649" priority="190" operator="lessThan">
      <formula>0</formula>
    </cfRule>
  </conditionalFormatting>
  <conditionalFormatting sqref="P411">
    <cfRule type="cellIs" dxfId="3648" priority="189" operator="lessThan">
      <formula>0</formula>
    </cfRule>
  </conditionalFormatting>
  <conditionalFormatting sqref="P414">
    <cfRule type="cellIs" dxfId="3647" priority="188" operator="lessThan">
      <formula>0</formula>
    </cfRule>
  </conditionalFormatting>
  <conditionalFormatting sqref="P415">
    <cfRule type="cellIs" dxfId="3646" priority="187" operator="lessThan">
      <formula>0</formula>
    </cfRule>
  </conditionalFormatting>
  <conditionalFormatting sqref="P415">
    <cfRule type="cellIs" dxfId="3645" priority="186" operator="lessThan">
      <formula>0</formula>
    </cfRule>
  </conditionalFormatting>
  <conditionalFormatting sqref="P417">
    <cfRule type="cellIs" dxfId="3644" priority="185" operator="lessThan">
      <formula>0</formula>
    </cfRule>
  </conditionalFormatting>
  <conditionalFormatting sqref="P417">
    <cfRule type="cellIs" dxfId="3643" priority="184" operator="lessThan">
      <formula>0</formula>
    </cfRule>
  </conditionalFormatting>
  <conditionalFormatting sqref="P417">
    <cfRule type="cellIs" dxfId="3642" priority="183" operator="lessThan">
      <formula>0</formula>
    </cfRule>
  </conditionalFormatting>
  <conditionalFormatting sqref="P417">
    <cfRule type="cellIs" dxfId="3641" priority="182" operator="lessThan">
      <formula>0</formula>
    </cfRule>
  </conditionalFormatting>
  <conditionalFormatting sqref="P417">
    <cfRule type="cellIs" dxfId="3640" priority="181" operator="lessThan">
      <formula>0</formula>
    </cfRule>
  </conditionalFormatting>
  <conditionalFormatting sqref="P417">
    <cfRule type="cellIs" dxfId="3639" priority="180" operator="lessThan">
      <formula>0</formula>
    </cfRule>
  </conditionalFormatting>
  <conditionalFormatting sqref="P417">
    <cfRule type="cellIs" dxfId="3638" priority="179" operator="lessThan">
      <formula>0</formula>
    </cfRule>
  </conditionalFormatting>
  <conditionalFormatting sqref="P417">
    <cfRule type="cellIs" dxfId="3637" priority="178" operator="lessThan">
      <formula>0</formula>
    </cfRule>
  </conditionalFormatting>
  <conditionalFormatting sqref="P420">
    <cfRule type="cellIs" dxfId="3636" priority="177" operator="lessThan">
      <formula>0</formula>
    </cfRule>
  </conditionalFormatting>
  <conditionalFormatting sqref="P421">
    <cfRule type="cellIs" dxfId="3635" priority="176" operator="lessThan">
      <formula>0</formula>
    </cfRule>
  </conditionalFormatting>
  <conditionalFormatting sqref="P421">
    <cfRule type="cellIs" dxfId="3634" priority="175" operator="lessThan">
      <formula>0</formula>
    </cfRule>
  </conditionalFormatting>
  <conditionalFormatting sqref="P423">
    <cfRule type="cellIs" dxfId="3633" priority="174" operator="lessThan">
      <formula>0</formula>
    </cfRule>
  </conditionalFormatting>
  <conditionalFormatting sqref="P423">
    <cfRule type="cellIs" dxfId="3632" priority="173" operator="lessThan">
      <formula>0</formula>
    </cfRule>
  </conditionalFormatting>
  <conditionalFormatting sqref="P423">
    <cfRule type="cellIs" dxfId="3631" priority="172" operator="lessThan">
      <formula>0</formula>
    </cfRule>
  </conditionalFormatting>
  <conditionalFormatting sqref="P423">
    <cfRule type="cellIs" dxfId="3630" priority="171" operator="lessThan">
      <formula>0</formula>
    </cfRule>
  </conditionalFormatting>
  <conditionalFormatting sqref="P423">
    <cfRule type="cellIs" dxfId="3629" priority="170" operator="lessThan">
      <formula>0</formula>
    </cfRule>
  </conditionalFormatting>
  <conditionalFormatting sqref="P423">
    <cfRule type="cellIs" dxfId="3628" priority="169" operator="lessThan">
      <formula>0</formula>
    </cfRule>
  </conditionalFormatting>
  <conditionalFormatting sqref="P423">
    <cfRule type="cellIs" dxfId="3627" priority="168" operator="lessThan">
      <formula>0</formula>
    </cfRule>
  </conditionalFormatting>
  <conditionalFormatting sqref="P423">
    <cfRule type="cellIs" dxfId="3626" priority="167" operator="lessThan">
      <formula>0</formula>
    </cfRule>
  </conditionalFormatting>
  <conditionalFormatting sqref="P426">
    <cfRule type="cellIs" dxfId="3625" priority="166" operator="lessThan">
      <formula>0</formula>
    </cfRule>
  </conditionalFormatting>
  <conditionalFormatting sqref="P427">
    <cfRule type="cellIs" dxfId="3624" priority="165" operator="lessThan">
      <formula>0</formula>
    </cfRule>
  </conditionalFormatting>
  <conditionalFormatting sqref="P427">
    <cfRule type="cellIs" dxfId="3623" priority="164" operator="lessThan">
      <formula>0</formula>
    </cfRule>
  </conditionalFormatting>
  <conditionalFormatting sqref="P429">
    <cfRule type="cellIs" dxfId="3622" priority="163" operator="lessThan">
      <formula>0</formula>
    </cfRule>
  </conditionalFormatting>
  <conditionalFormatting sqref="P429">
    <cfRule type="cellIs" dxfId="3621" priority="162" operator="lessThan">
      <formula>0</formula>
    </cfRule>
  </conditionalFormatting>
  <conditionalFormatting sqref="P429">
    <cfRule type="cellIs" dxfId="3620" priority="161" operator="lessThan">
      <formula>0</formula>
    </cfRule>
  </conditionalFormatting>
  <conditionalFormatting sqref="P429">
    <cfRule type="cellIs" dxfId="3619" priority="160" operator="lessThan">
      <formula>0</formula>
    </cfRule>
  </conditionalFormatting>
  <conditionalFormatting sqref="P429">
    <cfRule type="cellIs" dxfId="3618" priority="159" operator="lessThan">
      <formula>0</formula>
    </cfRule>
  </conditionalFormatting>
  <conditionalFormatting sqref="P429">
    <cfRule type="cellIs" dxfId="3617" priority="158" operator="lessThan">
      <formula>0</formula>
    </cfRule>
  </conditionalFormatting>
  <conditionalFormatting sqref="P429">
    <cfRule type="cellIs" dxfId="3616" priority="157" operator="lessThan">
      <formula>0</formula>
    </cfRule>
  </conditionalFormatting>
  <conditionalFormatting sqref="P429">
    <cfRule type="cellIs" dxfId="3615" priority="156" operator="lessThan">
      <formula>0</formula>
    </cfRule>
  </conditionalFormatting>
  <conditionalFormatting sqref="P432">
    <cfRule type="cellIs" dxfId="3614" priority="155" operator="lessThan">
      <formula>0</formula>
    </cfRule>
  </conditionalFormatting>
  <conditionalFormatting sqref="P435">
    <cfRule type="cellIs" dxfId="3613" priority="154" operator="lessThan">
      <formula>0</formula>
    </cfRule>
  </conditionalFormatting>
  <conditionalFormatting sqref="P435">
    <cfRule type="cellIs" dxfId="3612" priority="153" operator="lessThan">
      <formula>0</formula>
    </cfRule>
  </conditionalFormatting>
  <conditionalFormatting sqref="P435">
    <cfRule type="cellIs" dxfId="3611" priority="152" operator="lessThan">
      <formula>0</formula>
    </cfRule>
  </conditionalFormatting>
  <conditionalFormatting sqref="P435">
    <cfRule type="cellIs" dxfId="3610" priority="151" operator="lessThan">
      <formula>0</formula>
    </cfRule>
  </conditionalFormatting>
  <conditionalFormatting sqref="P435">
    <cfRule type="cellIs" dxfId="3609" priority="150" operator="lessThan">
      <formula>0</formula>
    </cfRule>
  </conditionalFormatting>
  <conditionalFormatting sqref="P435">
    <cfRule type="cellIs" dxfId="3608" priority="149" operator="lessThan">
      <formula>0</formula>
    </cfRule>
  </conditionalFormatting>
  <conditionalFormatting sqref="P435">
    <cfRule type="cellIs" dxfId="3607" priority="148" operator="lessThan">
      <formula>0</formula>
    </cfRule>
  </conditionalFormatting>
  <conditionalFormatting sqref="P435">
    <cfRule type="cellIs" dxfId="3606" priority="147" operator="lessThan">
      <formula>0</formula>
    </cfRule>
  </conditionalFormatting>
  <conditionalFormatting sqref="P438">
    <cfRule type="cellIs" dxfId="3605" priority="146" operator="lessThan">
      <formula>0</formula>
    </cfRule>
  </conditionalFormatting>
  <conditionalFormatting sqref="P439">
    <cfRule type="cellIs" dxfId="3604" priority="145" operator="lessThan">
      <formula>0</formula>
    </cfRule>
  </conditionalFormatting>
  <conditionalFormatting sqref="P439">
    <cfRule type="cellIs" dxfId="3603" priority="144" operator="lessThan">
      <formula>0</formula>
    </cfRule>
  </conditionalFormatting>
  <conditionalFormatting sqref="P441">
    <cfRule type="cellIs" dxfId="3602" priority="143" operator="lessThan">
      <formula>0</formula>
    </cfRule>
  </conditionalFormatting>
  <conditionalFormatting sqref="P441">
    <cfRule type="cellIs" dxfId="3601" priority="142" operator="lessThan">
      <formula>0</formula>
    </cfRule>
  </conditionalFormatting>
  <conditionalFormatting sqref="P441">
    <cfRule type="cellIs" dxfId="3600" priority="141" operator="lessThan">
      <formula>0</formula>
    </cfRule>
  </conditionalFormatting>
  <conditionalFormatting sqref="P441">
    <cfRule type="cellIs" dxfId="3599" priority="140" operator="lessThan">
      <formula>0</formula>
    </cfRule>
  </conditionalFormatting>
  <conditionalFormatting sqref="P441">
    <cfRule type="cellIs" dxfId="3598" priority="139" operator="lessThan">
      <formula>0</formula>
    </cfRule>
  </conditionalFormatting>
  <conditionalFormatting sqref="P441">
    <cfRule type="cellIs" dxfId="3597" priority="138" operator="lessThan">
      <formula>0</formula>
    </cfRule>
  </conditionalFormatting>
  <conditionalFormatting sqref="P441">
    <cfRule type="cellIs" dxfId="3596" priority="137" operator="lessThan">
      <formula>0</formula>
    </cfRule>
  </conditionalFormatting>
  <conditionalFormatting sqref="P441">
    <cfRule type="cellIs" dxfId="3595" priority="136" operator="lessThan">
      <formula>0</formula>
    </cfRule>
  </conditionalFormatting>
  <conditionalFormatting sqref="P444">
    <cfRule type="cellIs" dxfId="3594" priority="135" operator="lessThan">
      <formula>0</formula>
    </cfRule>
  </conditionalFormatting>
  <conditionalFormatting sqref="P445">
    <cfRule type="cellIs" dxfId="3593" priority="134" operator="lessThan">
      <formula>0</formula>
    </cfRule>
  </conditionalFormatting>
  <conditionalFormatting sqref="P445">
    <cfRule type="cellIs" dxfId="3592" priority="133" operator="lessThan">
      <formula>0</formula>
    </cfRule>
  </conditionalFormatting>
  <conditionalFormatting sqref="P448">
    <cfRule type="cellIs" dxfId="3591" priority="132" operator="lessThan">
      <formula>0</formula>
    </cfRule>
  </conditionalFormatting>
  <conditionalFormatting sqref="P448">
    <cfRule type="cellIs" dxfId="3590" priority="131" operator="lessThan">
      <formula>0</formula>
    </cfRule>
  </conditionalFormatting>
  <conditionalFormatting sqref="P448">
    <cfRule type="cellIs" dxfId="3589" priority="130" operator="lessThan">
      <formula>0</formula>
    </cfRule>
  </conditionalFormatting>
  <conditionalFormatting sqref="P448">
    <cfRule type="cellIs" dxfId="3588" priority="129" operator="lessThan">
      <formula>0</formula>
    </cfRule>
  </conditionalFormatting>
  <conditionalFormatting sqref="P448">
    <cfRule type="cellIs" dxfId="3587" priority="128" operator="lessThan">
      <formula>0</formula>
    </cfRule>
  </conditionalFormatting>
  <conditionalFormatting sqref="P448">
    <cfRule type="cellIs" dxfId="3586" priority="127" operator="lessThan">
      <formula>0</formula>
    </cfRule>
  </conditionalFormatting>
  <conditionalFormatting sqref="P448">
    <cfRule type="cellIs" dxfId="3585" priority="126" operator="lessThan">
      <formula>0</formula>
    </cfRule>
  </conditionalFormatting>
  <conditionalFormatting sqref="P448">
    <cfRule type="cellIs" dxfId="3584" priority="125" operator="lessThan">
      <formula>0</formula>
    </cfRule>
  </conditionalFormatting>
  <conditionalFormatting sqref="P451">
    <cfRule type="cellIs" dxfId="3583" priority="124" operator="lessThan">
      <formula>0</formula>
    </cfRule>
  </conditionalFormatting>
  <conditionalFormatting sqref="P452">
    <cfRule type="cellIs" dxfId="3582" priority="123" operator="lessThan">
      <formula>0</formula>
    </cfRule>
  </conditionalFormatting>
  <conditionalFormatting sqref="P452">
    <cfRule type="cellIs" dxfId="3581" priority="122" operator="lessThan">
      <formula>0</formula>
    </cfRule>
  </conditionalFormatting>
  <conditionalFormatting sqref="P454">
    <cfRule type="cellIs" dxfId="3580" priority="121" operator="lessThan">
      <formula>0</formula>
    </cfRule>
  </conditionalFormatting>
  <conditionalFormatting sqref="P454">
    <cfRule type="cellIs" dxfId="3579" priority="120" operator="lessThan">
      <formula>0</formula>
    </cfRule>
  </conditionalFormatting>
  <conditionalFormatting sqref="P454">
    <cfRule type="cellIs" dxfId="3578" priority="119" operator="lessThan">
      <formula>0</formula>
    </cfRule>
  </conditionalFormatting>
  <conditionalFormatting sqref="P454">
    <cfRule type="cellIs" dxfId="3577" priority="118" operator="lessThan">
      <formula>0</formula>
    </cfRule>
  </conditionalFormatting>
  <conditionalFormatting sqref="P454">
    <cfRule type="cellIs" dxfId="3576" priority="117" operator="lessThan">
      <formula>0</formula>
    </cfRule>
  </conditionalFormatting>
  <conditionalFormatting sqref="P454">
    <cfRule type="cellIs" dxfId="3575" priority="116" operator="lessThan">
      <formula>0</formula>
    </cfRule>
  </conditionalFormatting>
  <conditionalFormatting sqref="P454">
    <cfRule type="cellIs" dxfId="3574" priority="115" operator="lessThan">
      <formula>0</formula>
    </cfRule>
  </conditionalFormatting>
  <conditionalFormatting sqref="P454">
    <cfRule type="cellIs" dxfId="3573" priority="114" operator="lessThan">
      <formula>0</formula>
    </cfRule>
  </conditionalFormatting>
  <conditionalFormatting sqref="P457">
    <cfRule type="cellIs" dxfId="3572" priority="113" operator="lessThan">
      <formula>0</formula>
    </cfRule>
  </conditionalFormatting>
  <conditionalFormatting sqref="P458">
    <cfRule type="cellIs" dxfId="3571" priority="112" operator="lessThan">
      <formula>0</formula>
    </cfRule>
  </conditionalFormatting>
  <conditionalFormatting sqref="P458">
    <cfRule type="cellIs" dxfId="3570" priority="111" operator="lessThan">
      <formula>0</formula>
    </cfRule>
  </conditionalFormatting>
  <conditionalFormatting sqref="P461:P464">
    <cfRule type="cellIs" dxfId="3569" priority="110" operator="lessThan">
      <formula>0</formula>
    </cfRule>
  </conditionalFormatting>
  <conditionalFormatting sqref="P461:P464">
    <cfRule type="expression" dxfId="3568" priority="108">
      <formula>P461/O461&gt;1</formula>
    </cfRule>
    <cfRule type="expression" dxfId="3567" priority="109">
      <formula>P461/O461&lt;1</formula>
    </cfRule>
  </conditionalFormatting>
  <conditionalFormatting sqref="P552 P560 P575 P589">
    <cfRule type="expression" dxfId="3566" priority="106">
      <formula>P552/#REF!&gt;1</formula>
    </cfRule>
    <cfRule type="expression" dxfId="3565" priority="107">
      <formula>P552/#REF!&lt;1</formula>
    </cfRule>
  </conditionalFormatting>
  <conditionalFormatting sqref="P512">
    <cfRule type="cellIs" dxfId="3564" priority="105" operator="lessThan">
      <formula>0</formula>
    </cfRule>
  </conditionalFormatting>
  <conditionalFormatting sqref="P512">
    <cfRule type="expression" dxfId="3563" priority="103">
      <formula>P512/O512&gt;1</formula>
    </cfRule>
    <cfRule type="expression" dxfId="3562" priority="104">
      <formula>P512/O512&lt;1</formula>
    </cfRule>
  </conditionalFormatting>
  <conditionalFormatting sqref="P596">
    <cfRule type="cellIs" dxfId="3561" priority="102" operator="lessThan">
      <formula>0</formula>
    </cfRule>
  </conditionalFormatting>
  <conditionalFormatting sqref="P600">
    <cfRule type="cellIs" dxfId="3560" priority="101" operator="lessThan">
      <formula>0</formula>
    </cfRule>
  </conditionalFormatting>
  <conditionalFormatting sqref="P600">
    <cfRule type="cellIs" dxfId="3559" priority="100" operator="lessThan">
      <formula>0</formula>
    </cfRule>
  </conditionalFormatting>
  <conditionalFormatting sqref="P710">
    <cfRule type="cellIs" dxfId="3558" priority="99" operator="lessThan">
      <formula>0</formula>
    </cfRule>
  </conditionalFormatting>
  <conditionalFormatting sqref="P654 P651 P648:P649 P632:P634">
    <cfRule type="expression" dxfId="3557" priority="86">
      <formula>P632/O632&gt;1</formula>
    </cfRule>
    <cfRule type="expression" dxfId="3556" priority="87">
      <formula>P632/O632&lt;1</formula>
    </cfRule>
  </conditionalFormatting>
  <conditionalFormatting sqref="P507:P510">
    <cfRule type="cellIs" dxfId="3555" priority="98" operator="lessThan">
      <formula>0</formula>
    </cfRule>
  </conditionalFormatting>
  <conditionalFormatting sqref="P507:P510">
    <cfRule type="expression" dxfId="3554" priority="96">
      <formula>P507/O507&gt;1</formula>
    </cfRule>
    <cfRule type="expression" dxfId="3553" priority="97">
      <formula>P507/O507&lt;1</formula>
    </cfRule>
  </conditionalFormatting>
  <conditionalFormatting sqref="P588 P574 P559 P551">
    <cfRule type="cellIs" dxfId="3552" priority="95" operator="lessThan">
      <formula>0</formula>
    </cfRule>
  </conditionalFormatting>
  <conditionalFormatting sqref="P584:P587 P570:P573 P555:P558 P547:P550">
    <cfRule type="cellIs" dxfId="3551" priority="94" operator="lessThan">
      <formula>0</formula>
    </cfRule>
  </conditionalFormatting>
  <conditionalFormatting sqref="P584:P587 P570:P573 P555:P558 P547:P550">
    <cfRule type="expression" dxfId="3550" priority="92">
      <formula>P547/O547&gt;1</formula>
    </cfRule>
    <cfRule type="expression" dxfId="3549" priority="93">
      <formula>P547/O547&lt;1</formula>
    </cfRule>
  </conditionalFormatting>
  <conditionalFormatting sqref="P588 P574 P559 P551">
    <cfRule type="cellIs" dxfId="3548" priority="91" operator="lessThan">
      <formula>0</formula>
    </cfRule>
  </conditionalFormatting>
  <conditionalFormatting sqref="P588 P574 P559 P551">
    <cfRule type="expression" dxfId="3547" priority="89">
      <formula>P551/O551&gt;1</formula>
    </cfRule>
    <cfRule type="expression" dxfId="3546" priority="90">
      <formula>P551/O551&lt;1</formula>
    </cfRule>
  </conditionalFormatting>
  <conditionalFormatting sqref="P654 P651 P648:P649 P632:P634">
    <cfRule type="cellIs" dxfId="3545" priority="88" operator="lessThan">
      <formula>0</formula>
    </cfRule>
  </conditionalFormatting>
  <conditionalFormatting sqref="P504">
    <cfRule type="expression" dxfId="3544" priority="283">
      <formula>P504/#REF!&gt;1</formula>
    </cfRule>
    <cfRule type="expression" dxfId="3543" priority="284">
      <formula>P504/#REF!&lt;1</formula>
    </cfRule>
  </conditionalFormatting>
  <conditionalFormatting sqref="P465">
    <cfRule type="cellIs" dxfId="3542" priority="85" operator="lessThan">
      <formula>0</formula>
    </cfRule>
  </conditionalFormatting>
  <conditionalFormatting sqref="P465">
    <cfRule type="expression" dxfId="3541" priority="83">
      <formula>P465/O465&gt;1</formula>
    </cfRule>
    <cfRule type="expression" dxfId="3540" priority="84">
      <formula>P465/O465&lt;1</formula>
    </cfRule>
  </conditionalFormatting>
  <conditionalFormatting sqref="P511">
    <cfRule type="cellIs" dxfId="3539" priority="82" operator="lessThan">
      <formula>0</formula>
    </cfRule>
  </conditionalFormatting>
  <conditionalFormatting sqref="P511">
    <cfRule type="expression" dxfId="3538" priority="80">
      <formula>P511/O511&gt;1</formula>
    </cfRule>
    <cfRule type="expression" dxfId="3537" priority="81">
      <formula>P511/O511&lt;1</formula>
    </cfRule>
  </conditionalFormatting>
  <conditionalFormatting sqref="P568">
    <cfRule type="cellIs" dxfId="3536" priority="70" operator="lessThan">
      <formula>0</formula>
    </cfRule>
  </conditionalFormatting>
  <conditionalFormatting sqref="P603">
    <cfRule type="expression" dxfId="3535" priority="44">
      <formula>P603/O603&gt;1</formula>
    </cfRule>
    <cfRule type="expression" dxfId="3534" priority="45">
      <formula>P603/O603&lt;1</formula>
    </cfRule>
  </conditionalFormatting>
  <conditionalFormatting sqref="P552">
    <cfRule type="cellIs" dxfId="3533" priority="67" operator="lessThan">
      <formula>0</formula>
    </cfRule>
  </conditionalFormatting>
  <conditionalFormatting sqref="P552">
    <cfRule type="expression" dxfId="3532" priority="65">
      <formula>P552/O552&gt;1</formula>
    </cfRule>
    <cfRule type="expression" dxfId="3531" priority="66">
      <formula>P552/O552&lt;1</formula>
    </cfRule>
  </conditionalFormatting>
  <conditionalFormatting sqref="P560">
    <cfRule type="cellIs" dxfId="3530" priority="64" operator="lessThan">
      <formula>0</formula>
    </cfRule>
  </conditionalFormatting>
  <conditionalFormatting sqref="P560">
    <cfRule type="expression" dxfId="3529" priority="62">
      <formula>P560/O560&gt;1</formula>
    </cfRule>
    <cfRule type="expression" dxfId="3528" priority="63">
      <formula>P560/O560&lt;1</formula>
    </cfRule>
  </conditionalFormatting>
  <conditionalFormatting sqref="P575">
    <cfRule type="cellIs" dxfId="3527" priority="61" operator="lessThan">
      <formula>0</formula>
    </cfRule>
  </conditionalFormatting>
  <conditionalFormatting sqref="P575">
    <cfRule type="expression" dxfId="3526" priority="59">
      <formula>P575/O575&gt;1</formula>
    </cfRule>
    <cfRule type="expression" dxfId="3525" priority="60">
      <formula>P575/O575&lt;1</formula>
    </cfRule>
  </conditionalFormatting>
  <conditionalFormatting sqref="P589">
    <cfRule type="cellIs" dxfId="3524" priority="58" operator="lessThan">
      <formula>0</formula>
    </cfRule>
  </conditionalFormatting>
  <conditionalFormatting sqref="P589">
    <cfRule type="expression" dxfId="3523" priority="56">
      <formula>P589/O589&gt;1</formula>
    </cfRule>
    <cfRule type="expression" dxfId="3522" priority="57">
      <formula>P589/O589&lt;1</formula>
    </cfRule>
  </conditionalFormatting>
  <conditionalFormatting sqref="P521">
    <cfRule type="cellIs" dxfId="3521" priority="79" operator="lessThan">
      <formula>0</formula>
    </cfRule>
  </conditionalFormatting>
  <conditionalFormatting sqref="P521">
    <cfRule type="expression" dxfId="3520" priority="77">
      <formula>P521/O521&gt;1</formula>
    </cfRule>
    <cfRule type="expression" dxfId="3519" priority="78">
      <formula>P521/O521&lt;1</formula>
    </cfRule>
  </conditionalFormatting>
  <conditionalFormatting sqref="P529">
    <cfRule type="cellIs" dxfId="3518" priority="76" operator="lessThan">
      <formula>0</formula>
    </cfRule>
  </conditionalFormatting>
  <conditionalFormatting sqref="P529">
    <cfRule type="expression" dxfId="3517" priority="74">
      <formula>P529/O529&gt;1</formula>
    </cfRule>
    <cfRule type="expression" dxfId="3516" priority="75">
      <formula>P529/O529&lt;1</formula>
    </cfRule>
  </conditionalFormatting>
  <conditionalFormatting sqref="P582">
    <cfRule type="expression" dxfId="3515" priority="53">
      <formula>P582/O582&gt;1</formula>
    </cfRule>
    <cfRule type="expression" dxfId="3514" priority="54">
      <formula>P582/O582&lt;1</formula>
    </cfRule>
  </conditionalFormatting>
  <conditionalFormatting sqref="P537">
    <cfRule type="cellIs" dxfId="3513" priority="73" operator="lessThan">
      <formula>0</formula>
    </cfRule>
  </conditionalFormatting>
  <conditionalFormatting sqref="P537">
    <cfRule type="expression" dxfId="3512" priority="71">
      <formula>P537/O537&gt;1</formula>
    </cfRule>
    <cfRule type="expression" dxfId="3511" priority="72">
      <formula>P537/O537&lt;1</formula>
    </cfRule>
  </conditionalFormatting>
  <conditionalFormatting sqref="P641:P645 P636:P637">
    <cfRule type="cellIs" dxfId="3510" priority="52" operator="lessThan">
      <formula>0</formula>
    </cfRule>
  </conditionalFormatting>
  <conditionalFormatting sqref="P568">
    <cfRule type="expression" dxfId="3509" priority="68">
      <formula>P568/O568&gt;1</formula>
    </cfRule>
    <cfRule type="expression" dxfId="3508" priority="69">
      <formula>P568/O568&lt;1</formula>
    </cfRule>
  </conditionalFormatting>
  <conditionalFormatting sqref="P597">
    <cfRule type="cellIs" dxfId="3507" priority="51" operator="lessThan">
      <formula>0</formula>
    </cfRule>
  </conditionalFormatting>
  <conditionalFormatting sqref="P608">
    <cfRule type="expression" dxfId="3506" priority="39">
      <formula>P608/O608&gt;1</formula>
    </cfRule>
    <cfRule type="expression" dxfId="3505" priority="40">
      <formula>P608/O608&lt;1</formula>
    </cfRule>
  </conditionalFormatting>
  <conditionalFormatting sqref="P582">
    <cfRule type="cellIs" dxfId="3504" priority="55" operator="lessThan">
      <formula>0</formula>
    </cfRule>
  </conditionalFormatting>
  <conditionalFormatting sqref="P597">
    <cfRule type="expression" dxfId="3503" priority="49">
      <formula>P597/O597&gt;1</formula>
    </cfRule>
    <cfRule type="expression" dxfId="3502" priority="50">
      <formula>P597/O597&lt;1</formula>
    </cfRule>
  </conditionalFormatting>
  <conditionalFormatting sqref="P676:P679">
    <cfRule type="cellIs" dxfId="3501" priority="38" operator="lessThan">
      <formula>0</formula>
    </cfRule>
  </conditionalFormatting>
  <conditionalFormatting sqref="P678">
    <cfRule type="cellIs" dxfId="3500" priority="37" operator="lessThan">
      <formula>0</formula>
    </cfRule>
  </conditionalFormatting>
  <conditionalFormatting sqref="P680:P683">
    <cfRule type="cellIs" dxfId="3499" priority="36" operator="lessThan">
      <formula>0</formula>
    </cfRule>
  </conditionalFormatting>
  <conditionalFormatting sqref="P682">
    <cfRule type="cellIs" dxfId="3498" priority="35" operator="lessThan">
      <formula>0</formula>
    </cfRule>
  </conditionalFormatting>
  <conditionalFormatting sqref="P684:P687">
    <cfRule type="cellIs" dxfId="3497" priority="34" operator="lessThan">
      <formula>0</formula>
    </cfRule>
  </conditionalFormatting>
  <conditionalFormatting sqref="P686">
    <cfRule type="cellIs" dxfId="3496" priority="33" operator="lessThan">
      <formula>0</formula>
    </cfRule>
  </conditionalFormatting>
  <conditionalFormatting sqref="P688:P691">
    <cfRule type="cellIs" dxfId="3495" priority="32" operator="lessThan">
      <formula>0</formula>
    </cfRule>
  </conditionalFormatting>
  <conditionalFormatting sqref="P690">
    <cfRule type="cellIs" dxfId="3494" priority="31" operator="lessThan">
      <formula>0</formula>
    </cfRule>
  </conditionalFormatting>
  <conditionalFormatting sqref="P692:P693 P695">
    <cfRule type="cellIs" dxfId="3493" priority="30" operator="lessThan">
      <formula>0</formula>
    </cfRule>
  </conditionalFormatting>
  <conditionalFormatting sqref="P696:P699">
    <cfRule type="cellIs" dxfId="3492" priority="29" operator="lessThan">
      <formula>0</formula>
    </cfRule>
  </conditionalFormatting>
  <conditionalFormatting sqref="P698">
    <cfRule type="cellIs" dxfId="3491" priority="28" operator="lessThan">
      <formula>0</formula>
    </cfRule>
  </conditionalFormatting>
  <conditionalFormatting sqref="P700:P703">
    <cfRule type="cellIs" dxfId="3490" priority="27" operator="lessThan">
      <formula>0</formula>
    </cfRule>
  </conditionalFormatting>
  <conditionalFormatting sqref="P702">
    <cfRule type="cellIs" dxfId="3489" priority="26" operator="lessThan">
      <formula>0</formula>
    </cfRule>
  </conditionalFormatting>
  <conditionalFormatting sqref="P704:P707">
    <cfRule type="cellIs" dxfId="3488" priority="25" operator="lessThan">
      <formula>0</formula>
    </cfRule>
  </conditionalFormatting>
  <conditionalFormatting sqref="P706">
    <cfRule type="cellIs" dxfId="3487" priority="24" operator="lessThan">
      <formula>0</formula>
    </cfRule>
  </conditionalFormatting>
  <conditionalFormatting sqref="P712:P715">
    <cfRule type="cellIs" dxfId="3486" priority="23" operator="lessThan">
      <formula>0</formula>
    </cfRule>
  </conditionalFormatting>
  <conditionalFormatting sqref="P714">
    <cfRule type="cellIs" dxfId="3485" priority="22" operator="lessThan">
      <formula>0</formula>
    </cfRule>
  </conditionalFormatting>
  <conditionalFormatting sqref="P716:P719">
    <cfRule type="cellIs" dxfId="3484" priority="21" operator="lessThan">
      <formula>0</formula>
    </cfRule>
  </conditionalFormatting>
  <conditionalFormatting sqref="P718">
    <cfRule type="cellIs" dxfId="3483" priority="20" operator="lessThan">
      <formula>0</formula>
    </cfRule>
  </conditionalFormatting>
  <conditionalFormatting sqref="P466">
    <cfRule type="cellIs" dxfId="3482" priority="19" operator="lessThan">
      <formula>0</formula>
    </cfRule>
  </conditionalFormatting>
  <conditionalFormatting sqref="P505">
    <cfRule type="cellIs" dxfId="3481" priority="18" operator="lessThan">
      <formula>0</formula>
    </cfRule>
  </conditionalFormatting>
  <conditionalFormatting sqref="P513">
    <cfRule type="cellIs" dxfId="3480" priority="17" operator="lessThan">
      <formula>0</formula>
    </cfRule>
  </conditionalFormatting>
  <conditionalFormatting sqref="P522">
    <cfRule type="cellIs" dxfId="3479" priority="16" operator="lessThan">
      <formula>0</formula>
    </cfRule>
  </conditionalFormatting>
  <conditionalFormatting sqref="P530">
    <cfRule type="cellIs" dxfId="3478" priority="15" operator="lessThan">
      <formula>0</formula>
    </cfRule>
  </conditionalFormatting>
  <conditionalFormatting sqref="P538">
    <cfRule type="cellIs" dxfId="3477" priority="14" operator="lessThan">
      <formula>0</formula>
    </cfRule>
  </conditionalFormatting>
  <conditionalFormatting sqref="P553">
    <cfRule type="cellIs" dxfId="3476" priority="13" operator="lessThan">
      <formula>0</formula>
    </cfRule>
  </conditionalFormatting>
  <conditionalFormatting sqref="P561">
    <cfRule type="cellIs" dxfId="3475" priority="12" operator="lessThan">
      <formula>0</formula>
    </cfRule>
  </conditionalFormatting>
  <conditionalFormatting sqref="P590">
    <cfRule type="cellIs" dxfId="3474" priority="11" operator="lessThan">
      <formula>0</formula>
    </cfRule>
  </conditionalFormatting>
  <conditionalFormatting sqref="P720:P723">
    <cfRule type="cellIs" dxfId="3473" priority="10" operator="lessThan">
      <formula>0</formula>
    </cfRule>
  </conditionalFormatting>
  <conditionalFormatting sqref="P722">
    <cfRule type="cellIs" dxfId="3472" priority="9" operator="lessThan">
      <formula>0</formula>
    </cfRule>
  </conditionalFormatting>
  <conditionalFormatting sqref="P639:P640">
    <cfRule type="expression" dxfId="3471" priority="7">
      <formula>P639/O639&gt;1</formula>
    </cfRule>
    <cfRule type="expression" dxfId="3470" priority="8">
      <formula>P639/O639&lt;1</formula>
    </cfRule>
  </conditionalFormatting>
  <conditionalFormatting sqref="P639:P640">
    <cfRule type="cellIs" dxfId="3469" priority="6" operator="lessThan">
      <formula>0</formula>
    </cfRule>
  </conditionalFormatting>
  <conditionalFormatting sqref="P492:P496">
    <cfRule type="cellIs" dxfId="3468" priority="5" operator="lessThan">
      <formula>0</formula>
    </cfRule>
  </conditionalFormatting>
  <conditionalFormatting sqref="P492:P496">
    <cfRule type="expression" dxfId="3467" priority="3">
      <formula>P492/O492&gt;1</formula>
    </cfRule>
    <cfRule type="expression" dxfId="3466" priority="4">
      <formula>P492/O492&lt;1</formula>
    </cfRule>
  </conditionalFormatting>
  <conditionalFormatting sqref="P357:P360">
    <cfRule type="cellIs" dxfId="3465" priority="2" operator="lessThan">
      <formula>0</formula>
    </cfRule>
  </conditionalFormatting>
  <conditionalFormatting sqref="P661">
    <cfRule type="cellIs" dxfId="3464"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M601" sqref="M601"/>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t="s">
        <v>6</v>
      </c>
      <c r="B2" t="s">
        <v>702</v>
      </c>
      <c r="C2" t="s">
        <v>369</v>
      </c>
      <c r="D2" t="s">
        <v>370</v>
      </c>
      <c r="E2" t="s">
        <v>371</v>
      </c>
      <c r="F2" t="s">
        <v>372</v>
      </c>
      <c r="G2" t="s">
        <v>373</v>
      </c>
      <c r="H2" t="s">
        <v>374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422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423</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292</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359</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685</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686</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663</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452</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428</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429</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296</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430</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687</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360</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685</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688</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297</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443</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298</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444</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446</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447</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448</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299</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689</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300</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449</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450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301</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302</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451</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304</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453</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454</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455</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456</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459</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460</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461</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305</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462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306</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453</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454</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463</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464</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467</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307</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690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308</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470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471</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472</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473</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474</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475</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476</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478</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479</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480</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309</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481</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487</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310</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489</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490</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606</v>
      </c>
      <c r="B69" t="s">
        <v>703</v>
      </c>
      <c r="C69" t="s">
        <v>607</v>
      </c>
      <c r="D69" t="s">
        <v>608</v>
      </c>
      <c r="E69" t="s">
        <v>609</v>
      </c>
      <c r="F69" t="s">
        <v>610</v>
      </c>
      <c r="G69" t="s">
        <v>611</v>
      </c>
      <c r="H69" t="s">
        <v>612</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660</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661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662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301</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304</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306</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359</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360</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363</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348</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702</v>
      </c>
      <c r="C125" t="s">
        <v>369</v>
      </c>
      <c r="D125" t="s">
        <v>491</v>
      </c>
      <c r="E125" t="s">
        <v>371</v>
      </c>
      <c r="F125" t="s">
        <v>372</v>
      </c>
      <c r="G125" t="s">
        <v>373</v>
      </c>
      <c r="H125" t="s">
        <v>492</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504</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505</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327</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329</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361</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291</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330</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508</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332</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341</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362</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509</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337</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680</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512</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338</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339</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513</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514</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515</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516</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517</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518</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691</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521</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522</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524</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692</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525</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526</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527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701</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528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705</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529</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606</v>
      </c>
      <c r="B161" t="s">
        <v>703</v>
      </c>
      <c r="C161" t="s">
        <v>607</v>
      </c>
      <c r="D161" t="s">
        <v>608</v>
      </c>
      <c r="E161" t="s">
        <v>609</v>
      </c>
      <c r="F161" t="s">
        <v>610</v>
      </c>
      <c r="G161" t="s">
        <v>611</v>
      </c>
      <c r="H161" t="s">
        <v>612</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660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661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662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702</v>
      </c>
      <c r="C216" t="s">
        <v>369</v>
      </c>
      <c r="D216" t="s">
        <v>370</v>
      </c>
      <c r="E216" t="s">
        <v>371</v>
      </c>
      <c r="F216" t="s">
        <v>372</v>
      </c>
      <c r="G216" t="s">
        <v>373</v>
      </c>
      <c r="H216" t="s">
        <v>374</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531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681</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340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341</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537</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693</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539</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540</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541</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543</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544</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694</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547</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548</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329</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338</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549</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550</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551</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552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695</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696</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555</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556</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557</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558</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559</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560</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575</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561</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342</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562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569</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570</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343</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570</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571</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697</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344</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577</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578</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581</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582</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583</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584</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585</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588</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589</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590</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591</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592</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594</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595</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596</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598</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599</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600</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345</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346</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604</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605</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606</v>
      </c>
      <c r="B278" t="s">
        <v>703</v>
      </c>
      <c r="C278" t="s">
        <v>607</v>
      </c>
      <c r="D278" t="s">
        <v>608</v>
      </c>
      <c r="E278" t="s">
        <v>609</v>
      </c>
      <c r="F278" t="s">
        <v>610</v>
      </c>
      <c r="G278" t="s">
        <v>611</v>
      </c>
      <c r="H278" t="s">
        <v>612</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660</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661</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662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356</v>
      </c>
      <c r="Q346" s="134" t="s">
        <v>357</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52" t="s">
        <v>11</v>
      </c>
      <c r="C348" s="252"/>
      <c r="D348" s="252"/>
      <c r="E348" s="252"/>
      <c r="F348" s="252"/>
      <c r="G348" s="252"/>
      <c r="H348" s="252"/>
      <c r="I348" s="252"/>
      <c r="J348" s="252"/>
      <c r="K348" s="252"/>
      <c r="L348" s="252"/>
      <c r="M348" s="252"/>
      <c r="N348" s="252"/>
      <c r="O348" s="252"/>
      <c r="P348" s="6"/>
      <c r="Q348" s="3"/>
    </row>
    <row r="349" spans="1:53">
      <c r="B349" s="273" t="s">
        <v>292</v>
      </c>
      <c r="C349" s="273"/>
      <c r="D349" s="273"/>
      <c r="E349" s="273"/>
      <c r="F349" s="273"/>
      <c r="G349" s="273"/>
      <c r="H349" s="273"/>
      <c r="I349" s="273"/>
      <c r="J349" s="273"/>
      <c r="K349" s="273"/>
      <c r="L349" s="273"/>
      <c r="M349" s="273"/>
      <c r="N349" s="273"/>
      <c r="O349" s="273"/>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364</v>
      </c>
    </row>
    <row r="355" spans="2:17">
      <c r="B355" s="273" t="s">
        <v>359</v>
      </c>
      <c r="C355" s="273"/>
      <c r="D355" s="273"/>
      <c r="E355" s="273"/>
      <c r="F355" s="273"/>
      <c r="G355" s="273"/>
      <c r="H355" s="273"/>
      <c r="I355" s="273"/>
      <c r="J355" s="273"/>
      <c r="K355" s="273"/>
      <c r="L355" s="273"/>
      <c r="M355" s="273"/>
      <c r="N355" s="273"/>
      <c r="O355" s="273"/>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364</v>
      </c>
    </row>
    <row r="361" spans="2:17">
      <c r="B361" s="282" t="s">
        <v>296</v>
      </c>
      <c r="C361" s="283"/>
      <c r="D361" s="283"/>
      <c r="E361" s="283"/>
      <c r="F361" s="283"/>
      <c r="G361" s="283"/>
      <c r="H361" s="283"/>
      <c r="I361" s="283"/>
      <c r="J361" s="283"/>
      <c r="K361" s="283"/>
      <c r="L361" s="283"/>
      <c r="M361" s="283"/>
      <c r="N361" s="283"/>
      <c r="O361" s="284"/>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364</v>
      </c>
    </row>
    <row r="367" spans="2:17">
      <c r="B367" s="273" t="s">
        <v>360</v>
      </c>
      <c r="C367" s="273"/>
      <c r="D367" s="273"/>
      <c r="E367" s="273"/>
      <c r="F367" s="273"/>
      <c r="G367" s="273"/>
      <c r="H367" s="273"/>
      <c r="I367" s="273"/>
      <c r="J367" s="273"/>
      <c r="K367" s="273"/>
      <c r="L367" s="273"/>
      <c r="M367" s="273"/>
      <c r="N367" s="273"/>
      <c r="O367" s="273"/>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364</v>
      </c>
    </row>
    <row r="373" spans="2:17">
      <c r="B373" s="274" t="s">
        <v>363</v>
      </c>
      <c r="C373" s="274"/>
      <c r="D373" s="274"/>
      <c r="E373" s="274"/>
      <c r="F373" s="274"/>
      <c r="G373" s="274"/>
      <c r="H373" s="274"/>
      <c r="I373" s="274"/>
      <c r="J373" s="274"/>
      <c r="K373" s="274"/>
      <c r="L373" s="274"/>
      <c r="M373" s="274"/>
      <c r="N373" s="274"/>
      <c r="O373" s="274"/>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364</v>
      </c>
    </row>
    <row r="379" spans="2:17">
      <c r="B379" s="273" t="s">
        <v>297</v>
      </c>
      <c r="C379" s="273"/>
      <c r="D379" s="273"/>
      <c r="E379" s="273"/>
      <c r="F379" s="273"/>
      <c r="G379" s="273"/>
      <c r="H379" s="273"/>
      <c r="I379" s="273"/>
      <c r="J379" s="273"/>
      <c r="K379" s="273"/>
      <c r="L379" s="273"/>
      <c r="M379" s="273"/>
      <c r="N379" s="273"/>
      <c r="O379" s="273"/>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364</v>
      </c>
    </row>
    <row r="385" spans="1:17">
      <c r="B385" s="273" t="s">
        <v>298</v>
      </c>
      <c r="C385" s="273"/>
      <c r="D385" s="273"/>
      <c r="E385" s="273"/>
      <c r="F385" s="273"/>
      <c r="G385" s="273"/>
      <c r="H385" s="273"/>
      <c r="I385" s="273"/>
      <c r="J385" s="273"/>
      <c r="K385" s="273"/>
      <c r="L385" s="273"/>
      <c r="M385" s="273"/>
      <c r="N385" s="273"/>
      <c r="O385" s="273"/>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364</v>
      </c>
    </row>
    <row r="391" spans="1:17">
      <c r="B391" s="274" t="s">
        <v>299</v>
      </c>
      <c r="C391" s="274"/>
      <c r="D391" s="274"/>
      <c r="E391" s="274"/>
      <c r="F391" s="274"/>
      <c r="G391" s="274"/>
      <c r="H391" s="274"/>
      <c r="I391" s="274"/>
      <c r="J391" s="274"/>
      <c r="K391" s="274"/>
      <c r="L391" s="274"/>
      <c r="M391" s="274"/>
      <c r="N391" s="274"/>
      <c r="O391" s="274"/>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364</v>
      </c>
    </row>
    <row r="397" spans="1:17">
      <c r="B397" s="252" t="s">
        <v>300</v>
      </c>
      <c r="C397" s="252"/>
      <c r="D397" s="252"/>
      <c r="E397" s="252"/>
      <c r="F397" s="252"/>
      <c r="G397" s="252"/>
      <c r="H397" s="252"/>
      <c r="I397" s="252"/>
      <c r="J397" s="252"/>
      <c r="K397" s="252"/>
      <c r="L397" s="252"/>
      <c r="M397" s="252"/>
      <c r="N397" s="252"/>
      <c r="O397" s="252"/>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69" t="s">
        <v>1</v>
      </c>
      <c r="C402" s="269"/>
      <c r="D402" s="269"/>
      <c r="E402" s="269"/>
      <c r="F402" s="269"/>
      <c r="G402" s="269"/>
      <c r="H402" s="269"/>
      <c r="I402" s="269"/>
      <c r="J402" s="269"/>
      <c r="K402" s="269"/>
      <c r="L402" s="269"/>
      <c r="M402" s="269"/>
      <c r="N402" s="269"/>
      <c r="O402" s="269"/>
    </row>
    <row r="403" spans="1:17">
      <c r="B403" s="270" t="s">
        <v>2</v>
      </c>
      <c r="C403" s="270"/>
      <c r="D403" s="270"/>
      <c r="E403" s="270"/>
      <c r="F403" s="270"/>
      <c r="G403" s="270"/>
      <c r="H403" s="270"/>
      <c r="I403" s="270"/>
      <c r="J403" s="270"/>
      <c r="K403" s="270"/>
      <c r="L403" s="270"/>
      <c r="M403" s="270"/>
      <c r="N403" s="270"/>
      <c r="O403" s="270"/>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364</v>
      </c>
    </row>
    <row r="409" spans="1:17">
      <c r="B409" s="275" t="s">
        <v>3</v>
      </c>
      <c r="C409" s="275"/>
      <c r="D409" s="275"/>
      <c r="E409" s="275"/>
      <c r="F409" s="275"/>
      <c r="G409" s="275"/>
      <c r="H409" s="275"/>
      <c r="I409" s="275"/>
      <c r="J409" s="275"/>
      <c r="K409" s="275"/>
      <c r="L409" s="275"/>
      <c r="M409" s="275"/>
      <c r="N409" s="275"/>
      <c r="O409" s="275"/>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364</v>
      </c>
    </row>
    <row r="415" spans="1:17">
      <c r="B415" s="277" t="s">
        <v>4</v>
      </c>
      <c r="C415" s="277"/>
      <c r="D415" s="277"/>
      <c r="E415" s="277"/>
      <c r="F415" s="277"/>
      <c r="G415" s="277"/>
      <c r="H415" s="277"/>
      <c r="I415" s="277"/>
      <c r="J415" s="277"/>
      <c r="K415" s="277"/>
      <c r="L415" s="277"/>
      <c r="M415" s="277"/>
      <c r="N415" s="277"/>
      <c r="O415" s="277"/>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364</v>
      </c>
    </row>
    <row r="421" spans="2:17">
      <c r="B421" s="269" t="s">
        <v>308</v>
      </c>
      <c r="C421" s="269"/>
      <c r="D421" s="269"/>
      <c r="E421" s="269"/>
      <c r="F421" s="269"/>
      <c r="G421" s="269"/>
      <c r="H421" s="269"/>
      <c r="I421" s="269"/>
      <c r="J421" s="269"/>
      <c r="K421" s="269"/>
      <c r="L421" s="269"/>
      <c r="M421" s="269"/>
      <c r="N421" s="269"/>
      <c r="O421" s="269"/>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364</v>
      </c>
    </row>
    <row r="427" spans="2:17">
      <c r="B427" s="268" t="s">
        <v>17</v>
      </c>
      <c r="C427" s="268"/>
      <c r="D427" s="268"/>
      <c r="E427" s="268"/>
      <c r="F427" s="268"/>
      <c r="G427" s="268"/>
      <c r="H427" s="268"/>
      <c r="I427" s="268"/>
      <c r="J427" s="268"/>
      <c r="K427" s="268"/>
      <c r="L427" s="268"/>
      <c r="M427" s="268"/>
      <c r="N427" s="268"/>
      <c r="O427" s="268"/>
      <c r="P427" s="6"/>
      <c r="Q427" s="11"/>
    </row>
    <row r="428" spans="2:17">
      <c r="B428" s="281" t="s">
        <v>309</v>
      </c>
      <c r="C428" s="281"/>
      <c r="D428" s="281"/>
      <c r="E428" s="281"/>
      <c r="F428" s="281"/>
      <c r="G428" s="281"/>
      <c r="H428" s="281"/>
      <c r="I428" s="281"/>
      <c r="J428" s="281"/>
      <c r="K428" s="281"/>
      <c r="L428" s="281"/>
      <c r="M428" s="281"/>
      <c r="N428" s="281"/>
      <c r="O428" s="281"/>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364</v>
      </c>
    </row>
    <row r="434" spans="1:18">
      <c r="B434" s="268" t="s">
        <v>310</v>
      </c>
      <c r="C434" s="268"/>
      <c r="D434" s="268"/>
      <c r="E434" s="268"/>
      <c r="F434" s="268"/>
      <c r="G434" s="268"/>
      <c r="H434" s="268"/>
      <c r="I434" s="268"/>
      <c r="J434" s="268"/>
      <c r="K434" s="268"/>
      <c r="L434" s="268"/>
      <c r="M434" s="268"/>
      <c r="N434" s="268"/>
      <c r="O434" s="268"/>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364</v>
      </c>
    </row>
    <row r="440" spans="1:18">
      <c r="B440" s="252" t="s">
        <v>18</v>
      </c>
      <c r="C440" s="252"/>
      <c r="D440" s="252"/>
      <c r="E440" s="252"/>
      <c r="F440" s="252"/>
      <c r="G440" s="252"/>
      <c r="H440" s="252"/>
      <c r="I440" s="252"/>
      <c r="J440" s="252"/>
      <c r="K440" s="252"/>
      <c r="L440" s="252"/>
      <c r="M440" s="252"/>
      <c r="N440" s="252"/>
      <c r="O440" s="252"/>
      <c r="P440" s="6"/>
      <c r="Q440" s="15"/>
    </row>
    <row r="441" spans="1:18">
      <c r="B441" s="252" t="s">
        <v>329</v>
      </c>
      <c r="C441" s="252"/>
      <c r="D441" s="252"/>
      <c r="E441" s="252"/>
      <c r="F441" s="252"/>
      <c r="G441" s="252"/>
      <c r="H441" s="252"/>
      <c r="I441" s="252"/>
      <c r="J441" s="252"/>
      <c r="K441" s="252"/>
      <c r="L441" s="252"/>
      <c r="M441" s="252"/>
      <c r="N441" s="252"/>
      <c r="O441" s="252"/>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364</v>
      </c>
    </row>
    <row r="449" spans="1:17">
      <c r="B449" s="252" t="s">
        <v>361</v>
      </c>
      <c r="C449" s="252"/>
      <c r="D449" s="252"/>
      <c r="E449" s="252"/>
      <c r="F449" s="252"/>
      <c r="G449" s="252"/>
      <c r="H449" s="252"/>
      <c r="I449" s="252"/>
      <c r="J449" s="252"/>
      <c r="K449" s="252"/>
      <c r="L449" s="252"/>
      <c r="M449" s="252"/>
      <c r="N449" s="252"/>
      <c r="O449" s="252"/>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364</v>
      </c>
    </row>
    <row r="457" spans="1:17">
      <c r="B457" s="252" t="s">
        <v>291</v>
      </c>
      <c r="C457" s="252"/>
      <c r="D457" s="252"/>
      <c r="E457" s="252"/>
      <c r="F457" s="252"/>
      <c r="G457" s="252"/>
      <c r="H457" s="252"/>
      <c r="I457" s="252"/>
      <c r="J457" s="252"/>
      <c r="K457" s="252"/>
      <c r="L457" s="252"/>
      <c r="M457" s="252"/>
      <c r="N457" s="252"/>
      <c r="O457" s="252"/>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364</v>
      </c>
    </row>
    <row r="465" spans="2:17">
      <c r="B465" s="252" t="s">
        <v>336</v>
      </c>
      <c r="C465" s="252"/>
      <c r="D465" s="252"/>
      <c r="E465" s="252"/>
      <c r="F465" s="252"/>
      <c r="G465" s="252"/>
      <c r="H465" s="252"/>
      <c r="I465" s="252"/>
      <c r="J465" s="252"/>
      <c r="K465" s="252"/>
      <c r="L465" s="252"/>
      <c r="M465" s="252"/>
      <c r="N465" s="252"/>
      <c r="O465" s="252"/>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52" t="s">
        <v>337</v>
      </c>
      <c r="C471" s="252"/>
      <c r="D471" s="252"/>
      <c r="E471" s="252"/>
      <c r="F471" s="252"/>
      <c r="G471" s="252"/>
      <c r="H471" s="252"/>
      <c r="I471" s="252"/>
      <c r="J471" s="252"/>
      <c r="K471" s="252"/>
      <c r="L471" s="252"/>
      <c r="M471" s="252"/>
      <c r="N471" s="252"/>
      <c r="O471" s="252"/>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52" t="s">
        <v>330</v>
      </c>
      <c r="C477" s="252"/>
      <c r="D477" s="252"/>
      <c r="E477" s="252"/>
      <c r="F477" s="252"/>
      <c r="G477" s="252"/>
      <c r="H477" s="252"/>
      <c r="I477" s="252"/>
      <c r="J477" s="252"/>
      <c r="K477" s="252"/>
      <c r="L477" s="252"/>
      <c r="M477" s="252"/>
      <c r="N477" s="252"/>
      <c r="O477" s="252"/>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77" t="s">
        <v>338</v>
      </c>
      <c r="C484" s="277"/>
      <c r="D484" s="277"/>
      <c r="E484" s="277"/>
      <c r="F484" s="277"/>
      <c r="G484" s="277"/>
      <c r="H484" s="277"/>
      <c r="I484" s="277"/>
      <c r="J484" s="277"/>
      <c r="K484" s="277"/>
      <c r="L484" s="277"/>
      <c r="M484" s="277"/>
      <c r="N484" s="277"/>
      <c r="O484" s="277"/>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364</v>
      </c>
    </row>
    <row r="492" spans="1:17">
      <c r="B492" s="268" t="s">
        <v>349</v>
      </c>
      <c r="C492" s="268"/>
      <c r="D492" s="268"/>
      <c r="E492" s="268"/>
      <c r="F492" s="268"/>
      <c r="G492" s="268"/>
      <c r="H492" s="268"/>
      <c r="I492" s="268"/>
      <c r="J492" s="268"/>
      <c r="K492" s="268"/>
      <c r="L492" s="268"/>
      <c r="M492" s="268"/>
      <c r="N492" s="268"/>
      <c r="O492" s="268"/>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77" t="s">
        <v>332</v>
      </c>
      <c r="C500" s="277"/>
      <c r="D500" s="277"/>
      <c r="E500" s="277"/>
      <c r="F500" s="277"/>
      <c r="G500" s="277"/>
      <c r="H500" s="277"/>
      <c r="I500" s="277"/>
      <c r="J500" s="277"/>
      <c r="K500" s="277"/>
      <c r="L500" s="277"/>
      <c r="M500" s="277"/>
      <c r="N500" s="277"/>
      <c r="O500" s="277"/>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364</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68" t="s">
        <v>25</v>
      </c>
      <c r="C508" s="268"/>
      <c r="D508" s="268"/>
      <c r="E508" s="268"/>
      <c r="F508" s="268"/>
      <c r="G508" s="268"/>
      <c r="H508" s="268"/>
      <c r="I508" s="268"/>
      <c r="J508" s="268"/>
      <c r="K508" s="268"/>
      <c r="L508" s="268"/>
      <c r="M508" s="268"/>
      <c r="N508" s="268"/>
      <c r="O508" s="268"/>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77" t="s">
        <v>341</v>
      </c>
      <c r="C516" s="277"/>
      <c r="D516" s="277"/>
      <c r="E516" s="277"/>
      <c r="F516" s="277"/>
      <c r="G516" s="277"/>
      <c r="H516" s="277"/>
      <c r="I516" s="277"/>
      <c r="J516" s="277"/>
      <c r="K516" s="277"/>
      <c r="L516" s="277"/>
      <c r="M516" s="277"/>
      <c r="N516" s="277"/>
      <c r="O516" s="277"/>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364</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77" t="s">
        <v>362</v>
      </c>
      <c r="C524" s="277"/>
      <c r="D524" s="277"/>
      <c r="E524" s="277"/>
      <c r="F524" s="277"/>
      <c r="G524" s="277"/>
      <c r="H524" s="277"/>
      <c r="I524" s="277"/>
      <c r="J524" s="277"/>
      <c r="K524" s="277"/>
      <c r="L524" s="277"/>
      <c r="M524" s="277"/>
      <c r="N524" s="277"/>
      <c r="O524" s="277"/>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364</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68" t="s">
        <v>29</v>
      </c>
      <c r="C532" s="268"/>
      <c r="D532" s="268"/>
      <c r="E532" s="268"/>
      <c r="F532" s="268"/>
      <c r="G532" s="268"/>
      <c r="H532" s="268"/>
      <c r="I532" s="268"/>
      <c r="J532" s="268"/>
      <c r="K532" s="268"/>
      <c r="L532" s="268"/>
      <c r="M532" s="268"/>
      <c r="N532" s="268"/>
      <c r="O532" s="268"/>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71" t="s">
        <v>339</v>
      </c>
      <c r="C539" s="271"/>
      <c r="D539" s="271"/>
      <c r="E539" s="271"/>
      <c r="F539" s="271"/>
      <c r="G539" s="271"/>
      <c r="H539" s="271"/>
      <c r="I539" s="271"/>
      <c r="J539" s="271"/>
      <c r="K539" s="271"/>
      <c r="L539" s="271"/>
      <c r="M539" s="271"/>
      <c r="N539" s="271"/>
      <c r="O539" s="271"/>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68" t="s">
        <v>701</v>
      </c>
      <c r="C546" s="268"/>
      <c r="D546" s="268"/>
      <c r="E546" s="268"/>
      <c r="F546" s="268"/>
      <c r="G546" s="268"/>
      <c r="H546" s="268"/>
      <c r="I546" s="268"/>
      <c r="J546" s="268"/>
      <c r="K546" s="268"/>
      <c r="L546" s="268"/>
      <c r="M546" s="268"/>
      <c r="N546" s="268"/>
      <c r="O546" s="268"/>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52" t="s">
        <v>9</v>
      </c>
      <c r="C554" s="252"/>
      <c r="D554" s="252"/>
      <c r="E554" s="252"/>
      <c r="F554" s="252"/>
      <c r="G554" s="252"/>
      <c r="H554" s="252"/>
      <c r="I554" s="252"/>
      <c r="J554" s="252"/>
      <c r="K554" s="252"/>
      <c r="L554" s="252"/>
      <c r="M554" s="252"/>
      <c r="N554" s="252"/>
      <c r="O554" s="252"/>
    </row>
    <row r="555" spans="1:17">
      <c r="B555" s="253" t="s">
        <v>340</v>
      </c>
      <c r="C555" s="253"/>
      <c r="D555" s="253"/>
      <c r="E555" s="253"/>
      <c r="F555" s="253"/>
      <c r="G555" s="253"/>
      <c r="H555" s="253"/>
      <c r="I555" s="253"/>
      <c r="J555" s="253"/>
      <c r="K555" s="253"/>
      <c r="L555" s="253"/>
      <c r="M555" s="253"/>
      <c r="N555" s="253"/>
      <c r="O555" s="253"/>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364</v>
      </c>
    </row>
    <row r="561" spans="2:17">
      <c r="B561" s="252" t="s">
        <v>342</v>
      </c>
      <c r="C561" s="252"/>
      <c r="D561" s="252"/>
      <c r="E561" s="252"/>
      <c r="F561" s="252"/>
      <c r="G561" s="252"/>
      <c r="H561" s="252"/>
      <c r="I561" s="252"/>
      <c r="J561" s="252"/>
      <c r="K561" s="252"/>
      <c r="L561" s="252"/>
      <c r="M561" s="252"/>
      <c r="N561" s="252"/>
      <c r="O561" s="252"/>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68" t="s">
        <v>34</v>
      </c>
      <c r="C567" s="268"/>
      <c r="D567" s="268"/>
      <c r="E567" s="268"/>
      <c r="F567" s="268"/>
      <c r="G567" s="268"/>
      <c r="H567" s="268"/>
      <c r="I567" s="268"/>
      <c r="J567" s="268"/>
      <c r="K567" s="268"/>
      <c r="L567" s="268"/>
      <c r="M567" s="268"/>
      <c r="N567" s="268"/>
      <c r="O567" s="268"/>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76" t="s">
        <v>10</v>
      </c>
      <c r="C572" s="276"/>
      <c r="D572" s="276"/>
      <c r="E572" s="276"/>
      <c r="F572" s="276"/>
      <c r="G572" s="276"/>
      <c r="H572" s="276"/>
      <c r="I572" s="276"/>
      <c r="J572" s="276"/>
      <c r="K572" s="276"/>
      <c r="L572" s="276"/>
      <c r="M572" s="276"/>
      <c r="N572" s="276"/>
      <c r="O572" s="276"/>
      <c r="P572" s="6"/>
      <c r="Q572" s="9"/>
    </row>
    <row r="573" spans="2:17">
      <c r="B573" s="270" t="s">
        <v>343</v>
      </c>
      <c r="C573" s="270"/>
      <c r="D573" s="270"/>
      <c r="E573" s="270"/>
      <c r="F573" s="270"/>
      <c r="G573" s="270"/>
      <c r="H573" s="270"/>
      <c r="I573" s="270"/>
      <c r="J573" s="270"/>
      <c r="K573" s="270"/>
      <c r="L573" s="270"/>
      <c r="M573" s="270"/>
      <c r="N573" s="270"/>
      <c r="O573" s="270"/>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71" t="s">
        <v>344</v>
      </c>
      <c r="C578" s="271"/>
      <c r="D578" s="271"/>
      <c r="E578" s="271"/>
      <c r="F578" s="271"/>
      <c r="G578" s="271"/>
      <c r="H578" s="271"/>
      <c r="I578" s="271"/>
      <c r="J578" s="271"/>
      <c r="K578" s="271"/>
      <c r="L578" s="271"/>
      <c r="M578" s="271"/>
      <c r="N578" s="271"/>
      <c r="O578" s="271"/>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68" t="s">
        <v>345</v>
      </c>
      <c r="C583" s="268"/>
      <c r="D583" s="268"/>
      <c r="E583" s="268"/>
      <c r="F583" s="268"/>
      <c r="G583" s="268"/>
      <c r="H583" s="268"/>
      <c r="I583" s="268"/>
      <c r="J583" s="268"/>
      <c r="K583" s="268"/>
      <c r="L583" s="268"/>
      <c r="M583" s="268"/>
      <c r="N583" s="268"/>
      <c r="O583" s="268"/>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79" t="s">
        <v>346</v>
      </c>
      <c r="C588" s="279"/>
      <c r="D588" s="279"/>
      <c r="E588" s="279"/>
      <c r="F588" s="279"/>
      <c r="G588" s="279"/>
      <c r="H588" s="279"/>
      <c r="I588" s="279"/>
      <c r="J588" s="279"/>
      <c r="K588" s="279"/>
      <c r="L588" s="279"/>
      <c r="M588" s="279"/>
      <c r="N588" s="279"/>
      <c r="O588" s="279"/>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80" t="s">
        <v>35</v>
      </c>
      <c r="C593" s="280"/>
      <c r="D593" s="280"/>
      <c r="E593" s="280"/>
      <c r="F593" s="280"/>
      <c r="G593" s="280"/>
      <c r="H593" s="280"/>
      <c r="I593" s="280"/>
      <c r="J593" s="280"/>
      <c r="K593" s="280"/>
      <c r="L593" s="280"/>
      <c r="M593" s="280"/>
      <c r="N593" s="280"/>
      <c r="O593" s="280"/>
      <c r="P593" s="28"/>
      <c r="Q593" s="89"/>
    </row>
    <row r="594" spans="2:17">
      <c r="B594" s="278" t="s">
        <v>36</v>
      </c>
      <c r="C594" s="278"/>
      <c r="D594" s="278"/>
      <c r="E594" s="278"/>
      <c r="F594" s="278"/>
      <c r="G594" s="278"/>
      <c r="H594" s="278"/>
      <c r="I594" s="278"/>
      <c r="J594" s="278"/>
      <c r="K594" s="278"/>
      <c r="L594" s="278"/>
      <c r="M594" s="278"/>
      <c r="N594" s="278"/>
      <c r="O594" s="278"/>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78" t="s">
        <v>347</v>
      </c>
      <c r="C597" s="278"/>
      <c r="D597" s="278"/>
      <c r="E597" s="278"/>
      <c r="F597" s="278"/>
      <c r="G597" s="278"/>
      <c r="H597" s="278"/>
      <c r="I597" s="278"/>
      <c r="J597" s="278"/>
      <c r="K597" s="278"/>
      <c r="L597" s="278"/>
      <c r="M597" s="278"/>
      <c r="N597" s="278"/>
      <c r="O597" s="278"/>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78" t="s">
        <v>42</v>
      </c>
      <c r="C600" s="278"/>
      <c r="D600" s="278"/>
      <c r="E600" s="278"/>
      <c r="F600" s="278"/>
      <c r="G600" s="278"/>
      <c r="H600" s="278"/>
      <c r="I600" s="278"/>
      <c r="J600" s="278"/>
      <c r="K600" s="278"/>
      <c r="L600" s="278"/>
      <c r="M600" s="278"/>
      <c r="N600" s="278"/>
      <c r="O600" s="278"/>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78970000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3.5027587163447182</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14.935348870988241</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5.4316799621426286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37.25</v>
      </c>
      <c r="P614" s="150" t="s">
        <v>190</v>
      </c>
      <c r="Q614" s="36" t="s">
        <v>57</v>
      </c>
    </row>
    <row r="615" spans="1:17">
      <c r="B615" s="248" t="s">
        <v>64</v>
      </c>
      <c r="C615" s="249"/>
      <c r="D615" s="249"/>
      <c r="E615" s="249"/>
      <c r="F615" s="249"/>
      <c r="G615" s="249"/>
      <c r="H615" s="249"/>
      <c r="I615" s="249"/>
      <c r="J615" s="249"/>
      <c r="K615" s="249"/>
      <c r="L615" s="249"/>
      <c r="M615" s="249"/>
      <c r="N615" s="249"/>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10.590160729484948</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50" t="s">
        <v>73</v>
      </c>
      <c r="C623" s="251"/>
      <c r="D623" s="251"/>
      <c r="E623" s="251"/>
      <c r="F623" s="251"/>
      <c r="G623" s="251"/>
      <c r="H623" s="251"/>
      <c r="I623" s="251"/>
      <c r="J623" s="251"/>
      <c r="K623" s="251"/>
      <c r="L623" s="251"/>
      <c r="M623" s="251"/>
      <c r="N623" s="251"/>
      <c r="O623" s="129"/>
      <c r="P623" s="28"/>
      <c r="Q623" s="89"/>
    </row>
    <row r="624" spans="1:17" s="3" customFormat="1">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38.79</v>
      </c>
      <c r="P625" s="31"/>
      <c r="Q625" s="36" t="s">
        <v>75</v>
      </c>
    </row>
    <row r="626" spans="1:17" s="3" customFormat="1">
      <c r="B626" s="72"/>
      <c r="I626" s="61"/>
      <c r="J626" s="61"/>
      <c r="K626" s="61"/>
      <c r="L626" s="61"/>
      <c r="M626" s="61"/>
      <c r="N626" s="62" t="e">
        <f>+N625/B625-1</f>
        <v>#DIV/0!</v>
      </c>
      <c r="O626" s="62" t="e">
        <f>+O625/C625-1</f>
        <v>#DIV/0!</v>
      </c>
      <c r="P626" s="31"/>
      <c r="Q626" s="63" t="s">
        <v>76</v>
      </c>
    </row>
    <row r="627" spans="1:17" s="70" customFormat="1">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38.79</v>
      </c>
      <c r="P629" s="31"/>
      <c r="Q629" s="36" t="s">
        <v>75</v>
      </c>
    </row>
    <row r="630" spans="1:17" s="3" customFormat="1">
      <c r="B630" s="72"/>
      <c r="I630" s="61"/>
      <c r="J630" s="61"/>
      <c r="K630" s="61"/>
      <c r="L630" s="61"/>
      <c r="M630" s="61"/>
      <c r="N630" s="62" t="e">
        <f>+N629/C629-1</f>
        <v>#DIV/0!</v>
      </c>
      <c r="O630" s="62" t="e">
        <f>+O629/D629-1</f>
        <v>#DIV/0!</v>
      </c>
      <c r="P630" s="31"/>
      <c r="Q630" s="63" t="s">
        <v>76</v>
      </c>
    </row>
    <row r="631" spans="1:17" s="70" customFormat="1">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38.79</v>
      </c>
      <c r="P633" s="31"/>
      <c r="Q633" s="36" t="s">
        <v>75</v>
      </c>
    </row>
    <row r="634" spans="1:17" s="3" customFormat="1">
      <c r="B634" s="72"/>
      <c r="I634" s="61"/>
      <c r="J634" s="61"/>
      <c r="K634" s="61"/>
      <c r="L634" s="61"/>
      <c r="M634" s="61"/>
      <c r="N634" s="62" t="e">
        <f>+N633/D633-1</f>
        <v>#DIV/0!</v>
      </c>
      <c r="O634" s="62" t="e">
        <f>+O633/E633-1</f>
        <v>#DIV/0!</v>
      </c>
      <c r="P634" s="31"/>
      <c r="Q634" s="63" t="s">
        <v>76</v>
      </c>
    </row>
    <row r="635" spans="1:17" s="70" customFormat="1">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38.79</v>
      </c>
      <c r="P637" s="31"/>
      <c r="Q637" s="36" t="s">
        <v>75</v>
      </c>
    </row>
    <row r="638" spans="1:17" s="3" customFormat="1">
      <c r="B638" s="72"/>
      <c r="I638" s="61"/>
      <c r="J638" s="61"/>
      <c r="K638" s="61"/>
      <c r="L638" s="61"/>
      <c r="M638" s="61"/>
      <c r="N638" s="62" t="e">
        <f>+N637/E637-1</f>
        <v>#DIV/0!</v>
      </c>
      <c r="O638" s="62" t="e">
        <f>+O637/F637-1</f>
        <v>#DIV/0!</v>
      </c>
      <c r="P638" s="31"/>
      <c r="Q638" s="63" t="s">
        <v>76</v>
      </c>
    </row>
    <row r="639" spans="1:17" s="70" customFormat="1">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38.79</v>
      </c>
      <c r="P641" s="31"/>
      <c r="Q641" s="36" t="s">
        <v>75</v>
      </c>
    </row>
    <row r="642" spans="1:17" s="3" customFormat="1">
      <c r="B642" s="72"/>
      <c r="I642" s="61"/>
      <c r="J642" s="61"/>
      <c r="K642" s="61"/>
      <c r="L642" s="61"/>
      <c r="M642" s="61"/>
      <c r="N642" s="62" t="e">
        <f>+N641/F641-1</f>
        <v>#DIV/0!</v>
      </c>
      <c r="O642" s="62" t="e">
        <f>+O641/G641-1</f>
        <v>#DIV/0!</v>
      </c>
      <c r="P642" s="31"/>
      <c r="Q642" s="63" t="s">
        <v>76</v>
      </c>
    </row>
    <row r="643" spans="1:17" s="70" customFormat="1">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38.79</v>
      </c>
      <c r="P645" s="31"/>
      <c r="Q645" s="36" t="s">
        <v>75</v>
      </c>
    </row>
    <row r="646" spans="1:17" s="3" customFormat="1">
      <c r="B646" s="72"/>
      <c r="I646" s="61"/>
      <c r="J646" s="61"/>
      <c r="K646" s="61"/>
      <c r="L646" s="61"/>
      <c r="M646" s="61"/>
      <c r="N646" s="62" t="e">
        <f>+N645/G645-1</f>
        <v>#DIV/0!</v>
      </c>
      <c r="O646" s="62">
        <f>+O645/H645-1</f>
        <v>2.4667522081233013</v>
      </c>
      <c r="P646" s="31"/>
      <c r="Q646" s="63" t="s">
        <v>76</v>
      </c>
    </row>
    <row r="647" spans="1:17" s="70" customFormat="1">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38.79</v>
      </c>
      <c r="P649" s="31"/>
      <c r="Q649" s="36" t="s">
        <v>75</v>
      </c>
    </row>
    <row r="650" spans="1:17" s="3" customFormat="1">
      <c r="B650" s="72"/>
      <c r="I650" s="61"/>
      <c r="J650" s="61"/>
      <c r="K650" s="61"/>
      <c r="L650" s="61"/>
      <c r="M650" s="61"/>
      <c r="N650" s="62">
        <f>+N649/H649-1</f>
        <v>3.7119134226274983</v>
      </c>
      <c r="O650" s="62">
        <f>+O649/I649-1</f>
        <v>1.0914761160891078</v>
      </c>
      <c r="P650" s="31"/>
      <c r="Q650" s="63" t="s">
        <v>76</v>
      </c>
    </row>
    <row r="651" spans="1:17" s="70" customFormat="1">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0.19435059072335495</v>
      </c>
      <c r="P651" s="68"/>
      <c r="Q651" s="69" t="s">
        <v>77</v>
      </c>
    </row>
    <row r="652" spans="1:17" s="3" customFormat="1">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38.659999999999997</v>
      </c>
      <c r="P653" s="31"/>
      <c r="Q653" s="36" t="s">
        <v>75</v>
      </c>
    </row>
    <row r="654" spans="1:17" s="3" customFormat="1">
      <c r="B654" s="72"/>
      <c r="I654" s="61"/>
      <c r="J654" s="61"/>
      <c r="K654" s="61"/>
      <c r="L654" s="61"/>
      <c r="M654" s="61"/>
      <c r="N654" s="62">
        <f>+N653/I653-1</f>
        <v>1.8556834094822046</v>
      </c>
      <c r="O654" s="62">
        <f>+O653/J653-1</f>
        <v>0.80825304083441929</v>
      </c>
      <c r="P654" s="31"/>
      <c r="Q654" s="63" t="s">
        <v>76</v>
      </c>
    </row>
    <row r="655" spans="1:17" s="70" customFormat="1">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0.13155317768522679</v>
      </c>
      <c r="P655" s="68"/>
      <c r="Q655" s="69" t="s">
        <v>77</v>
      </c>
    </row>
    <row r="656" spans="1:17" s="3" customFormat="1">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38.46</v>
      </c>
      <c r="P657" s="31"/>
      <c r="Q657" s="36" t="s">
        <v>75</v>
      </c>
    </row>
    <row r="658" spans="1:17" s="3" customFormat="1">
      <c r="B658" s="72"/>
      <c r="I658" s="61"/>
      <c r="J658" s="61"/>
      <c r="K658" s="61"/>
      <c r="L658" s="61"/>
      <c r="M658" s="61"/>
      <c r="N658" s="62">
        <f>+N657/J657-1</f>
        <v>1.4736972361901377</v>
      </c>
      <c r="O658" s="62">
        <f>+O657/K657-1</f>
        <v>0.16998807598040422</v>
      </c>
      <c r="P658" s="31"/>
      <c r="Q658" s="63" t="s">
        <v>76</v>
      </c>
    </row>
    <row r="659" spans="1:17" s="70" customFormat="1">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0.12672436383776026</v>
      </c>
      <c r="P659" s="68"/>
      <c r="Q659" s="69" t="s">
        <v>77</v>
      </c>
    </row>
    <row r="660" spans="1:17"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38.36</v>
      </c>
      <c r="P661" s="31"/>
      <c r="Q661" s="36" t="s">
        <v>75</v>
      </c>
    </row>
    <row r="662" spans="1:17" s="3" customFormat="1">
      <c r="B662" s="72"/>
      <c r="I662" s="61"/>
      <c r="J662" s="61"/>
      <c r="K662" s="61"/>
      <c r="L662" s="61"/>
      <c r="M662" s="61"/>
      <c r="N662" s="62">
        <f>+N661/K661-1</f>
        <v>0.5956329973985659</v>
      </c>
      <c r="O662" s="62">
        <f>+O661/L661-1</f>
        <v>-0.1001145188508874</v>
      </c>
      <c r="P662" s="31"/>
      <c r="Q662" s="63" t="s">
        <v>76</v>
      </c>
    </row>
    <row r="663" spans="1:17"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4.0144034834411452E-2</v>
      </c>
      <c r="P663" s="68"/>
      <c r="Q663" s="69" t="s">
        <v>77</v>
      </c>
    </row>
    <row r="664" spans="1:17" s="3" customFormat="1">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38.18</v>
      </c>
      <c r="P665" s="31"/>
      <c r="Q665" s="36" t="s">
        <v>75</v>
      </c>
    </row>
    <row r="666" spans="1:17" s="3" customFormat="1">
      <c r="B666" s="72"/>
      <c r="I666" s="61"/>
      <c r="J666" s="61"/>
      <c r="K666" s="61"/>
      <c r="L666" s="61"/>
      <c r="M666" s="61"/>
      <c r="N666" s="62">
        <f>+N665/L665-1</f>
        <v>0.22768389737962536</v>
      </c>
      <c r="O666" s="62">
        <f>+O665/M665-1</f>
        <v>-0.27580798755859381</v>
      </c>
      <c r="P666" s="31"/>
      <c r="Q666" s="63" t="s">
        <v>76</v>
      </c>
    </row>
    <row r="667" spans="1:17"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-3.4703414292441552E-2</v>
      </c>
      <c r="P667" s="68"/>
      <c r="Q667" s="69" t="s">
        <v>77</v>
      </c>
    </row>
    <row r="668" spans="1:17" s="3" customFormat="1">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c r="B669" s="76"/>
      <c r="C669" s="77"/>
      <c r="D669" s="77"/>
      <c r="E669" s="77"/>
      <c r="F669" s="77"/>
      <c r="G669" s="77"/>
      <c r="H669" s="77"/>
      <c r="I669" s="77"/>
      <c r="J669" s="77"/>
      <c r="K669" s="77"/>
      <c r="L669" s="77"/>
      <c r="M669" s="77">
        <f>+M$614+M668</f>
        <v>52.46082451073584</v>
      </c>
      <c r="N669" s="78">
        <f>+N$614+N668</f>
        <v>51.852291842907483</v>
      </c>
      <c r="O669" s="78">
        <f>+O$614+O668</f>
        <v>37.92</v>
      </c>
      <c r="P669" s="31"/>
      <c r="Q669" s="36" t="s">
        <v>75</v>
      </c>
    </row>
    <row r="670" spans="1:17" s="3" customFormat="1">
      <c r="B670" s="72"/>
      <c r="I670" s="61"/>
      <c r="J670" s="61"/>
      <c r="K670" s="61"/>
      <c r="L670" s="61"/>
      <c r="M670" s="61"/>
      <c r="N670" s="62">
        <f>+N669/M669-1</f>
        <v>-1.1599754169014709E-2</v>
      </c>
      <c r="O670" s="62">
        <f>+O669/N669-1</f>
        <v>-0.26869191983098784</v>
      </c>
      <c r="P670" s="31"/>
      <c r="Q670" s="63" t="s">
        <v>76</v>
      </c>
    </row>
    <row r="671" spans="1:17" s="70" customFormat="1">
      <c r="A671" s="64"/>
      <c r="B671" s="65"/>
      <c r="C671" s="66"/>
      <c r="D671" s="66"/>
      <c r="E671" s="66"/>
      <c r="F671" s="66"/>
      <c r="G671" s="66"/>
      <c r="H671" s="66"/>
      <c r="I671" s="66"/>
      <c r="J671" s="66"/>
      <c r="K671" s="66"/>
      <c r="L671" s="66"/>
      <c r="M671" s="66"/>
      <c r="N671" s="67">
        <f>RATE(N$347-$M$347,,-$M669,N669)</f>
        <v>-1.1599754169014766E-2</v>
      </c>
      <c r="O671" s="67">
        <f>RATE(O$347-$M$347,,-$M669,O669)</f>
        <v>-0.14980879431904404</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63" priority="1130" operator="lessThan">
      <formula>0</formula>
    </cfRule>
  </conditionalFormatting>
  <conditionalFormatting sqref="P546">
    <cfRule type="cellIs" dxfId="3462" priority="1129" operator="lessThan">
      <formula>0</formula>
    </cfRule>
  </conditionalFormatting>
  <conditionalFormatting sqref="B347:N347">
    <cfRule type="cellIs" dxfId="3461" priority="1128" operator="lessThan">
      <formula>0</formula>
    </cfRule>
  </conditionalFormatting>
  <conditionalFormatting sqref="B347:N347">
    <cfRule type="cellIs" dxfId="3460" priority="1127" operator="lessThan">
      <formula>0</formula>
    </cfRule>
  </conditionalFormatting>
  <conditionalFormatting sqref="Q551">
    <cfRule type="cellIs" dxfId="3459" priority="1123" operator="lessThan">
      <formula>0</formula>
    </cfRule>
  </conditionalFormatting>
  <conditionalFormatting sqref="Q485:Q488">
    <cfRule type="cellIs" dxfId="3458" priority="1126" operator="lessThan">
      <formula>0</formula>
    </cfRule>
  </conditionalFormatting>
  <conditionalFormatting sqref="Q489:Q490">
    <cfRule type="cellIs" dxfId="3457" priority="1125" operator="lessThan">
      <formula>0</formula>
    </cfRule>
  </conditionalFormatting>
  <conditionalFormatting sqref="Q489:Q490">
    <cfRule type="cellIs" dxfId="3456" priority="1124" operator="lessThan">
      <formula>0</formula>
    </cfRule>
  </conditionalFormatting>
  <conditionalFormatting sqref="P547:P550">
    <cfRule type="cellIs" dxfId="3455" priority="1121" operator="lessThan">
      <formula>0</formula>
    </cfRule>
  </conditionalFormatting>
  <conditionalFormatting sqref="Q371">
    <cfRule type="cellIs" dxfId="3454" priority="1089" operator="lessThan">
      <formula>0</formula>
    </cfRule>
  </conditionalFormatting>
  <conditionalFormatting sqref="Q551">
    <cfRule type="cellIs" dxfId="3453" priority="1122" operator="lessThan">
      <formula>0</formula>
    </cfRule>
  </conditionalFormatting>
  <conditionalFormatting sqref="J352:N353 K350:N351">
    <cfRule type="cellIs" dxfId="3452" priority="1116" operator="lessThan">
      <formula>0</formula>
    </cfRule>
  </conditionalFormatting>
  <conditionalFormatting sqref="Q353">
    <cfRule type="cellIs" dxfId="3451" priority="1109" operator="lessThan">
      <formula>0</formula>
    </cfRule>
  </conditionalFormatting>
  <conditionalFormatting sqref="Q450:Q454">
    <cfRule type="cellIs" dxfId="3450" priority="1120" operator="lessThan">
      <formula>0</formula>
    </cfRule>
  </conditionalFormatting>
  <conditionalFormatting sqref="J350">
    <cfRule type="cellIs" dxfId="3449" priority="1115" operator="lessThan">
      <formula>0</formula>
    </cfRule>
  </conditionalFormatting>
  <conditionalFormatting sqref="P348:Q349 Q350:Q352">
    <cfRule type="cellIs" dxfId="3448" priority="1119" operator="lessThan">
      <formula>0</formula>
    </cfRule>
  </conditionalFormatting>
  <conditionalFormatting sqref="B348">
    <cfRule type="cellIs" dxfId="3447" priority="1114" operator="lessThan">
      <formula>0</formula>
    </cfRule>
  </conditionalFormatting>
  <conditionalFormatting sqref="P397:Q397 Q398:Q400">
    <cfRule type="cellIs" dxfId="3446" priority="1059" operator="lessThan">
      <formula>0</formula>
    </cfRule>
  </conditionalFormatting>
  <conditionalFormatting sqref="P348:P349">
    <cfRule type="cellIs" dxfId="3445" priority="1118" operator="lessThan">
      <formula>0</formula>
    </cfRule>
  </conditionalFormatting>
  <conditionalFormatting sqref="P350:P353">
    <cfRule type="cellIs" dxfId="3444" priority="1117" operator="lessThan">
      <formula>0</formula>
    </cfRule>
  </conditionalFormatting>
  <conditionalFormatting sqref="Q401">
    <cfRule type="cellIs" dxfId="3443" priority="1056" operator="lessThan">
      <formula>0</formula>
    </cfRule>
  </conditionalFormatting>
  <conditionalFormatting sqref="Q354">
    <cfRule type="cellIs" dxfId="3442" priority="1112" operator="lessThan">
      <formula>0</formula>
    </cfRule>
  </conditionalFormatting>
  <conditionalFormatting sqref="Q408">
    <cfRule type="cellIs" dxfId="3441" priority="1043" operator="lessThan">
      <formula>0</formula>
    </cfRule>
  </conditionalFormatting>
  <conditionalFormatting sqref="P398:P400">
    <cfRule type="cellIs" dxfId="3440" priority="1057" operator="lessThan">
      <formula>0</formula>
    </cfRule>
  </conditionalFormatting>
  <conditionalFormatting sqref="C356:J356">
    <cfRule type="cellIs" dxfId="3439" priority="1103" operator="lessThan">
      <formula>0</formula>
    </cfRule>
  </conditionalFormatting>
  <conditionalFormatting sqref="H390">
    <cfRule type="cellIs" dxfId="3438" priority="1037" operator="lessThan">
      <formula>0</formula>
    </cfRule>
  </conditionalFormatting>
  <conditionalFormatting sqref="Q401">
    <cfRule type="cellIs" dxfId="3437" priority="1055" operator="lessThan">
      <formula>0</formula>
    </cfRule>
  </conditionalFormatting>
  <conditionalFormatting sqref="B349">
    <cfRule type="cellIs" dxfId="3436" priority="1113" operator="lessThan">
      <formula>0</formula>
    </cfRule>
  </conditionalFormatting>
  <conditionalFormatting sqref="J351">
    <cfRule type="cellIs" dxfId="3435" priority="1110" operator="lessThan">
      <formula>0</formula>
    </cfRule>
  </conditionalFormatting>
  <conditionalFormatting sqref="P354">
    <cfRule type="cellIs" dxfId="3434" priority="1111" operator="lessThan">
      <formula>0</formula>
    </cfRule>
  </conditionalFormatting>
  <conditionalFormatting sqref="P421">
    <cfRule type="cellIs" dxfId="3433" priority="1031" operator="lessThan">
      <formula>0</formula>
    </cfRule>
  </conditionalFormatting>
  <conditionalFormatting sqref="Q353">
    <cfRule type="cellIs" dxfId="3432" priority="1108" operator="lessThan">
      <formula>0</formula>
    </cfRule>
  </conditionalFormatting>
  <conditionalFormatting sqref="P355:Q355 Q356:Q358">
    <cfRule type="cellIs" dxfId="3431" priority="1107" operator="lessThan">
      <formula>0</formula>
    </cfRule>
  </conditionalFormatting>
  <conditionalFormatting sqref="P355">
    <cfRule type="cellIs" dxfId="3430" priority="1106" operator="lessThan">
      <formula>0</formula>
    </cfRule>
  </conditionalFormatting>
  <conditionalFormatting sqref="P356:P359">
    <cfRule type="cellIs" dxfId="3429" priority="1105" operator="lessThan">
      <formula>0</formula>
    </cfRule>
  </conditionalFormatting>
  <conditionalFormatting sqref="I357 K357:N357 C358:M359 K356:M356">
    <cfRule type="cellIs" dxfId="3428" priority="1104" operator="lessThan">
      <formula>0</formula>
    </cfRule>
  </conditionalFormatting>
  <conditionalFormatting sqref="B355">
    <cfRule type="cellIs" dxfId="3427" priority="1101" operator="lessThan">
      <formula>0</formula>
    </cfRule>
  </conditionalFormatting>
  <conditionalFormatting sqref="I356">
    <cfRule type="cellIs" dxfId="3426" priority="1102" operator="lessThan">
      <formula>0</formula>
    </cfRule>
  </conditionalFormatting>
  <conditionalFormatting sqref="Q360">
    <cfRule type="cellIs" dxfId="3425" priority="1100" operator="lessThan">
      <formula>0</formula>
    </cfRule>
  </conditionalFormatting>
  <conditionalFormatting sqref="C357:J357">
    <cfRule type="cellIs" dxfId="3424" priority="1099" operator="lessThan">
      <formula>0</formula>
    </cfRule>
  </conditionalFormatting>
  <conditionalFormatting sqref="Q359">
    <cfRule type="cellIs" dxfId="3423" priority="1098" operator="lessThan">
      <formula>0</formula>
    </cfRule>
  </conditionalFormatting>
  <conditionalFormatting sqref="Q359">
    <cfRule type="cellIs" dxfId="3422" priority="1097" operator="lessThan">
      <formula>0</formula>
    </cfRule>
  </conditionalFormatting>
  <conditionalFormatting sqref="P367:Q367 Q368:Q370">
    <cfRule type="cellIs" dxfId="3421" priority="1096" operator="lessThan">
      <formula>0</formula>
    </cfRule>
  </conditionalFormatting>
  <conditionalFormatting sqref="P367">
    <cfRule type="cellIs" dxfId="3420" priority="1095" operator="lessThan">
      <formula>0</formula>
    </cfRule>
  </conditionalFormatting>
  <conditionalFormatting sqref="J368">
    <cfRule type="cellIs" dxfId="3419" priority="1093" operator="lessThan">
      <formula>0</formula>
    </cfRule>
  </conditionalFormatting>
  <conditionalFormatting sqref="K368:N369 J370:M371">
    <cfRule type="cellIs" dxfId="3418" priority="1094" operator="lessThan">
      <formula>0</formula>
    </cfRule>
  </conditionalFormatting>
  <conditionalFormatting sqref="P379">
    <cfRule type="cellIs" dxfId="3417" priority="1086" operator="lessThan">
      <formula>0</formula>
    </cfRule>
  </conditionalFormatting>
  <conditionalFormatting sqref="Q372">
    <cfRule type="cellIs" dxfId="3416" priority="1091" operator="lessThan">
      <formula>0</formula>
    </cfRule>
  </conditionalFormatting>
  <conditionalFormatting sqref="B367">
    <cfRule type="cellIs" dxfId="3415" priority="1092" operator="lessThan">
      <formula>0</formula>
    </cfRule>
  </conditionalFormatting>
  <conditionalFormatting sqref="P404:P406">
    <cfRule type="cellIs" dxfId="3414" priority="1044" operator="lessThan">
      <formula>0</formula>
    </cfRule>
  </conditionalFormatting>
  <conditionalFormatting sqref="J369">
    <cfRule type="cellIs" dxfId="3413" priority="1090" operator="lessThan">
      <formula>0</formula>
    </cfRule>
  </conditionalFormatting>
  <conditionalFormatting sqref="Q371">
    <cfRule type="cellIs" dxfId="3412" priority="1088" operator="lessThan">
      <formula>0</formula>
    </cfRule>
  </conditionalFormatting>
  <conditionalFormatting sqref="P379:Q379 Q380:Q382">
    <cfRule type="cellIs" dxfId="3411" priority="1087" operator="lessThan">
      <formula>0</formula>
    </cfRule>
  </conditionalFormatting>
  <conditionalFormatting sqref="Q383">
    <cfRule type="cellIs" dxfId="3410" priority="1078" operator="lessThan">
      <formula>0</formula>
    </cfRule>
  </conditionalFormatting>
  <conditionalFormatting sqref="I381 K380:N381 C382:M383">
    <cfRule type="cellIs" dxfId="3409" priority="1085" operator="lessThan">
      <formula>0</formula>
    </cfRule>
  </conditionalFormatting>
  <conditionalFormatting sqref="I380">
    <cfRule type="cellIs" dxfId="3408" priority="1083" operator="lessThan">
      <formula>0</formula>
    </cfRule>
  </conditionalFormatting>
  <conditionalFormatting sqref="C380:J380">
    <cfRule type="cellIs" dxfId="3407" priority="1084" operator="lessThan">
      <formula>0</formula>
    </cfRule>
  </conditionalFormatting>
  <conditionalFormatting sqref="B379">
    <cfRule type="cellIs" dxfId="3406" priority="1082" operator="lessThan">
      <formula>0</formula>
    </cfRule>
  </conditionalFormatting>
  <conditionalFormatting sqref="Q384">
    <cfRule type="cellIs" dxfId="3405" priority="1081" operator="lessThan">
      <formula>0</formula>
    </cfRule>
  </conditionalFormatting>
  <conditionalFormatting sqref="Q429:Q431">
    <cfRule type="cellIs" dxfId="3404" priority="1022" operator="lessThan">
      <formula>0</formula>
    </cfRule>
  </conditionalFormatting>
  <conditionalFormatting sqref="C381:J381">
    <cfRule type="cellIs" dxfId="3403" priority="1080" operator="lessThan">
      <formula>0</formula>
    </cfRule>
  </conditionalFormatting>
  <conditionalFormatting sqref="Q383">
    <cfRule type="cellIs" dxfId="3402" priority="1079" operator="lessThan">
      <formula>0</formula>
    </cfRule>
  </conditionalFormatting>
  <conditionalFormatting sqref="Q389">
    <cfRule type="cellIs" dxfId="3401" priority="1067" operator="lessThan">
      <formula>0</formula>
    </cfRule>
  </conditionalFormatting>
  <conditionalFormatting sqref="P391:Q391 Q392:Q394">
    <cfRule type="cellIs" dxfId="3400" priority="1066" operator="lessThan">
      <formula>0</formula>
    </cfRule>
  </conditionalFormatting>
  <conditionalFormatting sqref="P391">
    <cfRule type="cellIs" dxfId="3399" priority="1065" operator="lessThan">
      <formula>0</formula>
    </cfRule>
  </conditionalFormatting>
  <conditionalFormatting sqref="P392:P394">
    <cfRule type="cellIs" dxfId="3398" priority="1064" operator="lessThan">
      <formula>0</formula>
    </cfRule>
  </conditionalFormatting>
  <conditionalFormatting sqref="Q396">
    <cfRule type="cellIs" dxfId="3397" priority="1062" operator="lessThan">
      <formula>0</formula>
    </cfRule>
  </conditionalFormatting>
  <conditionalFormatting sqref="B391">
    <cfRule type="cellIs" dxfId="3396" priority="1063" operator="lessThan">
      <formula>0</formula>
    </cfRule>
  </conditionalFormatting>
  <conditionalFormatting sqref="Q395">
    <cfRule type="cellIs" dxfId="3395" priority="1061" operator="lessThan">
      <formula>0</formula>
    </cfRule>
  </conditionalFormatting>
  <conditionalFormatting sqref="P385:Q385 Q386:Q388">
    <cfRule type="cellIs" dxfId="3394" priority="1077" operator="lessThan">
      <formula>0</formula>
    </cfRule>
  </conditionalFormatting>
  <conditionalFormatting sqref="P385">
    <cfRule type="cellIs" dxfId="3393" priority="1076" operator="lessThan">
      <formula>0</formula>
    </cfRule>
  </conditionalFormatting>
  <conditionalFormatting sqref="P386:P388">
    <cfRule type="cellIs" dxfId="3392" priority="1075" operator="lessThan">
      <formula>0</formula>
    </cfRule>
  </conditionalFormatting>
  <conditionalFormatting sqref="I387 K386:N387 C388:N388 C389:M389">
    <cfRule type="cellIs" dxfId="3391" priority="1074" operator="lessThan">
      <formula>0</formula>
    </cfRule>
  </conditionalFormatting>
  <conditionalFormatting sqref="Q395">
    <cfRule type="cellIs" dxfId="3390" priority="1060" operator="lessThan">
      <formula>0</formula>
    </cfRule>
  </conditionalFormatting>
  <conditionalFormatting sqref="J372:M372">
    <cfRule type="cellIs" dxfId="3389" priority="1051" operator="lessThan">
      <formula>0</formula>
    </cfRule>
  </conditionalFormatting>
  <conditionalFormatting sqref="C360:M360">
    <cfRule type="cellIs" dxfId="3388" priority="1050" operator="lessThan">
      <formula>0</formula>
    </cfRule>
  </conditionalFormatting>
  <conditionalFormatting sqref="J354:N354">
    <cfRule type="cellIs" dxfId="3387" priority="1049" operator="lessThan">
      <formula>0</formula>
    </cfRule>
  </conditionalFormatting>
  <conditionalFormatting sqref="I386">
    <cfRule type="cellIs" dxfId="3386" priority="1072" operator="lessThan">
      <formula>0</formula>
    </cfRule>
  </conditionalFormatting>
  <conditionalFormatting sqref="C386:J386">
    <cfRule type="cellIs" dxfId="3385" priority="1073" operator="lessThan">
      <formula>0</formula>
    </cfRule>
  </conditionalFormatting>
  <conditionalFormatting sqref="B385">
    <cfRule type="cellIs" dxfId="3384" priority="1071" operator="lessThan">
      <formula>0</formula>
    </cfRule>
  </conditionalFormatting>
  <conditionalFormatting sqref="Q390">
    <cfRule type="cellIs" dxfId="3383" priority="1070" operator="lessThan">
      <formula>0</formula>
    </cfRule>
  </conditionalFormatting>
  <conditionalFormatting sqref="C387:J387">
    <cfRule type="cellIs" dxfId="3382" priority="1069" operator="lessThan">
      <formula>0</formula>
    </cfRule>
  </conditionalFormatting>
  <conditionalFormatting sqref="Q389">
    <cfRule type="cellIs" dxfId="3381" priority="1068" operator="lessThan">
      <formula>0</formula>
    </cfRule>
  </conditionalFormatting>
  <conditionalFormatting sqref="P397">
    <cfRule type="cellIs" dxfId="3380" priority="1058" operator="lessThan">
      <formula>0</formula>
    </cfRule>
  </conditionalFormatting>
  <conditionalFormatting sqref="C396:M396">
    <cfRule type="cellIs" dxfId="3379" priority="1054" operator="lessThan">
      <formula>0</formula>
    </cfRule>
  </conditionalFormatting>
  <conditionalFormatting sqref="C390:M390">
    <cfRule type="cellIs" dxfId="3378" priority="1053" operator="lessThan">
      <formula>0</formula>
    </cfRule>
  </conditionalFormatting>
  <conditionalFormatting sqref="C384:M384">
    <cfRule type="cellIs" dxfId="3377" priority="1052" operator="lessThan">
      <formula>0</formula>
    </cfRule>
  </conditionalFormatting>
  <conditionalFormatting sqref="Q425">
    <cfRule type="cellIs" dxfId="3376" priority="1027" operator="lessThan">
      <formula>0</formula>
    </cfRule>
  </conditionalFormatting>
  <conditionalFormatting sqref="H383">
    <cfRule type="cellIs" dxfId="3375" priority="1034" operator="lessThan">
      <formula>0</formula>
    </cfRule>
  </conditionalFormatting>
  <conditionalFormatting sqref="H359">
    <cfRule type="cellIs" dxfId="3374" priority="1036" operator="lessThan">
      <formula>0</formula>
    </cfRule>
  </conditionalFormatting>
  <conditionalFormatting sqref="H360">
    <cfRule type="cellIs" dxfId="3373" priority="1035" operator="lessThan">
      <formula>0</formula>
    </cfRule>
  </conditionalFormatting>
  <conditionalFormatting sqref="P422:P424">
    <cfRule type="cellIs" dxfId="3372" priority="1030" operator="lessThan">
      <formula>0</formula>
    </cfRule>
  </conditionalFormatting>
  <conditionalFormatting sqref="B427">
    <cfRule type="cellIs" dxfId="3371" priority="1024" operator="lessThan">
      <formula>0</formula>
    </cfRule>
  </conditionalFormatting>
  <conditionalFormatting sqref="B403">
    <cfRule type="cellIs" dxfId="3370" priority="1040" operator="lessThan">
      <formula>0</formula>
    </cfRule>
  </conditionalFormatting>
  <conditionalFormatting sqref="P421:Q421 Q422:Q424">
    <cfRule type="cellIs" dxfId="3369" priority="1032" operator="lessThan">
      <formula>0</formula>
    </cfRule>
  </conditionalFormatting>
  <conditionalFormatting sqref="Q438">
    <cfRule type="cellIs" dxfId="3368" priority="1015" operator="lessThan">
      <formula>0</formula>
    </cfRule>
  </conditionalFormatting>
  <conditionalFormatting sqref="B397">
    <cfRule type="cellIs" dxfId="3367" priority="1048" operator="lessThan">
      <formula>0</formula>
    </cfRule>
  </conditionalFormatting>
  <conditionalFormatting sqref="B402">
    <cfRule type="cellIs" dxfId="3366" priority="1047" operator="lessThan">
      <formula>0</formula>
    </cfRule>
  </conditionalFormatting>
  <conditionalFormatting sqref="Q407">
    <cfRule type="cellIs" dxfId="3365" priority="1041" operator="lessThan">
      <formula>0</formula>
    </cfRule>
  </conditionalFormatting>
  <conditionalFormatting sqref="P403:Q403 Q404:Q406">
    <cfRule type="cellIs" dxfId="3364" priority="1046" operator="lessThan">
      <formula>0</formula>
    </cfRule>
  </conditionalFormatting>
  <conditionalFormatting sqref="P403">
    <cfRule type="cellIs" dxfId="3363" priority="1045" operator="lessThan">
      <formula>0</formula>
    </cfRule>
  </conditionalFormatting>
  <conditionalFormatting sqref="Q407">
    <cfRule type="cellIs" dxfId="3362" priority="1042" operator="lessThan">
      <formula>0</formula>
    </cfRule>
  </conditionalFormatting>
  <conditionalFormatting sqref="B434">
    <cfRule type="cellIs" dxfId="3361" priority="1013" operator="lessThan">
      <formula>0</formula>
    </cfRule>
  </conditionalFormatting>
  <conditionalFormatting sqref="H384">
    <cfRule type="cellIs" dxfId="3360" priority="1033" operator="lessThan">
      <formula>0</formula>
    </cfRule>
  </conditionalFormatting>
  <conditionalFormatting sqref="Q433">
    <cfRule type="cellIs" dxfId="3359" priority="1014" operator="lessThan">
      <formula>0</formula>
    </cfRule>
  </conditionalFormatting>
  <conditionalFormatting sqref="Q556:Q558">
    <cfRule type="cellIs" dxfId="3358" priority="1012" operator="lessThan">
      <formula>0</formula>
    </cfRule>
  </conditionalFormatting>
  <conditionalFormatting sqref="J558:N558 K556:N557 J559:M559">
    <cfRule type="cellIs" dxfId="3357" priority="1010" operator="lessThan">
      <formula>0</formula>
    </cfRule>
  </conditionalFormatting>
  <conditionalFormatting sqref="Q432">
    <cfRule type="cellIs" dxfId="3356" priority="1019" operator="lessThan">
      <formula>0</formula>
    </cfRule>
  </conditionalFormatting>
  <conditionalFormatting sqref="Q435:Q437">
    <cfRule type="cellIs" dxfId="3355" priority="1018" operator="lessThan">
      <formula>0</formula>
    </cfRule>
  </conditionalFormatting>
  <conditionalFormatting sqref="P429:P431">
    <cfRule type="cellIs" dxfId="3354" priority="1021" operator="lessThan">
      <formula>0</formula>
    </cfRule>
  </conditionalFormatting>
  <conditionalFormatting sqref="Q432">
    <cfRule type="cellIs" dxfId="3353" priority="1020" operator="lessThan">
      <formula>0</formula>
    </cfRule>
  </conditionalFormatting>
  <conditionalFormatting sqref="P556:P558">
    <cfRule type="cellIs" dxfId="3352" priority="1011" operator="lessThan">
      <formula>0</formula>
    </cfRule>
  </conditionalFormatting>
  <conditionalFormatting sqref="H396">
    <cfRule type="cellIs" dxfId="3351" priority="1039" operator="lessThan">
      <formula>0</formula>
    </cfRule>
  </conditionalFormatting>
  <conditionalFormatting sqref="Q438">
    <cfRule type="cellIs" dxfId="3350" priority="1016" operator="lessThan">
      <formula>0</formula>
    </cfRule>
  </conditionalFormatting>
  <conditionalFormatting sqref="Q425">
    <cfRule type="cellIs" dxfId="3349" priority="1028" operator="lessThan">
      <formula>0</formula>
    </cfRule>
  </conditionalFormatting>
  <conditionalFormatting sqref="H389">
    <cfRule type="cellIs" dxfId="3348" priority="1038" operator="lessThan">
      <formula>0</formula>
    </cfRule>
  </conditionalFormatting>
  <conditionalFormatting sqref="B428">
    <cfRule type="cellIs" dxfId="3347" priority="1023" operator="lessThan">
      <formula>0</formula>
    </cfRule>
  </conditionalFormatting>
  <conditionalFormatting sqref="Q559">
    <cfRule type="cellIs" dxfId="3346" priority="1007" operator="lessThan">
      <formula>0</formula>
    </cfRule>
  </conditionalFormatting>
  <conditionalFormatting sqref="Q559">
    <cfRule type="cellIs" dxfId="3345" priority="1006" operator="lessThan">
      <formula>0</formula>
    </cfRule>
  </conditionalFormatting>
  <conditionalFormatting sqref="P435:P437">
    <cfRule type="cellIs" dxfId="3344" priority="1017" operator="lessThan">
      <formula>0</formula>
    </cfRule>
  </conditionalFormatting>
  <conditionalFormatting sqref="P427">
    <cfRule type="cellIs" dxfId="3343" priority="1029" operator="lessThan">
      <formula>0</formula>
    </cfRule>
  </conditionalFormatting>
  <conditionalFormatting sqref="Q426:Q427">
    <cfRule type="cellIs" dxfId="3342" priority="1025" operator="lessThan">
      <formula>0</formula>
    </cfRule>
  </conditionalFormatting>
  <conditionalFormatting sqref="J557">
    <cfRule type="cellIs" dxfId="3341" priority="1008" operator="lessThan">
      <formula>0</formula>
    </cfRule>
  </conditionalFormatting>
  <conditionalFormatting sqref="J562:N562 J564:N565 J563:M563">
    <cfRule type="cellIs" dxfId="3340" priority="1000" operator="lessThan">
      <formula>0</formula>
    </cfRule>
  </conditionalFormatting>
  <conditionalFormatting sqref="B421">
    <cfRule type="cellIs" dxfId="3339" priority="1026" operator="lessThan">
      <formula>0</formula>
    </cfRule>
  </conditionalFormatting>
  <conditionalFormatting sqref="Q560">
    <cfRule type="cellIs" dxfId="3338" priority="1005" operator="lessThan">
      <formula>0</formula>
    </cfRule>
  </conditionalFormatting>
  <conditionalFormatting sqref="J563">
    <cfRule type="cellIs" dxfId="3337" priority="999" operator="lessThan">
      <formula>0</formula>
    </cfRule>
  </conditionalFormatting>
  <conditionalFormatting sqref="Q565">
    <cfRule type="cellIs" dxfId="3336" priority="998" operator="lessThan">
      <formula>0</formula>
    </cfRule>
  </conditionalFormatting>
  <conditionalFormatting sqref="Q566">
    <cfRule type="cellIs" dxfId="3335" priority="996" operator="lessThan">
      <formula>0</formula>
    </cfRule>
  </conditionalFormatting>
  <conditionalFormatting sqref="B588">
    <cfRule type="cellIs" dxfId="3334" priority="960" operator="lessThan">
      <formula>0</formula>
    </cfRule>
  </conditionalFormatting>
  <conditionalFormatting sqref="I580 K579:N580 C581:N582">
    <cfRule type="cellIs" dxfId="3333" priority="993" operator="lessThan">
      <formula>0</formula>
    </cfRule>
  </conditionalFormatting>
  <conditionalFormatting sqref="C579:N582">
    <cfRule type="cellIs" dxfId="3332" priority="992" operator="lessThan">
      <formula>0</formula>
    </cfRule>
  </conditionalFormatting>
  <conditionalFormatting sqref="Q582">
    <cfRule type="cellIs" dxfId="3331" priority="988" operator="lessThan">
      <formula>0</formula>
    </cfRule>
  </conditionalFormatting>
  <conditionalFormatting sqref="I579">
    <cfRule type="cellIs" dxfId="3330" priority="991" operator="lessThan">
      <formula>0</formula>
    </cfRule>
  </conditionalFormatting>
  <conditionalFormatting sqref="J556:N558 J559:M559">
    <cfRule type="cellIs" dxfId="3329" priority="1009" operator="lessThan">
      <formula>0</formula>
    </cfRule>
  </conditionalFormatting>
  <conditionalFormatting sqref="P562:P565">
    <cfRule type="cellIs" dxfId="3328" priority="1002" operator="lessThan">
      <formula>0</formula>
    </cfRule>
  </conditionalFormatting>
  <conditionalFormatting sqref="J564:N565 K562:N562 K563:M563">
    <cfRule type="cellIs" dxfId="3327" priority="1001" operator="lessThan">
      <formula>0</formula>
    </cfRule>
  </conditionalFormatting>
  <conditionalFormatting sqref="B555">
    <cfRule type="cellIs" dxfId="3326" priority="1004" operator="lessThan">
      <formula>0</formula>
    </cfRule>
  </conditionalFormatting>
  <conditionalFormatting sqref="Q565">
    <cfRule type="cellIs" dxfId="3325" priority="997" operator="lessThan">
      <formula>0</formula>
    </cfRule>
  </conditionalFormatting>
  <conditionalFormatting sqref="C580:J580">
    <cfRule type="cellIs" dxfId="3324" priority="990" operator="lessThan">
      <formula>0</formula>
    </cfRule>
  </conditionalFormatting>
  <conditionalFormatting sqref="Q562:Q564">
    <cfRule type="cellIs" dxfId="3323" priority="1003" operator="lessThan">
      <formula>0</formula>
    </cfRule>
  </conditionalFormatting>
  <conditionalFormatting sqref="Q579:Q581">
    <cfRule type="cellIs" dxfId="3322" priority="995" operator="lessThan">
      <formula>0</formula>
    </cfRule>
  </conditionalFormatting>
  <conditionalFormatting sqref="P579:P582">
    <cfRule type="cellIs" dxfId="3321" priority="994" operator="lessThan">
      <formula>0</formula>
    </cfRule>
  </conditionalFormatting>
  <conditionalFormatting sqref="Q582">
    <cfRule type="cellIs" dxfId="3320" priority="989" operator="lessThan">
      <formula>0</formula>
    </cfRule>
  </conditionalFormatting>
  <conditionalFormatting sqref="Q592">
    <cfRule type="cellIs" dxfId="3319" priority="964" operator="lessThan">
      <formula>0</formula>
    </cfRule>
  </conditionalFormatting>
  <conditionalFormatting sqref="I589">
    <cfRule type="cellIs" dxfId="3318" priority="967" operator="lessThan">
      <formula>0</formula>
    </cfRule>
  </conditionalFormatting>
  <conditionalFormatting sqref="H580:H582">
    <cfRule type="cellIs" dxfId="3317" priority="987" operator="lessThan">
      <formula>0</formula>
    </cfRule>
  </conditionalFormatting>
  <conditionalFormatting sqref="H584:H587">
    <cfRule type="cellIs" dxfId="3316" priority="974" operator="lessThan">
      <formula>0</formula>
    </cfRule>
  </conditionalFormatting>
  <conditionalFormatting sqref="H579">
    <cfRule type="cellIs" dxfId="3315" priority="985" operator="lessThan">
      <formula>0</formula>
    </cfRule>
  </conditionalFormatting>
  <conditionalFormatting sqref="H579:H582">
    <cfRule type="cellIs" dxfId="3314" priority="986" operator="lessThan">
      <formula>0</formula>
    </cfRule>
  </conditionalFormatting>
  <conditionalFormatting sqref="B578">
    <cfRule type="cellIs" dxfId="3313" priority="984" operator="lessThan">
      <formula>0</formula>
    </cfRule>
  </conditionalFormatting>
  <conditionalFormatting sqref="Q587">
    <cfRule type="cellIs" dxfId="3312" priority="976" operator="lessThan">
      <formula>0</formula>
    </cfRule>
  </conditionalFormatting>
  <conditionalFormatting sqref="I584">
    <cfRule type="cellIs" dxfId="3311" priority="979" operator="lessThan">
      <formula>0</formula>
    </cfRule>
  </conditionalFormatting>
  <conditionalFormatting sqref="C584:N587">
    <cfRule type="cellIs" dxfId="3310" priority="980" operator="lessThan">
      <formula>0</formula>
    </cfRule>
  </conditionalFormatting>
  <conditionalFormatting sqref="Q587">
    <cfRule type="cellIs" dxfId="3309" priority="977" operator="lessThan">
      <formula>0</formula>
    </cfRule>
  </conditionalFormatting>
  <conditionalFormatting sqref="H584">
    <cfRule type="cellIs" dxfId="3308" priority="973" operator="lessThan">
      <formula>0</formula>
    </cfRule>
  </conditionalFormatting>
  <conditionalFormatting sqref="P584:P587">
    <cfRule type="cellIs" dxfId="3307" priority="982" operator="lessThan">
      <formula>0</formula>
    </cfRule>
  </conditionalFormatting>
  <conditionalFormatting sqref="C585:J585">
    <cfRule type="cellIs" dxfId="3306" priority="978" operator="lessThan">
      <formula>0</formula>
    </cfRule>
  </conditionalFormatting>
  <conditionalFormatting sqref="H585:H587">
    <cfRule type="cellIs" dxfId="3305" priority="975" operator="lessThan">
      <formula>0</formula>
    </cfRule>
  </conditionalFormatting>
  <conditionalFormatting sqref="I585 K584:N585 C586:N587">
    <cfRule type="cellIs" dxfId="3304" priority="981" operator="lessThan">
      <formula>0</formula>
    </cfRule>
  </conditionalFormatting>
  <conditionalFormatting sqref="Q584:Q586">
    <cfRule type="cellIs" dxfId="3303" priority="983" operator="lessThan">
      <formula>0</formula>
    </cfRule>
  </conditionalFormatting>
  <conditionalFormatting sqref="B583">
    <cfRule type="cellIs" dxfId="3302" priority="972" operator="lessThan">
      <formula>0</formula>
    </cfRule>
  </conditionalFormatting>
  <conditionalFormatting sqref="C589:N592">
    <cfRule type="cellIs" dxfId="3301" priority="968" operator="lessThan">
      <formula>0</formula>
    </cfRule>
  </conditionalFormatting>
  <conditionalFormatting sqref="Q592">
    <cfRule type="cellIs" dxfId="3300" priority="965" operator="lessThan">
      <formula>0</formula>
    </cfRule>
  </conditionalFormatting>
  <conditionalFormatting sqref="H589">
    <cfRule type="cellIs" dxfId="3299" priority="961" operator="lessThan">
      <formula>0</formula>
    </cfRule>
  </conditionalFormatting>
  <conditionalFormatting sqref="H589:H592">
    <cfRule type="cellIs" dxfId="3298" priority="962" operator="lessThan">
      <formula>0</formula>
    </cfRule>
  </conditionalFormatting>
  <conditionalFormatting sqref="P589:P592">
    <cfRule type="cellIs" dxfId="3297" priority="970" operator="lessThan">
      <formula>0</formula>
    </cfRule>
  </conditionalFormatting>
  <conditionalFormatting sqref="C590:J590">
    <cfRule type="cellIs" dxfId="3296" priority="966" operator="lessThan">
      <formula>0</formula>
    </cfRule>
  </conditionalFormatting>
  <conditionalFormatting sqref="H590:H592">
    <cfRule type="cellIs" dxfId="3295" priority="963" operator="lessThan">
      <formula>0</formula>
    </cfRule>
  </conditionalFormatting>
  <conditionalFormatting sqref="I590 K589:N590 C591:N592">
    <cfRule type="cellIs" dxfId="3294" priority="969" operator="lessThan">
      <formula>0</formula>
    </cfRule>
  </conditionalFormatting>
  <conditionalFormatting sqref="Q589:Q591">
    <cfRule type="cellIs" dxfId="3293" priority="971" operator="lessThan">
      <formula>0</formula>
    </cfRule>
  </conditionalFormatting>
  <conditionalFormatting sqref="C350:I350">
    <cfRule type="cellIs" dxfId="3292" priority="957" operator="lessThan">
      <formula>0</formula>
    </cfRule>
  </conditionalFormatting>
  <conditionalFormatting sqref="C352:I353">
    <cfRule type="cellIs" dxfId="3291" priority="958" operator="lessThan">
      <formula>0</formula>
    </cfRule>
  </conditionalFormatting>
  <conditionalFormatting sqref="P492:Q492">
    <cfRule type="cellIs" dxfId="3290" priority="941" operator="lessThan">
      <formula>0</formula>
    </cfRule>
  </conditionalFormatting>
  <conditionalFormatting sqref="P485:P488">
    <cfRule type="cellIs" dxfId="3289" priority="942" operator="lessThan">
      <formula>0</formula>
    </cfRule>
  </conditionalFormatting>
  <conditionalFormatting sqref="Q574:Q576">
    <cfRule type="cellIs" dxfId="3288" priority="911" operator="lessThan">
      <formula>0</formula>
    </cfRule>
  </conditionalFormatting>
  <conditionalFormatting sqref="B484">
    <cfRule type="cellIs" dxfId="3287" priority="959" operator="lessThan">
      <formula>0</formula>
    </cfRule>
  </conditionalFormatting>
  <conditionalFormatting sqref="N420">
    <cfRule type="cellIs" dxfId="3286" priority="728" operator="lessThan">
      <formula>0</formula>
    </cfRule>
  </conditionalFormatting>
  <conditionalFormatting sqref="C351:I351">
    <cfRule type="cellIs" dxfId="3285" priority="956" operator="lessThan">
      <formula>0</formula>
    </cfRule>
  </conditionalFormatting>
  <conditionalFormatting sqref="C354:I354">
    <cfRule type="cellIs" dxfId="3284" priority="955" operator="lessThan">
      <formula>0</formula>
    </cfRule>
  </conditionalFormatting>
  <conditionalFormatting sqref="C370:I371">
    <cfRule type="cellIs" dxfId="3283" priority="954" operator="lessThan">
      <formula>0</formula>
    </cfRule>
  </conditionalFormatting>
  <conditionalFormatting sqref="C368:I368">
    <cfRule type="cellIs" dxfId="3282" priority="953" operator="lessThan">
      <formula>0</formula>
    </cfRule>
  </conditionalFormatting>
  <conditionalFormatting sqref="C369:I369">
    <cfRule type="cellIs" dxfId="3281" priority="952" operator="lessThan">
      <formula>0</formula>
    </cfRule>
  </conditionalFormatting>
  <conditionalFormatting sqref="C372:I372">
    <cfRule type="cellIs" dxfId="3280" priority="951" operator="lessThan">
      <formula>0</formula>
    </cfRule>
  </conditionalFormatting>
  <conditionalFormatting sqref="C556:I559">
    <cfRule type="cellIs" dxfId="3279" priority="949" operator="lessThan">
      <formula>0</formula>
    </cfRule>
  </conditionalFormatting>
  <conditionalFormatting sqref="C557:I557">
    <cfRule type="cellIs" dxfId="3278" priority="948" operator="lessThan">
      <formula>0</formula>
    </cfRule>
  </conditionalFormatting>
  <conditionalFormatting sqref="C558:I559">
    <cfRule type="cellIs" dxfId="3277" priority="950" operator="lessThan">
      <formula>0</formula>
    </cfRule>
  </conditionalFormatting>
  <conditionalFormatting sqref="C562:I565">
    <cfRule type="cellIs" dxfId="3276" priority="946" operator="lessThan">
      <formula>0</formula>
    </cfRule>
  </conditionalFormatting>
  <conditionalFormatting sqref="C563:I563">
    <cfRule type="cellIs" dxfId="3275" priority="945" operator="lessThan">
      <formula>0</formula>
    </cfRule>
  </conditionalFormatting>
  <conditionalFormatting sqref="C564:I565">
    <cfRule type="cellIs" dxfId="3274" priority="947" operator="lessThan">
      <formula>0</formula>
    </cfRule>
  </conditionalFormatting>
  <conditionalFormatting sqref="C442:C445">
    <cfRule type="cellIs" dxfId="3273" priority="944" operator="lessThan">
      <formula>0</formula>
    </cfRule>
  </conditionalFormatting>
  <conditionalFormatting sqref="P450:P453">
    <cfRule type="cellIs" dxfId="3272" priority="943" operator="lessThan">
      <formula>0</formula>
    </cfRule>
  </conditionalFormatting>
  <conditionalFormatting sqref="Q493:Q496">
    <cfRule type="cellIs" dxfId="3271" priority="940" operator="lessThan">
      <formula>0</formula>
    </cfRule>
  </conditionalFormatting>
  <conditionalFormatting sqref="Q497:Q498">
    <cfRule type="cellIs" dxfId="3270" priority="939" operator="lessThan">
      <formula>0</formula>
    </cfRule>
  </conditionalFormatting>
  <conditionalFormatting sqref="Q498">
    <cfRule type="cellIs" dxfId="3269" priority="938" operator="lessThan">
      <formula>0</formula>
    </cfRule>
  </conditionalFormatting>
  <conditionalFormatting sqref="Q497">
    <cfRule type="cellIs" dxfId="3268" priority="937" operator="lessThan">
      <formula>0</formula>
    </cfRule>
  </conditionalFormatting>
  <conditionalFormatting sqref="P493:P496">
    <cfRule type="cellIs" dxfId="3267" priority="936" operator="lessThan">
      <formula>0</formula>
    </cfRule>
  </conditionalFormatting>
  <conditionalFormatting sqref="B492">
    <cfRule type="cellIs" dxfId="3266" priority="935" operator="lessThan">
      <formula>0</formula>
    </cfRule>
  </conditionalFormatting>
  <conditionalFormatting sqref="C574:N577">
    <cfRule type="cellIs" dxfId="3265" priority="908" operator="lessThan">
      <formula>0</formula>
    </cfRule>
  </conditionalFormatting>
  <conditionalFormatting sqref="Q577">
    <cfRule type="cellIs" dxfId="3264" priority="905" operator="lessThan">
      <formula>0</formula>
    </cfRule>
  </conditionalFormatting>
  <conditionalFormatting sqref="H574:H577">
    <cfRule type="cellIs" dxfId="3263" priority="902" operator="lessThan">
      <formula>0</formula>
    </cfRule>
  </conditionalFormatting>
  <conditionalFormatting sqref="Q491">
    <cfRule type="cellIs" dxfId="3262" priority="934" operator="lessThan">
      <formula>0</formula>
    </cfRule>
  </conditionalFormatting>
  <conditionalFormatting sqref="Q533:Q536 Q538">
    <cfRule type="cellIs" dxfId="3261" priority="933" operator="lessThan">
      <formula>0</formula>
    </cfRule>
  </conditionalFormatting>
  <conditionalFormatting sqref="P532">
    <cfRule type="cellIs" dxfId="3260" priority="932" operator="lessThan">
      <formula>0</formula>
    </cfRule>
  </conditionalFormatting>
  <conditionalFormatting sqref="Q537">
    <cfRule type="cellIs" dxfId="3259" priority="931" operator="lessThan">
      <formula>0</formula>
    </cfRule>
  </conditionalFormatting>
  <conditionalFormatting sqref="Q537">
    <cfRule type="cellIs" dxfId="3258" priority="930" operator="lessThan">
      <formula>0</formula>
    </cfRule>
  </conditionalFormatting>
  <conditionalFormatting sqref="P533:P536">
    <cfRule type="cellIs" dxfId="3257" priority="929" operator="lessThan">
      <formula>0</formula>
    </cfRule>
  </conditionalFormatting>
  <conditionalFormatting sqref="Q545 Q540:Q543">
    <cfRule type="cellIs" dxfId="3256" priority="927" operator="lessThan">
      <formula>0</formula>
    </cfRule>
  </conditionalFormatting>
  <conditionalFormatting sqref="Q544">
    <cfRule type="cellIs" dxfId="3255" priority="925" operator="lessThan">
      <formula>0</formula>
    </cfRule>
  </conditionalFormatting>
  <conditionalFormatting sqref="B532">
    <cfRule type="cellIs" dxfId="3254" priority="928" operator="lessThan">
      <formula>0</formula>
    </cfRule>
  </conditionalFormatting>
  <conditionalFormatting sqref="P539">
    <cfRule type="cellIs" dxfId="3253" priority="926" operator="lessThan">
      <formula>0</formula>
    </cfRule>
  </conditionalFormatting>
  <conditionalFormatting sqref="P540:P543">
    <cfRule type="cellIs" dxfId="3252" priority="923" operator="lessThan">
      <formula>0</formula>
    </cfRule>
  </conditionalFormatting>
  <conditionalFormatting sqref="Q544">
    <cfRule type="cellIs" dxfId="3251" priority="924" operator="lessThan">
      <formula>0</formula>
    </cfRule>
  </conditionalFormatting>
  <conditionalFormatting sqref="P568:P570 P572">
    <cfRule type="cellIs" dxfId="3250" priority="921" operator="lessThan">
      <formula>0</formula>
    </cfRule>
  </conditionalFormatting>
  <conditionalFormatting sqref="Q568:Q570">
    <cfRule type="cellIs" dxfId="3249" priority="922" operator="lessThan">
      <formula>0</formula>
    </cfRule>
  </conditionalFormatting>
  <conditionalFormatting sqref="C570:I570">
    <cfRule type="cellIs" dxfId="3248" priority="914" operator="lessThan">
      <formula>0</formula>
    </cfRule>
  </conditionalFormatting>
  <conditionalFormatting sqref="C568:I570">
    <cfRule type="cellIs" dxfId="3247" priority="913" operator="lessThan">
      <formula>0</formula>
    </cfRule>
  </conditionalFormatting>
  <conditionalFormatting sqref="B567">
    <cfRule type="cellIs" dxfId="3246" priority="915" operator="lessThan">
      <formula>0</formula>
    </cfRule>
  </conditionalFormatting>
  <conditionalFormatting sqref="J568:N570">
    <cfRule type="cellIs" dxfId="3245" priority="919" operator="lessThan">
      <formula>0</formula>
    </cfRule>
  </conditionalFormatting>
  <conditionalFormatting sqref="P574:P577">
    <cfRule type="cellIs" dxfId="3244" priority="910" operator="lessThan">
      <formula>0</formula>
    </cfRule>
  </conditionalFormatting>
  <conditionalFormatting sqref="Q571:Q572">
    <cfRule type="cellIs" dxfId="3243" priority="916" operator="lessThan">
      <formula>0</formula>
    </cfRule>
  </conditionalFormatting>
  <conditionalFormatting sqref="C433:M433">
    <cfRule type="cellIs" dxfId="3242" priority="710" operator="lessThan">
      <formula>0</formula>
    </cfRule>
  </conditionalFormatting>
  <conditionalFormatting sqref="Q571:Q572">
    <cfRule type="cellIs" dxfId="3241" priority="917" operator="lessThan">
      <formula>0</formula>
    </cfRule>
  </conditionalFormatting>
  <conditionalFormatting sqref="J569">
    <cfRule type="cellIs" dxfId="3240" priority="918" operator="lessThan">
      <formula>0</formula>
    </cfRule>
  </conditionalFormatting>
  <conditionalFormatting sqref="J570:N570 K568:N569">
    <cfRule type="cellIs" dxfId="3239" priority="920" operator="lessThan">
      <formula>0</formula>
    </cfRule>
  </conditionalFormatting>
  <conditionalFormatting sqref="I575 K574:N575 C576:N577">
    <cfRule type="cellIs" dxfId="3238" priority="909" operator="lessThan">
      <formula>0</formula>
    </cfRule>
  </conditionalFormatting>
  <conditionalFormatting sqref="N420">
    <cfRule type="cellIs" dxfId="3237" priority="729" operator="lessThan">
      <formula>0</formula>
    </cfRule>
  </conditionalFormatting>
  <conditionalFormatting sqref="B429:N429">
    <cfRule type="cellIs" dxfId="3236" priority="705" operator="lessThan">
      <formula>0</formula>
    </cfRule>
  </conditionalFormatting>
  <conditionalFormatting sqref="C569:I569">
    <cfRule type="cellIs" dxfId="3235" priority="912" operator="lessThan">
      <formula>0</formula>
    </cfRule>
  </conditionalFormatting>
  <conditionalFormatting sqref="B429:N429">
    <cfRule type="cellIs" dxfId="3234" priority="706" operator="lessThan">
      <formula>0</formula>
    </cfRule>
  </conditionalFormatting>
  <conditionalFormatting sqref="H433">
    <cfRule type="cellIs" dxfId="3233" priority="709" operator="lessThan">
      <formula>0</formula>
    </cfRule>
  </conditionalFormatting>
  <conditionalFormatting sqref="B433">
    <cfRule type="cellIs" dxfId="3232" priority="708" operator="lessThan">
      <formula>0</formula>
    </cfRule>
  </conditionalFormatting>
  <conditionalFormatting sqref="B433">
    <cfRule type="cellIs" dxfId="3231" priority="707" operator="lessThan">
      <formula>0</formula>
    </cfRule>
  </conditionalFormatting>
  <conditionalFormatting sqref="B429:N429">
    <cfRule type="cellIs" dxfId="3230" priority="703" operator="lessThan">
      <formula>0</formula>
    </cfRule>
  </conditionalFormatting>
  <conditionalFormatting sqref="B429:N429">
    <cfRule type="cellIs" dxfId="3229" priority="704" operator="lessThan">
      <formula>0</formula>
    </cfRule>
  </conditionalFormatting>
  <conditionalFormatting sqref="B422:N422">
    <cfRule type="cellIs" dxfId="3228" priority="715" operator="lessThan">
      <formula>0</formula>
    </cfRule>
  </conditionalFormatting>
  <conditionalFormatting sqref="H574">
    <cfRule type="cellIs" dxfId="3227" priority="901" operator="lessThan">
      <formula>0</formula>
    </cfRule>
  </conditionalFormatting>
  <conditionalFormatting sqref="C433:M433">
    <cfRule type="cellIs" dxfId="3226" priority="711" operator="lessThan">
      <formula>0</formula>
    </cfRule>
  </conditionalFormatting>
  <conditionalFormatting sqref="H575:H577">
    <cfRule type="cellIs" dxfId="3225" priority="903" operator="lessThan">
      <formula>0</formula>
    </cfRule>
  </conditionalFormatting>
  <conditionalFormatting sqref="Q577">
    <cfRule type="cellIs" dxfId="3224" priority="904" operator="lessThan">
      <formula>0</formula>
    </cfRule>
  </conditionalFormatting>
  <conditionalFormatting sqref="I574">
    <cfRule type="cellIs" dxfId="3223" priority="907" operator="lessThan">
      <formula>0</formula>
    </cfRule>
  </conditionalFormatting>
  <conditionalFormatting sqref="H426">
    <cfRule type="cellIs" dxfId="3222" priority="725" operator="lessThan">
      <formula>0</formula>
    </cfRule>
  </conditionalFormatting>
  <conditionalFormatting sqref="C575:J575">
    <cfRule type="cellIs" dxfId="3221" priority="906" operator="lessThan">
      <formula>0</formula>
    </cfRule>
  </conditionalFormatting>
  <conditionalFormatting sqref="B573">
    <cfRule type="cellIs" dxfId="3220" priority="900" operator="lessThan">
      <formula>0</formula>
    </cfRule>
  </conditionalFormatting>
  <conditionalFormatting sqref="N425">
    <cfRule type="cellIs" dxfId="3219" priority="714" operator="lessThan">
      <formula>0</formula>
    </cfRule>
  </conditionalFormatting>
  <conditionalFormatting sqref="C426:M426">
    <cfRule type="cellIs" dxfId="3218" priority="726" operator="lessThan">
      <formula>0</formula>
    </cfRule>
  </conditionalFormatting>
  <conditionalFormatting sqref="C426:M426">
    <cfRule type="cellIs" dxfId="3217" priority="727" operator="lessThan">
      <formula>0</formula>
    </cfRule>
  </conditionalFormatting>
  <conditionalFormatting sqref="N426">
    <cfRule type="cellIs" dxfId="3216" priority="713" operator="lessThan">
      <formula>0</formula>
    </cfRule>
  </conditionalFormatting>
  <conditionalFormatting sqref="B429:N429">
    <cfRule type="cellIs" dxfId="3215" priority="701" operator="lessThan">
      <formula>0</formula>
    </cfRule>
  </conditionalFormatting>
  <conditionalFormatting sqref="N426">
    <cfRule type="cellIs" dxfId="3214" priority="712" operator="lessThan">
      <formula>0</formula>
    </cfRule>
  </conditionalFormatting>
  <conditionalFormatting sqref="B429:N429">
    <cfRule type="cellIs" dxfId="3213" priority="702" operator="lessThan">
      <formula>0</formula>
    </cfRule>
  </conditionalFormatting>
  <conditionalFormatting sqref="B561">
    <cfRule type="cellIs" dxfId="3212" priority="899" operator="lessThan">
      <formula>0</formula>
    </cfRule>
  </conditionalFormatting>
  <conditionalFormatting sqref="B426">
    <cfRule type="cellIs" dxfId="3211" priority="724" operator="lessThan">
      <formula>0</formula>
    </cfRule>
  </conditionalFormatting>
  <conditionalFormatting sqref="N433">
    <cfRule type="cellIs" dxfId="3210" priority="696" operator="lessThan">
      <formula>0</formula>
    </cfRule>
  </conditionalFormatting>
  <conditionalFormatting sqref="B561">
    <cfRule type="cellIs" dxfId="3209" priority="898" operator="lessThan">
      <formula>0</formula>
    </cfRule>
  </conditionalFormatting>
  <conditionalFormatting sqref="B554">
    <cfRule type="cellIs" dxfId="3208" priority="896" operator="lessThan">
      <formula>0</formula>
    </cfRule>
  </conditionalFormatting>
  <conditionalFormatting sqref="B554">
    <cfRule type="cellIs" dxfId="3207" priority="897" operator="lessThan">
      <formula>0</formula>
    </cfRule>
  </conditionalFormatting>
  <conditionalFormatting sqref="B572">
    <cfRule type="cellIs" dxfId="3206" priority="894" operator="lessThan">
      <formula>0</formula>
    </cfRule>
  </conditionalFormatting>
  <conditionalFormatting sqref="B572">
    <cfRule type="cellIs" dxfId="3205"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3204" priority="893" operator="lessThan">
      <formula>0</formula>
    </cfRule>
  </conditionalFormatting>
  <conditionalFormatting sqref="B600">
    <cfRule type="cellIs" dxfId="3203" priority="890" operator="lessThan">
      <formula>0</formula>
    </cfRule>
  </conditionalFormatting>
  <conditionalFormatting sqref="B594">
    <cfRule type="cellIs" dxfId="3202" priority="892" operator="lessThan">
      <formula>0</formula>
    </cfRule>
  </conditionalFormatting>
  <conditionalFormatting sqref="B597">
    <cfRule type="cellIs" dxfId="3201" priority="891" operator="lessThan">
      <formula>0</formula>
    </cfRule>
  </conditionalFormatting>
  <conditionalFormatting sqref="B615">
    <cfRule type="cellIs" dxfId="3200" priority="889" operator="lessThan">
      <formula>0</formula>
    </cfRule>
  </conditionalFormatting>
  <conditionalFormatting sqref="B623">
    <cfRule type="cellIs" dxfId="3199" priority="888" operator="lessThan">
      <formula>0</formula>
    </cfRule>
  </conditionalFormatting>
  <conditionalFormatting sqref="I626:N626 P624:Q627">
    <cfRule type="cellIs" dxfId="3198" priority="887" operator="lessThan">
      <formula>0</formula>
    </cfRule>
  </conditionalFormatting>
  <conditionalFormatting sqref="P415:Q415 Q416:Q418">
    <cfRule type="cellIs" dxfId="3197" priority="875" operator="lessThan">
      <formula>0</formula>
    </cfRule>
  </conditionalFormatting>
  <conditionalFormatting sqref="B409">
    <cfRule type="cellIs" dxfId="3196" priority="876" operator="lessThan">
      <formula>0</formula>
    </cfRule>
  </conditionalFormatting>
  <conditionalFormatting sqref="P416:P418">
    <cfRule type="cellIs" dxfId="3195" priority="873" operator="lessThan">
      <formula>0</formula>
    </cfRule>
  </conditionalFormatting>
  <conditionalFormatting sqref="P415">
    <cfRule type="cellIs" dxfId="3194" priority="874" operator="lessThan">
      <formula>0</formula>
    </cfRule>
  </conditionalFormatting>
  <conditionalFormatting sqref="Q419">
    <cfRule type="cellIs" dxfId="3193" priority="871" operator="lessThan">
      <formula>0</formula>
    </cfRule>
  </conditionalFormatting>
  <conditionalFormatting sqref="Q420">
    <cfRule type="cellIs" dxfId="3192" priority="872" operator="lessThan">
      <formula>0</formula>
    </cfRule>
  </conditionalFormatting>
  <conditionalFormatting sqref="B415">
    <cfRule type="cellIs" dxfId="3191" priority="869" operator="lessThan">
      <formula>0</formula>
    </cfRule>
  </conditionalFormatting>
  <conditionalFormatting sqref="Q419">
    <cfRule type="cellIs" dxfId="3190" priority="870" operator="lessThan">
      <formula>0</formula>
    </cfRule>
  </conditionalFormatting>
  <conditionalFormatting sqref="B435:N435">
    <cfRule type="cellIs" dxfId="3189" priority="689" operator="lessThan">
      <formula>0</formula>
    </cfRule>
  </conditionalFormatting>
  <conditionalFormatting sqref="B435:N435">
    <cfRule type="cellIs" dxfId="3188" priority="690" operator="lessThan">
      <formula>0</formula>
    </cfRule>
  </conditionalFormatting>
  <conditionalFormatting sqref="C606:I606">
    <cfRule type="cellIs" dxfId="3187" priority="886" operator="lessThan">
      <formula>0</formula>
    </cfRule>
  </conditionalFormatting>
  <conditionalFormatting sqref="C607:I607">
    <cfRule type="cellIs" dxfId="3186" priority="885" operator="lessThan">
      <formula>0</formula>
    </cfRule>
  </conditionalFormatting>
  <conditionalFormatting sqref="C611:M611">
    <cfRule type="cellIs" dxfId="3185" priority="884" operator="lessThan">
      <formula>0</formula>
    </cfRule>
  </conditionalFormatting>
  <conditionalFormatting sqref="P604">
    <cfRule type="cellIs" dxfId="3184" priority="883" operator="lessThan">
      <formula>0</formula>
    </cfRule>
  </conditionalFormatting>
  <conditionalFormatting sqref="P410:P412">
    <cfRule type="cellIs" dxfId="3183" priority="880" operator="lessThan">
      <formula>0</formula>
    </cfRule>
  </conditionalFormatting>
  <conditionalFormatting sqref="Q413">
    <cfRule type="cellIs" dxfId="3182" priority="877" operator="lessThan">
      <formula>0</formula>
    </cfRule>
  </conditionalFormatting>
  <conditionalFormatting sqref="Q414">
    <cfRule type="cellIs" dxfId="3181" priority="879" operator="lessThan">
      <formula>0</formula>
    </cfRule>
  </conditionalFormatting>
  <conditionalFormatting sqref="P409:Q409 Q410:Q412">
    <cfRule type="cellIs" dxfId="3180" priority="882" operator="lessThan">
      <formula>0</formula>
    </cfRule>
  </conditionalFormatting>
  <conditionalFormatting sqref="P409">
    <cfRule type="cellIs" dxfId="3179" priority="881" operator="lessThan">
      <formula>0</formula>
    </cfRule>
  </conditionalFormatting>
  <conditionalFormatting sqref="Q413">
    <cfRule type="cellIs" dxfId="3178" priority="878" operator="lessThan">
      <formula>0</formula>
    </cfRule>
  </conditionalFormatting>
  <conditionalFormatting sqref="B435:N435">
    <cfRule type="cellIs" dxfId="3177" priority="688" operator="lessThan">
      <formula>0</formula>
    </cfRule>
  </conditionalFormatting>
  <conditionalFormatting sqref="B435:N435">
    <cfRule type="cellIs" dxfId="3176" priority="687" operator="lessThan">
      <formula>0</formula>
    </cfRule>
  </conditionalFormatting>
  <conditionalFormatting sqref="B435:N435">
    <cfRule type="cellIs" dxfId="3175" priority="686" operator="lessThan">
      <formula>0</formula>
    </cfRule>
  </conditionalFormatting>
  <conditionalFormatting sqref="B435:N435">
    <cfRule type="cellIs" dxfId="3174" priority="684" operator="lessThan">
      <formula>0</formula>
    </cfRule>
  </conditionalFormatting>
  <conditionalFormatting sqref="B435:N435">
    <cfRule type="cellIs" dxfId="3173" priority="685" operator="lessThan">
      <formula>0</formula>
    </cfRule>
  </conditionalFormatting>
  <conditionalFormatting sqref="N438">
    <cfRule type="cellIs" dxfId="3172" priority="682" operator="lessThan">
      <formula>0</formula>
    </cfRule>
  </conditionalFormatting>
  <conditionalFormatting sqref="B435:N435">
    <cfRule type="cellIs" dxfId="3171" priority="683" operator="lessThan">
      <formula>0</formula>
    </cfRule>
  </conditionalFormatting>
  <conditionalFormatting sqref="N439">
    <cfRule type="cellIs" dxfId="3170" priority="681" operator="lessThan">
      <formula>0</formula>
    </cfRule>
  </conditionalFormatting>
  <conditionalFormatting sqref="N439">
    <cfRule type="cellIs" dxfId="3169" priority="680" operator="lessThan">
      <formula>0</formula>
    </cfRule>
  </conditionalFormatting>
  <conditionalFormatting sqref="D442:N445">
    <cfRule type="cellIs" dxfId="3168" priority="677" operator="lessThan">
      <formula>0</formula>
    </cfRule>
  </conditionalFormatting>
  <conditionalFormatting sqref="B442:B445">
    <cfRule type="cellIs" dxfId="3167" priority="674" operator="lessThan">
      <formula>0</formula>
    </cfRule>
  </conditionalFormatting>
  <conditionalFormatting sqref="B498">
    <cfRule type="cellIs" dxfId="3166" priority="671" operator="lessThan">
      <formula>0</formula>
    </cfRule>
  </conditionalFormatting>
  <conditionalFormatting sqref="C498">
    <cfRule type="cellIs" dxfId="3165" priority="668" operator="lessThan">
      <formula>0</formula>
    </cfRule>
  </conditionalFormatting>
  <conditionalFormatting sqref="P553">
    <cfRule type="cellIs" dxfId="3164" priority="486" operator="lessThan">
      <formula>0</formula>
    </cfRule>
  </conditionalFormatting>
  <conditionalFormatting sqref="N370">
    <cfRule type="cellIs" dxfId="3163" priority="868" operator="lessThan">
      <formula>0</formula>
    </cfRule>
  </conditionalFormatting>
  <conditionalFormatting sqref="N382">
    <cfRule type="cellIs" dxfId="3162" priority="867" operator="lessThan">
      <formula>0</formula>
    </cfRule>
  </conditionalFormatting>
  <conditionalFormatting sqref="B354">
    <cfRule type="cellIs" dxfId="3161" priority="835" operator="lessThan">
      <formula>0</formula>
    </cfRule>
  </conditionalFormatting>
  <conditionalFormatting sqref="N358">
    <cfRule type="cellIs" dxfId="3160" priority="866" operator="lessThan">
      <formula>0</formula>
    </cfRule>
  </conditionalFormatting>
  <conditionalFormatting sqref="B351">
    <cfRule type="cellIs" dxfId="3159" priority="836" operator="lessThan">
      <formula>0</formula>
    </cfRule>
  </conditionalFormatting>
  <conditionalFormatting sqref="B551">
    <cfRule type="cellIs" dxfId="3158" priority="862" operator="lessThan">
      <formula>0</formula>
    </cfRule>
  </conditionalFormatting>
  <conditionalFormatting sqref="B382:B383">
    <cfRule type="cellIs" dxfId="3157" priority="857" operator="lessThan">
      <formula>0</formula>
    </cfRule>
  </conditionalFormatting>
  <conditionalFormatting sqref="B386">
    <cfRule type="cellIs" dxfId="3156" priority="853" operator="lessThan">
      <formula>0</formula>
    </cfRule>
  </conditionalFormatting>
  <conditionalFormatting sqref="C350:M353">
    <cfRule type="cellIs" dxfId="3155" priority="865" operator="lessThan">
      <formula>0</formula>
    </cfRule>
  </conditionalFormatting>
  <conditionalFormatting sqref="B368">
    <cfRule type="cellIs" dxfId="3154" priority="833" operator="lessThan">
      <formula>0</formula>
    </cfRule>
  </conditionalFormatting>
  <conditionalFormatting sqref="B396 B386:B390 B380:B384 B368:B372 B350:B354 B356:B360">
    <cfRule type="cellIs" dxfId="3153" priority="864" operator="lessThan">
      <formula>0</formula>
    </cfRule>
  </conditionalFormatting>
  <conditionalFormatting sqref="B358:B359">
    <cfRule type="cellIs" dxfId="3152" priority="860" operator="lessThan">
      <formula>0</formula>
    </cfRule>
  </conditionalFormatting>
  <conditionalFormatting sqref="B356">
    <cfRule type="cellIs" dxfId="3151" priority="859" operator="lessThan">
      <formula>0</formula>
    </cfRule>
  </conditionalFormatting>
  <conditionalFormatting sqref="B548:B550">
    <cfRule type="cellIs" dxfId="3150" priority="863" operator="lessThan">
      <formula>0</formula>
    </cfRule>
  </conditionalFormatting>
  <conditionalFormatting sqref="B547">
    <cfRule type="cellIs" dxfId="3149" priority="861" operator="lessThan">
      <formula>0</formula>
    </cfRule>
  </conditionalFormatting>
  <conditionalFormatting sqref="B384">
    <cfRule type="cellIs" dxfId="3148" priority="849" operator="lessThan">
      <formula>0</formula>
    </cfRule>
  </conditionalFormatting>
  <conditionalFormatting sqref="B357">
    <cfRule type="cellIs" dxfId="3147" priority="858" operator="lessThan">
      <formula>0</formula>
    </cfRule>
  </conditionalFormatting>
  <conditionalFormatting sqref="B380">
    <cfRule type="cellIs" dxfId="3146" priority="856" operator="lessThan">
      <formula>0</formula>
    </cfRule>
  </conditionalFormatting>
  <conditionalFormatting sqref="B381">
    <cfRule type="cellIs" dxfId="3145" priority="855" operator="lessThan">
      <formula>0</formula>
    </cfRule>
  </conditionalFormatting>
  <conditionalFormatting sqref="B387">
    <cfRule type="cellIs" dxfId="3144" priority="852" operator="lessThan">
      <formula>0</formula>
    </cfRule>
  </conditionalFormatting>
  <conditionalFormatting sqref="B388:B389">
    <cfRule type="cellIs" dxfId="3143" priority="854" operator="lessThan">
      <formula>0</formula>
    </cfRule>
  </conditionalFormatting>
  <conditionalFormatting sqref="B352:B353">
    <cfRule type="cellIs" dxfId="3142" priority="838" operator="lessThan">
      <formula>0</formula>
    </cfRule>
  </conditionalFormatting>
  <conditionalFormatting sqref="B350">
    <cfRule type="cellIs" dxfId="3141" priority="837" operator="lessThan">
      <formula>0</formula>
    </cfRule>
  </conditionalFormatting>
  <conditionalFormatting sqref="B396">
    <cfRule type="cellIs" dxfId="3140" priority="851" operator="lessThan">
      <formula>0</formula>
    </cfRule>
  </conditionalFormatting>
  <conditionalFormatting sqref="B390">
    <cfRule type="cellIs" dxfId="3139" priority="850" operator="lessThan">
      <formula>0</formula>
    </cfRule>
  </conditionalFormatting>
  <conditionalFormatting sqref="B579:B582">
    <cfRule type="cellIs" dxfId="3138" priority="846" operator="lessThan">
      <formula>0</formula>
    </cfRule>
  </conditionalFormatting>
  <conditionalFormatting sqref="B369">
    <cfRule type="cellIs" dxfId="3137" priority="832" operator="lessThan">
      <formula>0</formula>
    </cfRule>
  </conditionalFormatting>
  <conditionalFormatting sqref="B360">
    <cfRule type="cellIs" dxfId="3136" priority="848" operator="lessThan">
      <formula>0</formula>
    </cfRule>
  </conditionalFormatting>
  <conditionalFormatting sqref="B584:B587">
    <cfRule type="cellIs" dxfId="3135" priority="843" operator="lessThan">
      <formula>0</formula>
    </cfRule>
  </conditionalFormatting>
  <conditionalFormatting sqref="B556:B559">
    <cfRule type="cellIs" dxfId="3134" priority="829" operator="lessThan">
      <formula>0</formula>
    </cfRule>
  </conditionalFormatting>
  <conditionalFormatting sqref="B580">
    <cfRule type="cellIs" dxfId="3133" priority="845" operator="lessThan">
      <formula>0</formula>
    </cfRule>
  </conditionalFormatting>
  <conditionalFormatting sqref="B581:B582">
    <cfRule type="cellIs" dxfId="3132" priority="847" operator="lessThan">
      <formula>0</formula>
    </cfRule>
  </conditionalFormatting>
  <conditionalFormatting sqref="B591:B592">
    <cfRule type="cellIs" dxfId="3131" priority="841" operator="lessThan">
      <formula>0</formula>
    </cfRule>
  </conditionalFormatting>
  <conditionalFormatting sqref="B585">
    <cfRule type="cellIs" dxfId="3130" priority="842" operator="lessThan">
      <formula>0</formula>
    </cfRule>
  </conditionalFormatting>
  <conditionalFormatting sqref="B586:B587">
    <cfRule type="cellIs" dxfId="3129" priority="844" operator="lessThan">
      <formula>0</formula>
    </cfRule>
  </conditionalFormatting>
  <conditionalFormatting sqref="B589:B592">
    <cfRule type="cellIs" dxfId="3128" priority="840" operator="lessThan">
      <formula>0</formula>
    </cfRule>
  </conditionalFormatting>
  <conditionalFormatting sqref="B590">
    <cfRule type="cellIs" dxfId="3127" priority="839" operator="lessThan">
      <formula>0</formula>
    </cfRule>
  </conditionalFormatting>
  <conditionalFormatting sqref="B370:B371">
    <cfRule type="cellIs" dxfId="3126" priority="834" operator="lessThan">
      <formula>0</formula>
    </cfRule>
  </conditionalFormatting>
  <conditionalFormatting sqref="B564:B565">
    <cfRule type="cellIs" dxfId="3125" priority="827" operator="lessThan">
      <formula>0</formula>
    </cfRule>
  </conditionalFormatting>
  <conditionalFormatting sqref="B392:N392">
    <cfRule type="cellIs" dxfId="3124" priority="802" operator="lessThan">
      <formula>0</formula>
    </cfRule>
  </conditionalFormatting>
  <conditionalFormatting sqref="B392:N392">
    <cfRule type="cellIs" dxfId="3123" priority="801" operator="lessThan">
      <formula>0</formula>
    </cfRule>
  </conditionalFormatting>
  <conditionalFormatting sqref="B537">
    <cfRule type="cellIs" dxfId="3122" priority="821" operator="lessThan">
      <formula>0</formula>
    </cfRule>
  </conditionalFormatting>
  <conditionalFormatting sqref="B533">
    <cfRule type="cellIs" dxfId="3121" priority="820" operator="lessThan">
      <formula>0</formula>
    </cfRule>
  </conditionalFormatting>
  <conditionalFormatting sqref="B570:B571">
    <cfRule type="cellIs" dxfId="3120" priority="819" operator="lessThan">
      <formula>0</formula>
    </cfRule>
  </conditionalFormatting>
  <conditionalFormatting sqref="B557">
    <cfRule type="cellIs" dxfId="3119" priority="828" operator="lessThan">
      <formula>0</formula>
    </cfRule>
  </conditionalFormatting>
  <conditionalFormatting sqref="B574:B577">
    <cfRule type="cellIs" dxfId="3118" priority="815" operator="lessThan">
      <formula>0</formula>
    </cfRule>
  </conditionalFormatting>
  <conditionalFormatting sqref="B372">
    <cfRule type="cellIs" dxfId="3117" priority="831" operator="lessThan">
      <formula>0</formula>
    </cfRule>
  </conditionalFormatting>
  <conditionalFormatting sqref="B575">
    <cfRule type="cellIs" dxfId="3116" priority="814" operator="lessThan">
      <formula>0</formula>
    </cfRule>
  </conditionalFormatting>
  <conditionalFormatting sqref="B558:B559">
    <cfRule type="cellIs" dxfId="3115" priority="830" operator="lessThan">
      <formula>0</formula>
    </cfRule>
  </conditionalFormatting>
  <conditionalFormatting sqref="B566">
    <cfRule type="cellIs" dxfId="3114" priority="823" operator="lessThan">
      <formula>0</formula>
    </cfRule>
  </conditionalFormatting>
  <conditionalFormatting sqref="B566">
    <cfRule type="cellIs" dxfId="3113" priority="824" operator="lessThan">
      <formula>0</formula>
    </cfRule>
  </conditionalFormatting>
  <conditionalFormatting sqref="B562:B565">
    <cfRule type="cellIs" dxfId="3112" priority="826" operator="lessThan">
      <formula>0</formula>
    </cfRule>
  </conditionalFormatting>
  <conditionalFormatting sqref="B563">
    <cfRule type="cellIs" dxfId="3111" priority="825" operator="lessThan">
      <formula>0</formula>
    </cfRule>
  </conditionalFormatting>
  <conditionalFormatting sqref="B350:B353">
    <cfRule type="cellIs" dxfId="3110" priority="809" operator="lessThan">
      <formula>0</formula>
    </cfRule>
  </conditionalFormatting>
  <conditionalFormatting sqref="N395">
    <cfRule type="cellIs" dxfId="3109" priority="796" operator="lessThan">
      <formula>0</formula>
    </cfRule>
  </conditionalFormatting>
  <conditionalFormatting sqref="B534:B536">
    <cfRule type="cellIs" dxfId="3108" priority="822" operator="lessThan">
      <formula>0</formula>
    </cfRule>
  </conditionalFormatting>
  <conditionalFormatting sqref="B568:B571">
    <cfRule type="cellIs" dxfId="3107" priority="818" operator="lessThan">
      <formula>0</formula>
    </cfRule>
  </conditionalFormatting>
  <conditionalFormatting sqref="B552">
    <cfRule type="cellIs" dxfId="3106" priority="647" operator="lessThan">
      <formula>0</formula>
    </cfRule>
  </conditionalFormatting>
  <conditionalFormatting sqref="B576:B577">
    <cfRule type="cellIs" dxfId="3105" priority="816" operator="lessThan">
      <formula>0</formula>
    </cfRule>
  </conditionalFormatting>
  <conditionalFormatting sqref="B569">
    <cfRule type="cellIs" dxfId="3104" priority="817" operator="lessThan">
      <formula>0</formula>
    </cfRule>
  </conditionalFormatting>
  <conditionalFormatting sqref="D552">
    <cfRule type="cellIs" dxfId="3103" priority="641" operator="lessThan">
      <formula>0</formula>
    </cfRule>
  </conditionalFormatting>
  <conditionalFormatting sqref="B604 B609:B610 B616 B622">
    <cfRule type="cellIs" dxfId="3102" priority="813" operator="lessThan">
      <formula>0</formula>
    </cfRule>
  </conditionalFormatting>
  <conditionalFormatting sqref="B398:N398">
    <cfRule type="cellIs" dxfId="3101" priority="794" operator="lessThan">
      <formula>0</formula>
    </cfRule>
  </conditionalFormatting>
  <conditionalFormatting sqref="N383">
    <cfRule type="cellIs" dxfId="3100" priority="806" operator="lessThan">
      <formula>0</formula>
    </cfRule>
  </conditionalFormatting>
  <conditionalFormatting sqref="B392:N392">
    <cfRule type="cellIs" dxfId="3099" priority="804" operator="lessThan">
      <formula>0</formula>
    </cfRule>
  </conditionalFormatting>
  <conditionalFormatting sqref="N389">
    <cfRule type="cellIs" dxfId="3098" priority="805" operator="lessThan">
      <formula>0</formula>
    </cfRule>
  </conditionalFormatting>
  <conditionalFormatting sqref="B392:N392">
    <cfRule type="cellIs" dxfId="3097" priority="803" operator="lessThan">
      <formula>0</formula>
    </cfRule>
  </conditionalFormatting>
  <conditionalFormatting sqref="B392:N392">
    <cfRule type="cellIs" dxfId="3096" priority="800" operator="lessThan">
      <formula>0</formula>
    </cfRule>
  </conditionalFormatting>
  <conditionalFormatting sqref="B606">
    <cfRule type="cellIs" dxfId="3095" priority="812" operator="lessThan">
      <formula>0</formula>
    </cfRule>
  </conditionalFormatting>
  <conditionalFormatting sqref="B607">
    <cfRule type="cellIs" dxfId="3094" priority="811" operator="lessThan">
      <formula>0</formula>
    </cfRule>
  </conditionalFormatting>
  <conditionalFormatting sqref="B611">
    <cfRule type="cellIs" dxfId="3093" priority="810" operator="lessThan">
      <formula>0</formula>
    </cfRule>
  </conditionalFormatting>
  <conditionalFormatting sqref="G552">
    <cfRule type="cellIs" dxfId="3092" priority="632" operator="lessThan">
      <formula>0</formula>
    </cfRule>
  </conditionalFormatting>
  <conditionalFormatting sqref="H552">
    <cfRule type="cellIs" dxfId="3091" priority="629" operator="lessThan">
      <formula>0</formula>
    </cfRule>
  </conditionalFormatting>
  <conditionalFormatting sqref="N359">
    <cfRule type="cellIs" dxfId="3090" priority="808" operator="lessThan">
      <formula>0</formula>
    </cfRule>
  </conditionalFormatting>
  <conditionalFormatting sqref="N371">
    <cfRule type="cellIs" dxfId="3089" priority="807" operator="lessThan">
      <formula>0</formula>
    </cfRule>
  </conditionalFormatting>
  <conditionalFormatting sqref="B392:N392">
    <cfRule type="cellIs" dxfId="3088" priority="799" operator="lessThan">
      <formula>0</formula>
    </cfRule>
  </conditionalFormatting>
  <conditionalFormatting sqref="B392:N392">
    <cfRule type="cellIs" dxfId="3087" priority="798" operator="lessThan">
      <formula>0</formula>
    </cfRule>
  </conditionalFormatting>
  <conditionalFormatting sqref="B392:N392">
    <cfRule type="cellIs" dxfId="3086" priority="797" operator="lessThan">
      <formula>0</formula>
    </cfRule>
  </conditionalFormatting>
  <conditionalFormatting sqref="B398:N398">
    <cfRule type="cellIs" dxfId="3085" priority="795" operator="lessThan">
      <formula>0</formula>
    </cfRule>
  </conditionalFormatting>
  <conditionalFormatting sqref="N390">
    <cfRule type="cellIs" dxfId="3084" priority="779" operator="lessThan">
      <formula>0</formula>
    </cfRule>
  </conditionalFormatting>
  <conditionalFormatting sqref="B398:N398">
    <cfRule type="cellIs" dxfId="3083" priority="793" operator="lessThan">
      <formula>0</formula>
    </cfRule>
  </conditionalFormatting>
  <conditionalFormatting sqref="B398:N398">
    <cfRule type="cellIs" dxfId="3082" priority="792" operator="lessThan">
      <formula>0</formula>
    </cfRule>
  </conditionalFormatting>
  <conditionalFormatting sqref="B398:N398">
    <cfRule type="cellIs" dxfId="3081" priority="791" operator="lessThan">
      <formula>0</formula>
    </cfRule>
  </conditionalFormatting>
  <conditionalFormatting sqref="B398:N398">
    <cfRule type="cellIs" dxfId="3080" priority="790" operator="lessThan">
      <formula>0</formula>
    </cfRule>
  </conditionalFormatting>
  <conditionalFormatting sqref="B398:N398">
    <cfRule type="cellIs" dxfId="3079" priority="789" operator="lessThan">
      <formula>0</formula>
    </cfRule>
  </conditionalFormatting>
  <conditionalFormatting sqref="B398:N398">
    <cfRule type="cellIs" dxfId="3078" priority="788" operator="lessThan">
      <formula>0</formula>
    </cfRule>
  </conditionalFormatting>
  <conditionalFormatting sqref="N401">
    <cfRule type="cellIs" dxfId="3077" priority="787" operator="lessThan">
      <formula>0</formula>
    </cfRule>
  </conditionalFormatting>
  <conditionalFormatting sqref="N354">
    <cfRule type="cellIs" dxfId="3076" priority="786" operator="lessThan">
      <formula>0</formula>
    </cfRule>
  </conditionalFormatting>
  <conditionalFormatting sqref="N360">
    <cfRule type="cellIs" dxfId="3075" priority="785" operator="lessThan">
      <formula>0</formula>
    </cfRule>
  </conditionalFormatting>
  <conditionalFormatting sqref="N360">
    <cfRule type="cellIs" dxfId="3074" priority="784" operator="lessThan">
      <formula>0</formula>
    </cfRule>
  </conditionalFormatting>
  <conditionalFormatting sqref="N372">
    <cfRule type="cellIs" dxfId="3073" priority="783" operator="lessThan">
      <formula>0</formula>
    </cfRule>
  </conditionalFormatting>
  <conditionalFormatting sqref="N372">
    <cfRule type="cellIs" dxfId="3072" priority="782" operator="lessThan">
      <formula>0</formula>
    </cfRule>
  </conditionalFormatting>
  <conditionalFormatting sqref="N384">
    <cfRule type="cellIs" dxfId="3071" priority="781" operator="lessThan">
      <formula>0</formula>
    </cfRule>
  </conditionalFormatting>
  <conditionalFormatting sqref="N384">
    <cfRule type="cellIs" dxfId="3070" priority="780" operator="lessThan">
      <formula>0</formula>
    </cfRule>
  </conditionalFormatting>
  <conditionalFormatting sqref="N396">
    <cfRule type="cellIs" dxfId="3069" priority="777" operator="lessThan">
      <formula>0</formula>
    </cfRule>
  </conditionalFormatting>
  <conditionalFormatting sqref="N396">
    <cfRule type="cellIs" dxfId="3068" priority="776" operator="lessThan">
      <formula>0</formula>
    </cfRule>
  </conditionalFormatting>
  <conditionalFormatting sqref="N390">
    <cfRule type="cellIs" dxfId="3067" priority="778" operator="lessThan">
      <formula>0</formula>
    </cfRule>
  </conditionalFormatting>
  <conditionalFormatting sqref="N407">
    <cfRule type="cellIs" dxfId="3066" priority="762" operator="lessThan">
      <formula>0</formula>
    </cfRule>
  </conditionalFormatting>
  <conditionalFormatting sqref="N408">
    <cfRule type="cellIs" dxfId="3065" priority="761" operator="lessThan">
      <formula>0</formula>
    </cfRule>
  </conditionalFormatting>
  <conditionalFormatting sqref="H408">
    <cfRule type="cellIs" dxfId="3064" priority="773" operator="lessThan">
      <formula>0</formula>
    </cfRule>
  </conditionalFormatting>
  <conditionalFormatting sqref="B408">
    <cfRule type="cellIs" dxfId="3063" priority="772" operator="lessThan">
      <formula>0</formula>
    </cfRule>
  </conditionalFormatting>
  <conditionalFormatting sqref="C408:M408">
    <cfRule type="cellIs" dxfId="3062" priority="775" operator="lessThan">
      <formula>0</formula>
    </cfRule>
  </conditionalFormatting>
  <conditionalFormatting sqref="C408:M408">
    <cfRule type="cellIs" dxfId="3061" priority="774" operator="lessThan">
      <formula>0</formula>
    </cfRule>
  </conditionalFormatting>
  <conditionalFormatting sqref="B414">
    <cfRule type="cellIs" dxfId="3060" priority="755" operator="lessThan">
      <formula>0</formula>
    </cfRule>
  </conditionalFormatting>
  <conditionalFormatting sqref="B410:N410">
    <cfRule type="cellIs" dxfId="3059" priority="754" operator="lessThan">
      <formula>0</formula>
    </cfRule>
  </conditionalFormatting>
  <conditionalFormatting sqref="B408">
    <cfRule type="cellIs" dxfId="3058" priority="771" operator="lessThan">
      <formula>0</formula>
    </cfRule>
  </conditionalFormatting>
  <conditionalFormatting sqref="B404:N404">
    <cfRule type="cellIs" dxfId="3057" priority="770" operator="lessThan">
      <formula>0</formula>
    </cfRule>
  </conditionalFormatting>
  <conditionalFormatting sqref="B404:N404">
    <cfRule type="cellIs" dxfId="3056" priority="769" operator="lessThan">
      <formula>0</formula>
    </cfRule>
  </conditionalFormatting>
  <conditionalFormatting sqref="B404:N404">
    <cfRule type="cellIs" dxfId="3055" priority="768" operator="lessThan">
      <formula>0</formula>
    </cfRule>
  </conditionalFormatting>
  <conditionalFormatting sqref="B404:N404">
    <cfRule type="cellIs" dxfId="3054" priority="767" operator="lessThan">
      <formula>0</formula>
    </cfRule>
  </conditionalFormatting>
  <conditionalFormatting sqref="B404:N404">
    <cfRule type="cellIs" dxfId="3053" priority="766" operator="lessThan">
      <formula>0</formula>
    </cfRule>
  </conditionalFormatting>
  <conditionalFormatting sqref="B404:N404">
    <cfRule type="cellIs" dxfId="3052" priority="765" operator="lessThan">
      <formula>0</formula>
    </cfRule>
  </conditionalFormatting>
  <conditionalFormatting sqref="B404:N404">
    <cfRule type="cellIs" dxfId="3051" priority="764" operator="lessThan">
      <formula>0</formula>
    </cfRule>
  </conditionalFormatting>
  <conditionalFormatting sqref="B404:N404">
    <cfRule type="cellIs" dxfId="3050" priority="763" operator="lessThan">
      <formula>0</formula>
    </cfRule>
  </conditionalFormatting>
  <conditionalFormatting sqref="N408">
    <cfRule type="cellIs" dxfId="3049" priority="760" operator="lessThan">
      <formula>0</formula>
    </cfRule>
  </conditionalFormatting>
  <conditionalFormatting sqref="B410:N410">
    <cfRule type="cellIs" dxfId="3048" priority="753" operator="lessThan">
      <formula>0</formula>
    </cfRule>
  </conditionalFormatting>
  <conditionalFormatting sqref="B410:N410">
    <cfRule type="cellIs" dxfId="3047" priority="752" operator="lessThan">
      <formula>0</formula>
    </cfRule>
  </conditionalFormatting>
  <conditionalFormatting sqref="B410:N410">
    <cfRule type="cellIs" dxfId="3046" priority="751" operator="lessThan">
      <formula>0</formula>
    </cfRule>
  </conditionalFormatting>
  <conditionalFormatting sqref="B410:N410">
    <cfRule type="cellIs" dxfId="3045" priority="750" operator="lessThan">
      <formula>0</formula>
    </cfRule>
  </conditionalFormatting>
  <conditionalFormatting sqref="B410:N410">
    <cfRule type="cellIs" dxfId="3044" priority="749" operator="lessThan">
      <formula>0</formula>
    </cfRule>
  </conditionalFormatting>
  <conditionalFormatting sqref="B410:N410">
    <cfRule type="cellIs" dxfId="3043" priority="748" operator="lessThan">
      <formula>0</formula>
    </cfRule>
  </conditionalFormatting>
  <conditionalFormatting sqref="B410:N410">
    <cfRule type="cellIs" dxfId="3042" priority="747" operator="lessThan">
      <formula>0</formula>
    </cfRule>
  </conditionalFormatting>
  <conditionalFormatting sqref="N413">
    <cfRule type="cellIs" dxfId="3041" priority="746" operator="lessThan">
      <formula>0</formula>
    </cfRule>
  </conditionalFormatting>
  <conditionalFormatting sqref="N414">
    <cfRule type="cellIs" dxfId="3040" priority="745" operator="lessThan">
      <formula>0</formula>
    </cfRule>
  </conditionalFormatting>
  <conditionalFormatting sqref="N414">
    <cfRule type="cellIs" dxfId="3039" priority="744" operator="lessThan">
      <formula>0</formula>
    </cfRule>
  </conditionalFormatting>
  <conditionalFormatting sqref="C420:M420">
    <cfRule type="cellIs" dxfId="3038" priority="743" operator="lessThan">
      <formula>0</formula>
    </cfRule>
  </conditionalFormatting>
  <conditionalFormatting sqref="C414:M414">
    <cfRule type="cellIs" dxfId="3037" priority="759" operator="lessThan">
      <formula>0</formula>
    </cfRule>
  </conditionalFormatting>
  <conditionalFormatting sqref="C414:M414">
    <cfRule type="cellIs" dxfId="3036" priority="758" operator="lessThan">
      <formula>0</formula>
    </cfRule>
  </conditionalFormatting>
  <conditionalFormatting sqref="H414">
    <cfRule type="cellIs" dxfId="3035" priority="757" operator="lessThan">
      <formula>0</formula>
    </cfRule>
  </conditionalFormatting>
  <conditionalFormatting sqref="B414">
    <cfRule type="cellIs" dxfId="3034" priority="756" operator="lessThan">
      <formula>0</formula>
    </cfRule>
  </conditionalFormatting>
  <conditionalFormatting sqref="C420:M420">
    <cfRule type="cellIs" dxfId="3033" priority="742" operator="lessThan">
      <formula>0</formula>
    </cfRule>
  </conditionalFormatting>
  <conditionalFormatting sqref="H420">
    <cfRule type="cellIs" dxfId="3032" priority="741" operator="lessThan">
      <formula>0</formula>
    </cfRule>
  </conditionalFormatting>
  <conditionalFormatting sqref="B420">
    <cfRule type="cellIs" dxfId="3031" priority="740" operator="lessThan">
      <formula>0</formula>
    </cfRule>
  </conditionalFormatting>
  <conditionalFormatting sqref="B420">
    <cfRule type="cellIs" dxfId="3030" priority="739" operator="lessThan">
      <formula>0</formula>
    </cfRule>
  </conditionalFormatting>
  <conditionalFormatting sqref="B416:N416">
    <cfRule type="cellIs" dxfId="3029" priority="737" operator="lessThan">
      <formula>0</formula>
    </cfRule>
  </conditionalFormatting>
  <conditionalFormatting sqref="B416:N416">
    <cfRule type="cellIs" dxfId="3028" priority="736" operator="lessThan">
      <formula>0</formula>
    </cfRule>
  </conditionalFormatting>
  <conditionalFormatting sqref="B416:N416">
    <cfRule type="cellIs" dxfId="3027" priority="735" operator="lessThan">
      <formula>0</formula>
    </cfRule>
  </conditionalFormatting>
  <conditionalFormatting sqref="B416:N416">
    <cfRule type="cellIs" dxfId="3026" priority="734" operator="lessThan">
      <formula>0</formula>
    </cfRule>
  </conditionalFormatting>
  <conditionalFormatting sqref="B416:N416">
    <cfRule type="cellIs" dxfId="3025" priority="733" operator="lessThan">
      <formula>0</formula>
    </cfRule>
  </conditionalFormatting>
  <conditionalFormatting sqref="B416:N416">
    <cfRule type="cellIs" dxfId="3024" priority="732" operator="lessThan">
      <formula>0</formula>
    </cfRule>
  </conditionalFormatting>
  <conditionalFormatting sqref="B416:N416">
    <cfRule type="cellIs" dxfId="3023" priority="731" operator="lessThan">
      <formula>0</formula>
    </cfRule>
  </conditionalFormatting>
  <conditionalFormatting sqref="N419">
    <cfRule type="cellIs" dxfId="3022" priority="730" operator="lessThan">
      <formula>0</formula>
    </cfRule>
  </conditionalFormatting>
  <conditionalFormatting sqref="B416:N416">
    <cfRule type="cellIs" dxfId="3021" priority="738" operator="lessThan">
      <formula>0</formula>
    </cfRule>
  </conditionalFormatting>
  <conditionalFormatting sqref="C439:M439">
    <cfRule type="cellIs" dxfId="3020" priority="695" operator="lessThan">
      <formula>0</formula>
    </cfRule>
  </conditionalFormatting>
  <conditionalFormatting sqref="C439:M439">
    <cfRule type="cellIs" dxfId="3019" priority="694" operator="lessThan">
      <formula>0</formula>
    </cfRule>
  </conditionalFormatting>
  <conditionalFormatting sqref="B429:N429">
    <cfRule type="cellIs" dxfId="3018" priority="700" operator="lessThan">
      <formula>0</formula>
    </cfRule>
  </conditionalFormatting>
  <conditionalFormatting sqref="B429:N429">
    <cfRule type="cellIs" dxfId="3017" priority="699" operator="lessThan">
      <formula>0</formula>
    </cfRule>
  </conditionalFormatting>
  <conditionalFormatting sqref="N432">
    <cfRule type="cellIs" dxfId="3016" priority="698" operator="lessThan">
      <formula>0</formula>
    </cfRule>
  </conditionalFormatting>
  <conditionalFormatting sqref="B422:N422">
    <cfRule type="cellIs" dxfId="3015" priority="722" operator="lessThan">
      <formula>0</formula>
    </cfRule>
  </conditionalFormatting>
  <conditionalFormatting sqref="B422:N422">
    <cfRule type="cellIs" dxfId="3014" priority="721" operator="lessThan">
      <formula>0</formula>
    </cfRule>
  </conditionalFormatting>
  <conditionalFormatting sqref="B422:N422">
    <cfRule type="cellIs" dxfId="3013" priority="720" operator="lessThan">
      <formula>0</formula>
    </cfRule>
  </conditionalFormatting>
  <conditionalFormatting sqref="B422:N422">
    <cfRule type="cellIs" dxfId="3012" priority="719" operator="lessThan">
      <formula>0</formula>
    </cfRule>
  </conditionalFormatting>
  <conditionalFormatting sqref="B422:N422">
    <cfRule type="cellIs" dxfId="3011" priority="718" operator="lessThan">
      <formula>0</formula>
    </cfRule>
  </conditionalFormatting>
  <conditionalFormatting sqref="B422:N422">
    <cfRule type="cellIs" dxfId="3010" priority="717" operator="lessThan">
      <formula>0</formula>
    </cfRule>
  </conditionalFormatting>
  <conditionalFormatting sqref="B422:N422">
    <cfRule type="cellIs" dxfId="3009" priority="716" operator="lessThan">
      <formula>0</formula>
    </cfRule>
  </conditionalFormatting>
  <conditionalFormatting sqref="C598:N599">
    <cfRule type="cellIs" dxfId="3008" priority="535" operator="lessThan">
      <formula>0</formula>
    </cfRule>
  </conditionalFormatting>
  <conditionalFormatting sqref="C560:N560">
    <cfRule type="cellIs" dxfId="3007" priority="532" operator="lessThan">
      <formula>0</formula>
    </cfRule>
  </conditionalFormatting>
  <conditionalFormatting sqref="C566:N566">
    <cfRule type="cellIs" dxfId="3006" priority="529" operator="lessThan">
      <formula>0</formula>
    </cfRule>
  </conditionalFormatting>
  <conditionalFormatting sqref="C566:N566">
    <cfRule type="cellIs" dxfId="3005" priority="528" operator="lessThan">
      <formula>0</formula>
    </cfRule>
  </conditionalFormatting>
  <conditionalFormatting sqref="C566:N566">
    <cfRule type="cellIs" dxfId="3004" priority="527" operator="lessThan">
      <formula>0</formula>
    </cfRule>
  </conditionalFormatting>
  <conditionalFormatting sqref="H439">
    <cfRule type="cellIs" dxfId="3003" priority="693" operator="lessThan">
      <formula>0</formula>
    </cfRule>
  </conditionalFormatting>
  <conditionalFormatting sqref="B439">
    <cfRule type="cellIs" dxfId="3002" priority="692" operator="lessThan">
      <formula>0</formula>
    </cfRule>
  </conditionalFormatting>
  <conditionalFormatting sqref="B426">
    <cfRule type="cellIs" dxfId="3001" priority="723" operator="lessThan">
      <formula>0</formula>
    </cfRule>
  </conditionalFormatting>
  <conditionalFormatting sqref="N433">
    <cfRule type="cellIs" dxfId="3000" priority="697" operator="lessThan">
      <formula>0</formula>
    </cfRule>
  </conditionalFormatting>
  <conditionalFormatting sqref="B439">
    <cfRule type="cellIs" dxfId="2999" priority="691" operator="lessThan">
      <formula>0</formula>
    </cfRule>
  </conditionalFormatting>
  <conditionalFormatting sqref="Q499">
    <cfRule type="cellIs" dxfId="2998" priority="490" operator="lessThan">
      <formula>0</formula>
    </cfRule>
  </conditionalFormatting>
  <conditionalFormatting sqref="P499">
    <cfRule type="cellIs" dxfId="2997" priority="489" operator="lessThan">
      <formula>0</formula>
    </cfRule>
  </conditionalFormatting>
  <conditionalFormatting sqref="C442:C445 B595:O596">
    <cfRule type="expression" dxfId="2996" priority="678">
      <formula>B442/A442&gt;1</formula>
    </cfRule>
    <cfRule type="expression" dxfId="2995" priority="679">
      <formula>B442/A442&lt;1</formula>
    </cfRule>
  </conditionalFormatting>
  <conditionalFormatting sqref="D442:N445">
    <cfRule type="expression" dxfId="2994" priority="675">
      <formula>D442/C442&gt;1</formula>
    </cfRule>
    <cfRule type="expression" dxfId="2993" priority="676">
      <formula>D442/C442&lt;1</formula>
    </cfRule>
  </conditionalFormatting>
  <conditionalFormatting sqref="B442:B445 B538:N538 B552:N552">
    <cfRule type="expression" dxfId="2992" priority="672">
      <formula>B442/#REF!&gt;1</formula>
    </cfRule>
    <cfRule type="expression" dxfId="2991" priority="673">
      <formula>B442/#REF!&lt;1</formula>
    </cfRule>
  </conditionalFormatting>
  <conditionalFormatting sqref="B498">
    <cfRule type="expression" dxfId="2990" priority="669">
      <formula>B498/#REF!&gt;1</formula>
    </cfRule>
    <cfRule type="expression" dxfId="2989" priority="670">
      <formula>B498/#REF!&lt;1</formula>
    </cfRule>
  </conditionalFormatting>
  <conditionalFormatting sqref="Q553">
    <cfRule type="cellIs" dxfId="2988" priority="487" operator="lessThan">
      <formula>0</formula>
    </cfRule>
  </conditionalFormatting>
  <conditionalFormatting sqref="C498">
    <cfRule type="expression" dxfId="2987" priority="666">
      <formula>C498/B498&gt;1</formula>
    </cfRule>
    <cfRule type="expression" dxfId="2986" priority="667">
      <formula>C498/B498&lt;1</formula>
    </cfRule>
  </conditionalFormatting>
  <conditionalFormatting sqref="D498">
    <cfRule type="cellIs" dxfId="2985" priority="665" operator="lessThan">
      <formula>0</formula>
    </cfRule>
  </conditionalFormatting>
  <conditionalFormatting sqref="D498">
    <cfRule type="expression" dxfId="2984" priority="663">
      <formula>D498/C498&gt;1</formula>
    </cfRule>
    <cfRule type="expression" dxfId="2983" priority="664">
      <formula>D498/C498&lt;1</formula>
    </cfRule>
  </conditionalFormatting>
  <conditionalFormatting sqref="E498">
    <cfRule type="cellIs" dxfId="2982" priority="662" operator="lessThan">
      <formula>0</formula>
    </cfRule>
  </conditionalFormatting>
  <conditionalFormatting sqref="E498">
    <cfRule type="expression" dxfId="2981" priority="660">
      <formula>E498/D498&gt;1</formula>
    </cfRule>
    <cfRule type="expression" dxfId="2980" priority="661">
      <formula>E498/D498&lt;1</formula>
    </cfRule>
  </conditionalFormatting>
  <conditionalFormatting sqref="F498">
    <cfRule type="cellIs" dxfId="2979" priority="659" operator="lessThan">
      <formula>0</formula>
    </cfRule>
  </conditionalFormatting>
  <conditionalFormatting sqref="F498">
    <cfRule type="expression" dxfId="2978" priority="657">
      <formula>F498/E498&gt;1</formula>
    </cfRule>
    <cfRule type="expression" dxfId="2977" priority="658">
      <formula>F498/E498&lt;1</formula>
    </cfRule>
  </conditionalFormatting>
  <conditionalFormatting sqref="G498">
    <cfRule type="cellIs" dxfId="2976" priority="656" operator="lessThan">
      <formula>0</formula>
    </cfRule>
  </conditionalFormatting>
  <conditionalFormatting sqref="G498">
    <cfRule type="expression" dxfId="2975" priority="654">
      <formula>G498/F498&gt;1</formula>
    </cfRule>
    <cfRule type="expression" dxfId="2974" priority="655">
      <formula>G498/F498&lt;1</formula>
    </cfRule>
  </conditionalFormatting>
  <conditionalFormatting sqref="H498">
    <cfRule type="cellIs" dxfId="2973" priority="653" operator="lessThan">
      <formula>0</formula>
    </cfRule>
  </conditionalFormatting>
  <conditionalFormatting sqref="H498">
    <cfRule type="expression" dxfId="2972" priority="651">
      <formula>H498/G498&gt;1</formula>
    </cfRule>
    <cfRule type="expression" dxfId="2971" priority="652">
      <formula>H498/G498&lt;1</formula>
    </cfRule>
  </conditionalFormatting>
  <conditionalFormatting sqref="I498:N498">
    <cfRule type="cellIs" dxfId="2970" priority="650" operator="lessThan">
      <formula>0</formula>
    </cfRule>
  </conditionalFormatting>
  <conditionalFormatting sqref="I498:N498">
    <cfRule type="expression" dxfId="2969" priority="648">
      <formula>I498/H498&gt;1</formula>
    </cfRule>
    <cfRule type="expression" dxfId="2968" priority="649">
      <formula>I498/H498&lt;1</formula>
    </cfRule>
  </conditionalFormatting>
  <conditionalFormatting sqref="B552">
    <cfRule type="expression" dxfId="2967" priority="645">
      <formula>B552/#REF!&gt;1</formula>
    </cfRule>
    <cfRule type="expression" dxfId="2966" priority="646">
      <formula>B552/#REF!&lt;1</formula>
    </cfRule>
  </conditionalFormatting>
  <conditionalFormatting sqref="C552">
    <cfRule type="cellIs" dxfId="2965" priority="644" operator="lessThan">
      <formula>0</formula>
    </cfRule>
  </conditionalFormatting>
  <conditionalFormatting sqref="C552">
    <cfRule type="expression" dxfId="2964" priority="642">
      <formula>C552/B552&gt;1</formula>
    </cfRule>
    <cfRule type="expression" dxfId="2963" priority="643">
      <formula>C552/B552&lt;1</formula>
    </cfRule>
  </conditionalFormatting>
  <conditionalFormatting sqref="D552">
    <cfRule type="expression" dxfId="2962" priority="639">
      <formula>D552/C552&gt;1</formula>
    </cfRule>
    <cfRule type="expression" dxfId="2961" priority="640">
      <formula>D552/C552&lt;1</formula>
    </cfRule>
  </conditionalFormatting>
  <conditionalFormatting sqref="E552">
    <cfRule type="cellIs" dxfId="2960" priority="638" operator="lessThan">
      <formula>0</formula>
    </cfRule>
  </conditionalFormatting>
  <conditionalFormatting sqref="E552">
    <cfRule type="expression" dxfId="2959" priority="636">
      <formula>E552/D552&gt;1</formula>
    </cfRule>
    <cfRule type="expression" dxfId="2958" priority="637">
      <formula>E552/D552&lt;1</formula>
    </cfRule>
  </conditionalFormatting>
  <conditionalFormatting sqref="F552">
    <cfRule type="cellIs" dxfId="2957" priority="635" operator="lessThan">
      <formula>0</formula>
    </cfRule>
  </conditionalFormatting>
  <conditionalFormatting sqref="F552">
    <cfRule type="expression" dxfId="2956" priority="633">
      <formula>F552/E552&gt;1</formula>
    </cfRule>
    <cfRule type="expression" dxfId="2955" priority="634">
      <formula>F552/E552&lt;1</formula>
    </cfRule>
  </conditionalFormatting>
  <conditionalFormatting sqref="G552">
    <cfRule type="expression" dxfId="2954" priority="630">
      <formula>G552/F552&gt;1</formula>
    </cfRule>
    <cfRule type="expression" dxfId="2953" priority="631">
      <formula>G552/F552&lt;1</formula>
    </cfRule>
  </conditionalFormatting>
  <conditionalFormatting sqref="H552">
    <cfRule type="expression" dxfId="2952" priority="627">
      <formula>H552/G552&gt;1</formula>
    </cfRule>
    <cfRule type="expression" dxfId="2951" priority="628">
      <formula>H552/G552&lt;1</formula>
    </cfRule>
  </conditionalFormatting>
  <conditionalFormatting sqref="N559">
    <cfRule type="cellIs" dxfId="2950" priority="626" operator="lessThan">
      <formula>0</formula>
    </cfRule>
  </conditionalFormatting>
  <conditionalFormatting sqref="N563">
    <cfRule type="cellIs" dxfId="2949" priority="625" operator="lessThan">
      <formula>0</formula>
    </cfRule>
  </conditionalFormatting>
  <conditionalFormatting sqref="N563">
    <cfRule type="cellIs" dxfId="2948" priority="624" operator="lessThan">
      <formula>0</formula>
    </cfRule>
  </conditionalFormatting>
  <conditionalFormatting sqref="P368">
    <cfRule type="cellIs" dxfId="2947" priority="623" operator="lessThan">
      <formula>0</formula>
    </cfRule>
  </conditionalFormatting>
  <conditionalFormatting sqref="P369:P370">
    <cfRule type="cellIs" dxfId="2946" priority="622" operator="lessThan">
      <formula>0</formula>
    </cfRule>
  </conditionalFormatting>
  <conditionalFormatting sqref="P442:P445">
    <cfRule type="cellIs" dxfId="2945" priority="621" operator="lessThan">
      <formula>0</formula>
    </cfRule>
  </conditionalFormatting>
  <conditionalFormatting sqref="P360">
    <cfRule type="cellIs" dxfId="2944" priority="620" operator="lessThan">
      <formula>0</formula>
    </cfRule>
  </conditionalFormatting>
  <conditionalFormatting sqref="P371:P372">
    <cfRule type="cellIs" dxfId="2943" priority="619" operator="lessThan">
      <formula>0</formula>
    </cfRule>
  </conditionalFormatting>
  <conditionalFormatting sqref="P380:P384">
    <cfRule type="cellIs" dxfId="2942" priority="618" operator="lessThan">
      <formula>0</formula>
    </cfRule>
  </conditionalFormatting>
  <conditionalFormatting sqref="P401">
    <cfRule type="cellIs" dxfId="2941" priority="615" operator="lessThan">
      <formula>0</formula>
    </cfRule>
  </conditionalFormatting>
  <conditionalFormatting sqref="P389:P390">
    <cfRule type="cellIs" dxfId="2940" priority="617" operator="lessThan">
      <formula>0</formula>
    </cfRule>
  </conditionalFormatting>
  <conditionalFormatting sqref="P395:P396">
    <cfRule type="cellIs" dxfId="2939" priority="616" operator="lessThan">
      <formula>0</formula>
    </cfRule>
  </conditionalFormatting>
  <conditionalFormatting sqref="P407:P408">
    <cfRule type="cellIs" dxfId="2938" priority="614" operator="lessThan">
      <formula>0</formula>
    </cfRule>
  </conditionalFormatting>
  <conditionalFormatting sqref="P551:P552">
    <cfRule type="cellIs" dxfId="2937" priority="602" operator="lessThan">
      <formula>0</formula>
    </cfRule>
  </conditionalFormatting>
  <conditionalFormatting sqref="P413:P414">
    <cfRule type="cellIs" dxfId="2936" priority="613" operator="lessThan">
      <formula>0</formula>
    </cfRule>
  </conditionalFormatting>
  <conditionalFormatting sqref="P419:P420">
    <cfRule type="cellIs" dxfId="2935" priority="612" operator="lessThan">
      <formula>0</formula>
    </cfRule>
  </conditionalFormatting>
  <conditionalFormatting sqref="J551:N551 J537:N537">
    <cfRule type="cellIs" dxfId="2934" priority="583" operator="lessThan">
      <formula>0</formula>
    </cfRule>
  </conditionalFormatting>
  <conditionalFormatting sqref="P446">
    <cfRule type="cellIs" dxfId="2933" priority="608" operator="lessThan">
      <formula>0</formula>
    </cfRule>
  </conditionalFormatting>
  <conditionalFormatting sqref="P425:P426">
    <cfRule type="cellIs" dxfId="2932" priority="611" operator="lessThan">
      <formula>0</formula>
    </cfRule>
  </conditionalFormatting>
  <conditionalFormatting sqref="P432:P433">
    <cfRule type="cellIs" dxfId="2931" priority="610" operator="lessThan">
      <formula>0</formula>
    </cfRule>
  </conditionalFormatting>
  <conditionalFormatting sqref="P438:P439">
    <cfRule type="cellIs" dxfId="2930" priority="609" operator="lessThan">
      <formula>0</formula>
    </cfRule>
  </conditionalFormatting>
  <conditionalFormatting sqref="P454">
    <cfRule type="cellIs" dxfId="2929" priority="607" operator="lessThan">
      <formula>0</formula>
    </cfRule>
  </conditionalFormatting>
  <conditionalFormatting sqref="P489:P491">
    <cfRule type="cellIs" dxfId="2928" priority="606" operator="lessThan">
      <formula>0</formula>
    </cfRule>
  </conditionalFormatting>
  <conditionalFormatting sqref="P497:P498">
    <cfRule type="cellIs" dxfId="2927" priority="605" operator="lessThan">
      <formula>0</formula>
    </cfRule>
  </conditionalFormatting>
  <conditionalFormatting sqref="C493:C496">
    <cfRule type="cellIs" dxfId="2926" priority="592" operator="lessThan">
      <formula>0</formula>
    </cfRule>
  </conditionalFormatting>
  <conditionalFormatting sqref="P537:P538">
    <cfRule type="cellIs" dxfId="2925" priority="604" operator="lessThan">
      <formula>0</formula>
    </cfRule>
  </conditionalFormatting>
  <conditionalFormatting sqref="P544:P545">
    <cfRule type="cellIs" dxfId="2924" priority="603" operator="lessThan">
      <formula>0</formula>
    </cfRule>
  </conditionalFormatting>
  <conditionalFormatting sqref="B493:B496">
    <cfRule type="cellIs" dxfId="2923" priority="586" operator="lessThan">
      <formula>0</formula>
    </cfRule>
  </conditionalFormatting>
  <conditionalFormatting sqref="P559:P560">
    <cfRule type="cellIs" dxfId="2922" priority="601" operator="lessThan">
      <formula>0</formula>
    </cfRule>
  </conditionalFormatting>
  <conditionalFormatting sqref="P566">
    <cfRule type="cellIs" dxfId="2921" priority="600" operator="lessThan">
      <formula>0</formula>
    </cfRule>
  </conditionalFormatting>
  <conditionalFormatting sqref="P571">
    <cfRule type="cellIs" dxfId="2920" priority="599" operator="lessThan">
      <formula>0</formula>
    </cfRule>
  </conditionalFormatting>
  <conditionalFormatting sqref="C551:I551 C547:C550 C537:I537 C533:C536">
    <cfRule type="cellIs" dxfId="2919" priority="582" operator="lessThan">
      <formula>0</formula>
    </cfRule>
  </conditionalFormatting>
  <conditionalFormatting sqref="I662:N662 P660:Q663">
    <cfRule type="cellIs" dxfId="2918" priority="593" operator="lessThan">
      <formula>0</formula>
    </cfRule>
  </conditionalFormatting>
  <conditionalFormatting sqref="P598:P599">
    <cfRule type="cellIs" dxfId="2917" priority="598" operator="lessThan">
      <formula>0</formula>
    </cfRule>
  </conditionalFormatting>
  <conditionalFormatting sqref="P602">
    <cfRule type="cellIs" dxfId="2916" priority="597" operator="lessThan">
      <formula>0</formula>
    </cfRule>
  </conditionalFormatting>
  <conditionalFormatting sqref="P603">
    <cfRule type="cellIs" dxfId="2915" priority="596" operator="lessThan">
      <formula>0</formula>
    </cfRule>
  </conditionalFormatting>
  <conditionalFormatting sqref="P605">
    <cfRule type="cellIs" dxfId="2914" priority="595" operator="lessThan">
      <formula>0</formula>
    </cfRule>
  </conditionalFormatting>
  <conditionalFormatting sqref="P606">
    <cfRule type="cellIs" dxfId="2913" priority="594" operator="lessThan">
      <formula>0</formula>
    </cfRule>
  </conditionalFormatting>
  <conditionalFormatting sqref="D608:N608 D605:N605 D602:N603">
    <cfRule type="expression" dxfId="2912" priority="566">
      <formula>D602/C602&gt;1</formula>
    </cfRule>
    <cfRule type="expression" dxfId="2911" priority="567">
      <formula>D602/C602&lt;1</formula>
    </cfRule>
  </conditionalFormatting>
  <conditionalFormatting sqref="C493:C496">
    <cfRule type="expression" dxfId="2910" priority="590">
      <formula>C493/B493&gt;1</formula>
    </cfRule>
    <cfRule type="expression" dxfId="2909" priority="591">
      <formula>C493/B493&lt;1</formula>
    </cfRule>
  </conditionalFormatting>
  <conditionalFormatting sqref="D493:N496">
    <cfRule type="cellIs" dxfId="2908" priority="589" operator="lessThan">
      <formula>0</formula>
    </cfRule>
  </conditionalFormatting>
  <conditionalFormatting sqref="D493:N496">
    <cfRule type="expression" dxfId="2907" priority="587">
      <formula>D493/C493&gt;1</formula>
    </cfRule>
    <cfRule type="expression" dxfId="2906" priority="588">
      <formula>D493/C493&lt;1</formula>
    </cfRule>
  </conditionalFormatting>
  <conditionalFormatting sqref="B493:B496">
    <cfRule type="expression" dxfId="2905" priority="584">
      <formula>B493/#REF!&gt;1</formula>
    </cfRule>
    <cfRule type="expression" dxfId="2904" priority="585">
      <formula>B493/#REF!&lt;1</formula>
    </cfRule>
  </conditionalFormatting>
  <conditionalFormatting sqref="C551:N551 C537:N537">
    <cfRule type="cellIs" dxfId="2903" priority="575" operator="lessThan">
      <formula>0</formula>
    </cfRule>
  </conditionalFormatting>
  <conditionalFormatting sqref="C551:M551 C537:M537">
    <cfRule type="cellIs" dxfId="2902" priority="581" operator="lessThan">
      <formula>0</formula>
    </cfRule>
  </conditionalFormatting>
  <conditionalFormatting sqref="C547:C550 C533:C536">
    <cfRule type="expression" dxfId="2901" priority="579">
      <formula>C533/B533&gt;1</formula>
    </cfRule>
    <cfRule type="expression" dxfId="2900" priority="580">
      <formula>C533/B533&lt;1</formula>
    </cfRule>
  </conditionalFormatting>
  <conditionalFormatting sqref="D547:N550 D533:N536">
    <cfRule type="cellIs" dxfId="2899" priority="578" operator="lessThan">
      <formula>0</formula>
    </cfRule>
  </conditionalFormatting>
  <conditionalFormatting sqref="D547:N550 D533:N536">
    <cfRule type="expression" dxfId="2898" priority="576">
      <formula>D533/C533&gt;1</formula>
    </cfRule>
    <cfRule type="expression" dxfId="2897" priority="577">
      <formula>D533/C533&lt;1</formula>
    </cfRule>
  </conditionalFormatting>
  <conditionalFormatting sqref="D608:N608 D605:N605 D602:N603">
    <cfRule type="cellIs" dxfId="2896" priority="568" operator="lessThan">
      <formula>0</formula>
    </cfRule>
  </conditionalFormatting>
  <conditionalFormatting sqref="C551:N551 C537:N537">
    <cfRule type="expression" dxfId="2895" priority="573">
      <formula>C537/B537&gt;1</formula>
    </cfRule>
    <cfRule type="expression" dxfId="2894" priority="574">
      <formula>C537/B537&lt;1</formula>
    </cfRule>
  </conditionalFormatting>
  <conditionalFormatting sqref="B608 B605 B602:B603 B598:B599">
    <cfRule type="cellIs" dxfId="2893" priority="572" operator="lessThan">
      <formula>0</formula>
    </cfRule>
  </conditionalFormatting>
  <conditionalFormatting sqref="C608 C605 C602:C603">
    <cfRule type="cellIs" dxfId="2892" priority="571" operator="lessThan">
      <formula>0</formula>
    </cfRule>
  </conditionalFormatting>
  <conditionalFormatting sqref="C608 C605 C602:C603">
    <cfRule type="expression" dxfId="2891" priority="569">
      <formula>C602/B602&gt;1</formula>
    </cfRule>
    <cfRule type="expression" dxfId="2890" priority="570">
      <formula>C602/B602&lt;1</formula>
    </cfRule>
  </conditionalFormatting>
  <conditionalFormatting sqref="B491:N491 B560">
    <cfRule type="expression" dxfId="2889" priority="1131">
      <formula>B491/#REF!&gt;1</formula>
    </cfRule>
    <cfRule type="expression" dxfId="2888" priority="1132">
      <formula>B491/#REF!&lt;1</formula>
    </cfRule>
  </conditionalFormatting>
  <conditionalFormatting sqref="C446">
    <cfRule type="cellIs" dxfId="2887" priority="565" operator="lessThan">
      <formula>0</formula>
    </cfRule>
  </conditionalFormatting>
  <conditionalFormatting sqref="C446">
    <cfRule type="expression" dxfId="2886" priority="563">
      <formula>C446/B446&gt;1</formula>
    </cfRule>
    <cfRule type="expression" dxfId="2885" priority="564">
      <formula>C446/B446&lt;1</formula>
    </cfRule>
  </conditionalFormatting>
  <conditionalFormatting sqref="D446:N446">
    <cfRule type="cellIs" dxfId="2884" priority="562" operator="lessThan">
      <formula>0</formula>
    </cfRule>
  </conditionalFormatting>
  <conditionalFormatting sqref="D446:N446">
    <cfRule type="expression" dxfId="2883" priority="560">
      <formula>D446/C446&gt;1</formula>
    </cfRule>
    <cfRule type="expression" dxfId="2882" priority="561">
      <formula>D446/C446&lt;1</formula>
    </cfRule>
  </conditionalFormatting>
  <conditionalFormatting sqref="B446">
    <cfRule type="cellIs" dxfId="2881" priority="559" operator="lessThan">
      <formula>0</formula>
    </cfRule>
  </conditionalFormatting>
  <conditionalFormatting sqref="B446">
    <cfRule type="expression" dxfId="2880" priority="557">
      <formula>B446/#REF!&gt;1</formula>
    </cfRule>
    <cfRule type="expression" dxfId="2879" priority="558">
      <formula>B446/#REF!&lt;1</formula>
    </cfRule>
  </conditionalFormatting>
  <conditionalFormatting sqref="C497">
    <cfRule type="cellIs" dxfId="2878" priority="556" operator="lessThan">
      <formula>0</formula>
    </cfRule>
  </conditionalFormatting>
  <conditionalFormatting sqref="D497:N497">
    <cfRule type="cellIs" dxfId="2877" priority="553" operator="lessThan">
      <formula>0</formula>
    </cfRule>
  </conditionalFormatting>
  <conditionalFormatting sqref="C497">
    <cfRule type="expression" dxfId="2876" priority="554">
      <formula>C497/B497&gt;1</formula>
    </cfRule>
    <cfRule type="expression" dxfId="2875" priority="555">
      <formula>C497/B497&lt;1</formula>
    </cfRule>
  </conditionalFormatting>
  <conditionalFormatting sqref="D497:N497">
    <cfRule type="expression" dxfId="2874" priority="551">
      <formula>D497/C497&gt;1</formula>
    </cfRule>
    <cfRule type="expression" dxfId="2873" priority="552">
      <formula>D497/C497&lt;1</formula>
    </cfRule>
  </conditionalFormatting>
  <conditionalFormatting sqref="B497">
    <cfRule type="cellIs" dxfId="2872" priority="550" operator="lessThan">
      <formula>0</formula>
    </cfRule>
  </conditionalFormatting>
  <conditionalFormatting sqref="B497">
    <cfRule type="expression" dxfId="2871" priority="548">
      <formula>B497/#REF!&gt;1</formula>
    </cfRule>
    <cfRule type="expression" dxfId="2870" priority="549">
      <formula>B497/#REF!&lt;1</formula>
    </cfRule>
  </conditionalFormatting>
  <conditionalFormatting sqref="C566:N566">
    <cfRule type="expression" dxfId="2869" priority="525">
      <formula>C566/B566&gt;1</formula>
    </cfRule>
    <cfRule type="expression" dxfId="2868" priority="526">
      <formula>C566/B566&lt;1</formula>
    </cfRule>
  </conditionalFormatting>
  <conditionalFormatting sqref="B538:N538">
    <cfRule type="cellIs" dxfId="2867" priority="547" operator="lessThan">
      <formula>0</formula>
    </cfRule>
  </conditionalFormatting>
  <conditionalFormatting sqref="B538:N538">
    <cfRule type="expression" dxfId="2866" priority="545">
      <formula>B538/A538&gt;1</formula>
    </cfRule>
    <cfRule type="expression" dxfId="2865" priority="546">
      <formula>B538/A538&lt;1</formula>
    </cfRule>
  </conditionalFormatting>
  <conditionalFormatting sqref="B552:N552">
    <cfRule type="cellIs" dxfId="2864" priority="544" operator="lessThan">
      <formula>0</formula>
    </cfRule>
  </conditionalFormatting>
  <conditionalFormatting sqref="B552:N552">
    <cfRule type="expression" dxfId="2863" priority="542">
      <formula>B552/A552&gt;1</formula>
    </cfRule>
    <cfRule type="expression" dxfId="2862" priority="543">
      <formula>B552/A552&lt;1</formula>
    </cfRule>
  </conditionalFormatting>
  <conditionalFormatting sqref="N571">
    <cfRule type="cellIs" dxfId="2861" priority="518" operator="lessThan">
      <formula>0</formula>
    </cfRule>
  </conditionalFormatting>
  <conditionalFormatting sqref="C545:N545">
    <cfRule type="expression" dxfId="2860" priority="536">
      <formula>C545/B545&gt;1</formula>
    </cfRule>
    <cfRule type="expression" dxfId="2859" priority="537">
      <formula>C545/B545&lt;1</formula>
    </cfRule>
  </conditionalFormatting>
  <conditionalFormatting sqref="C571:M571">
    <cfRule type="expression" dxfId="2858" priority="520">
      <formula>C571/B571&gt;1</formula>
    </cfRule>
    <cfRule type="expression" dxfId="2857" priority="521">
      <formula>C571/B571&lt;1</formula>
    </cfRule>
  </conditionalFormatting>
  <conditionalFormatting sqref="N571">
    <cfRule type="expression" dxfId="2856" priority="515">
      <formula>N571/M571&gt;1</formula>
    </cfRule>
    <cfRule type="expression" dxfId="2855" priority="516">
      <formula>N571/M571&lt;1</formula>
    </cfRule>
  </conditionalFormatting>
  <conditionalFormatting sqref="C571:M571">
    <cfRule type="cellIs" dxfId="2854" priority="524" operator="lessThan">
      <formula>0</formula>
    </cfRule>
  </conditionalFormatting>
  <conditionalFormatting sqref="C571:M571">
    <cfRule type="cellIs" dxfId="2853" priority="523" operator="lessThan">
      <formula>0</formula>
    </cfRule>
  </conditionalFormatting>
  <conditionalFormatting sqref="B545">
    <cfRule type="cellIs" dxfId="2852" priority="539" operator="lessThan">
      <formula>0</formula>
    </cfRule>
  </conditionalFormatting>
  <conditionalFormatting sqref="B545">
    <cfRule type="expression" dxfId="2851" priority="540">
      <formula>B545/#REF!&gt;1</formula>
    </cfRule>
    <cfRule type="expression" dxfId="2850" priority="541">
      <formula>B545/#REF!&lt;1</formula>
    </cfRule>
  </conditionalFormatting>
  <conditionalFormatting sqref="C545:N545">
    <cfRule type="cellIs" dxfId="2849" priority="538" operator="lessThan">
      <formula>0</formula>
    </cfRule>
  </conditionalFormatting>
  <conditionalFormatting sqref="C598:N599">
    <cfRule type="expression" dxfId="2848" priority="533">
      <formula>C598/B598&gt;1</formula>
    </cfRule>
    <cfRule type="expression" dxfId="2847" priority="534">
      <formula>C598/B598&lt;1</formula>
    </cfRule>
  </conditionalFormatting>
  <conditionalFormatting sqref="C560:N560">
    <cfRule type="expression" dxfId="2846" priority="530">
      <formula>C560/B560&gt;1</formula>
    </cfRule>
    <cfRule type="expression" dxfId="2845" priority="531">
      <formula>C560/B560&lt;1</formula>
    </cfRule>
  </conditionalFormatting>
  <conditionalFormatting sqref="N571">
    <cfRule type="cellIs" dxfId="2844" priority="519" operator="lessThan">
      <formula>0</formula>
    </cfRule>
  </conditionalFormatting>
  <conditionalFormatting sqref="C571:M571">
    <cfRule type="cellIs" dxfId="2843" priority="522" operator="lessThan">
      <formula>0</formula>
    </cfRule>
  </conditionalFormatting>
  <conditionalFormatting sqref="N571">
    <cfRule type="cellIs" dxfId="2842" priority="517" operator="lessThan">
      <formula>0</formula>
    </cfRule>
  </conditionalFormatting>
  <conditionalFormatting sqref="B628:N631">
    <cfRule type="cellIs" dxfId="2841" priority="514" operator="lessThan">
      <formula>0</formula>
    </cfRule>
  </conditionalFormatting>
  <conditionalFormatting sqref="I630:N630 P628:Q631">
    <cfRule type="cellIs" dxfId="2840" priority="513" operator="lessThan">
      <formula>0</formula>
    </cfRule>
  </conditionalFormatting>
  <conditionalFormatting sqref="B632:N635">
    <cfRule type="cellIs" dxfId="2839" priority="512" operator="lessThan">
      <formula>0</formula>
    </cfRule>
  </conditionalFormatting>
  <conditionalFormatting sqref="I634:N634 P632:Q635">
    <cfRule type="cellIs" dxfId="2838" priority="511" operator="lessThan">
      <formula>0</formula>
    </cfRule>
  </conditionalFormatting>
  <conditionalFormatting sqref="B636:N639">
    <cfRule type="cellIs" dxfId="2837" priority="510" operator="lessThan">
      <formula>0</formula>
    </cfRule>
  </conditionalFormatting>
  <conditionalFormatting sqref="I638:N638 P636:Q639">
    <cfRule type="cellIs" dxfId="2836" priority="509" operator="lessThan">
      <formula>0</formula>
    </cfRule>
  </conditionalFormatting>
  <conditionalFormatting sqref="B640:N643">
    <cfRule type="cellIs" dxfId="2835" priority="508" operator="lessThan">
      <formula>0</formula>
    </cfRule>
  </conditionalFormatting>
  <conditionalFormatting sqref="I642:N642 P640:Q643">
    <cfRule type="cellIs" dxfId="2834" priority="507" operator="lessThan">
      <formula>0</formula>
    </cfRule>
  </conditionalFormatting>
  <conditionalFormatting sqref="B644:N647">
    <cfRule type="cellIs" dxfId="2833" priority="506" operator="lessThan">
      <formula>0</formula>
    </cfRule>
  </conditionalFormatting>
  <conditionalFormatting sqref="I646:N646 P644:Q647">
    <cfRule type="cellIs" dxfId="2832" priority="505" operator="lessThan">
      <formula>0</formula>
    </cfRule>
  </conditionalFormatting>
  <conditionalFormatting sqref="B648:N651">
    <cfRule type="cellIs" dxfId="2831" priority="504" operator="lessThan">
      <formula>0</formula>
    </cfRule>
  </conditionalFormatting>
  <conditionalFormatting sqref="I650:N650 P648:Q651">
    <cfRule type="cellIs" dxfId="2830" priority="503" operator="lessThan">
      <formula>0</formula>
    </cfRule>
  </conditionalFormatting>
  <conditionalFormatting sqref="B652:N655">
    <cfRule type="cellIs" dxfId="2829" priority="502" operator="lessThan">
      <formula>0</formula>
    </cfRule>
  </conditionalFormatting>
  <conditionalFormatting sqref="I654:N654 P652:Q655">
    <cfRule type="cellIs" dxfId="2828" priority="501" operator="lessThan">
      <formula>0</formula>
    </cfRule>
  </conditionalFormatting>
  <conditionalFormatting sqref="B656:N659">
    <cfRule type="cellIs" dxfId="2827" priority="500" operator="lessThan">
      <formula>0</formula>
    </cfRule>
  </conditionalFormatting>
  <conditionalFormatting sqref="I658:N658 P656:Q659">
    <cfRule type="cellIs" dxfId="2826" priority="499" operator="lessThan">
      <formula>0</formula>
    </cfRule>
  </conditionalFormatting>
  <conditionalFormatting sqref="B664:N667">
    <cfRule type="cellIs" dxfId="2825" priority="498" operator="lessThan">
      <formula>0</formula>
    </cfRule>
  </conditionalFormatting>
  <conditionalFormatting sqref="I666:N666 P664:Q667">
    <cfRule type="cellIs" dxfId="2824" priority="497" operator="lessThan">
      <formula>0</formula>
    </cfRule>
  </conditionalFormatting>
  <conditionalFormatting sqref="B668:N671">
    <cfRule type="cellIs" dxfId="2823" priority="496" operator="lessThan">
      <formula>0</formula>
    </cfRule>
  </conditionalFormatting>
  <conditionalFormatting sqref="I670:N670 P668:Q671">
    <cfRule type="cellIs" dxfId="2822" priority="495" operator="lessThan">
      <formula>0</formula>
    </cfRule>
  </conditionalFormatting>
  <conditionalFormatting sqref="P608">
    <cfRule type="cellIs" dxfId="2821" priority="494" operator="lessThan">
      <formula>0</formula>
    </cfRule>
  </conditionalFormatting>
  <conditionalFormatting sqref="Q447:Q448">
    <cfRule type="cellIs" dxfId="2820" priority="493" operator="lessThan">
      <formula>0</formula>
    </cfRule>
  </conditionalFormatting>
  <conditionalFormatting sqref="P447:P448">
    <cfRule type="cellIs" dxfId="2819" priority="492" operator="lessThan">
      <formula>0</formula>
    </cfRule>
  </conditionalFormatting>
  <conditionalFormatting sqref="B447:N447 B493:O499 B490:O490 B492">
    <cfRule type="cellIs" dxfId="2818" priority="491" operator="lessThan">
      <formula>0</formula>
    </cfRule>
  </conditionalFormatting>
  <conditionalFormatting sqref="B499:N499">
    <cfRule type="cellIs" dxfId="2817" priority="488" operator="lessThan">
      <formula>0</formula>
    </cfRule>
  </conditionalFormatting>
  <conditionalFormatting sqref="B553:N553">
    <cfRule type="cellIs" dxfId="2816" priority="485" operator="lessThan">
      <formula>0</formula>
    </cfRule>
  </conditionalFormatting>
  <conditionalFormatting sqref="P477:Q477 B477">
    <cfRule type="cellIs" dxfId="2815" priority="484" operator="lessThan">
      <formula>0</formula>
    </cfRule>
  </conditionalFormatting>
  <conditionalFormatting sqref="Q478:Q482">
    <cfRule type="cellIs" dxfId="2814" priority="483" operator="lessThan">
      <formula>0</formula>
    </cfRule>
  </conditionalFormatting>
  <conditionalFormatting sqref="P478:P481">
    <cfRule type="cellIs" dxfId="2813" priority="482" operator="lessThan">
      <formula>0</formula>
    </cfRule>
  </conditionalFormatting>
  <conditionalFormatting sqref="P482">
    <cfRule type="cellIs" dxfId="2812" priority="481" operator="lessThan">
      <formula>0</formula>
    </cfRule>
  </conditionalFormatting>
  <conditionalFormatting sqref="P457:Q457 B457">
    <cfRule type="cellIs" dxfId="2811" priority="480" operator="lessThan">
      <formula>0</formula>
    </cfRule>
  </conditionalFormatting>
  <conditionalFormatting sqref="Q458:Q462">
    <cfRule type="cellIs" dxfId="2810" priority="479" operator="lessThan">
      <formula>0</formula>
    </cfRule>
  </conditionalFormatting>
  <conditionalFormatting sqref="P458:P461">
    <cfRule type="cellIs" dxfId="2809" priority="478" operator="lessThan">
      <formula>0</formula>
    </cfRule>
  </conditionalFormatting>
  <conditionalFormatting sqref="P462">
    <cfRule type="cellIs" dxfId="2808" priority="477" operator="lessThan">
      <formula>0</formula>
    </cfRule>
  </conditionalFormatting>
  <conditionalFormatting sqref="P465:Q465 B465">
    <cfRule type="cellIs" dxfId="2807" priority="476" operator="lessThan">
      <formula>0</formula>
    </cfRule>
  </conditionalFormatting>
  <conditionalFormatting sqref="Q466:Q470">
    <cfRule type="cellIs" dxfId="2806" priority="475" operator="lessThan">
      <formula>0</formula>
    </cfRule>
  </conditionalFormatting>
  <conditionalFormatting sqref="P466:P469">
    <cfRule type="cellIs" dxfId="2805" priority="474" operator="lessThan">
      <formula>0</formula>
    </cfRule>
  </conditionalFormatting>
  <conditionalFormatting sqref="P470">
    <cfRule type="cellIs" dxfId="2804" priority="473" operator="lessThan">
      <formula>0</formula>
    </cfRule>
  </conditionalFormatting>
  <conditionalFormatting sqref="O574:O577">
    <cfRule type="cellIs" dxfId="2803" priority="449" operator="lessThan">
      <formula>0</formula>
    </cfRule>
  </conditionalFormatting>
  <conditionalFormatting sqref="O574:O577">
    <cfRule type="cellIs" dxfId="2802" priority="448" operator="lessThan">
      <formula>0</formula>
    </cfRule>
  </conditionalFormatting>
  <conditionalFormatting sqref="O382">
    <cfRule type="cellIs" dxfId="2801" priority="444" operator="lessThan">
      <formula>0</formula>
    </cfRule>
  </conditionalFormatting>
  <conditionalFormatting sqref="B358:O358">
    <cfRule type="cellIs" dxfId="2800" priority="443" operator="lessThan">
      <formula>0</formula>
    </cfRule>
  </conditionalFormatting>
  <conditionalFormatting sqref="O370">
    <cfRule type="cellIs" dxfId="2799" priority="445" operator="lessThan">
      <formula>0</formula>
    </cfRule>
  </conditionalFormatting>
  <conditionalFormatting sqref="O368:O370 O380:O382 O386:O388 O392:O394 O398:O400 O404:O406 O410:O412 O416:O418 O422:O424 O429:O431 O435:O437 O491 O584:O587 O538 O552 B356:O358">
    <cfRule type="cellIs" dxfId="2798" priority="470" operator="lessThan">
      <formula>0</formula>
    </cfRule>
  </conditionalFormatting>
  <conditionalFormatting sqref="O347">
    <cfRule type="cellIs" dxfId="2797" priority="469" operator="lessThan">
      <formula>0</formula>
    </cfRule>
  </conditionalFormatting>
  <conditionalFormatting sqref="O347">
    <cfRule type="cellIs" dxfId="2796" priority="468" operator="lessThan">
      <formula>0</formula>
    </cfRule>
  </conditionalFormatting>
  <conditionalFormatting sqref="O350:O353">
    <cfRule type="cellIs" dxfId="2795" priority="467" operator="lessThan">
      <formula>0</formula>
    </cfRule>
  </conditionalFormatting>
  <conditionalFormatting sqref="B357:O357">
    <cfRule type="cellIs" dxfId="2794" priority="466" operator="lessThan">
      <formula>0</formula>
    </cfRule>
  </conditionalFormatting>
  <conditionalFormatting sqref="O368:O369">
    <cfRule type="cellIs" dxfId="2793" priority="465" operator="lessThan">
      <formula>0</formula>
    </cfRule>
  </conditionalFormatting>
  <conditionalFormatting sqref="O380:O381">
    <cfRule type="cellIs" dxfId="2792" priority="464" operator="lessThan">
      <formula>0</formula>
    </cfRule>
  </conditionalFormatting>
  <conditionalFormatting sqref="O556:O558">
    <cfRule type="cellIs" dxfId="2791" priority="460" operator="lessThan">
      <formula>0</formula>
    </cfRule>
  </conditionalFormatting>
  <conditionalFormatting sqref="O386:O388">
    <cfRule type="cellIs" dxfId="2790" priority="463" operator="lessThan">
      <formula>0</formula>
    </cfRule>
  </conditionalFormatting>
  <conditionalFormatting sqref="O354">
    <cfRule type="cellIs" dxfId="2789" priority="462" operator="lessThan">
      <formula>0</formula>
    </cfRule>
  </conditionalFormatting>
  <conditionalFormatting sqref="O389">
    <cfRule type="cellIs" dxfId="2788" priority="439" operator="lessThan">
      <formula>0</formula>
    </cfRule>
  </conditionalFormatting>
  <conditionalFormatting sqref="O556:O558">
    <cfRule type="cellIs" dxfId="2787" priority="461" operator="lessThan">
      <formula>0</formula>
    </cfRule>
  </conditionalFormatting>
  <conditionalFormatting sqref="O562 O564:O565">
    <cfRule type="cellIs" dxfId="2786" priority="458" operator="lessThan">
      <formula>0</formula>
    </cfRule>
  </conditionalFormatting>
  <conditionalFormatting sqref="O564:O565 O562">
    <cfRule type="cellIs" dxfId="2785" priority="459" operator="lessThan">
      <formula>0</formula>
    </cfRule>
  </conditionalFormatting>
  <conditionalFormatting sqref="O579:O582">
    <cfRule type="cellIs" dxfId="2784" priority="456" operator="lessThan">
      <formula>0</formula>
    </cfRule>
  </conditionalFormatting>
  <conditionalFormatting sqref="O579:O582">
    <cfRule type="cellIs" dxfId="2783" priority="457" operator="lessThan">
      <formula>0</formula>
    </cfRule>
  </conditionalFormatting>
  <conditionalFormatting sqref="O584:O587">
    <cfRule type="cellIs" dxfId="2782" priority="454" operator="lessThan">
      <formula>0</formula>
    </cfRule>
  </conditionalFormatting>
  <conditionalFormatting sqref="O584:O587">
    <cfRule type="cellIs" dxfId="2781" priority="455" operator="lessThan">
      <formula>0</formula>
    </cfRule>
  </conditionalFormatting>
  <conditionalFormatting sqref="O589:O592">
    <cfRule type="cellIs" dxfId="2780" priority="452" operator="lessThan">
      <formula>0</formula>
    </cfRule>
  </conditionalFormatting>
  <conditionalFormatting sqref="O589:O592">
    <cfRule type="cellIs" dxfId="2779" priority="453" operator="lessThan">
      <formula>0</formula>
    </cfRule>
  </conditionalFormatting>
  <conditionalFormatting sqref="O420">
    <cfRule type="cellIs" dxfId="2778" priority="377" operator="lessThan">
      <formula>0</formula>
    </cfRule>
  </conditionalFormatting>
  <conditionalFormatting sqref="O383">
    <cfRule type="cellIs" dxfId="2777" priority="440" operator="lessThan">
      <formula>0</formula>
    </cfRule>
  </conditionalFormatting>
  <conditionalFormatting sqref="O568:O570">
    <cfRule type="cellIs" dxfId="2776" priority="450" operator="lessThan">
      <formula>0</formula>
    </cfRule>
  </conditionalFormatting>
  <conditionalFormatting sqref="O568:O570">
    <cfRule type="cellIs" dxfId="2775" priority="451" operator="lessThan">
      <formula>0</formula>
    </cfRule>
  </conditionalFormatting>
  <conditionalFormatting sqref="O371">
    <cfRule type="cellIs" dxfId="2774" priority="441" operator="lessThan">
      <formula>0</formula>
    </cfRule>
  </conditionalFormatting>
  <conditionalFormatting sqref="O420">
    <cfRule type="cellIs" dxfId="2773" priority="378" operator="lessThan">
      <formula>0</formula>
    </cfRule>
  </conditionalFormatting>
  <conditionalFormatting sqref="O435">
    <cfRule type="cellIs" dxfId="2772" priority="354" operator="lessThan">
      <formula>0</formula>
    </cfRule>
  </conditionalFormatting>
  <conditionalFormatting sqref="O433">
    <cfRule type="cellIs" dxfId="2771" priority="355" operator="lessThan">
      <formula>0</formula>
    </cfRule>
  </conditionalFormatting>
  <conditionalFormatting sqref="O435">
    <cfRule type="cellIs" dxfId="2770" priority="352" operator="lessThan">
      <formula>0</formula>
    </cfRule>
  </conditionalFormatting>
  <conditionalFormatting sqref="O435">
    <cfRule type="cellIs" dxfId="2769" priority="353" operator="lessThan">
      <formula>0</formula>
    </cfRule>
  </conditionalFormatting>
  <conditionalFormatting sqref="O429">
    <cfRule type="cellIs" dxfId="2768" priority="364" operator="lessThan">
      <formula>0</formula>
    </cfRule>
  </conditionalFormatting>
  <conditionalFormatting sqref="O422">
    <cfRule type="cellIs" dxfId="2767" priority="374" operator="lessThan">
      <formula>0</formula>
    </cfRule>
  </conditionalFormatting>
  <conditionalFormatting sqref="O429">
    <cfRule type="cellIs" dxfId="2766" priority="363" operator="lessThan">
      <formula>0</formula>
    </cfRule>
  </conditionalFormatting>
  <conditionalFormatting sqref="O429">
    <cfRule type="cellIs" dxfId="2765" priority="362" operator="lessThan">
      <formula>0</formula>
    </cfRule>
  </conditionalFormatting>
  <conditionalFormatting sqref="O422">
    <cfRule type="cellIs" dxfId="2764" priority="375" operator="lessThan">
      <formula>0</formula>
    </cfRule>
  </conditionalFormatting>
  <conditionalFormatting sqref="O429">
    <cfRule type="cellIs" dxfId="2763" priority="361" operator="lessThan">
      <formula>0</formula>
    </cfRule>
  </conditionalFormatting>
  <conditionalFormatting sqref="O422">
    <cfRule type="cellIs" dxfId="2762" priority="376" operator="lessThan">
      <formula>0</formula>
    </cfRule>
  </conditionalFormatting>
  <conditionalFormatting sqref="O422">
    <cfRule type="cellIs" dxfId="2761" priority="373" operator="lessThan">
      <formula>0</formula>
    </cfRule>
  </conditionalFormatting>
  <conditionalFormatting sqref="O429">
    <cfRule type="cellIs" dxfId="2760" priority="360" operator="lessThan">
      <formula>0</formula>
    </cfRule>
  </conditionalFormatting>
  <conditionalFormatting sqref="O604 O606:O607 O624:O627 O660:O663">
    <cfRule type="cellIs" dxfId="2759" priority="447" operator="lessThan">
      <formula>0</formula>
    </cfRule>
  </conditionalFormatting>
  <conditionalFormatting sqref="O626">
    <cfRule type="cellIs" dxfId="2758" priority="446" operator="lessThan">
      <formula>0</formula>
    </cfRule>
  </conditionalFormatting>
  <conditionalFormatting sqref="O435">
    <cfRule type="cellIs" dxfId="2757" priority="350" operator="lessThan">
      <formula>0</formula>
    </cfRule>
  </conditionalFormatting>
  <conditionalFormatting sqref="O435">
    <cfRule type="cellIs" dxfId="2756" priority="351" operator="lessThan">
      <formula>0</formula>
    </cfRule>
  </conditionalFormatting>
  <conditionalFormatting sqref="B359:O359">
    <cfRule type="cellIs" dxfId="2755" priority="442" operator="lessThan">
      <formula>0</formula>
    </cfRule>
  </conditionalFormatting>
  <conditionalFormatting sqref="O435">
    <cfRule type="cellIs" dxfId="2754" priority="349" operator="lessThan">
      <formula>0</formula>
    </cfRule>
  </conditionalFormatting>
  <conditionalFormatting sqref="O438">
    <cfRule type="cellIs" dxfId="2753" priority="346" operator="lessThan">
      <formula>0</formula>
    </cfRule>
  </conditionalFormatting>
  <conditionalFormatting sqref="O439">
    <cfRule type="cellIs" dxfId="2752" priority="345" operator="lessThan">
      <formula>0</formula>
    </cfRule>
  </conditionalFormatting>
  <conditionalFormatting sqref="O435">
    <cfRule type="cellIs" dxfId="2751" priority="348" operator="lessThan">
      <formula>0</formula>
    </cfRule>
  </conditionalFormatting>
  <conditionalFormatting sqref="O439">
    <cfRule type="cellIs" dxfId="2750" priority="344" operator="lessThan">
      <formula>0</formula>
    </cfRule>
  </conditionalFormatting>
  <conditionalFormatting sqref="O551 O537">
    <cfRule type="cellIs" dxfId="2749" priority="328" operator="lessThan">
      <formula>0</formula>
    </cfRule>
  </conditionalFormatting>
  <conditionalFormatting sqref="O435">
    <cfRule type="cellIs" dxfId="2748" priority="347" operator="lessThan">
      <formula>0</formula>
    </cfRule>
  </conditionalFormatting>
  <conditionalFormatting sqref="O498">
    <cfRule type="cellIs" dxfId="2747" priority="338" operator="lessThan">
      <formula>0</formula>
    </cfRule>
  </conditionalFormatting>
  <conditionalFormatting sqref="O442:O445">
    <cfRule type="cellIs" dxfId="2746" priority="343" operator="lessThan">
      <formula>0</formula>
    </cfRule>
  </conditionalFormatting>
  <conditionalFormatting sqref="O392">
    <cfRule type="cellIs" dxfId="2745" priority="433" operator="lessThan">
      <formula>0</formula>
    </cfRule>
  </conditionalFormatting>
  <conditionalFormatting sqref="O392">
    <cfRule type="cellIs" dxfId="2744" priority="438" operator="lessThan">
      <formula>0</formula>
    </cfRule>
  </conditionalFormatting>
  <conditionalFormatting sqref="O392">
    <cfRule type="cellIs" dxfId="2743" priority="436" operator="lessThan">
      <formula>0</formula>
    </cfRule>
  </conditionalFormatting>
  <conditionalFormatting sqref="O392">
    <cfRule type="cellIs" dxfId="2742" priority="435" operator="lessThan">
      <formula>0</formula>
    </cfRule>
  </conditionalFormatting>
  <conditionalFormatting sqref="O395">
    <cfRule type="cellIs" dxfId="2741" priority="430" operator="lessThan">
      <formula>0</formula>
    </cfRule>
  </conditionalFormatting>
  <conditionalFormatting sqref="O398">
    <cfRule type="cellIs" dxfId="2740" priority="428" operator="lessThan">
      <formula>0</formula>
    </cfRule>
  </conditionalFormatting>
  <conditionalFormatting sqref="O372">
    <cfRule type="cellIs" dxfId="2739" priority="416" operator="lessThan">
      <formula>0</formula>
    </cfRule>
  </conditionalFormatting>
  <conditionalFormatting sqref="O392">
    <cfRule type="cellIs" dxfId="2738" priority="431" operator="lessThan">
      <formula>0</formula>
    </cfRule>
  </conditionalFormatting>
  <conditionalFormatting sqref="O392">
    <cfRule type="cellIs" dxfId="2737" priority="432" operator="lessThan">
      <formula>0</formula>
    </cfRule>
  </conditionalFormatting>
  <conditionalFormatting sqref="O392">
    <cfRule type="cellIs" dxfId="2736" priority="437" operator="lessThan">
      <formula>0</formula>
    </cfRule>
  </conditionalFormatting>
  <conditionalFormatting sqref="O392">
    <cfRule type="cellIs" dxfId="2735" priority="434" operator="lessThan">
      <formula>0</formula>
    </cfRule>
  </conditionalFormatting>
  <conditionalFormatting sqref="O398">
    <cfRule type="cellIs" dxfId="2734" priority="423" operator="lessThan">
      <formula>0</formula>
    </cfRule>
  </conditionalFormatting>
  <conditionalFormatting sqref="O398">
    <cfRule type="cellIs" dxfId="2733" priority="427" operator="lessThan">
      <formula>0</formula>
    </cfRule>
  </conditionalFormatting>
  <conditionalFormatting sqref="O398">
    <cfRule type="cellIs" dxfId="2732" priority="426" operator="lessThan">
      <formula>0</formula>
    </cfRule>
  </conditionalFormatting>
  <conditionalFormatting sqref="O398">
    <cfRule type="cellIs" dxfId="2731" priority="425" operator="lessThan">
      <formula>0</formula>
    </cfRule>
  </conditionalFormatting>
  <conditionalFormatting sqref="O398">
    <cfRule type="cellIs" dxfId="2730" priority="424" operator="lessThan">
      <formula>0</formula>
    </cfRule>
  </conditionalFormatting>
  <conditionalFormatting sqref="O398">
    <cfRule type="cellIs" dxfId="2729" priority="429" operator="lessThan">
      <formula>0</formula>
    </cfRule>
  </conditionalFormatting>
  <conditionalFormatting sqref="O390">
    <cfRule type="cellIs" dxfId="2728" priority="413" operator="lessThan">
      <formula>0</formula>
    </cfRule>
  </conditionalFormatting>
  <conditionalFormatting sqref="O398">
    <cfRule type="cellIs" dxfId="2727" priority="422" operator="lessThan">
      <formula>0</formula>
    </cfRule>
  </conditionalFormatting>
  <conditionalFormatting sqref="O401">
    <cfRule type="cellIs" dxfId="2726" priority="421" operator="lessThan">
      <formula>0</formula>
    </cfRule>
  </conditionalFormatting>
  <conditionalFormatting sqref="O354">
    <cfRule type="cellIs" dxfId="2725" priority="420" operator="lessThan">
      <formula>0</formula>
    </cfRule>
  </conditionalFormatting>
  <conditionalFormatting sqref="O360">
    <cfRule type="cellIs" dxfId="2724" priority="419" operator="lessThan">
      <formula>0</formula>
    </cfRule>
  </conditionalFormatting>
  <conditionalFormatting sqref="O360">
    <cfRule type="cellIs" dxfId="2723" priority="418" operator="lessThan">
      <formula>0</formula>
    </cfRule>
  </conditionalFormatting>
  <conditionalFormatting sqref="O372">
    <cfRule type="cellIs" dxfId="2722" priority="417" operator="lessThan">
      <formula>0</formula>
    </cfRule>
  </conditionalFormatting>
  <conditionalFormatting sqref="O384">
    <cfRule type="cellIs" dxfId="2721" priority="415" operator="lessThan">
      <formula>0</formula>
    </cfRule>
  </conditionalFormatting>
  <conditionalFormatting sqref="O384">
    <cfRule type="cellIs" dxfId="2720" priority="414" operator="lessThan">
      <formula>0</formula>
    </cfRule>
  </conditionalFormatting>
  <conditionalFormatting sqref="O396">
    <cfRule type="cellIs" dxfId="2719" priority="411" operator="lessThan">
      <formula>0</formula>
    </cfRule>
  </conditionalFormatting>
  <conditionalFormatting sqref="O396">
    <cfRule type="cellIs" dxfId="2718" priority="410" operator="lessThan">
      <formula>0</formula>
    </cfRule>
  </conditionalFormatting>
  <conditionalFormatting sqref="O390">
    <cfRule type="cellIs" dxfId="2717" priority="412" operator="lessThan">
      <formula>0</formula>
    </cfRule>
  </conditionalFormatting>
  <conditionalFormatting sqref="O413">
    <cfRule type="cellIs" dxfId="2716" priority="390" operator="lessThan">
      <formula>0</formula>
    </cfRule>
  </conditionalFormatting>
  <conditionalFormatting sqref="O414">
    <cfRule type="cellIs" dxfId="2715" priority="389" operator="lessThan">
      <formula>0</formula>
    </cfRule>
  </conditionalFormatting>
  <conditionalFormatting sqref="O404">
    <cfRule type="cellIs" dxfId="2714" priority="407" operator="lessThan">
      <formula>0</formula>
    </cfRule>
  </conditionalFormatting>
  <conditionalFormatting sqref="O404">
    <cfRule type="cellIs" dxfId="2713" priority="406" operator="lessThan">
      <formula>0</formula>
    </cfRule>
  </conditionalFormatting>
  <conditionalFormatting sqref="O404">
    <cfRule type="cellIs" dxfId="2712" priority="409" operator="lessThan">
      <formula>0</formula>
    </cfRule>
  </conditionalFormatting>
  <conditionalFormatting sqref="O404">
    <cfRule type="cellIs" dxfId="2711" priority="408" operator="lessThan">
      <formula>0</formula>
    </cfRule>
  </conditionalFormatting>
  <conditionalFormatting sqref="O416">
    <cfRule type="cellIs" dxfId="2710" priority="384" operator="lessThan">
      <formula>0</formula>
    </cfRule>
  </conditionalFormatting>
  <conditionalFormatting sqref="O416">
    <cfRule type="cellIs" dxfId="2709" priority="383" operator="lessThan">
      <formula>0</formula>
    </cfRule>
  </conditionalFormatting>
  <conditionalFormatting sqref="O404">
    <cfRule type="cellIs" dxfId="2708" priority="405" operator="lessThan">
      <formula>0</formula>
    </cfRule>
  </conditionalFormatting>
  <conditionalFormatting sqref="O404">
    <cfRule type="cellIs" dxfId="2707" priority="404" operator="lessThan">
      <formula>0</formula>
    </cfRule>
  </conditionalFormatting>
  <conditionalFormatting sqref="O404">
    <cfRule type="cellIs" dxfId="2706" priority="403" operator="lessThan">
      <formula>0</formula>
    </cfRule>
  </conditionalFormatting>
  <conditionalFormatting sqref="O404">
    <cfRule type="cellIs" dxfId="2705" priority="402" operator="lessThan">
      <formula>0</formula>
    </cfRule>
  </conditionalFormatting>
  <conditionalFormatting sqref="O407">
    <cfRule type="cellIs" dxfId="2704" priority="401" operator="lessThan">
      <formula>0</formula>
    </cfRule>
  </conditionalFormatting>
  <conditionalFormatting sqref="O408">
    <cfRule type="cellIs" dxfId="2703" priority="400" operator="lessThan">
      <formula>0</formula>
    </cfRule>
  </conditionalFormatting>
  <conditionalFormatting sqref="O408">
    <cfRule type="cellIs" dxfId="2702" priority="399" operator="lessThan">
      <formula>0</formula>
    </cfRule>
  </conditionalFormatting>
  <conditionalFormatting sqref="O414">
    <cfRule type="cellIs" dxfId="2701" priority="388" operator="lessThan">
      <formula>0</formula>
    </cfRule>
  </conditionalFormatting>
  <conditionalFormatting sqref="O416">
    <cfRule type="cellIs" dxfId="2700" priority="387" operator="lessThan">
      <formula>0</formula>
    </cfRule>
  </conditionalFormatting>
  <conditionalFormatting sqref="O416">
    <cfRule type="cellIs" dxfId="2699" priority="386" operator="lessThan">
      <formula>0</formula>
    </cfRule>
  </conditionalFormatting>
  <conditionalFormatting sqref="O416">
    <cfRule type="cellIs" dxfId="2698" priority="385" operator="lessThan">
      <formula>0</formula>
    </cfRule>
  </conditionalFormatting>
  <conditionalFormatting sqref="O416">
    <cfRule type="cellIs" dxfId="2697" priority="382" operator="lessThan">
      <formula>0</formula>
    </cfRule>
  </conditionalFormatting>
  <conditionalFormatting sqref="O410">
    <cfRule type="cellIs" dxfId="2696" priority="398" operator="lessThan">
      <formula>0</formula>
    </cfRule>
  </conditionalFormatting>
  <conditionalFormatting sqref="O410">
    <cfRule type="cellIs" dxfId="2695" priority="397" operator="lessThan">
      <formula>0</formula>
    </cfRule>
  </conditionalFormatting>
  <conditionalFormatting sqref="O410">
    <cfRule type="cellIs" dxfId="2694" priority="396" operator="lessThan">
      <formula>0</formula>
    </cfRule>
  </conditionalFormatting>
  <conditionalFormatting sqref="O410">
    <cfRule type="cellIs" dxfId="2693" priority="395" operator="lessThan">
      <formula>0</formula>
    </cfRule>
  </conditionalFormatting>
  <conditionalFormatting sqref="O416">
    <cfRule type="cellIs" dxfId="2692" priority="381" operator="lessThan">
      <formula>0</formula>
    </cfRule>
  </conditionalFormatting>
  <conditionalFormatting sqref="O416">
    <cfRule type="cellIs" dxfId="2691" priority="380" operator="lessThan">
      <formula>0</formula>
    </cfRule>
  </conditionalFormatting>
  <conditionalFormatting sqref="O419">
    <cfRule type="cellIs" dxfId="2690" priority="379" operator="lessThan">
      <formula>0</formula>
    </cfRule>
  </conditionalFormatting>
  <conditionalFormatting sqref="O410">
    <cfRule type="cellIs" dxfId="2689" priority="394" operator="lessThan">
      <formula>0</formula>
    </cfRule>
  </conditionalFormatting>
  <conditionalFormatting sqref="O410">
    <cfRule type="cellIs" dxfId="2688" priority="393" operator="lessThan">
      <formula>0</formula>
    </cfRule>
  </conditionalFormatting>
  <conditionalFormatting sqref="O410">
    <cfRule type="cellIs" dxfId="2687" priority="392" operator="lessThan">
      <formula>0</formula>
    </cfRule>
  </conditionalFormatting>
  <conditionalFormatting sqref="O410">
    <cfRule type="cellIs" dxfId="2686" priority="391" operator="lessThan">
      <formula>0</formula>
    </cfRule>
  </conditionalFormatting>
  <conditionalFormatting sqref="O559">
    <cfRule type="cellIs" dxfId="2685" priority="335" operator="lessThan">
      <formula>0</formula>
    </cfRule>
  </conditionalFormatting>
  <conditionalFormatting sqref="O563">
    <cfRule type="cellIs" dxfId="2684" priority="334" operator="lessThan">
      <formula>0</formula>
    </cfRule>
  </conditionalFormatting>
  <conditionalFormatting sqref="O563">
    <cfRule type="cellIs" dxfId="2683" priority="333" operator="lessThan">
      <formula>0</formula>
    </cfRule>
  </conditionalFormatting>
  <conditionalFormatting sqref="O608 O605 O602:O603">
    <cfRule type="cellIs" dxfId="2682" priority="321" operator="lessThan">
      <formula>0</formula>
    </cfRule>
  </conditionalFormatting>
  <conditionalFormatting sqref="O426">
    <cfRule type="cellIs" dxfId="2681" priority="366" operator="lessThan">
      <formula>0</formula>
    </cfRule>
  </conditionalFormatting>
  <conditionalFormatting sqref="O429">
    <cfRule type="cellIs" dxfId="2680" priority="365" operator="lessThan">
      <formula>0</formula>
    </cfRule>
  </conditionalFormatting>
  <conditionalFormatting sqref="B598:O599">
    <cfRule type="cellIs" dxfId="2679" priority="303" operator="lessThan">
      <formula>0</formula>
    </cfRule>
  </conditionalFormatting>
  <conditionalFormatting sqref="O560">
    <cfRule type="cellIs" dxfId="2678" priority="300" operator="lessThan">
      <formula>0</formula>
    </cfRule>
  </conditionalFormatting>
  <conditionalFormatting sqref="O566">
    <cfRule type="cellIs" dxfId="2677" priority="297" operator="lessThan">
      <formula>0</formula>
    </cfRule>
  </conditionalFormatting>
  <conditionalFormatting sqref="O566">
    <cfRule type="cellIs" dxfId="2676" priority="296" operator="lessThan">
      <formula>0</formula>
    </cfRule>
  </conditionalFormatting>
  <conditionalFormatting sqref="O566">
    <cfRule type="cellIs" dxfId="2675" priority="295" operator="lessThan">
      <formula>0</formula>
    </cfRule>
  </conditionalFormatting>
  <conditionalFormatting sqref="O429">
    <cfRule type="cellIs" dxfId="2674" priority="359" operator="lessThan">
      <formula>0</formula>
    </cfRule>
  </conditionalFormatting>
  <conditionalFormatting sqref="O429">
    <cfRule type="cellIs" dxfId="2673" priority="358" operator="lessThan">
      <formula>0</formula>
    </cfRule>
  </conditionalFormatting>
  <conditionalFormatting sqref="O432">
    <cfRule type="cellIs" dxfId="2672" priority="357" operator="lessThan">
      <formula>0</formula>
    </cfRule>
  </conditionalFormatting>
  <conditionalFormatting sqref="O433">
    <cfRule type="cellIs" dxfId="2671" priority="356" operator="lessThan">
      <formula>0</formula>
    </cfRule>
  </conditionalFormatting>
  <conditionalFormatting sqref="O422">
    <cfRule type="cellIs" dxfId="2670" priority="372" operator="lessThan">
      <formula>0</formula>
    </cfRule>
  </conditionalFormatting>
  <conditionalFormatting sqref="O422">
    <cfRule type="cellIs" dxfId="2669" priority="371" operator="lessThan">
      <formula>0</formula>
    </cfRule>
  </conditionalFormatting>
  <conditionalFormatting sqref="O422">
    <cfRule type="cellIs" dxfId="2668" priority="370" operator="lessThan">
      <formula>0</formula>
    </cfRule>
  </conditionalFormatting>
  <conditionalFormatting sqref="O422">
    <cfRule type="cellIs" dxfId="2667" priority="369" operator="lessThan">
      <formula>0</formula>
    </cfRule>
  </conditionalFormatting>
  <conditionalFormatting sqref="O425">
    <cfRule type="cellIs" dxfId="2666" priority="368" operator="lessThan">
      <formula>0</formula>
    </cfRule>
  </conditionalFormatting>
  <conditionalFormatting sqref="O426">
    <cfRule type="cellIs" dxfId="2665" priority="367" operator="lessThan">
      <formula>0</formula>
    </cfRule>
  </conditionalFormatting>
  <conditionalFormatting sqref="O442:O445">
    <cfRule type="expression" dxfId="2664" priority="341">
      <formula>O442/N442&gt;1</formula>
    </cfRule>
    <cfRule type="expression" dxfId="2663" priority="342">
      <formula>O442/N442&lt;1</formula>
    </cfRule>
  </conditionalFormatting>
  <conditionalFormatting sqref="O538 O552">
    <cfRule type="expression" dxfId="2662" priority="339">
      <formula>O538/#REF!&gt;1</formula>
    </cfRule>
    <cfRule type="expression" dxfId="2661" priority="340">
      <formula>O538/#REF!&lt;1</formula>
    </cfRule>
  </conditionalFormatting>
  <conditionalFormatting sqref="O493:O496">
    <cfRule type="cellIs" dxfId="2660" priority="331" operator="lessThan">
      <formula>0</formula>
    </cfRule>
  </conditionalFormatting>
  <conditionalFormatting sqref="O498">
    <cfRule type="expression" dxfId="2659" priority="336">
      <formula>O498/N498&gt;1</formula>
    </cfRule>
    <cfRule type="expression" dxfId="2658" priority="337">
      <formula>O498/N498&lt;1</formula>
    </cfRule>
  </conditionalFormatting>
  <conditionalFormatting sqref="O547:O550 O533:O536">
    <cfRule type="cellIs" dxfId="2657" priority="327" operator="lessThan">
      <formula>0</formula>
    </cfRule>
  </conditionalFormatting>
  <conditionalFormatting sqref="O662">
    <cfRule type="cellIs" dxfId="2656" priority="332" operator="lessThan">
      <formula>0</formula>
    </cfRule>
  </conditionalFormatting>
  <conditionalFormatting sqref="O608 O605 O602:O603">
    <cfRule type="expression" dxfId="2655" priority="319">
      <formula>O602/N602&gt;1</formula>
    </cfRule>
    <cfRule type="expression" dxfId="2654" priority="320">
      <formula>O602/N602&lt;1</formula>
    </cfRule>
  </conditionalFormatting>
  <conditionalFormatting sqref="O493:O496">
    <cfRule type="expression" dxfId="2653" priority="329">
      <formula>O493/N493&gt;1</formula>
    </cfRule>
    <cfRule type="expression" dxfId="2652" priority="330">
      <formula>O493/N493&lt;1</formula>
    </cfRule>
  </conditionalFormatting>
  <conditionalFormatting sqref="O551 O537">
    <cfRule type="cellIs" dxfId="2651" priority="324" operator="lessThan">
      <formula>0</formula>
    </cfRule>
  </conditionalFormatting>
  <conditionalFormatting sqref="O547:O550 O533:O536">
    <cfRule type="expression" dxfId="2650" priority="325">
      <formula>O533/N533&gt;1</formula>
    </cfRule>
    <cfRule type="expression" dxfId="2649" priority="326">
      <formula>O533/N533&lt;1</formula>
    </cfRule>
  </conditionalFormatting>
  <conditionalFormatting sqref="O551 O537">
    <cfRule type="expression" dxfId="2648" priority="322">
      <formula>O537/N537&gt;1</formula>
    </cfRule>
    <cfRule type="expression" dxfId="2647" priority="323">
      <formula>O537/N537&lt;1</formula>
    </cfRule>
  </conditionalFormatting>
  <conditionalFormatting sqref="O491">
    <cfRule type="expression" dxfId="2646" priority="471">
      <formula>O491/#REF!&gt;1</formula>
    </cfRule>
    <cfRule type="expression" dxfId="2645" priority="472">
      <formula>O491/#REF!&lt;1</formula>
    </cfRule>
  </conditionalFormatting>
  <conditionalFormatting sqref="O446">
    <cfRule type="cellIs" dxfId="2644" priority="318" operator="lessThan">
      <formula>0</formula>
    </cfRule>
  </conditionalFormatting>
  <conditionalFormatting sqref="O446">
    <cfRule type="expression" dxfId="2643" priority="316">
      <formula>O446/N446&gt;1</formula>
    </cfRule>
    <cfRule type="expression" dxfId="2642" priority="317">
      <formula>O446/N446&lt;1</formula>
    </cfRule>
  </conditionalFormatting>
  <conditionalFormatting sqref="O497">
    <cfRule type="cellIs" dxfId="2641" priority="315" operator="lessThan">
      <formula>0</formula>
    </cfRule>
  </conditionalFormatting>
  <conditionalFormatting sqref="O497">
    <cfRule type="expression" dxfId="2640" priority="313">
      <formula>O497/N497&gt;1</formula>
    </cfRule>
    <cfRule type="expression" dxfId="2639" priority="314">
      <formula>O497/N497&lt;1</formula>
    </cfRule>
  </conditionalFormatting>
  <conditionalFormatting sqref="O566">
    <cfRule type="expression" dxfId="2638" priority="293">
      <formula>O566/N566&gt;1</formula>
    </cfRule>
    <cfRule type="expression" dxfId="2637" priority="294">
      <formula>O566/N566&lt;1</formula>
    </cfRule>
  </conditionalFormatting>
  <conditionalFormatting sqref="O538">
    <cfRule type="cellIs" dxfId="2636" priority="312" operator="lessThan">
      <formula>0</formula>
    </cfRule>
  </conditionalFormatting>
  <conditionalFormatting sqref="O538">
    <cfRule type="expression" dxfId="2635" priority="310">
      <formula>O538/N538&gt;1</formula>
    </cfRule>
    <cfRule type="expression" dxfId="2634" priority="311">
      <formula>O538/N538&lt;1</formula>
    </cfRule>
  </conditionalFormatting>
  <conditionalFormatting sqref="O552">
    <cfRule type="cellIs" dxfId="2633" priority="309" operator="lessThan">
      <formula>0</formula>
    </cfRule>
  </conditionalFormatting>
  <conditionalFormatting sqref="O552">
    <cfRule type="expression" dxfId="2632" priority="307">
      <formula>O552/N552&gt;1</formula>
    </cfRule>
    <cfRule type="expression" dxfId="2631" priority="308">
      <formula>O552/N552&lt;1</formula>
    </cfRule>
  </conditionalFormatting>
  <conditionalFormatting sqref="O571">
    <cfRule type="cellIs" dxfId="2630" priority="291" operator="lessThan">
      <formula>0</formula>
    </cfRule>
  </conditionalFormatting>
  <conditionalFormatting sqref="O545">
    <cfRule type="expression" dxfId="2629" priority="304">
      <formula>O545/N545&gt;1</formula>
    </cfRule>
    <cfRule type="expression" dxfId="2628" priority="305">
      <formula>O545/N545&lt;1</formula>
    </cfRule>
  </conditionalFormatting>
  <conditionalFormatting sqref="O571">
    <cfRule type="expression" dxfId="2627" priority="288">
      <formula>O571/N571&gt;1</formula>
    </cfRule>
    <cfRule type="expression" dxfId="2626" priority="289">
      <formula>O571/N571&lt;1</formula>
    </cfRule>
  </conditionalFormatting>
  <conditionalFormatting sqref="O545">
    <cfRule type="cellIs" dxfId="2625" priority="306" operator="lessThan">
      <formula>0</formula>
    </cfRule>
  </conditionalFormatting>
  <conditionalFormatting sqref="B598:O599">
    <cfRule type="expression" dxfId="2624" priority="301">
      <formula>B598/A598&gt;1</formula>
    </cfRule>
    <cfRule type="expression" dxfId="2623" priority="302">
      <formula>B598/A598&lt;1</formula>
    </cfRule>
  </conditionalFormatting>
  <conditionalFormatting sqref="O560">
    <cfRule type="expression" dxfId="2622" priority="298">
      <formula>O560/N560&gt;1</formula>
    </cfRule>
    <cfRule type="expression" dxfId="2621" priority="299">
      <formula>O560/N560&lt;1</formula>
    </cfRule>
  </conditionalFormatting>
  <conditionalFormatting sqref="O571">
    <cfRule type="cellIs" dxfId="2620" priority="292" operator="lessThan">
      <formula>0</formula>
    </cfRule>
  </conditionalFormatting>
  <conditionalFormatting sqref="O571">
    <cfRule type="cellIs" dxfId="2619" priority="290" operator="lessThan">
      <formula>0</formula>
    </cfRule>
  </conditionalFormatting>
  <conditionalFormatting sqref="O628:O631">
    <cfRule type="cellIs" dxfId="2618" priority="287" operator="lessThan">
      <formula>0</formula>
    </cfRule>
  </conditionalFormatting>
  <conditionalFormatting sqref="O630">
    <cfRule type="cellIs" dxfId="2617" priority="286" operator="lessThan">
      <formula>0</formula>
    </cfRule>
  </conditionalFormatting>
  <conditionalFormatting sqref="O632:O635">
    <cfRule type="cellIs" dxfId="2616" priority="285" operator="lessThan">
      <formula>0</formula>
    </cfRule>
  </conditionalFormatting>
  <conditionalFormatting sqref="O634">
    <cfRule type="cellIs" dxfId="2615" priority="284" operator="lessThan">
      <formula>0</formula>
    </cfRule>
  </conditionalFormatting>
  <conditionalFormatting sqref="O636:O639">
    <cfRule type="cellIs" dxfId="2614" priority="283" operator="lessThan">
      <formula>0</formula>
    </cfRule>
  </conditionalFormatting>
  <conditionalFormatting sqref="O638">
    <cfRule type="cellIs" dxfId="2613" priority="282" operator="lessThan">
      <formula>0</formula>
    </cfRule>
  </conditionalFormatting>
  <conditionalFormatting sqref="O640:O643">
    <cfRule type="cellIs" dxfId="2612" priority="281" operator="lessThan">
      <formula>0</formula>
    </cfRule>
  </conditionalFormatting>
  <conditionalFormatting sqref="O642">
    <cfRule type="cellIs" dxfId="2611" priority="280" operator="lessThan">
      <formula>0</formula>
    </cfRule>
  </conditionalFormatting>
  <conditionalFormatting sqref="O644:O647">
    <cfRule type="cellIs" dxfId="2610" priority="279" operator="lessThan">
      <formula>0</formula>
    </cfRule>
  </conditionalFormatting>
  <conditionalFormatting sqref="O646">
    <cfRule type="cellIs" dxfId="2609" priority="278" operator="lessThan">
      <formula>0</formula>
    </cfRule>
  </conditionalFormatting>
  <conditionalFormatting sqref="O648:O651">
    <cfRule type="cellIs" dxfId="2608" priority="277" operator="lessThan">
      <formula>0</formula>
    </cfRule>
  </conditionalFormatting>
  <conditionalFormatting sqref="O650">
    <cfRule type="cellIs" dxfId="2607" priority="276" operator="lessThan">
      <formula>0</formula>
    </cfRule>
  </conditionalFormatting>
  <conditionalFormatting sqref="O652:O655">
    <cfRule type="cellIs" dxfId="2606" priority="275" operator="lessThan">
      <formula>0</formula>
    </cfRule>
  </conditionalFormatting>
  <conditionalFormatting sqref="O654">
    <cfRule type="cellIs" dxfId="2605" priority="274" operator="lessThan">
      <formula>0</formula>
    </cfRule>
  </conditionalFormatting>
  <conditionalFormatting sqref="O656:O659">
    <cfRule type="cellIs" dxfId="2604" priority="273" operator="lessThan">
      <formula>0</formula>
    </cfRule>
  </conditionalFormatting>
  <conditionalFormatting sqref="O658">
    <cfRule type="cellIs" dxfId="2603" priority="272" operator="lessThan">
      <formula>0</formula>
    </cfRule>
  </conditionalFormatting>
  <conditionalFormatting sqref="O664:O667">
    <cfRule type="cellIs" dxfId="2602" priority="271" operator="lessThan">
      <formula>0</formula>
    </cfRule>
  </conditionalFormatting>
  <conditionalFormatting sqref="O666">
    <cfRule type="cellIs" dxfId="2601" priority="270" operator="lessThan">
      <formula>0</formula>
    </cfRule>
  </conditionalFormatting>
  <conditionalFormatting sqref="O668:O671">
    <cfRule type="cellIs" dxfId="2600" priority="269" operator="lessThan">
      <formula>0</formula>
    </cfRule>
  </conditionalFormatting>
  <conditionalFormatting sqref="O670">
    <cfRule type="cellIs" dxfId="2599" priority="268" operator="lessThan">
      <formula>0</formula>
    </cfRule>
  </conditionalFormatting>
  <conditionalFormatting sqref="O447">
    <cfRule type="cellIs" dxfId="2598" priority="267" operator="lessThan">
      <formula>0</formula>
    </cfRule>
  </conditionalFormatting>
  <conditionalFormatting sqref="O499">
    <cfRule type="cellIs" dxfId="2597" priority="266" operator="lessThan">
      <formula>0</formula>
    </cfRule>
  </conditionalFormatting>
  <conditionalFormatting sqref="O553">
    <cfRule type="cellIs" dxfId="2596" priority="265" operator="lessThan">
      <formula>0</formula>
    </cfRule>
  </conditionalFormatting>
  <conditionalFormatting sqref="Q501:Q504">
    <cfRule type="cellIs" dxfId="2595" priority="232" operator="lessThan">
      <formula>0</formula>
    </cfRule>
  </conditionalFormatting>
  <conditionalFormatting sqref="Q506">
    <cfRule type="cellIs" dxfId="2594" priority="227" operator="lessThan">
      <formula>0</formula>
    </cfRule>
  </conditionalFormatting>
  <conditionalFormatting sqref="P361:Q361 Q362:Q364">
    <cfRule type="cellIs" dxfId="2593" priority="263" operator="lessThan">
      <formula>0</formula>
    </cfRule>
  </conditionalFormatting>
  <conditionalFormatting sqref="P361">
    <cfRule type="cellIs" dxfId="2592" priority="262" operator="lessThan">
      <formula>0</formula>
    </cfRule>
  </conditionalFormatting>
  <conditionalFormatting sqref="P362:P365">
    <cfRule type="cellIs" dxfId="2591" priority="261" operator="lessThan">
      <formula>0</formula>
    </cfRule>
  </conditionalFormatting>
  <conditionalFormatting sqref="P501:P504">
    <cfRule type="cellIs" dxfId="2590" priority="228" operator="lessThan">
      <formula>0</formula>
    </cfRule>
  </conditionalFormatting>
  <conditionalFormatting sqref="Q507">
    <cfRule type="cellIs" dxfId="2589" priority="225" operator="lessThan">
      <formula>0</formula>
    </cfRule>
  </conditionalFormatting>
  <conditionalFormatting sqref="P505:P506">
    <cfRule type="cellIs" dxfId="2588" priority="226" operator="lessThan">
      <formula>0</formula>
    </cfRule>
  </conditionalFormatting>
  <conditionalFormatting sqref="Q366">
    <cfRule type="cellIs" dxfId="2587" priority="256" operator="lessThan">
      <formula>0</formula>
    </cfRule>
  </conditionalFormatting>
  <conditionalFormatting sqref="Q365">
    <cfRule type="cellIs" dxfId="2586" priority="254" operator="lessThan">
      <formula>0</formula>
    </cfRule>
  </conditionalFormatting>
  <conditionalFormatting sqref="Q365">
    <cfRule type="cellIs" dxfId="2585" priority="253" operator="lessThan">
      <formula>0</formula>
    </cfRule>
  </conditionalFormatting>
  <conditionalFormatting sqref="F514">
    <cfRule type="cellIs" dxfId="2584" priority="198" operator="lessThan">
      <formula>0</formula>
    </cfRule>
  </conditionalFormatting>
  <conditionalFormatting sqref="B601:N601">
    <cfRule type="cellIs" dxfId="2583" priority="218" operator="lessThan">
      <formula>0</formula>
    </cfRule>
  </conditionalFormatting>
  <conditionalFormatting sqref="B506:O506">
    <cfRule type="cellIs" dxfId="2582" priority="220" operator="lessThan">
      <formula>0</formula>
    </cfRule>
  </conditionalFormatting>
  <conditionalFormatting sqref="P508:Q508">
    <cfRule type="cellIs" dxfId="2581" priority="217" operator="lessThan">
      <formula>0</formula>
    </cfRule>
  </conditionalFormatting>
  <conditionalFormatting sqref="Q509:Q512">
    <cfRule type="cellIs" dxfId="2580" priority="216" operator="lessThan">
      <formula>0</formula>
    </cfRule>
  </conditionalFormatting>
  <conditionalFormatting sqref="Q513:Q514">
    <cfRule type="cellIs" dxfId="2579" priority="215" operator="lessThan">
      <formula>0</formula>
    </cfRule>
  </conditionalFormatting>
  <conditionalFormatting sqref="Q514">
    <cfRule type="cellIs" dxfId="2578" priority="214" operator="lessThan">
      <formula>0</formula>
    </cfRule>
  </conditionalFormatting>
  <conditionalFormatting sqref="Q513">
    <cfRule type="cellIs" dxfId="2577" priority="213" operator="lessThan">
      <formula>0</formula>
    </cfRule>
  </conditionalFormatting>
  <conditionalFormatting sqref="P509:P512">
    <cfRule type="cellIs" dxfId="2576" priority="212" operator="lessThan">
      <formula>0</formula>
    </cfRule>
  </conditionalFormatting>
  <conditionalFormatting sqref="B508">
    <cfRule type="cellIs" dxfId="2575" priority="211" operator="lessThan">
      <formula>0</formula>
    </cfRule>
  </conditionalFormatting>
  <conditionalFormatting sqref="B514">
    <cfRule type="cellIs" dxfId="2574" priority="210" operator="lessThan">
      <formula>0</formula>
    </cfRule>
  </conditionalFormatting>
  <conditionalFormatting sqref="P366">
    <cfRule type="cellIs" dxfId="2573" priority="240" operator="lessThan">
      <formula>0</formula>
    </cfRule>
  </conditionalFormatting>
  <conditionalFormatting sqref="C514">
    <cfRule type="cellIs" dxfId="2572" priority="207" operator="lessThan">
      <formula>0</formula>
    </cfRule>
  </conditionalFormatting>
  <conditionalFormatting sqref="C509:C512">
    <cfRule type="cellIs" dxfId="2571" priority="185" operator="lessThan">
      <formula>0</formula>
    </cfRule>
  </conditionalFormatting>
  <conditionalFormatting sqref="D514">
    <cfRule type="cellIs" dxfId="2570" priority="204" operator="lessThan">
      <formula>0</formula>
    </cfRule>
  </conditionalFormatting>
  <conditionalFormatting sqref="D509:N512">
    <cfRule type="cellIs" dxfId="2569" priority="182" operator="lessThan">
      <formula>0</formula>
    </cfRule>
  </conditionalFormatting>
  <conditionalFormatting sqref="P500:Q500">
    <cfRule type="cellIs" dxfId="2568" priority="233" operator="lessThan">
      <formula>0</formula>
    </cfRule>
  </conditionalFormatting>
  <conditionalFormatting sqref="Q505">
    <cfRule type="cellIs" dxfId="2567" priority="231" operator="lessThan">
      <formula>0</formula>
    </cfRule>
  </conditionalFormatting>
  <conditionalFormatting sqref="Q505">
    <cfRule type="cellIs" dxfId="2566" priority="230" operator="lessThan">
      <formula>0</formula>
    </cfRule>
  </conditionalFormatting>
  <conditionalFormatting sqref="B500">
    <cfRule type="cellIs" dxfId="2565" priority="229" operator="lessThan">
      <formula>0</formula>
    </cfRule>
  </conditionalFormatting>
  <conditionalFormatting sqref="P507">
    <cfRule type="cellIs" dxfId="2564" priority="224" operator="lessThan">
      <formula>0</formula>
    </cfRule>
  </conditionalFormatting>
  <conditionalFormatting sqref="B507:N507">
    <cfRule type="cellIs" dxfId="2563" priority="223" operator="lessThan">
      <formula>0</formula>
    </cfRule>
  </conditionalFormatting>
  <conditionalFormatting sqref="B506:O506">
    <cfRule type="expression" dxfId="2562" priority="221">
      <formula>B506/#REF!&gt;1</formula>
    </cfRule>
    <cfRule type="expression" dxfId="2561" priority="222">
      <formula>B506/#REF!&lt;1</formula>
    </cfRule>
  </conditionalFormatting>
  <conditionalFormatting sqref="O507">
    <cfRule type="cellIs" dxfId="2560" priority="219" operator="lessThan">
      <formula>0</formula>
    </cfRule>
  </conditionalFormatting>
  <conditionalFormatting sqref="G514">
    <cfRule type="cellIs" dxfId="2559" priority="195" operator="lessThan">
      <formula>0</formula>
    </cfRule>
  </conditionalFormatting>
  <conditionalFormatting sqref="I514:N514">
    <cfRule type="cellIs" dxfId="2558" priority="189" operator="lessThan">
      <formula>0</formula>
    </cfRule>
  </conditionalFormatting>
  <conditionalFormatting sqref="E514">
    <cfRule type="cellIs" dxfId="2557" priority="201" operator="lessThan">
      <formula>0</formula>
    </cfRule>
  </conditionalFormatting>
  <conditionalFormatting sqref="H514">
    <cfRule type="cellIs" dxfId="2556" priority="192" operator="lessThan">
      <formula>0</formula>
    </cfRule>
  </conditionalFormatting>
  <conditionalFormatting sqref="P513:P514">
    <cfRule type="cellIs" dxfId="2555" priority="186" operator="lessThan">
      <formula>0</formula>
    </cfRule>
  </conditionalFormatting>
  <conditionalFormatting sqref="Q508:Q515">
    <cfRule type="cellIs" dxfId="2554" priority="167" operator="lessThan">
      <formula>0</formula>
    </cfRule>
  </conditionalFormatting>
  <conditionalFormatting sqref="P508:P515">
    <cfRule type="cellIs" dxfId="2553" priority="166" operator="lessThan">
      <formula>0</formula>
    </cfRule>
  </conditionalFormatting>
  <conditionalFormatting sqref="Q515">
    <cfRule type="cellIs" dxfId="2552" priority="164" operator="lessThan">
      <formula>0</formula>
    </cfRule>
  </conditionalFormatting>
  <conditionalFormatting sqref="P515">
    <cfRule type="cellIs" dxfId="2551" priority="163" operator="lessThan">
      <formula>0</formula>
    </cfRule>
  </conditionalFormatting>
  <conditionalFormatting sqref="B514">
    <cfRule type="expression" dxfId="2550" priority="208">
      <formula>B514/#REF!&gt;1</formula>
    </cfRule>
    <cfRule type="expression" dxfId="2549" priority="209">
      <formula>B514/#REF!&lt;1</formula>
    </cfRule>
  </conditionalFormatting>
  <conditionalFormatting sqref="C514">
    <cfRule type="expression" dxfId="2548" priority="205">
      <formula>C514/B514&gt;1</formula>
    </cfRule>
    <cfRule type="expression" dxfId="2547" priority="206">
      <formula>C514/B514&lt;1</formula>
    </cfRule>
  </conditionalFormatting>
  <conditionalFormatting sqref="D514">
    <cfRule type="expression" dxfId="2546" priority="202">
      <formula>D514/C514&gt;1</formula>
    </cfRule>
    <cfRule type="expression" dxfId="2545" priority="203">
      <formula>D514/C514&lt;1</formula>
    </cfRule>
  </conditionalFormatting>
  <conditionalFormatting sqref="E514">
    <cfRule type="expression" dxfId="2544" priority="199">
      <formula>E514/D514&gt;1</formula>
    </cfRule>
    <cfRule type="expression" dxfId="2543" priority="200">
      <formula>E514/D514&lt;1</formula>
    </cfRule>
  </conditionalFormatting>
  <conditionalFormatting sqref="F514">
    <cfRule type="expression" dxfId="2542" priority="196">
      <formula>F514/E514&gt;1</formula>
    </cfRule>
    <cfRule type="expression" dxfId="2541" priority="197">
      <formula>F514/E514&lt;1</formula>
    </cfRule>
  </conditionalFormatting>
  <conditionalFormatting sqref="G514">
    <cfRule type="expression" dxfId="2540" priority="193">
      <formula>G514/F514&gt;1</formula>
    </cfRule>
    <cfRule type="expression" dxfId="2539" priority="194">
      <formula>G514/F514&lt;1</formula>
    </cfRule>
  </conditionalFormatting>
  <conditionalFormatting sqref="H514">
    <cfRule type="expression" dxfId="2538" priority="190">
      <formula>H514/G514&gt;1</formula>
    </cfRule>
    <cfRule type="expression" dxfId="2537" priority="191">
      <formula>H514/G514&lt;1</formula>
    </cfRule>
  </conditionalFormatting>
  <conditionalFormatting sqref="I514:N514">
    <cfRule type="expression" dxfId="2536" priority="187">
      <formula>I514/H514&gt;1</formula>
    </cfRule>
    <cfRule type="expression" dxfId="2535" priority="188">
      <formula>I514/H514&lt;1</formula>
    </cfRule>
  </conditionalFormatting>
  <conditionalFormatting sqref="B509:B512">
    <cfRule type="cellIs" dxfId="2534" priority="179" operator="lessThan">
      <formula>0</formula>
    </cfRule>
  </conditionalFormatting>
  <conditionalFormatting sqref="C509:C512">
    <cfRule type="expression" dxfId="2533" priority="183">
      <formula>C509/B509&gt;1</formula>
    </cfRule>
    <cfRule type="expression" dxfId="2532" priority="184">
      <formula>C509/B509&lt;1</formula>
    </cfRule>
  </conditionalFormatting>
  <conditionalFormatting sqref="D509:N512">
    <cfRule type="expression" dxfId="2531" priority="180">
      <formula>D509/C509&gt;1</formula>
    </cfRule>
    <cfRule type="expression" dxfId="2530" priority="181">
      <formula>D509/C509&lt;1</formula>
    </cfRule>
  </conditionalFormatting>
  <conditionalFormatting sqref="B509:B512">
    <cfRule type="expression" dxfId="2529" priority="177">
      <formula>B509/#REF!&gt;1</formula>
    </cfRule>
    <cfRule type="expression" dxfId="2528" priority="178">
      <formula>B509/#REF!&lt;1</formula>
    </cfRule>
  </conditionalFormatting>
  <conditionalFormatting sqref="C513">
    <cfRule type="cellIs" dxfId="2527" priority="176" operator="lessThan">
      <formula>0</formula>
    </cfRule>
  </conditionalFormatting>
  <conditionalFormatting sqref="D513:N513">
    <cfRule type="cellIs" dxfId="2526" priority="173" operator="lessThan">
      <formula>0</formula>
    </cfRule>
  </conditionalFormatting>
  <conditionalFormatting sqref="C513">
    <cfRule type="expression" dxfId="2525" priority="174">
      <formula>C513/B513&gt;1</formula>
    </cfRule>
    <cfRule type="expression" dxfId="2524" priority="175">
      <formula>C513/B513&lt;1</formula>
    </cfRule>
  </conditionalFormatting>
  <conditionalFormatting sqref="D513:N513">
    <cfRule type="expression" dxfId="2523" priority="171">
      <formula>D513/C513&gt;1</formula>
    </cfRule>
    <cfRule type="expression" dxfId="2522" priority="172">
      <formula>D513/C513&lt;1</formula>
    </cfRule>
  </conditionalFormatting>
  <conditionalFormatting sqref="B513">
    <cfRule type="cellIs" dxfId="2521" priority="170" operator="lessThan">
      <formula>0</formula>
    </cfRule>
  </conditionalFormatting>
  <conditionalFormatting sqref="B513">
    <cfRule type="expression" dxfId="2520" priority="168">
      <formula>B513/#REF!&gt;1</formula>
    </cfRule>
    <cfRule type="expression" dxfId="2519" priority="169">
      <formula>B513/#REF!&lt;1</formula>
    </cfRule>
  </conditionalFormatting>
  <conditionalFormatting sqref="B509:N515 B508">
    <cfRule type="cellIs" dxfId="2518" priority="165" operator="lessThan">
      <formula>0</formula>
    </cfRule>
  </conditionalFormatting>
  <conditionalFormatting sqref="B515:N515">
    <cfRule type="cellIs" dxfId="2517" priority="162" operator="lessThan">
      <formula>0</formula>
    </cfRule>
  </conditionalFormatting>
  <conditionalFormatting sqref="O514">
    <cfRule type="cellIs" dxfId="2516" priority="161" operator="lessThan">
      <formula>0</formula>
    </cfRule>
  </conditionalFormatting>
  <conditionalFormatting sqref="O514">
    <cfRule type="expression" dxfId="2515" priority="159">
      <formula>O514/N514&gt;1</formula>
    </cfRule>
    <cfRule type="expression" dxfId="2514" priority="160">
      <formula>O514/N514&lt;1</formula>
    </cfRule>
  </conditionalFormatting>
  <conditionalFormatting sqref="O509:O512">
    <cfRule type="cellIs" dxfId="2513" priority="158" operator="lessThan">
      <formula>0</formula>
    </cfRule>
  </conditionalFormatting>
  <conditionalFormatting sqref="O509:O512">
    <cfRule type="expression" dxfId="2512" priority="156">
      <formula>O509/N509&gt;1</formula>
    </cfRule>
    <cfRule type="expression" dxfId="2511" priority="157">
      <formula>O509/N509&lt;1</formula>
    </cfRule>
  </conditionalFormatting>
  <conditionalFormatting sqref="O513">
    <cfRule type="cellIs" dxfId="2510" priority="155" operator="lessThan">
      <formula>0</formula>
    </cfRule>
  </conditionalFormatting>
  <conditionalFormatting sqref="O513">
    <cfRule type="expression" dxfId="2509" priority="153">
      <formula>O513/N513&gt;1</formula>
    </cfRule>
    <cfRule type="expression" dxfId="2508" priority="154">
      <formula>O513/N513&lt;1</formula>
    </cfRule>
  </conditionalFormatting>
  <conditionalFormatting sqref="O509:O515">
    <cfRule type="cellIs" dxfId="2507" priority="152" operator="lessThan">
      <formula>0</formula>
    </cfRule>
  </conditionalFormatting>
  <conditionalFormatting sqref="O515">
    <cfRule type="cellIs" dxfId="2506" priority="151" operator="lessThan">
      <formula>0</formula>
    </cfRule>
  </conditionalFormatting>
  <conditionalFormatting sqref="O601">
    <cfRule type="cellIs" dxfId="2505" priority="150" operator="lessThan">
      <formula>0</formula>
    </cfRule>
  </conditionalFormatting>
  <conditionalFormatting sqref="P609:P611">
    <cfRule type="cellIs" dxfId="2504" priority="149" operator="lessThan">
      <formula>0</formula>
    </cfRule>
  </conditionalFormatting>
  <conditionalFormatting sqref="C374:M378 N374:N376 B373:B377">
    <cfRule type="cellIs" dxfId="2503" priority="148" operator="lessThan">
      <formula>0</formula>
    </cfRule>
  </conditionalFormatting>
  <conditionalFormatting sqref="Q377">
    <cfRule type="cellIs" dxfId="2502" priority="140" operator="lessThan">
      <formula>0</formula>
    </cfRule>
  </conditionalFormatting>
  <conditionalFormatting sqref="P373:Q373 Q374:Q376">
    <cfRule type="cellIs" dxfId="2501" priority="147" operator="lessThan">
      <formula>0</formula>
    </cfRule>
  </conditionalFormatting>
  <conditionalFormatting sqref="P373">
    <cfRule type="cellIs" dxfId="2500" priority="146" operator="lessThan">
      <formula>0</formula>
    </cfRule>
  </conditionalFormatting>
  <conditionalFormatting sqref="J374">
    <cfRule type="cellIs" dxfId="2499" priority="144" operator="lessThan">
      <formula>0</formula>
    </cfRule>
  </conditionalFormatting>
  <conditionalFormatting sqref="K374:N375 J376:M377">
    <cfRule type="cellIs" dxfId="2498" priority="145" operator="lessThan">
      <formula>0</formula>
    </cfRule>
  </conditionalFormatting>
  <conditionalFormatting sqref="Q378">
    <cfRule type="cellIs" dxfId="2497" priority="142" operator="lessThan">
      <formula>0</formula>
    </cfRule>
  </conditionalFormatting>
  <conditionalFormatting sqref="B373">
    <cfRule type="cellIs" dxfId="2496" priority="143" operator="lessThan">
      <formula>0</formula>
    </cfRule>
  </conditionalFormatting>
  <conditionalFormatting sqref="J375">
    <cfRule type="cellIs" dxfId="2495" priority="141" operator="lessThan">
      <formula>0</formula>
    </cfRule>
  </conditionalFormatting>
  <conditionalFormatting sqref="Q377">
    <cfRule type="cellIs" dxfId="2494" priority="139" operator="lessThan">
      <formula>0</formula>
    </cfRule>
  </conditionalFormatting>
  <conditionalFormatting sqref="J378:M378">
    <cfRule type="cellIs" dxfId="2493" priority="138" operator="lessThan">
      <formula>0</formula>
    </cfRule>
  </conditionalFormatting>
  <conditionalFormatting sqref="C376:I377">
    <cfRule type="cellIs" dxfId="2492" priority="137" operator="lessThan">
      <formula>0</formula>
    </cfRule>
  </conditionalFormatting>
  <conditionalFormatting sqref="C374:I374">
    <cfRule type="cellIs" dxfId="2491" priority="136" operator="lessThan">
      <formula>0</formula>
    </cfRule>
  </conditionalFormatting>
  <conditionalFormatting sqref="C375:I375">
    <cfRule type="cellIs" dxfId="2490" priority="135" operator="lessThan">
      <formula>0</formula>
    </cfRule>
  </conditionalFormatting>
  <conditionalFormatting sqref="C378:I378">
    <cfRule type="cellIs" dxfId="2489" priority="134" operator="lessThan">
      <formula>0</formula>
    </cfRule>
  </conditionalFormatting>
  <conditionalFormatting sqref="N376">
    <cfRule type="cellIs" dxfId="2488" priority="133" operator="lessThan">
      <formula>0</formula>
    </cfRule>
  </conditionalFormatting>
  <conditionalFormatting sqref="B374:B378">
    <cfRule type="cellIs" dxfId="2487" priority="132" operator="lessThan">
      <formula>0</formula>
    </cfRule>
  </conditionalFormatting>
  <conditionalFormatting sqref="B375">
    <cfRule type="cellIs" dxfId="2486" priority="129" operator="lessThan">
      <formula>0</formula>
    </cfRule>
  </conditionalFormatting>
  <conditionalFormatting sqref="B376:B377">
    <cfRule type="cellIs" dxfId="2485" priority="131" operator="lessThan">
      <formula>0</formula>
    </cfRule>
  </conditionalFormatting>
  <conditionalFormatting sqref="B374">
    <cfRule type="cellIs" dxfId="2484" priority="130" operator="lessThan">
      <formula>0</formula>
    </cfRule>
  </conditionalFormatting>
  <conditionalFormatting sqref="B378">
    <cfRule type="cellIs" dxfId="2483" priority="128" operator="lessThan">
      <formula>0</formula>
    </cfRule>
  </conditionalFormatting>
  <conditionalFormatting sqref="N377">
    <cfRule type="cellIs" dxfId="2482" priority="127" operator="lessThan">
      <formula>0</formula>
    </cfRule>
  </conditionalFormatting>
  <conditionalFormatting sqref="N378">
    <cfRule type="cellIs" dxfId="2481" priority="126" operator="lessThan">
      <formula>0</formula>
    </cfRule>
  </conditionalFormatting>
  <conditionalFormatting sqref="N378">
    <cfRule type="cellIs" dxfId="2480" priority="125" operator="lessThan">
      <formula>0</formula>
    </cfRule>
  </conditionalFormatting>
  <conditionalFormatting sqref="P374">
    <cfRule type="cellIs" dxfId="2479" priority="124" operator="lessThan">
      <formula>0</formula>
    </cfRule>
  </conditionalFormatting>
  <conditionalFormatting sqref="P375:P376">
    <cfRule type="cellIs" dxfId="2478" priority="123" operator="lessThan">
      <formula>0</formula>
    </cfRule>
  </conditionalFormatting>
  <conditionalFormatting sqref="P377:P378">
    <cfRule type="cellIs" dxfId="2477" priority="122" operator="lessThan">
      <formula>0</formula>
    </cfRule>
  </conditionalFormatting>
  <conditionalFormatting sqref="O374:O376">
    <cfRule type="cellIs" dxfId="2476" priority="121" operator="lessThan">
      <formula>0</formula>
    </cfRule>
  </conditionalFormatting>
  <conditionalFormatting sqref="O374:O375">
    <cfRule type="cellIs" dxfId="2475" priority="120" operator="lessThan">
      <formula>0</formula>
    </cfRule>
  </conditionalFormatting>
  <conditionalFormatting sqref="O376">
    <cfRule type="cellIs" dxfId="2474" priority="119" operator="lessThan">
      <formula>0</formula>
    </cfRule>
  </conditionalFormatting>
  <conditionalFormatting sqref="O378">
    <cfRule type="cellIs" dxfId="2473" priority="116" operator="lessThan">
      <formula>0</formula>
    </cfRule>
  </conditionalFormatting>
  <conditionalFormatting sqref="O377">
    <cfRule type="cellIs" dxfId="2472" priority="118" operator="lessThan">
      <formula>0</formula>
    </cfRule>
  </conditionalFormatting>
  <conditionalFormatting sqref="O378">
    <cfRule type="cellIs" dxfId="2471" priority="117" operator="lessThan">
      <formula>0</formula>
    </cfRule>
  </conditionalFormatting>
  <conditionalFormatting sqref="B478:O481 B450:O453">
    <cfRule type="cellIs" dxfId="2470" priority="115" operator="lessThan">
      <formula>0</formula>
    </cfRule>
  </conditionalFormatting>
  <conditionalFormatting sqref="B478:O481 B450:O453">
    <cfRule type="expression" dxfId="2469" priority="113">
      <formula>B450/A450&gt;1</formula>
    </cfRule>
    <cfRule type="expression" dxfId="2468" priority="114">
      <formula>B450/A450&lt;1</formula>
    </cfRule>
  </conditionalFormatting>
  <conditionalFormatting sqref="B482:O482 B454:O454">
    <cfRule type="cellIs" dxfId="2467" priority="112" operator="lessThan">
      <formula>0</formula>
    </cfRule>
  </conditionalFormatting>
  <conditionalFormatting sqref="B482:O482 B454:O454">
    <cfRule type="expression" dxfId="2466" priority="110">
      <formula>B454/A454&gt;1</formula>
    </cfRule>
    <cfRule type="expression" dxfId="2465" priority="111">
      <formula>B454/A454&lt;1</formula>
    </cfRule>
  </conditionalFormatting>
  <conditionalFormatting sqref="B448:O448">
    <cfRule type="cellIs" dxfId="2464" priority="109" operator="lessThan">
      <formula>0</formula>
    </cfRule>
  </conditionalFormatting>
  <conditionalFormatting sqref="Q455:Q456">
    <cfRule type="cellIs" dxfId="2463" priority="106" operator="lessThan">
      <formula>0</formula>
    </cfRule>
  </conditionalFormatting>
  <conditionalFormatting sqref="B448:O448">
    <cfRule type="expression" dxfId="2462" priority="107">
      <formula>B448/A448&gt;1</formula>
    </cfRule>
    <cfRule type="expression" dxfId="2461" priority="108">
      <formula>B448/A448&lt;1</formula>
    </cfRule>
  </conditionalFormatting>
  <conditionalFormatting sqref="Q483">
    <cfRule type="cellIs" dxfId="2460" priority="92" operator="lessThan">
      <formula>0</formula>
    </cfRule>
  </conditionalFormatting>
  <conditionalFormatting sqref="B456:O456">
    <cfRule type="cellIs" dxfId="2459" priority="102" operator="lessThan">
      <formula>0</formula>
    </cfRule>
  </conditionalFormatting>
  <conditionalFormatting sqref="B456:O456">
    <cfRule type="expression" dxfId="2458" priority="100">
      <formula>B456/A456&gt;1</formula>
    </cfRule>
    <cfRule type="expression" dxfId="2457" priority="101">
      <formula>B456/A456&lt;1</formula>
    </cfRule>
  </conditionalFormatting>
  <conditionalFormatting sqref="P455:P456">
    <cfRule type="cellIs" dxfId="2456" priority="105" operator="lessThan">
      <formula>0</formula>
    </cfRule>
  </conditionalFormatting>
  <conditionalFormatting sqref="B455:N455">
    <cfRule type="cellIs" dxfId="2455" priority="104" operator="lessThan">
      <formula>0</formula>
    </cfRule>
  </conditionalFormatting>
  <conditionalFormatting sqref="O455">
    <cfRule type="cellIs" dxfId="2454" priority="103" operator="lessThan">
      <formula>0</formula>
    </cfRule>
  </conditionalFormatting>
  <conditionalFormatting sqref="B464:O464">
    <cfRule type="cellIs" dxfId="2453" priority="95" operator="lessThan">
      <formula>0</formula>
    </cfRule>
  </conditionalFormatting>
  <conditionalFormatting sqref="B464:O464">
    <cfRule type="expression" dxfId="2452" priority="93">
      <formula>B464/A464&gt;1</formula>
    </cfRule>
    <cfRule type="expression" dxfId="2451" priority="94">
      <formula>B464/A464&lt;1</formula>
    </cfRule>
  </conditionalFormatting>
  <conditionalFormatting sqref="P483">
    <cfRule type="cellIs" dxfId="2450" priority="91" operator="lessThan">
      <formula>0</formula>
    </cfRule>
  </conditionalFormatting>
  <conditionalFormatting sqref="Q463:Q464">
    <cfRule type="cellIs" dxfId="2449" priority="99" operator="lessThan">
      <formula>0</formula>
    </cfRule>
  </conditionalFormatting>
  <conditionalFormatting sqref="P463:P464">
    <cfRule type="cellIs" dxfId="2448" priority="98" operator="lessThan">
      <formula>0</formula>
    </cfRule>
  </conditionalFormatting>
  <conditionalFormatting sqref="B463:N463">
    <cfRule type="cellIs" dxfId="2447" priority="97" operator="lessThan">
      <formula>0</formula>
    </cfRule>
  </conditionalFormatting>
  <conditionalFormatting sqref="O463">
    <cfRule type="cellIs" dxfId="2446" priority="96" operator="lessThan">
      <formula>0</formula>
    </cfRule>
  </conditionalFormatting>
  <conditionalFormatting sqref="B483:N483">
    <cfRule type="cellIs" dxfId="2445" priority="90" operator="lessThan">
      <formula>0</formula>
    </cfRule>
  </conditionalFormatting>
  <conditionalFormatting sqref="O483">
    <cfRule type="cellIs" dxfId="2444" priority="89" operator="lessThan">
      <formula>0</formula>
    </cfRule>
  </conditionalFormatting>
  <conditionalFormatting sqref="P517:P520">
    <cfRule type="cellIs" dxfId="2443" priority="83" operator="lessThan">
      <formula>0</formula>
    </cfRule>
  </conditionalFormatting>
  <conditionalFormatting sqref="P516:Q516">
    <cfRule type="cellIs" dxfId="2442" priority="88" operator="lessThan">
      <formula>0</formula>
    </cfRule>
  </conditionalFormatting>
  <conditionalFormatting sqref="Q517:Q520">
    <cfRule type="cellIs" dxfId="2441" priority="87" operator="lessThan">
      <formula>0</formula>
    </cfRule>
  </conditionalFormatting>
  <conditionalFormatting sqref="Q521">
    <cfRule type="cellIs" dxfId="2440" priority="86" operator="lessThan">
      <formula>0</formula>
    </cfRule>
  </conditionalFormatting>
  <conditionalFormatting sqref="Q521">
    <cfRule type="cellIs" dxfId="2439" priority="85" operator="lessThan">
      <formula>0</formula>
    </cfRule>
  </conditionalFormatting>
  <conditionalFormatting sqref="B516">
    <cfRule type="cellIs" dxfId="2438" priority="84" operator="lessThan">
      <formula>0</formula>
    </cfRule>
  </conditionalFormatting>
  <conditionalFormatting sqref="Q522">
    <cfRule type="cellIs" dxfId="2437" priority="82" operator="lessThan">
      <formula>0</formula>
    </cfRule>
  </conditionalFormatting>
  <conditionalFormatting sqref="Q523">
    <cfRule type="cellIs" dxfId="2436" priority="80" operator="lessThan">
      <formula>0</formula>
    </cfRule>
  </conditionalFormatting>
  <conditionalFormatting sqref="P523">
    <cfRule type="cellIs" dxfId="2435" priority="79" operator="lessThan">
      <formula>0</formula>
    </cfRule>
  </conditionalFormatting>
  <conditionalFormatting sqref="P521:P522">
    <cfRule type="cellIs" dxfId="2434" priority="81" operator="lessThan">
      <formula>0</formula>
    </cfRule>
  </conditionalFormatting>
  <conditionalFormatting sqref="B523:N523">
    <cfRule type="cellIs" dxfId="2433" priority="78" operator="lessThan">
      <formula>0</formula>
    </cfRule>
  </conditionalFormatting>
  <conditionalFormatting sqref="B522:O522">
    <cfRule type="cellIs" dxfId="2432" priority="75" operator="lessThan">
      <formula>0</formula>
    </cfRule>
  </conditionalFormatting>
  <conditionalFormatting sqref="B522:O522">
    <cfRule type="expression" dxfId="2431" priority="76">
      <formula>B522/#REF!&gt;1</formula>
    </cfRule>
    <cfRule type="expression" dxfId="2430" priority="77">
      <formula>B522/#REF!&lt;1</formula>
    </cfRule>
  </conditionalFormatting>
  <conditionalFormatting sqref="O523">
    <cfRule type="cellIs" dxfId="2429" priority="74" operator="lessThan">
      <formula>0</formula>
    </cfRule>
  </conditionalFormatting>
  <conditionalFormatting sqref="P525:P528">
    <cfRule type="cellIs" dxfId="2428" priority="68" operator="lessThan">
      <formula>0</formula>
    </cfRule>
  </conditionalFormatting>
  <conditionalFormatting sqref="P524:Q524">
    <cfRule type="cellIs" dxfId="2427" priority="73" operator="lessThan">
      <formula>0</formula>
    </cfRule>
  </conditionalFormatting>
  <conditionalFormatting sqref="Q525:Q528">
    <cfRule type="cellIs" dxfId="2426" priority="72" operator="lessThan">
      <formula>0</formula>
    </cfRule>
  </conditionalFormatting>
  <conditionalFormatting sqref="Q529">
    <cfRule type="cellIs" dxfId="2425" priority="71" operator="lessThan">
      <formula>0</formula>
    </cfRule>
  </conditionalFormatting>
  <conditionalFormatting sqref="Q529">
    <cfRule type="cellIs" dxfId="2424" priority="70" operator="lessThan">
      <formula>0</formula>
    </cfRule>
  </conditionalFormatting>
  <conditionalFormatting sqref="B524">
    <cfRule type="cellIs" dxfId="2423" priority="69" operator="lessThan">
      <formula>0</formula>
    </cfRule>
  </conditionalFormatting>
  <conditionalFormatting sqref="Q530">
    <cfRule type="cellIs" dxfId="2422" priority="67" operator="lessThan">
      <formula>0</formula>
    </cfRule>
  </conditionalFormatting>
  <conditionalFormatting sqref="Q531">
    <cfRule type="cellIs" dxfId="2421" priority="65" operator="lessThan">
      <formula>0</formula>
    </cfRule>
  </conditionalFormatting>
  <conditionalFormatting sqref="P531">
    <cfRule type="cellIs" dxfId="2420" priority="64" operator="lessThan">
      <formula>0</formula>
    </cfRule>
  </conditionalFormatting>
  <conditionalFormatting sqref="P529:P530">
    <cfRule type="cellIs" dxfId="2419" priority="66" operator="lessThan">
      <formula>0</formula>
    </cfRule>
  </conditionalFormatting>
  <conditionalFormatting sqref="B531:N531">
    <cfRule type="cellIs" dxfId="2418" priority="63" operator="lessThan">
      <formula>0</formula>
    </cfRule>
  </conditionalFormatting>
  <conditionalFormatting sqref="B530:O530">
    <cfRule type="cellIs" dxfId="2417" priority="60" operator="lessThan">
      <formula>0</formula>
    </cfRule>
  </conditionalFormatting>
  <conditionalFormatting sqref="B530:O530">
    <cfRule type="expression" dxfId="2416" priority="61">
      <formula>B530/#REF!&gt;1</formula>
    </cfRule>
    <cfRule type="expression" dxfId="2415" priority="62">
      <formula>B530/#REF!&lt;1</formula>
    </cfRule>
  </conditionalFormatting>
  <conditionalFormatting sqref="O531">
    <cfRule type="cellIs" dxfId="2414" priority="59" operator="lessThan">
      <formula>0</formula>
    </cfRule>
  </conditionalFormatting>
  <conditionalFormatting sqref="P471:Q471 B471">
    <cfRule type="cellIs" dxfId="2413" priority="58" operator="lessThan">
      <formula>0</formula>
    </cfRule>
  </conditionalFormatting>
  <conditionalFormatting sqref="Q472:Q476">
    <cfRule type="cellIs" dxfId="2412" priority="57" operator="lessThan">
      <formula>0</formula>
    </cfRule>
  </conditionalFormatting>
  <conditionalFormatting sqref="P472:P475">
    <cfRule type="cellIs" dxfId="2411" priority="56" operator="lessThan">
      <formula>0</formula>
    </cfRule>
  </conditionalFormatting>
  <conditionalFormatting sqref="P476">
    <cfRule type="cellIs" dxfId="2410" priority="55" operator="lessThan">
      <formula>0</formula>
    </cfRule>
  </conditionalFormatting>
  <conditionalFormatting sqref="B361:O361 B366:O366">
    <cfRule type="cellIs" dxfId="2409" priority="54" operator="lessThan">
      <formula>0</formula>
    </cfRule>
  </conditionalFormatting>
  <conditionalFormatting sqref="C366:M366 B361">
    <cfRule type="cellIs" dxfId="2408" priority="53" operator="lessThan">
      <formula>0</formula>
    </cfRule>
  </conditionalFormatting>
  <conditionalFormatting sqref="O366">
    <cfRule type="cellIs" dxfId="2407" priority="30" operator="lessThan">
      <formula>0</formula>
    </cfRule>
  </conditionalFormatting>
  <conditionalFormatting sqref="O366">
    <cfRule type="cellIs" dxfId="2406" priority="31" operator="lessThan">
      <formula>0</formula>
    </cfRule>
  </conditionalFormatting>
  <conditionalFormatting sqref="B361">
    <cfRule type="cellIs" dxfId="2405" priority="49" operator="lessThan">
      <formula>0</formula>
    </cfRule>
  </conditionalFormatting>
  <conditionalFormatting sqref="B356:O359">
    <cfRule type="cellIs" dxfId="2404" priority="29" operator="lessThan">
      <formula>0</formula>
    </cfRule>
  </conditionalFormatting>
  <conditionalFormatting sqref="B362:O364">
    <cfRule type="cellIs" dxfId="2403" priority="27" operator="lessThan">
      <formula>0</formula>
    </cfRule>
  </conditionalFormatting>
  <conditionalFormatting sqref="B364:O364">
    <cfRule type="cellIs" dxfId="2402" priority="25" operator="lessThan">
      <formula>0</formula>
    </cfRule>
  </conditionalFormatting>
  <conditionalFormatting sqref="H366">
    <cfRule type="cellIs" dxfId="2401" priority="45" operator="lessThan">
      <formula>0</formula>
    </cfRule>
  </conditionalFormatting>
  <conditionalFormatting sqref="C366:M366">
    <cfRule type="cellIs" dxfId="2400" priority="47" operator="lessThan">
      <formula>0</formula>
    </cfRule>
  </conditionalFormatting>
  <conditionalFormatting sqref="B362:O365">
    <cfRule type="cellIs" dxfId="2399" priority="23" operator="lessThan">
      <formula>0</formula>
    </cfRule>
  </conditionalFormatting>
  <conditionalFormatting sqref="B366">
    <cfRule type="cellIs" dxfId="2398" priority="43" operator="lessThan">
      <formula>0</formula>
    </cfRule>
  </conditionalFormatting>
  <conditionalFormatting sqref="B366">
    <cfRule type="cellIs" dxfId="2397" priority="39" operator="lessThan">
      <formula>0</formula>
    </cfRule>
  </conditionalFormatting>
  <conditionalFormatting sqref="N366">
    <cfRule type="cellIs" dxfId="2396" priority="37" operator="lessThan">
      <formula>0</formula>
    </cfRule>
  </conditionalFormatting>
  <conditionalFormatting sqref="N366">
    <cfRule type="cellIs" dxfId="2395" priority="36" operator="lessThan">
      <formula>0</formula>
    </cfRule>
  </conditionalFormatting>
  <conditionalFormatting sqref="B362:O365">
    <cfRule type="cellIs" dxfId="2394" priority="28" operator="lessThan">
      <formula>0</formula>
    </cfRule>
  </conditionalFormatting>
  <conditionalFormatting sqref="B363:O363">
    <cfRule type="cellIs" dxfId="2393" priority="26" operator="lessThan">
      <formula>0</formula>
    </cfRule>
  </conditionalFormatting>
  <conditionalFormatting sqref="B365:O365">
    <cfRule type="cellIs" dxfId="2392" priority="24" operator="lessThan">
      <formula>0</formula>
    </cfRule>
  </conditionalFormatting>
  <conditionalFormatting sqref="O614">
    <cfRule type="cellIs" dxfId="2391"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6DDC-FFA1-4775-8A53-5C2E2BAC83C8}">
  <sheetPr>
    <tabColor rgb="FF00B050"/>
    <outlinePr summaryBelow="0" summaryRight="0"/>
  </sheetPr>
  <dimension ref="A1:DO723"/>
  <sheetViews>
    <sheetView topLeftCell="D546" zoomScale="70" zoomScaleNormal="70" workbookViewId="0">
      <selection activeCell="Q655" sqref="Q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1944</v>
      </c>
      <c r="C2" t="s">
        <v>1945</v>
      </c>
      <c r="D2" t="s">
        <v>780</v>
      </c>
      <c r="E2" t="s">
        <v>781</v>
      </c>
      <c r="F2" t="s">
        <v>782</v>
      </c>
      <c r="G2" t="s">
        <v>702</v>
      </c>
      <c r="H2" t="s">
        <v>369</v>
      </c>
      <c r="I2" t="s">
        <v>370</v>
      </c>
      <c r="J2" t="s">
        <v>371</v>
      </c>
      <c r="K2" t="s">
        <v>372</v>
      </c>
      <c r="L2" t="s">
        <v>373</v>
      </c>
      <c r="M2" t="s">
        <v>374</v>
      </c>
      <c r="N2" t="s">
        <v>375</v>
      </c>
      <c r="O2" t="s">
        <v>376</v>
      </c>
      <c r="P2" t="s">
        <v>376</v>
      </c>
      <c r="Q2" t="s">
        <v>377</v>
      </c>
      <c r="R2" t="s">
        <v>378</v>
      </c>
      <c r="S2" t="s">
        <v>379</v>
      </c>
      <c r="T2" t="s">
        <v>380</v>
      </c>
      <c r="U2" t="s">
        <v>381</v>
      </c>
      <c r="V2" t="s">
        <v>382</v>
      </c>
      <c r="W2" t="s">
        <v>383</v>
      </c>
      <c r="X2" t="s">
        <v>384</v>
      </c>
      <c r="Y2" t="s">
        <v>385</v>
      </c>
      <c r="Z2" t="s">
        <v>386</v>
      </c>
      <c r="AA2" t="s">
        <v>387</v>
      </c>
      <c r="AB2" t="s">
        <v>388</v>
      </c>
      <c r="AC2" t="s">
        <v>389</v>
      </c>
      <c r="AD2" t="s">
        <v>390</v>
      </c>
      <c r="AE2" t="s">
        <v>391</v>
      </c>
      <c r="AF2" t="s">
        <v>392</v>
      </c>
      <c r="AG2" t="s">
        <v>393</v>
      </c>
      <c r="AH2" t="s">
        <v>394</v>
      </c>
      <c r="AI2" t="s">
        <v>395</v>
      </c>
      <c r="AJ2" t="s">
        <v>396</v>
      </c>
      <c r="AK2" t="s">
        <v>397</v>
      </c>
      <c r="AL2" t="s">
        <v>398</v>
      </c>
      <c r="AM2" t="s">
        <v>399</v>
      </c>
      <c r="AN2" t="s">
        <v>400</v>
      </c>
      <c r="AO2" t="s">
        <v>401</v>
      </c>
      <c r="AP2" t="s">
        <v>402</v>
      </c>
      <c r="AQ2" t="s">
        <v>403</v>
      </c>
      <c r="AR2" t="s">
        <v>404</v>
      </c>
      <c r="AS2" t="s">
        <v>405</v>
      </c>
      <c r="AT2" t="s">
        <v>406</v>
      </c>
      <c r="AU2" t="s">
        <v>407</v>
      </c>
      <c r="AV2" t="s">
        <v>408</v>
      </c>
      <c r="AW2" t="s">
        <v>409</v>
      </c>
      <c r="AX2" t="s">
        <v>410</v>
      </c>
      <c r="AY2" t="s">
        <v>411</v>
      </c>
      <c r="AZ2" t="s">
        <v>412</v>
      </c>
      <c r="BA2" t="s">
        <v>413</v>
      </c>
      <c r="BB2" t="s">
        <v>414</v>
      </c>
      <c r="BC2" t="s">
        <v>415</v>
      </c>
      <c r="BD2" t="s">
        <v>416</v>
      </c>
      <c r="BE2" t="s">
        <v>417</v>
      </c>
      <c r="BF2" t="s">
        <v>418</v>
      </c>
      <c r="BG2" t="s">
        <v>419</v>
      </c>
      <c r="BH2" t="s">
        <v>420</v>
      </c>
      <c r="BI2" t="s">
        <v>421</v>
      </c>
      <c r="BJ2"/>
      <c r="BK2"/>
      <c r="BL2"/>
      <c r="BM2"/>
      <c r="BN2"/>
      <c r="BO2"/>
      <c r="BP2"/>
      <c r="BQ2"/>
      <c r="BR2"/>
      <c r="BS2"/>
      <c r="BT2"/>
      <c r="BU2"/>
    </row>
    <row r="3" spans="1:73">
      <c r="A3" t="s">
        <v>422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423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292</v>
      </c>
      <c r="B5">
        <v>45351446</v>
      </c>
      <c r="C5">
        <v>56952883</v>
      </c>
      <c r="D5">
        <v>81662414</v>
      </c>
      <c r="E5">
        <v>92347866.829999998</v>
      </c>
      <c r="F5">
        <v>26366529</v>
      </c>
      <c r="G5">
        <v>31035701</v>
      </c>
      <c r="H5">
        <v>36538694</v>
      </c>
      <c r="I5">
        <v>40589081.049999997</v>
      </c>
      <c r="J5">
        <v>48614207</v>
      </c>
      <c r="K5">
        <v>29523083</v>
      </c>
      <c r="L5">
        <v>29317093</v>
      </c>
      <c r="M5">
        <v>29860512.539999999</v>
      </c>
      <c r="N5">
        <v>25606889</v>
      </c>
      <c r="O5">
        <v>31370218</v>
      </c>
      <c r="P5">
        <v>31370218</v>
      </c>
      <c r="Q5">
        <v>35814961</v>
      </c>
      <c r="R5">
        <v>34023108.68</v>
      </c>
      <c r="S5">
        <v>36986408</v>
      </c>
      <c r="T5">
        <v>30800253</v>
      </c>
      <c r="U5">
        <v>39081732</v>
      </c>
      <c r="V5">
        <v>28878805.809999999</v>
      </c>
      <c r="W5">
        <v>28709117</v>
      </c>
      <c r="X5">
        <v>18591654</v>
      </c>
      <c r="Y5">
        <v>23299098</v>
      </c>
      <c r="Z5">
        <v>33443165.710000001</v>
      </c>
      <c r="AA5">
        <v>30193256</v>
      </c>
      <c r="AB5">
        <v>17066363</v>
      </c>
      <c r="AC5">
        <v>21511026</v>
      </c>
      <c r="AD5">
        <v>21518251.579999998</v>
      </c>
      <c r="AE5">
        <v>14480170</v>
      </c>
      <c r="AF5">
        <v>15566091</v>
      </c>
      <c r="AG5">
        <v>19069567</v>
      </c>
      <c r="AH5">
        <v>32204375.27</v>
      </c>
      <c r="AI5">
        <v>14460218</v>
      </c>
      <c r="AJ5">
        <v>14859677</v>
      </c>
      <c r="AK5">
        <v>20673111</v>
      </c>
      <c r="AL5">
        <v>24632252.850000001</v>
      </c>
      <c r="AM5">
        <v>18314200</v>
      </c>
      <c r="AN5">
        <v>32065814</v>
      </c>
      <c r="AO5">
        <v>22569847</v>
      </c>
      <c r="AP5">
        <v>23084975.809999999</v>
      </c>
      <c r="AQ5">
        <v>20871756</v>
      </c>
      <c r="AR5">
        <v>18561818</v>
      </c>
      <c r="AS5">
        <v>19006324</v>
      </c>
      <c r="AT5">
        <v>14201712.210000001</v>
      </c>
      <c r="AU5">
        <v>14857086</v>
      </c>
      <c r="AV5">
        <v>14821080</v>
      </c>
      <c r="AW5">
        <v>18380920</v>
      </c>
      <c r="AX5">
        <v>15715769.1</v>
      </c>
      <c r="AY5">
        <v>18182206</v>
      </c>
      <c r="AZ5">
        <v>13933448</v>
      </c>
      <c r="BA5">
        <v>15103301</v>
      </c>
      <c r="BB5">
        <v>12682282.76</v>
      </c>
      <c r="BC5">
        <v>10093070</v>
      </c>
      <c r="BD5">
        <v>10424116</v>
      </c>
      <c r="BE5">
        <v>12166902</v>
      </c>
      <c r="BF5">
        <v>11896726</v>
      </c>
      <c r="BG5">
        <v>9699487</v>
      </c>
      <c r="BH5">
        <v>10305744</v>
      </c>
      <c r="BI5">
        <v>11232920</v>
      </c>
      <c r="BJ5"/>
      <c r="BK5"/>
      <c r="BL5"/>
      <c r="BM5"/>
      <c r="BN5"/>
      <c r="BO5"/>
      <c r="BP5"/>
      <c r="BQ5"/>
      <c r="BR5"/>
      <c r="BS5"/>
      <c r="BT5"/>
      <c r="BU5"/>
    </row>
    <row r="6" spans="1:73">
      <c r="A6" t="s">
        <v>293</v>
      </c>
      <c r="B6">
        <v>4302968</v>
      </c>
      <c r="C6">
        <v>4541072</v>
      </c>
      <c r="D6">
        <v>6786607</v>
      </c>
      <c r="E6">
        <v>4785739.47</v>
      </c>
      <c r="F6">
        <v>2000</v>
      </c>
      <c r="G6">
        <v>2000</v>
      </c>
      <c r="H6">
        <v>2000</v>
      </c>
      <c r="I6">
        <v>36568.949999999997</v>
      </c>
      <c r="J6">
        <v>198758</v>
      </c>
      <c r="K6">
        <v>222016</v>
      </c>
      <c r="L6">
        <v>183605</v>
      </c>
      <c r="M6">
        <v>658571.92000000004</v>
      </c>
      <c r="N6">
        <v>615867</v>
      </c>
      <c r="O6">
        <v>708947</v>
      </c>
      <c r="P6">
        <v>708947</v>
      </c>
      <c r="Q6">
        <v>1586727</v>
      </c>
      <c r="R6">
        <v>1467226.8</v>
      </c>
      <c r="S6">
        <v>1461815</v>
      </c>
      <c r="T6">
        <v>1411564</v>
      </c>
      <c r="U6">
        <v>1704811</v>
      </c>
      <c r="V6">
        <v>1384828.45</v>
      </c>
      <c r="W6">
        <v>1372000</v>
      </c>
      <c r="X6">
        <v>1387360</v>
      </c>
      <c r="Y6">
        <v>1406044</v>
      </c>
      <c r="Z6">
        <v>1375805.32</v>
      </c>
      <c r="AA6">
        <v>1383140</v>
      </c>
      <c r="AB6">
        <v>1386185</v>
      </c>
      <c r="AC6">
        <v>1393350</v>
      </c>
      <c r="AD6">
        <v>1402447.57</v>
      </c>
      <c r="AE6">
        <v>1338221</v>
      </c>
      <c r="AF6">
        <v>1332000</v>
      </c>
      <c r="AG6">
        <v>1222000</v>
      </c>
      <c r="AH6">
        <v>1232027.25</v>
      </c>
      <c r="AI6">
        <v>1202000</v>
      </c>
      <c r="AJ6">
        <v>1152000</v>
      </c>
      <c r="AK6">
        <v>1050000</v>
      </c>
      <c r="AL6">
        <v>1050000</v>
      </c>
      <c r="AM6">
        <v>975607</v>
      </c>
      <c r="AN6">
        <v>3648489</v>
      </c>
      <c r="AO6">
        <v>12417635</v>
      </c>
      <c r="AP6">
        <v>11970669.34</v>
      </c>
      <c r="AQ6">
        <v>9968062</v>
      </c>
      <c r="AR6">
        <v>7674552</v>
      </c>
      <c r="AS6">
        <v>9415364</v>
      </c>
      <c r="AT6">
        <v>9893328.6799999997</v>
      </c>
      <c r="AU6">
        <v>6700682</v>
      </c>
      <c r="AV6">
        <v>3793083</v>
      </c>
      <c r="AW6">
        <v>4202344</v>
      </c>
      <c r="AX6">
        <v>4435563.0599999996</v>
      </c>
      <c r="AY6">
        <v>399144</v>
      </c>
      <c r="AZ6">
        <v>200727</v>
      </c>
      <c r="BA6">
        <v>946010</v>
      </c>
      <c r="BB6">
        <v>1196010.08</v>
      </c>
      <c r="BC6">
        <v>869603</v>
      </c>
      <c r="BD6">
        <v>389584</v>
      </c>
      <c r="BE6">
        <v>529585</v>
      </c>
      <c r="BF6">
        <v>750318</v>
      </c>
      <c r="BG6">
        <v>2517557</v>
      </c>
      <c r="BH6">
        <v>1169325</v>
      </c>
      <c r="BI6">
        <v>778056</v>
      </c>
      <c r="BJ6"/>
      <c r="BK6"/>
      <c r="BL6"/>
      <c r="BM6"/>
      <c r="BN6"/>
      <c r="BO6"/>
      <c r="BP6"/>
      <c r="BQ6"/>
      <c r="BR6"/>
      <c r="BS6"/>
      <c r="BT6"/>
      <c r="BU6"/>
    </row>
    <row r="7" spans="1:73">
      <c r="A7" t="s">
        <v>294</v>
      </c>
      <c r="B7">
        <v>17118477</v>
      </c>
      <c r="C7">
        <v>15329799</v>
      </c>
      <c r="D7">
        <v>15339429</v>
      </c>
      <c r="E7">
        <v>17085317.280000001</v>
      </c>
      <c r="F7">
        <v>10542529</v>
      </c>
      <c r="G7">
        <v>8984110</v>
      </c>
      <c r="H7">
        <v>8210753</v>
      </c>
      <c r="I7">
        <v>8827964.9900000002</v>
      </c>
      <c r="J7">
        <v>8263232</v>
      </c>
      <c r="K7">
        <v>7464014</v>
      </c>
      <c r="L7">
        <v>8471792</v>
      </c>
      <c r="M7">
        <v>9447045.1600000001</v>
      </c>
      <c r="N7">
        <v>8284965</v>
      </c>
      <c r="O7">
        <v>7755751</v>
      </c>
      <c r="P7">
        <v>7755751</v>
      </c>
      <c r="Q7">
        <v>8114780</v>
      </c>
      <c r="R7">
        <v>9446122.1300000008</v>
      </c>
      <c r="S7">
        <v>7758662</v>
      </c>
      <c r="T7">
        <v>7497023</v>
      </c>
      <c r="U7">
        <v>7542021</v>
      </c>
      <c r="V7">
        <v>8312731.7300000004</v>
      </c>
      <c r="W7">
        <v>7820180</v>
      </c>
      <c r="X7">
        <v>7169932</v>
      </c>
      <c r="Y7">
        <v>7575000</v>
      </c>
      <c r="Z7">
        <v>3321628.35</v>
      </c>
      <c r="AA7">
        <v>3025394</v>
      </c>
      <c r="AB7">
        <v>3383902</v>
      </c>
      <c r="AC7">
        <v>2676778</v>
      </c>
      <c r="AD7">
        <v>2888246.72</v>
      </c>
      <c r="AE7">
        <v>2838246</v>
      </c>
      <c r="AF7">
        <v>2666262</v>
      </c>
      <c r="AG7">
        <v>2559166</v>
      </c>
      <c r="AH7">
        <v>2717800.18</v>
      </c>
      <c r="AI7">
        <v>2209466</v>
      </c>
      <c r="AJ7">
        <v>2078493</v>
      </c>
      <c r="AK7">
        <v>2117510</v>
      </c>
      <c r="AL7">
        <v>2424666.33</v>
      </c>
      <c r="AM7">
        <v>2024838</v>
      </c>
      <c r="AN7">
        <v>2322687</v>
      </c>
      <c r="AO7">
        <v>1441877</v>
      </c>
      <c r="AP7">
        <v>1888768.37</v>
      </c>
      <c r="AQ7">
        <v>1647675</v>
      </c>
      <c r="AR7">
        <v>1583062</v>
      </c>
      <c r="AS7">
        <v>1302297</v>
      </c>
      <c r="AT7">
        <v>976539.17</v>
      </c>
      <c r="AU7">
        <v>1209742</v>
      </c>
      <c r="AV7">
        <v>1274003</v>
      </c>
      <c r="AW7">
        <v>1293842</v>
      </c>
      <c r="AX7">
        <v>1225565.1100000001</v>
      </c>
      <c r="AY7">
        <v>1039535</v>
      </c>
      <c r="AZ7">
        <v>928062</v>
      </c>
      <c r="BA7">
        <v>1066225</v>
      </c>
      <c r="BB7">
        <v>924688.77</v>
      </c>
      <c r="BC7">
        <v>1013191</v>
      </c>
      <c r="BD7">
        <v>935400</v>
      </c>
      <c r="BE7">
        <v>378734</v>
      </c>
      <c r="BF7">
        <v>544612</v>
      </c>
      <c r="BG7">
        <v>767543</v>
      </c>
      <c r="BH7">
        <v>715806</v>
      </c>
      <c r="BI7">
        <v>613111</v>
      </c>
      <c r="BJ7"/>
      <c r="BK7"/>
      <c r="BL7"/>
      <c r="BM7"/>
      <c r="BN7"/>
      <c r="BO7"/>
      <c r="BP7"/>
      <c r="BQ7"/>
      <c r="BR7"/>
      <c r="BS7"/>
      <c r="BT7"/>
      <c r="BU7"/>
    </row>
    <row r="8" spans="1:73">
      <c r="A8" t="s">
        <v>424</v>
      </c>
      <c r="B8">
        <v>3189374</v>
      </c>
      <c r="C8">
        <v>2614050</v>
      </c>
      <c r="D8">
        <v>2546021</v>
      </c>
      <c r="E8">
        <v>3340619.44</v>
      </c>
      <c r="F8">
        <v>2099841</v>
      </c>
      <c r="G8">
        <v>1606997</v>
      </c>
      <c r="H8">
        <v>1685235</v>
      </c>
      <c r="I8">
        <v>8827964.9900000002</v>
      </c>
      <c r="J8">
        <v>0</v>
      </c>
      <c r="K8">
        <v>0</v>
      </c>
      <c r="L8">
        <v>8471792</v>
      </c>
      <c r="M8">
        <v>0</v>
      </c>
      <c r="N8">
        <v>0</v>
      </c>
      <c r="O8">
        <v>0</v>
      </c>
      <c r="P8">
        <v>0</v>
      </c>
      <c r="Q8">
        <v>0</v>
      </c>
      <c r="R8">
        <v>0</v>
      </c>
      <c r="S8">
        <v>0</v>
      </c>
      <c r="T8">
        <v>0</v>
      </c>
      <c r="U8">
        <v>0</v>
      </c>
      <c r="V8">
        <v>0</v>
      </c>
      <c r="W8">
        <v>0</v>
      </c>
      <c r="X8">
        <v>0</v>
      </c>
      <c r="Y8">
        <v>6229356</v>
      </c>
      <c r="Z8">
        <v>0</v>
      </c>
      <c r="AA8">
        <v>0</v>
      </c>
      <c r="AB8">
        <v>2597421</v>
      </c>
      <c r="AC8">
        <v>1846451</v>
      </c>
      <c r="AD8">
        <v>0</v>
      </c>
      <c r="AE8">
        <v>0</v>
      </c>
      <c r="AF8">
        <v>0</v>
      </c>
      <c r="AG8">
        <v>0</v>
      </c>
      <c r="AH8">
        <v>0</v>
      </c>
      <c r="AI8">
        <v>0</v>
      </c>
      <c r="AJ8">
        <v>0</v>
      </c>
      <c r="AK8">
        <v>0</v>
      </c>
      <c r="AL8">
        <v>1576451.05</v>
      </c>
      <c r="AM8">
        <v>0</v>
      </c>
      <c r="AN8">
        <v>0</v>
      </c>
      <c r="AO8">
        <v>0</v>
      </c>
      <c r="AP8">
        <v>0</v>
      </c>
      <c r="AQ8">
        <v>0</v>
      </c>
      <c r="AR8">
        <v>0</v>
      </c>
      <c r="AS8">
        <v>0</v>
      </c>
      <c r="AT8">
        <v>0</v>
      </c>
      <c r="AU8">
        <v>0</v>
      </c>
      <c r="AV8">
        <v>0</v>
      </c>
      <c r="AW8">
        <v>0</v>
      </c>
      <c r="AX8">
        <v>0</v>
      </c>
      <c r="AY8">
        <v>0</v>
      </c>
      <c r="AZ8">
        <v>0</v>
      </c>
      <c r="BA8">
        <v>0</v>
      </c>
      <c r="BB8">
        <v>0</v>
      </c>
      <c r="BC8">
        <v>0</v>
      </c>
      <c r="BD8">
        <v>0</v>
      </c>
      <c r="BE8">
        <v>378734</v>
      </c>
      <c r="BF8">
        <v>544612</v>
      </c>
      <c r="BG8">
        <v>767543</v>
      </c>
      <c r="BH8">
        <v>715806</v>
      </c>
      <c r="BI8">
        <v>613111</v>
      </c>
      <c r="BJ8"/>
      <c r="BK8"/>
      <c r="BL8"/>
      <c r="BM8"/>
      <c r="BN8"/>
      <c r="BO8"/>
      <c r="BP8"/>
      <c r="BQ8"/>
      <c r="BR8"/>
      <c r="BS8"/>
      <c r="BT8"/>
      <c r="BU8"/>
    </row>
    <row r="9" spans="1:73">
      <c r="A9" t="s">
        <v>425</v>
      </c>
      <c r="B9">
        <v>13929103</v>
      </c>
      <c r="C9">
        <v>12715749</v>
      </c>
      <c r="D9">
        <v>12793408</v>
      </c>
      <c r="E9">
        <v>13744697.84</v>
      </c>
      <c r="F9">
        <v>8442688</v>
      </c>
      <c r="G9">
        <v>7377113</v>
      </c>
      <c r="H9">
        <v>6525518</v>
      </c>
      <c r="I9">
        <v>0</v>
      </c>
      <c r="J9">
        <v>8263232</v>
      </c>
      <c r="K9">
        <v>7464014</v>
      </c>
      <c r="L9">
        <v>0</v>
      </c>
      <c r="M9">
        <v>9447045.1600000001</v>
      </c>
      <c r="N9">
        <v>8284965</v>
      </c>
      <c r="O9">
        <v>7755751</v>
      </c>
      <c r="P9">
        <v>7755751</v>
      </c>
      <c r="Q9">
        <v>8114780</v>
      </c>
      <c r="R9">
        <v>9446122.1300000008</v>
      </c>
      <c r="S9">
        <v>7758662</v>
      </c>
      <c r="T9">
        <v>7497023</v>
      </c>
      <c r="U9">
        <v>7542021</v>
      </c>
      <c r="V9">
        <v>8312731.7300000004</v>
      </c>
      <c r="W9">
        <v>7820180</v>
      </c>
      <c r="X9">
        <v>7169932</v>
      </c>
      <c r="Y9">
        <v>1345644</v>
      </c>
      <c r="Z9">
        <v>3321628.35</v>
      </c>
      <c r="AA9">
        <v>3025394</v>
      </c>
      <c r="AB9">
        <v>786481</v>
      </c>
      <c r="AC9">
        <v>830327</v>
      </c>
      <c r="AD9">
        <v>2888246.72</v>
      </c>
      <c r="AE9">
        <v>2838246</v>
      </c>
      <c r="AF9">
        <v>2666262</v>
      </c>
      <c r="AG9">
        <v>2559166</v>
      </c>
      <c r="AH9">
        <v>2717800.18</v>
      </c>
      <c r="AI9">
        <v>2209466</v>
      </c>
      <c r="AJ9">
        <v>2078493</v>
      </c>
      <c r="AK9">
        <v>2117510</v>
      </c>
      <c r="AL9">
        <v>848215.28</v>
      </c>
      <c r="AM9">
        <v>2024838</v>
      </c>
      <c r="AN9">
        <v>2322687</v>
      </c>
      <c r="AO9">
        <v>1441877</v>
      </c>
      <c r="AP9">
        <v>1888768.37</v>
      </c>
      <c r="AQ9">
        <v>1647675</v>
      </c>
      <c r="AR9">
        <v>1583062</v>
      </c>
      <c r="AS9">
        <v>1302297</v>
      </c>
      <c r="AT9">
        <v>976539.17</v>
      </c>
      <c r="AU9">
        <v>1209742</v>
      </c>
      <c r="AV9">
        <v>1274003</v>
      </c>
      <c r="AW9">
        <v>1293842</v>
      </c>
      <c r="AX9">
        <v>1225565.1100000001</v>
      </c>
      <c r="AY9">
        <v>1039535</v>
      </c>
      <c r="AZ9">
        <v>928062</v>
      </c>
      <c r="BA9">
        <v>1066225</v>
      </c>
      <c r="BB9">
        <v>924688.77</v>
      </c>
      <c r="BC9">
        <v>1013191</v>
      </c>
      <c r="BD9">
        <v>935400</v>
      </c>
      <c r="BE9">
        <v>0</v>
      </c>
      <c r="BF9">
        <v>0</v>
      </c>
      <c r="BG9">
        <v>0</v>
      </c>
      <c r="BH9">
        <v>0</v>
      </c>
      <c r="BI9">
        <v>0</v>
      </c>
      <c r="BJ9"/>
      <c r="BK9"/>
      <c r="BL9"/>
      <c r="BM9"/>
      <c r="BN9"/>
      <c r="BO9"/>
      <c r="BP9"/>
      <c r="BQ9"/>
      <c r="BR9"/>
      <c r="BS9"/>
      <c r="BT9"/>
      <c r="BU9"/>
    </row>
    <row r="10" spans="1:73">
      <c r="A10" t="s">
        <v>295</v>
      </c>
      <c r="B10">
        <v>52902986</v>
      </c>
      <c r="C10">
        <v>52058590</v>
      </c>
      <c r="D10">
        <v>51007338</v>
      </c>
      <c r="E10">
        <v>50534771.229999997</v>
      </c>
      <c r="F10">
        <v>31385062</v>
      </c>
      <c r="G10">
        <v>30355361</v>
      </c>
      <c r="H10">
        <v>30804499</v>
      </c>
      <c r="I10">
        <v>31748781.32</v>
      </c>
      <c r="J10">
        <v>29684404</v>
      </c>
      <c r="K10">
        <v>28859753</v>
      </c>
      <c r="L10">
        <v>31760769</v>
      </c>
      <c r="M10">
        <v>31537849.390000001</v>
      </c>
      <c r="N10">
        <v>28178451</v>
      </c>
      <c r="O10">
        <v>27956525</v>
      </c>
      <c r="P10">
        <v>27956525</v>
      </c>
      <c r="Q10">
        <v>29407105</v>
      </c>
      <c r="R10">
        <v>29570068.390000001</v>
      </c>
      <c r="S10">
        <v>26440566</v>
      </c>
      <c r="T10">
        <v>26014749</v>
      </c>
      <c r="U10">
        <v>27849746</v>
      </c>
      <c r="V10">
        <v>27376288.300000001</v>
      </c>
      <c r="W10">
        <v>24929014</v>
      </c>
      <c r="X10">
        <v>24296878</v>
      </c>
      <c r="Y10">
        <v>26807925</v>
      </c>
      <c r="Z10">
        <v>26704519.920000002</v>
      </c>
      <c r="AA10">
        <v>23087813</v>
      </c>
      <c r="AB10">
        <v>23560938</v>
      </c>
      <c r="AC10">
        <v>24671548</v>
      </c>
      <c r="AD10">
        <v>25072218.350000001</v>
      </c>
      <c r="AE10">
        <v>22072286</v>
      </c>
      <c r="AF10">
        <v>21415054</v>
      </c>
      <c r="AG10">
        <v>22111368</v>
      </c>
      <c r="AH10">
        <v>22167148.170000002</v>
      </c>
      <c r="AI10">
        <v>19350562</v>
      </c>
      <c r="AJ10">
        <v>19609044</v>
      </c>
      <c r="AK10">
        <v>19923819</v>
      </c>
      <c r="AL10">
        <v>19915860.239999998</v>
      </c>
      <c r="AM10">
        <v>17326923</v>
      </c>
      <c r="AN10">
        <v>16553733</v>
      </c>
      <c r="AO10">
        <v>9486318</v>
      </c>
      <c r="AP10">
        <v>9148331.0700000003</v>
      </c>
      <c r="AQ10">
        <v>8312716</v>
      </c>
      <c r="AR10">
        <v>8226437</v>
      </c>
      <c r="AS10">
        <v>8338278</v>
      </c>
      <c r="AT10">
        <v>8642208.5800000001</v>
      </c>
      <c r="AU10">
        <v>6519536</v>
      </c>
      <c r="AV10">
        <v>6447579</v>
      </c>
      <c r="AW10">
        <v>6820748</v>
      </c>
      <c r="AX10">
        <v>6517558.8700000001</v>
      </c>
      <c r="AY10">
        <v>5754042</v>
      </c>
      <c r="AZ10">
        <v>5468468</v>
      </c>
      <c r="BA10">
        <v>5725390</v>
      </c>
      <c r="BB10">
        <v>5900343.21</v>
      </c>
      <c r="BC10">
        <v>5275641</v>
      </c>
      <c r="BD10">
        <v>4926677</v>
      </c>
      <c r="BE10">
        <v>5199666</v>
      </c>
      <c r="BF10">
        <v>5443906</v>
      </c>
      <c r="BG10">
        <v>7815923</v>
      </c>
      <c r="BH10">
        <v>7232098</v>
      </c>
      <c r="BI10">
        <v>7072186</v>
      </c>
      <c r="BJ10"/>
      <c r="BK10"/>
      <c r="BL10"/>
      <c r="BM10"/>
      <c r="BN10"/>
      <c r="BO10"/>
      <c r="BP10"/>
      <c r="BQ10"/>
      <c r="BR10"/>
      <c r="BS10"/>
      <c r="BT10"/>
      <c r="BU10"/>
    </row>
    <row r="11" spans="1:73">
      <c r="A11" t="s">
        <v>426</v>
      </c>
      <c r="B11">
        <v>0</v>
      </c>
      <c r="C11">
        <v>0</v>
      </c>
      <c r="D11">
        <v>0</v>
      </c>
      <c r="E11">
        <v>0</v>
      </c>
      <c r="F11">
        <v>0</v>
      </c>
      <c r="G11">
        <v>0</v>
      </c>
      <c r="H11">
        <v>0</v>
      </c>
      <c r="I11">
        <v>0</v>
      </c>
      <c r="J11">
        <v>29684404</v>
      </c>
      <c r="K11">
        <v>28859753</v>
      </c>
      <c r="L11">
        <v>0</v>
      </c>
      <c r="M11">
        <v>31537849.390000001</v>
      </c>
      <c r="N11">
        <v>28178451</v>
      </c>
      <c r="O11">
        <v>27956525</v>
      </c>
      <c r="P11">
        <v>27956525</v>
      </c>
      <c r="Q11">
        <v>29407105</v>
      </c>
      <c r="R11">
        <v>29570068.390000001</v>
      </c>
      <c r="S11">
        <v>26440566</v>
      </c>
      <c r="T11">
        <v>26014749</v>
      </c>
      <c r="U11">
        <v>0</v>
      </c>
      <c r="V11">
        <v>0</v>
      </c>
      <c r="W11">
        <v>24929014</v>
      </c>
      <c r="X11">
        <v>24296878</v>
      </c>
      <c r="Y11">
        <v>0</v>
      </c>
      <c r="Z11">
        <v>26704519.920000002</v>
      </c>
      <c r="AA11">
        <v>23087813</v>
      </c>
      <c r="AB11">
        <v>0</v>
      </c>
      <c r="AC11">
        <v>0</v>
      </c>
      <c r="AD11">
        <v>25072218.350000001</v>
      </c>
      <c r="AE11">
        <v>22072286</v>
      </c>
      <c r="AF11">
        <v>21415054</v>
      </c>
      <c r="AG11">
        <v>22111368</v>
      </c>
      <c r="AH11">
        <v>22167148.170000002</v>
      </c>
      <c r="AI11">
        <v>19350562</v>
      </c>
      <c r="AJ11">
        <v>19609044</v>
      </c>
      <c r="AK11">
        <v>19923819</v>
      </c>
      <c r="AL11">
        <v>0</v>
      </c>
      <c r="AM11">
        <v>17326923</v>
      </c>
      <c r="AN11">
        <v>16553733</v>
      </c>
      <c r="AO11">
        <v>9486318</v>
      </c>
      <c r="AP11">
        <v>9148331.0700000003</v>
      </c>
      <c r="AQ11">
        <v>8312716</v>
      </c>
      <c r="AR11">
        <v>8226437</v>
      </c>
      <c r="AS11">
        <v>8338278</v>
      </c>
      <c r="AT11">
        <v>8642208.5800000001</v>
      </c>
      <c r="AU11">
        <v>6519536</v>
      </c>
      <c r="AV11">
        <v>6447579</v>
      </c>
      <c r="AW11">
        <v>6820748</v>
      </c>
      <c r="AX11">
        <v>6517558.8700000001</v>
      </c>
      <c r="AY11">
        <v>5754042</v>
      </c>
      <c r="AZ11">
        <v>5468468</v>
      </c>
      <c r="BA11">
        <v>5725390</v>
      </c>
      <c r="BB11">
        <v>5900343.21</v>
      </c>
      <c r="BC11">
        <v>5275641</v>
      </c>
      <c r="BD11">
        <v>4926677</v>
      </c>
      <c r="BE11">
        <v>0</v>
      </c>
      <c r="BF11">
        <v>0</v>
      </c>
      <c r="BG11">
        <v>0</v>
      </c>
      <c r="BH11">
        <v>0</v>
      </c>
      <c r="BI11">
        <v>0</v>
      </c>
      <c r="BJ11"/>
      <c r="BK11"/>
      <c r="BL11"/>
      <c r="BM11"/>
      <c r="BN11"/>
      <c r="BO11"/>
      <c r="BP11"/>
      <c r="BQ11"/>
      <c r="BR11"/>
      <c r="BS11"/>
      <c r="BT11"/>
      <c r="BU11"/>
    </row>
    <row r="12" spans="1:73">
      <c r="A12" t="s">
        <v>427</v>
      </c>
      <c r="B12">
        <v>3602797</v>
      </c>
      <c r="C12">
        <v>2433433</v>
      </c>
      <c r="D12">
        <v>529663</v>
      </c>
      <c r="E12">
        <v>608936.81000000006</v>
      </c>
      <c r="F12">
        <v>36660</v>
      </c>
      <c r="G12">
        <v>5681</v>
      </c>
      <c r="H12">
        <v>1058086</v>
      </c>
      <c r="I12">
        <v>513.48</v>
      </c>
      <c r="J12">
        <v>43801</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c r="BK12"/>
      <c r="BL12"/>
      <c r="BM12"/>
      <c r="BN12"/>
      <c r="BO12"/>
      <c r="BP12"/>
      <c r="BQ12"/>
      <c r="BR12"/>
      <c r="BS12"/>
      <c r="BT12"/>
      <c r="BU12"/>
    </row>
    <row r="13" spans="1:73">
      <c r="A13" t="s">
        <v>428</v>
      </c>
      <c r="B13">
        <v>898160</v>
      </c>
      <c r="C13">
        <v>671462</v>
      </c>
      <c r="D13">
        <v>258397</v>
      </c>
      <c r="E13">
        <v>410481.04</v>
      </c>
      <c r="F13">
        <v>243096</v>
      </c>
      <c r="G13">
        <v>204372</v>
      </c>
      <c r="H13">
        <v>208140</v>
      </c>
      <c r="I13">
        <v>201038.04</v>
      </c>
      <c r="J13">
        <v>179130</v>
      </c>
      <c r="K13">
        <v>216487</v>
      </c>
      <c r="L13">
        <v>239261</v>
      </c>
      <c r="M13">
        <v>419217.41</v>
      </c>
      <c r="N13">
        <v>589728</v>
      </c>
      <c r="O13">
        <v>602902</v>
      </c>
      <c r="P13">
        <v>602902</v>
      </c>
      <c r="Q13">
        <v>455735</v>
      </c>
      <c r="R13">
        <v>487183.21</v>
      </c>
      <c r="S13">
        <v>493573</v>
      </c>
      <c r="T13">
        <v>567644</v>
      </c>
      <c r="U13">
        <v>567757</v>
      </c>
      <c r="V13">
        <v>620614.66</v>
      </c>
      <c r="W13">
        <v>719863</v>
      </c>
      <c r="X13">
        <v>742891</v>
      </c>
      <c r="Y13">
        <v>561136</v>
      </c>
      <c r="Z13">
        <v>5054012.34</v>
      </c>
      <c r="AA13">
        <v>4347710</v>
      </c>
      <c r="AB13">
        <v>4937687</v>
      </c>
      <c r="AC13">
        <v>6087779</v>
      </c>
      <c r="AD13">
        <v>6091748.6100000003</v>
      </c>
      <c r="AE13">
        <v>5827100</v>
      </c>
      <c r="AF13">
        <v>5924726</v>
      </c>
      <c r="AG13">
        <v>5470877</v>
      </c>
      <c r="AH13">
        <v>6362797.7400000002</v>
      </c>
      <c r="AI13">
        <v>5838453</v>
      </c>
      <c r="AJ13">
        <v>6075107</v>
      </c>
      <c r="AK13">
        <v>5958583</v>
      </c>
      <c r="AL13">
        <v>5939798.2400000002</v>
      </c>
      <c r="AM13">
        <v>6207655</v>
      </c>
      <c r="AN13">
        <v>6004522</v>
      </c>
      <c r="AO13">
        <v>2676015</v>
      </c>
      <c r="AP13">
        <v>2761475.5</v>
      </c>
      <c r="AQ13">
        <v>2583027</v>
      </c>
      <c r="AR13">
        <v>2060991</v>
      </c>
      <c r="AS13">
        <v>2400111</v>
      </c>
      <c r="AT13">
        <v>2690265.32</v>
      </c>
      <c r="AU13">
        <v>1838455</v>
      </c>
      <c r="AV13">
        <v>1605373</v>
      </c>
      <c r="AW13">
        <v>1535870</v>
      </c>
      <c r="AX13">
        <v>2818429.05</v>
      </c>
      <c r="AY13">
        <v>1122098</v>
      </c>
      <c r="AZ13">
        <v>1094733</v>
      </c>
      <c r="BA13">
        <v>1216776</v>
      </c>
      <c r="BB13">
        <v>2421660.7599999998</v>
      </c>
      <c r="BC13">
        <v>1184193</v>
      </c>
      <c r="BD13">
        <v>1168219</v>
      </c>
      <c r="BE13">
        <v>1965155</v>
      </c>
      <c r="BF13">
        <v>2271447</v>
      </c>
      <c r="BG13">
        <v>2191041</v>
      </c>
      <c r="BH13">
        <v>2156568</v>
      </c>
      <c r="BI13">
        <v>2304008</v>
      </c>
      <c r="BJ13"/>
      <c r="BK13"/>
      <c r="BL13"/>
      <c r="BM13"/>
      <c r="BN13"/>
      <c r="BO13"/>
      <c r="BP13"/>
      <c r="BQ13"/>
      <c r="BR13"/>
      <c r="BS13"/>
      <c r="BT13"/>
      <c r="BU13"/>
    </row>
    <row r="14" spans="1:73">
      <c r="A14" t="s">
        <v>429</v>
      </c>
      <c r="B14">
        <v>898160</v>
      </c>
      <c r="C14">
        <v>671462</v>
      </c>
      <c r="D14">
        <v>258397</v>
      </c>
      <c r="E14">
        <v>410481.04</v>
      </c>
      <c r="F14">
        <v>243096</v>
      </c>
      <c r="G14">
        <v>204372</v>
      </c>
      <c r="H14">
        <v>208140</v>
      </c>
      <c r="I14">
        <v>201038.04</v>
      </c>
      <c r="J14">
        <v>179130</v>
      </c>
      <c r="K14">
        <v>216487</v>
      </c>
      <c r="L14">
        <v>239261</v>
      </c>
      <c r="M14">
        <v>419217.41</v>
      </c>
      <c r="N14">
        <v>589728</v>
      </c>
      <c r="O14">
        <v>602902</v>
      </c>
      <c r="P14">
        <v>602902</v>
      </c>
      <c r="Q14">
        <v>455735</v>
      </c>
      <c r="R14">
        <v>487183.21</v>
      </c>
      <c r="S14">
        <v>493573</v>
      </c>
      <c r="T14">
        <v>567644</v>
      </c>
      <c r="U14">
        <v>0</v>
      </c>
      <c r="V14">
        <v>0</v>
      </c>
      <c r="W14">
        <v>719863</v>
      </c>
      <c r="X14">
        <v>742891</v>
      </c>
      <c r="Y14">
        <v>0</v>
      </c>
      <c r="Z14">
        <v>5054012.34</v>
      </c>
      <c r="AA14">
        <v>4347710</v>
      </c>
      <c r="AB14">
        <v>0</v>
      </c>
      <c r="AC14">
        <v>0</v>
      </c>
      <c r="AD14">
        <v>6091748.6100000003</v>
      </c>
      <c r="AE14">
        <v>5827100</v>
      </c>
      <c r="AF14">
        <v>5924726</v>
      </c>
      <c r="AG14">
        <v>5470877</v>
      </c>
      <c r="AH14">
        <v>6362797.7400000002</v>
      </c>
      <c r="AI14">
        <v>5838453</v>
      </c>
      <c r="AJ14">
        <v>6075107</v>
      </c>
      <c r="AK14">
        <v>5958583</v>
      </c>
      <c r="AL14">
        <v>0</v>
      </c>
      <c r="AM14">
        <v>6207655</v>
      </c>
      <c r="AN14">
        <v>6004522</v>
      </c>
      <c r="AO14">
        <v>2676015</v>
      </c>
      <c r="AP14">
        <v>2761475.5</v>
      </c>
      <c r="AQ14">
        <v>2583027</v>
      </c>
      <c r="AR14">
        <v>2060991</v>
      </c>
      <c r="AS14">
        <v>2400111</v>
      </c>
      <c r="AT14">
        <v>2690265.32</v>
      </c>
      <c r="AU14">
        <v>1838455</v>
      </c>
      <c r="AV14">
        <v>1605373</v>
      </c>
      <c r="AW14">
        <v>1535870</v>
      </c>
      <c r="AX14">
        <v>2818429.05</v>
      </c>
      <c r="AY14">
        <v>1122098</v>
      </c>
      <c r="AZ14">
        <v>1094733</v>
      </c>
      <c r="BA14">
        <v>1216776</v>
      </c>
      <c r="BB14">
        <v>2421660.7599999998</v>
      </c>
      <c r="BC14">
        <v>1184193</v>
      </c>
      <c r="BD14">
        <v>1168219</v>
      </c>
      <c r="BE14">
        <v>0</v>
      </c>
      <c r="BF14">
        <v>0</v>
      </c>
      <c r="BG14">
        <v>0</v>
      </c>
      <c r="BH14">
        <v>0</v>
      </c>
      <c r="BI14">
        <v>0</v>
      </c>
      <c r="BJ14"/>
      <c r="BK14"/>
      <c r="BL14"/>
      <c r="BM14"/>
      <c r="BN14"/>
      <c r="BO14"/>
      <c r="BP14"/>
      <c r="BQ14"/>
      <c r="BR14"/>
      <c r="BS14"/>
      <c r="BT14"/>
      <c r="BU14"/>
    </row>
    <row r="15" spans="1:73">
      <c r="A15" t="s">
        <v>296</v>
      </c>
      <c r="B15">
        <v>124176834</v>
      </c>
      <c r="C15">
        <v>131987239</v>
      </c>
      <c r="D15">
        <v>155583848</v>
      </c>
      <c r="E15">
        <v>165773112.65000001</v>
      </c>
      <c r="F15">
        <v>68575876</v>
      </c>
      <c r="G15">
        <v>70587225</v>
      </c>
      <c r="H15">
        <v>76822172</v>
      </c>
      <c r="I15">
        <v>81403947.819999993</v>
      </c>
      <c r="J15">
        <v>86983532</v>
      </c>
      <c r="K15">
        <v>66285353</v>
      </c>
      <c r="L15">
        <v>69972520</v>
      </c>
      <c r="M15">
        <v>71923196.420000002</v>
      </c>
      <c r="N15">
        <v>63275900</v>
      </c>
      <c r="O15">
        <v>68394343</v>
      </c>
      <c r="P15">
        <v>68394343</v>
      </c>
      <c r="Q15">
        <v>75379308</v>
      </c>
      <c r="R15">
        <v>74993709.200000003</v>
      </c>
      <c r="S15">
        <v>73141024</v>
      </c>
      <c r="T15">
        <v>66291233</v>
      </c>
      <c r="U15">
        <v>76746067</v>
      </c>
      <c r="V15">
        <v>66573268.950000003</v>
      </c>
      <c r="W15">
        <v>63550174</v>
      </c>
      <c r="X15">
        <v>52188715</v>
      </c>
      <c r="Y15">
        <v>59649203</v>
      </c>
      <c r="Z15">
        <v>69899131.650000006</v>
      </c>
      <c r="AA15">
        <v>62037313</v>
      </c>
      <c r="AB15">
        <v>50335075</v>
      </c>
      <c r="AC15">
        <v>56340481</v>
      </c>
      <c r="AD15">
        <v>56972912.840000004</v>
      </c>
      <c r="AE15">
        <v>46556023</v>
      </c>
      <c r="AF15">
        <v>46904133</v>
      </c>
      <c r="AG15">
        <v>50432978</v>
      </c>
      <c r="AH15">
        <v>64684148.600000001</v>
      </c>
      <c r="AI15">
        <v>43060699</v>
      </c>
      <c r="AJ15">
        <v>43774321</v>
      </c>
      <c r="AK15">
        <v>49723023</v>
      </c>
      <c r="AL15">
        <v>53962577.659999996</v>
      </c>
      <c r="AM15">
        <v>44849223</v>
      </c>
      <c r="AN15">
        <v>60595245</v>
      </c>
      <c r="AO15">
        <v>48591692</v>
      </c>
      <c r="AP15">
        <v>48854220.100000001</v>
      </c>
      <c r="AQ15">
        <v>43383236</v>
      </c>
      <c r="AR15">
        <v>38106860</v>
      </c>
      <c r="AS15">
        <v>40462374</v>
      </c>
      <c r="AT15">
        <v>36404053.960000001</v>
      </c>
      <c r="AU15">
        <v>31125501</v>
      </c>
      <c r="AV15">
        <v>27941118</v>
      </c>
      <c r="AW15">
        <v>32233724</v>
      </c>
      <c r="AX15">
        <v>30712885.199999999</v>
      </c>
      <c r="AY15">
        <v>26497025</v>
      </c>
      <c r="AZ15">
        <v>21625438</v>
      </c>
      <c r="BA15">
        <v>24057702</v>
      </c>
      <c r="BB15">
        <v>23124985.57</v>
      </c>
      <c r="BC15">
        <v>18435698</v>
      </c>
      <c r="BD15">
        <v>17843996</v>
      </c>
      <c r="BE15">
        <v>20240042</v>
      </c>
      <c r="BF15">
        <v>20907009</v>
      </c>
      <c r="BG15">
        <v>22991551</v>
      </c>
      <c r="BH15">
        <v>21579541</v>
      </c>
      <c r="BI15">
        <v>22000281</v>
      </c>
      <c r="BJ15"/>
      <c r="BK15"/>
      <c r="BL15"/>
      <c r="BM15"/>
      <c r="BN15"/>
      <c r="BO15"/>
      <c r="BP15"/>
      <c r="BQ15"/>
      <c r="BR15"/>
      <c r="BS15"/>
      <c r="BT15"/>
      <c r="BU15"/>
    </row>
    <row r="16" spans="1:73">
      <c r="A16" t="s">
        <v>430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431</v>
      </c>
      <c r="B17">
        <v>17178</v>
      </c>
      <c r="C17">
        <v>17985</v>
      </c>
      <c r="D17">
        <v>18305</v>
      </c>
      <c r="E17">
        <v>224077.94</v>
      </c>
      <c r="F17">
        <v>196384</v>
      </c>
      <c r="G17">
        <v>185353</v>
      </c>
      <c r="H17">
        <v>176702</v>
      </c>
      <c r="I17">
        <v>170938.3</v>
      </c>
      <c r="J17">
        <v>0</v>
      </c>
      <c r="K17">
        <v>0</v>
      </c>
      <c r="L17">
        <v>171108</v>
      </c>
      <c r="M17">
        <v>0</v>
      </c>
      <c r="N17">
        <v>0</v>
      </c>
      <c r="O17">
        <v>0</v>
      </c>
      <c r="P17">
        <v>0</v>
      </c>
      <c r="Q17">
        <v>0</v>
      </c>
      <c r="R17">
        <v>0</v>
      </c>
      <c r="S17">
        <v>0</v>
      </c>
      <c r="T17">
        <v>0</v>
      </c>
      <c r="U17">
        <v>1418346</v>
      </c>
      <c r="V17">
        <v>1398280.78</v>
      </c>
      <c r="W17">
        <v>0</v>
      </c>
      <c r="X17">
        <v>0</v>
      </c>
      <c r="Y17">
        <v>1536680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c r="BK17"/>
      <c r="BL17"/>
      <c r="BM17"/>
      <c r="BN17"/>
      <c r="BO17"/>
      <c r="BP17"/>
      <c r="BQ17"/>
      <c r="BR17"/>
      <c r="BS17"/>
      <c r="BT17"/>
      <c r="BU17"/>
    </row>
    <row r="18" spans="1:73">
      <c r="A18" t="s">
        <v>424</v>
      </c>
      <c r="B18">
        <v>0</v>
      </c>
      <c r="C18">
        <v>0</v>
      </c>
      <c r="D18">
        <v>0</v>
      </c>
      <c r="E18">
        <v>0</v>
      </c>
      <c r="F18">
        <v>0</v>
      </c>
      <c r="G18">
        <v>0</v>
      </c>
      <c r="H18">
        <v>0</v>
      </c>
      <c r="I18">
        <v>170938.3</v>
      </c>
      <c r="J18">
        <v>0</v>
      </c>
      <c r="K18">
        <v>0</v>
      </c>
      <c r="L18">
        <v>171108</v>
      </c>
      <c r="M18">
        <v>0</v>
      </c>
      <c r="N18">
        <v>0</v>
      </c>
      <c r="O18">
        <v>0</v>
      </c>
      <c r="P18">
        <v>0</v>
      </c>
      <c r="Q18">
        <v>0</v>
      </c>
      <c r="R18">
        <v>0</v>
      </c>
      <c r="S18">
        <v>0</v>
      </c>
      <c r="T18">
        <v>0</v>
      </c>
      <c r="U18">
        <v>0</v>
      </c>
      <c r="V18">
        <v>1398280.78</v>
      </c>
      <c r="W18">
        <v>0</v>
      </c>
      <c r="X18">
        <v>0</v>
      </c>
      <c r="Y18">
        <v>1536680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c r="BK18"/>
      <c r="BL18"/>
      <c r="BM18"/>
      <c r="BN18"/>
      <c r="BO18"/>
      <c r="BP18"/>
      <c r="BQ18"/>
      <c r="BR18"/>
      <c r="BS18"/>
      <c r="BT18"/>
      <c r="BU18"/>
    </row>
    <row r="19" spans="1:73">
      <c r="A19" t="s">
        <v>432</v>
      </c>
      <c r="B19">
        <v>17178</v>
      </c>
      <c r="C19">
        <v>17985</v>
      </c>
      <c r="D19">
        <v>18305</v>
      </c>
      <c r="E19">
        <v>224077.94</v>
      </c>
      <c r="F19">
        <v>196384</v>
      </c>
      <c r="G19">
        <v>185353</v>
      </c>
      <c r="H19">
        <v>176702</v>
      </c>
      <c r="I19">
        <v>0</v>
      </c>
      <c r="J19">
        <v>0</v>
      </c>
      <c r="K19">
        <v>0</v>
      </c>
      <c r="L19">
        <v>0</v>
      </c>
      <c r="M19">
        <v>0</v>
      </c>
      <c r="N19">
        <v>0</v>
      </c>
      <c r="O19">
        <v>0</v>
      </c>
      <c r="P19">
        <v>0</v>
      </c>
      <c r="Q19">
        <v>0</v>
      </c>
      <c r="R19">
        <v>0</v>
      </c>
      <c r="S19">
        <v>0</v>
      </c>
      <c r="T19">
        <v>0</v>
      </c>
      <c r="U19">
        <v>1418346</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c r="BK19"/>
      <c r="BL19"/>
      <c r="BM19"/>
      <c r="BN19"/>
      <c r="BO19"/>
      <c r="BP19"/>
      <c r="BQ19"/>
      <c r="BR19"/>
      <c r="BS19"/>
      <c r="BT19"/>
      <c r="BU19"/>
    </row>
    <row r="20" spans="1:73">
      <c r="A20" t="s">
        <v>433</v>
      </c>
      <c r="B20">
        <v>1493938</v>
      </c>
      <c r="C20">
        <v>1560323</v>
      </c>
      <c r="D20">
        <v>960863</v>
      </c>
      <c r="E20">
        <v>822862.63</v>
      </c>
      <c r="F20">
        <v>200613</v>
      </c>
      <c r="G20">
        <v>200613</v>
      </c>
      <c r="H20">
        <v>200613</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34000</v>
      </c>
      <c r="AB20">
        <v>34000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24000</v>
      </c>
      <c r="AS20">
        <v>24000</v>
      </c>
      <c r="AT20">
        <v>18000</v>
      </c>
      <c r="AU20">
        <v>6000</v>
      </c>
      <c r="AV20">
        <v>6000</v>
      </c>
      <c r="AW20">
        <v>0</v>
      </c>
      <c r="AX20">
        <v>0</v>
      </c>
      <c r="AY20">
        <v>0</v>
      </c>
      <c r="AZ20">
        <v>4027852</v>
      </c>
      <c r="BA20">
        <v>5716007</v>
      </c>
      <c r="BB20">
        <v>5821112.9800000004</v>
      </c>
      <c r="BC20">
        <v>5780133</v>
      </c>
      <c r="BD20">
        <v>4598739</v>
      </c>
      <c r="BE20">
        <v>0</v>
      </c>
      <c r="BF20">
        <v>0</v>
      </c>
      <c r="BG20">
        <v>0</v>
      </c>
      <c r="BH20">
        <v>0</v>
      </c>
      <c r="BI20">
        <v>0</v>
      </c>
      <c r="BJ20"/>
      <c r="BK20"/>
      <c r="BL20"/>
      <c r="BM20"/>
      <c r="BN20"/>
      <c r="BO20"/>
      <c r="BP20"/>
      <c r="BQ20"/>
      <c r="BR20"/>
      <c r="BS20"/>
      <c r="BT20"/>
      <c r="BU20"/>
    </row>
    <row r="21" spans="1:73">
      <c r="A21" t="s">
        <v>434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5716007</v>
      </c>
      <c r="BB21">
        <v>5821112.9800000004</v>
      </c>
      <c r="BC21">
        <v>5780133</v>
      </c>
      <c r="BD21">
        <v>4598739</v>
      </c>
      <c r="BE21">
        <v>0</v>
      </c>
      <c r="BF21">
        <v>0</v>
      </c>
      <c r="BG21">
        <v>0</v>
      </c>
      <c r="BH21">
        <v>0</v>
      </c>
      <c r="BI21">
        <v>0</v>
      </c>
      <c r="BJ21"/>
      <c r="BK21"/>
      <c r="BL21"/>
      <c r="BM21"/>
      <c r="BN21"/>
      <c r="BO21"/>
      <c r="BP21"/>
      <c r="BQ21"/>
      <c r="BR21"/>
      <c r="BS21"/>
      <c r="BT21"/>
      <c r="BU21"/>
    </row>
    <row r="22" spans="1:73">
      <c r="A22" t="s">
        <v>435</v>
      </c>
      <c r="B22">
        <v>1493938</v>
      </c>
      <c r="C22">
        <v>1560323</v>
      </c>
      <c r="D22">
        <v>960863</v>
      </c>
      <c r="E22">
        <v>822862.63</v>
      </c>
      <c r="F22">
        <v>200613</v>
      </c>
      <c r="G22">
        <v>200613</v>
      </c>
      <c r="H22">
        <v>200613</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34000</v>
      </c>
      <c r="AB22">
        <v>34000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24000</v>
      </c>
      <c r="AS22">
        <v>24000</v>
      </c>
      <c r="AT22">
        <v>18000</v>
      </c>
      <c r="AU22">
        <v>6000</v>
      </c>
      <c r="AV22">
        <v>6000</v>
      </c>
      <c r="AW22">
        <v>0</v>
      </c>
      <c r="AX22">
        <v>0</v>
      </c>
      <c r="AY22">
        <v>0</v>
      </c>
      <c r="AZ22">
        <v>4027852</v>
      </c>
      <c r="BA22">
        <v>0</v>
      </c>
      <c r="BB22">
        <v>0</v>
      </c>
      <c r="BC22">
        <v>0</v>
      </c>
      <c r="BD22">
        <v>0</v>
      </c>
      <c r="BE22">
        <v>0</v>
      </c>
      <c r="BF22">
        <v>0</v>
      </c>
      <c r="BG22">
        <v>0</v>
      </c>
      <c r="BH22">
        <v>0</v>
      </c>
      <c r="BI22">
        <v>0</v>
      </c>
      <c r="BJ22"/>
      <c r="BK22"/>
      <c r="BL22"/>
      <c r="BM22"/>
      <c r="BN22"/>
      <c r="BO22"/>
      <c r="BP22"/>
      <c r="BQ22"/>
      <c r="BR22"/>
      <c r="BS22"/>
      <c r="BT22"/>
      <c r="BU22"/>
    </row>
    <row r="23" spans="1:73">
      <c r="A23" t="s">
        <v>436</v>
      </c>
      <c r="B23">
        <v>0</v>
      </c>
      <c r="C23">
        <v>0</v>
      </c>
      <c r="D23">
        <v>0</v>
      </c>
      <c r="E23">
        <v>0</v>
      </c>
      <c r="F23">
        <v>0</v>
      </c>
      <c r="G23">
        <v>0</v>
      </c>
      <c r="H23">
        <v>0</v>
      </c>
      <c r="I23">
        <v>2041.8</v>
      </c>
      <c r="J23">
        <v>2042</v>
      </c>
      <c r="K23">
        <v>2042</v>
      </c>
      <c r="L23">
        <v>2042</v>
      </c>
      <c r="M23">
        <v>2041.8</v>
      </c>
      <c r="N23">
        <v>2453</v>
      </c>
      <c r="O23">
        <v>989</v>
      </c>
      <c r="P23">
        <v>989</v>
      </c>
      <c r="Q23">
        <v>989</v>
      </c>
      <c r="R23">
        <v>988.48</v>
      </c>
      <c r="S23">
        <v>989</v>
      </c>
      <c r="T23">
        <v>989</v>
      </c>
      <c r="U23">
        <v>989</v>
      </c>
      <c r="V23">
        <v>411.58</v>
      </c>
      <c r="W23">
        <v>412</v>
      </c>
      <c r="X23">
        <v>412</v>
      </c>
      <c r="Y23">
        <v>412</v>
      </c>
      <c r="Z23">
        <v>411.58</v>
      </c>
      <c r="AA23">
        <v>412</v>
      </c>
      <c r="AB23">
        <v>412</v>
      </c>
      <c r="AC23">
        <v>412</v>
      </c>
      <c r="AD23">
        <v>411.58</v>
      </c>
      <c r="AE23">
        <v>412</v>
      </c>
      <c r="AF23">
        <v>412</v>
      </c>
      <c r="AG23">
        <v>412</v>
      </c>
      <c r="AH23">
        <v>100411.58</v>
      </c>
      <c r="AI23">
        <v>100412</v>
      </c>
      <c r="AJ23">
        <v>101112</v>
      </c>
      <c r="AK23">
        <v>101112</v>
      </c>
      <c r="AL23">
        <v>101111.58</v>
      </c>
      <c r="AM23">
        <v>101112</v>
      </c>
      <c r="AN23">
        <v>101112</v>
      </c>
      <c r="AO23">
        <v>2191111</v>
      </c>
      <c r="AP23">
        <v>2191111.58</v>
      </c>
      <c r="AQ23">
        <v>2091112</v>
      </c>
      <c r="AR23">
        <v>2141112</v>
      </c>
      <c r="AS23">
        <v>1941112</v>
      </c>
      <c r="AT23">
        <v>1741111.58</v>
      </c>
      <c r="AU23">
        <v>1743866</v>
      </c>
      <c r="AV23">
        <v>1740700</v>
      </c>
      <c r="AW23">
        <v>990883</v>
      </c>
      <c r="AX23">
        <v>690883.16</v>
      </c>
      <c r="AY23">
        <v>600883</v>
      </c>
      <c r="AZ23">
        <v>100183</v>
      </c>
      <c r="BA23">
        <v>100183</v>
      </c>
      <c r="BB23">
        <v>50000</v>
      </c>
      <c r="BC23">
        <v>50000</v>
      </c>
      <c r="BD23">
        <v>0</v>
      </c>
      <c r="BE23">
        <v>4801808</v>
      </c>
      <c r="BF23">
        <v>4725612</v>
      </c>
      <c r="BG23">
        <v>0</v>
      </c>
      <c r="BH23">
        <v>0</v>
      </c>
      <c r="BI23">
        <v>0</v>
      </c>
      <c r="BJ23"/>
      <c r="BK23"/>
      <c r="BL23"/>
      <c r="BM23"/>
      <c r="BN23"/>
      <c r="BO23"/>
      <c r="BP23"/>
      <c r="BQ23"/>
      <c r="BR23"/>
      <c r="BS23"/>
      <c r="BT23"/>
      <c r="BU23"/>
    </row>
    <row r="24" spans="1:73">
      <c r="A24" t="s">
        <v>437</v>
      </c>
      <c r="B24">
        <v>14331148</v>
      </c>
      <c r="C24">
        <v>14220804</v>
      </c>
      <c r="D24">
        <v>14138689</v>
      </c>
      <c r="E24">
        <v>14014839.880000001</v>
      </c>
      <c r="F24">
        <v>85475652</v>
      </c>
      <c r="G24">
        <v>85484576</v>
      </c>
      <c r="H24">
        <v>85582762</v>
      </c>
      <c r="I24">
        <v>85552404.609999999</v>
      </c>
      <c r="J24">
        <v>0</v>
      </c>
      <c r="K24">
        <v>0</v>
      </c>
      <c r="L24">
        <v>252000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c r="BK24"/>
      <c r="BL24"/>
      <c r="BM24"/>
      <c r="BN24"/>
      <c r="BO24"/>
      <c r="BP24"/>
      <c r="BQ24"/>
      <c r="BR24"/>
      <c r="BS24"/>
      <c r="BT24"/>
      <c r="BU24"/>
    </row>
    <row r="25" spans="1:73">
      <c r="A25" t="s">
        <v>438</v>
      </c>
      <c r="B25">
        <v>9080674</v>
      </c>
      <c r="C25">
        <v>9110283</v>
      </c>
      <c r="D25">
        <v>9123165</v>
      </c>
      <c r="E25">
        <v>9139468.3599999994</v>
      </c>
      <c r="F25">
        <v>85475652</v>
      </c>
      <c r="G25">
        <v>85484576</v>
      </c>
      <c r="H25">
        <v>85582762</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c r="BK25"/>
      <c r="BL25"/>
      <c r="BM25"/>
      <c r="BN25"/>
      <c r="BO25"/>
      <c r="BP25"/>
      <c r="BQ25"/>
      <c r="BR25"/>
      <c r="BS25"/>
      <c r="BT25"/>
      <c r="BU25"/>
    </row>
    <row r="26" spans="1:73">
      <c r="A26" t="s">
        <v>783</v>
      </c>
      <c r="B26">
        <v>5250474</v>
      </c>
      <c r="C26">
        <v>5110521</v>
      </c>
      <c r="D26">
        <v>5015524</v>
      </c>
      <c r="E26">
        <v>4875371.5199999996</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c r="BK26"/>
      <c r="BL26"/>
      <c r="BM26"/>
      <c r="BN26"/>
      <c r="BO26"/>
      <c r="BP26"/>
      <c r="BQ26"/>
      <c r="BR26"/>
      <c r="BS26"/>
      <c r="BT26"/>
      <c r="BU26"/>
    </row>
    <row r="27" spans="1:73">
      <c r="A27" t="s">
        <v>439</v>
      </c>
      <c r="B27">
        <v>0</v>
      </c>
      <c r="C27">
        <v>0</v>
      </c>
      <c r="D27">
        <v>0</v>
      </c>
      <c r="E27">
        <v>0</v>
      </c>
      <c r="F27">
        <v>0</v>
      </c>
      <c r="G27">
        <v>0</v>
      </c>
      <c r="H27">
        <v>0</v>
      </c>
      <c r="I27">
        <v>0</v>
      </c>
      <c r="J27">
        <v>373705</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c r="BK27"/>
      <c r="BL27"/>
      <c r="BM27"/>
      <c r="BN27"/>
      <c r="BO27"/>
      <c r="BP27"/>
      <c r="BQ27"/>
      <c r="BR27"/>
      <c r="BS27"/>
      <c r="BT27"/>
      <c r="BU27"/>
    </row>
    <row r="28" spans="1:73">
      <c r="A28" t="s">
        <v>1946</v>
      </c>
      <c r="B28">
        <v>378727</v>
      </c>
      <c r="C28">
        <v>92407</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c r="BK28"/>
      <c r="BL28"/>
      <c r="BM28"/>
      <c r="BN28"/>
      <c r="BO28"/>
      <c r="BP28"/>
      <c r="BQ28"/>
      <c r="BR28"/>
      <c r="BS28"/>
      <c r="BT28"/>
      <c r="BU28"/>
    </row>
    <row r="29" spans="1:73">
      <c r="A29" t="s">
        <v>440</v>
      </c>
      <c r="B29">
        <v>0</v>
      </c>
      <c r="C29">
        <v>0</v>
      </c>
      <c r="D29">
        <v>0</v>
      </c>
      <c r="E29">
        <v>0</v>
      </c>
      <c r="F29">
        <v>0</v>
      </c>
      <c r="G29">
        <v>0</v>
      </c>
      <c r="H29">
        <v>0</v>
      </c>
      <c r="I29">
        <v>0</v>
      </c>
      <c r="J29">
        <v>171218</v>
      </c>
      <c r="K29">
        <v>161299</v>
      </c>
      <c r="L29">
        <v>0</v>
      </c>
      <c r="M29">
        <v>1576268.31</v>
      </c>
      <c r="N29">
        <v>1578449</v>
      </c>
      <c r="O29">
        <v>1591717</v>
      </c>
      <c r="P29">
        <v>1591717</v>
      </c>
      <c r="Q29">
        <v>1437100</v>
      </c>
      <c r="R29">
        <v>1398185.52</v>
      </c>
      <c r="S29">
        <v>1373182</v>
      </c>
      <c r="T29">
        <v>1399053</v>
      </c>
      <c r="U29">
        <v>0</v>
      </c>
      <c r="V29">
        <v>0</v>
      </c>
      <c r="W29">
        <v>1471104</v>
      </c>
      <c r="X29">
        <v>1550959</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c r="BK29"/>
      <c r="BL29"/>
      <c r="BM29"/>
      <c r="BN29"/>
      <c r="BO29"/>
      <c r="BP29"/>
      <c r="BQ29"/>
      <c r="BR29"/>
      <c r="BS29"/>
      <c r="BT29"/>
      <c r="BU29"/>
    </row>
    <row r="30" spans="1:73">
      <c r="A30" t="s">
        <v>441</v>
      </c>
      <c r="B30">
        <v>0</v>
      </c>
      <c r="C30">
        <v>0</v>
      </c>
      <c r="D30">
        <v>0</v>
      </c>
      <c r="E30">
        <v>0</v>
      </c>
      <c r="F30">
        <v>0</v>
      </c>
      <c r="G30">
        <v>0</v>
      </c>
      <c r="H30">
        <v>0</v>
      </c>
      <c r="I30">
        <v>0</v>
      </c>
      <c r="J30">
        <v>171218</v>
      </c>
      <c r="K30">
        <v>161299</v>
      </c>
      <c r="L30">
        <v>0</v>
      </c>
      <c r="M30">
        <v>1576268.31</v>
      </c>
      <c r="N30">
        <v>1578449</v>
      </c>
      <c r="O30">
        <v>1591717</v>
      </c>
      <c r="P30">
        <v>1591717</v>
      </c>
      <c r="Q30">
        <v>1437100</v>
      </c>
      <c r="R30">
        <v>1398185.52</v>
      </c>
      <c r="S30">
        <v>1373182</v>
      </c>
      <c r="T30">
        <v>1399053</v>
      </c>
      <c r="U30">
        <v>0</v>
      </c>
      <c r="V30">
        <v>0</v>
      </c>
      <c r="W30">
        <v>1471104</v>
      </c>
      <c r="X30">
        <v>1550959</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c r="BK30"/>
      <c r="BL30"/>
      <c r="BM30"/>
      <c r="BN30"/>
      <c r="BO30"/>
      <c r="BP30"/>
      <c r="BQ30"/>
      <c r="BR30"/>
      <c r="BS30"/>
      <c r="BT30"/>
      <c r="BU30"/>
    </row>
    <row r="31" spans="1:73">
      <c r="A31" t="s">
        <v>442</v>
      </c>
      <c r="B31">
        <v>45336671</v>
      </c>
      <c r="C31">
        <v>45608121</v>
      </c>
      <c r="D31">
        <v>45164029</v>
      </c>
      <c r="E31">
        <v>45488687.689999998</v>
      </c>
      <c r="F31">
        <v>332832</v>
      </c>
      <c r="G31">
        <v>332832</v>
      </c>
      <c r="H31">
        <v>332832</v>
      </c>
      <c r="I31">
        <v>332832.5</v>
      </c>
      <c r="J31">
        <v>332832</v>
      </c>
      <c r="K31">
        <v>332832</v>
      </c>
      <c r="L31">
        <v>332832</v>
      </c>
      <c r="M31">
        <v>332832.5</v>
      </c>
      <c r="N31">
        <v>332832</v>
      </c>
      <c r="O31">
        <v>332832</v>
      </c>
      <c r="P31">
        <v>332832</v>
      </c>
      <c r="Q31">
        <v>332832</v>
      </c>
      <c r="R31">
        <v>332832.5</v>
      </c>
      <c r="S31">
        <v>332832</v>
      </c>
      <c r="T31">
        <v>332832</v>
      </c>
      <c r="U31">
        <v>332832</v>
      </c>
      <c r="V31">
        <v>332832.5</v>
      </c>
      <c r="W31">
        <v>332832</v>
      </c>
      <c r="X31">
        <v>332832</v>
      </c>
      <c r="Y31">
        <v>332832</v>
      </c>
      <c r="Z31">
        <v>332832.5</v>
      </c>
      <c r="AA31">
        <v>332832</v>
      </c>
      <c r="AB31">
        <v>332832</v>
      </c>
      <c r="AC31">
        <v>333200</v>
      </c>
      <c r="AD31">
        <v>333200.01</v>
      </c>
      <c r="AE31">
        <v>333200</v>
      </c>
      <c r="AF31">
        <v>333200</v>
      </c>
      <c r="AG31">
        <v>333200</v>
      </c>
      <c r="AH31">
        <v>333200.01</v>
      </c>
      <c r="AI31">
        <v>333200</v>
      </c>
      <c r="AJ31">
        <v>333200</v>
      </c>
      <c r="AK31">
        <v>333200</v>
      </c>
      <c r="AL31">
        <v>333200.01</v>
      </c>
      <c r="AM31">
        <v>112866</v>
      </c>
      <c r="AN31">
        <v>112866</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c r="BK31"/>
      <c r="BL31"/>
      <c r="BM31"/>
      <c r="BN31"/>
      <c r="BO31"/>
      <c r="BP31"/>
      <c r="BQ31"/>
      <c r="BR31"/>
      <c r="BS31"/>
      <c r="BT31"/>
      <c r="BU31"/>
    </row>
    <row r="32" spans="1:73">
      <c r="A32" t="s">
        <v>297</v>
      </c>
      <c r="B32">
        <v>211682711</v>
      </c>
      <c r="C32">
        <v>209877552</v>
      </c>
      <c r="D32">
        <v>210589870</v>
      </c>
      <c r="E32">
        <v>211533291.44999999</v>
      </c>
      <c r="F32">
        <v>121925880</v>
      </c>
      <c r="G32">
        <v>121014310</v>
      </c>
      <c r="H32">
        <v>120565638</v>
      </c>
      <c r="I32">
        <v>120198568.27</v>
      </c>
      <c r="J32">
        <v>119613468</v>
      </c>
      <c r="K32">
        <v>118357290</v>
      </c>
      <c r="L32">
        <v>117502584</v>
      </c>
      <c r="M32">
        <v>119998705.11</v>
      </c>
      <c r="N32">
        <v>118156706</v>
      </c>
      <c r="O32">
        <v>117571120</v>
      </c>
      <c r="P32">
        <v>117571120</v>
      </c>
      <c r="Q32">
        <v>117039454</v>
      </c>
      <c r="R32">
        <v>115394738.86</v>
      </c>
      <c r="S32">
        <v>112732047</v>
      </c>
      <c r="T32">
        <v>112155212</v>
      </c>
      <c r="U32">
        <v>111033946</v>
      </c>
      <c r="V32">
        <v>110469078.5</v>
      </c>
      <c r="W32">
        <v>108321922</v>
      </c>
      <c r="X32">
        <v>106437282</v>
      </c>
      <c r="Y32">
        <v>103628361</v>
      </c>
      <c r="Z32">
        <v>102437739.56</v>
      </c>
      <c r="AA32">
        <v>99423800</v>
      </c>
      <c r="AB32">
        <v>96888002</v>
      </c>
      <c r="AC32">
        <v>94694326</v>
      </c>
      <c r="AD32">
        <v>92731043.680000007</v>
      </c>
      <c r="AE32">
        <v>89720476</v>
      </c>
      <c r="AF32">
        <v>86852159</v>
      </c>
      <c r="AG32">
        <v>84940255</v>
      </c>
      <c r="AH32">
        <v>82851733.180000007</v>
      </c>
      <c r="AI32">
        <v>79719210</v>
      </c>
      <c r="AJ32">
        <v>77264708</v>
      </c>
      <c r="AK32">
        <v>75635382</v>
      </c>
      <c r="AL32">
        <v>73225145.629999995</v>
      </c>
      <c r="AM32">
        <v>41441562</v>
      </c>
      <c r="AN32">
        <v>39399532</v>
      </c>
      <c r="AO32">
        <v>19917608</v>
      </c>
      <c r="AP32">
        <v>18419605.870000001</v>
      </c>
      <c r="AQ32">
        <v>17112042</v>
      </c>
      <c r="AR32">
        <v>16316083</v>
      </c>
      <c r="AS32">
        <v>15815072</v>
      </c>
      <c r="AT32">
        <v>15305123.060000001</v>
      </c>
      <c r="AU32">
        <v>15477065</v>
      </c>
      <c r="AV32">
        <v>15242275</v>
      </c>
      <c r="AW32">
        <v>15060004</v>
      </c>
      <c r="AX32">
        <v>14824753.92</v>
      </c>
      <c r="AY32">
        <v>14711489</v>
      </c>
      <c r="AZ32">
        <v>14144813</v>
      </c>
      <c r="BA32">
        <v>14068641</v>
      </c>
      <c r="BB32">
        <v>13825773.98</v>
      </c>
      <c r="BC32">
        <v>13513943</v>
      </c>
      <c r="BD32">
        <v>13408277</v>
      </c>
      <c r="BE32">
        <v>12869951</v>
      </c>
      <c r="BF32">
        <v>12659917</v>
      </c>
      <c r="BG32">
        <v>20088757</v>
      </c>
      <c r="BH32">
        <v>19706361</v>
      </c>
      <c r="BI32">
        <v>18823285</v>
      </c>
      <c r="BJ32"/>
      <c r="BK32"/>
      <c r="BL32"/>
      <c r="BM32"/>
      <c r="BN32"/>
      <c r="BO32"/>
      <c r="BP32"/>
      <c r="BQ32"/>
      <c r="BR32"/>
      <c r="BS32"/>
      <c r="BT32"/>
      <c r="BU32"/>
    </row>
    <row r="33" spans="1:73">
      <c r="A33" t="s">
        <v>443</v>
      </c>
      <c r="B33">
        <v>83684988</v>
      </c>
      <c r="C33">
        <v>77304906</v>
      </c>
      <c r="D33">
        <v>77267242</v>
      </c>
      <c r="E33">
        <v>77266393.790000007</v>
      </c>
      <c r="F33">
        <v>51705350</v>
      </c>
      <c r="G33">
        <v>51734570</v>
      </c>
      <c r="H33">
        <v>52040824</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c r="BK33"/>
      <c r="BL33"/>
      <c r="BM33"/>
      <c r="BN33"/>
      <c r="BO33"/>
      <c r="BP33"/>
      <c r="BQ33"/>
      <c r="BR33"/>
      <c r="BS33"/>
      <c r="BT33"/>
      <c r="BU33"/>
    </row>
    <row r="34" spans="1:73">
      <c r="A34" t="s">
        <v>298</v>
      </c>
      <c r="B34">
        <v>52889825</v>
      </c>
      <c r="C34">
        <v>52585953</v>
      </c>
      <c r="D34">
        <v>51329820</v>
      </c>
      <c r="E34">
        <v>51115273.740000002</v>
      </c>
      <c r="F34">
        <v>52249812</v>
      </c>
      <c r="G34">
        <v>51931124</v>
      </c>
      <c r="H34">
        <v>51924641</v>
      </c>
      <c r="I34">
        <v>51706294.149999999</v>
      </c>
      <c r="J34">
        <v>51608838</v>
      </c>
      <c r="K34">
        <v>51367782</v>
      </c>
      <c r="L34">
        <v>51399783</v>
      </c>
      <c r="M34">
        <v>51383825</v>
      </c>
      <c r="N34">
        <v>51346325</v>
      </c>
      <c r="O34">
        <v>51360124</v>
      </c>
      <c r="P34">
        <v>51360124</v>
      </c>
      <c r="Q34">
        <v>51380464</v>
      </c>
      <c r="R34">
        <v>51435443.460000001</v>
      </c>
      <c r="S34">
        <v>51274242</v>
      </c>
      <c r="T34">
        <v>51256289</v>
      </c>
      <c r="U34">
        <v>51243112</v>
      </c>
      <c r="V34">
        <v>51249433.789999999</v>
      </c>
      <c r="W34">
        <v>50926548</v>
      </c>
      <c r="X34">
        <v>50749841</v>
      </c>
      <c r="Y34">
        <v>50626988</v>
      </c>
      <c r="Z34">
        <v>50276019.609999999</v>
      </c>
      <c r="AA34">
        <v>50055931</v>
      </c>
      <c r="AB34">
        <v>50019400</v>
      </c>
      <c r="AC34">
        <v>50110806</v>
      </c>
      <c r="AD34">
        <v>50156748</v>
      </c>
      <c r="AE34">
        <v>49950911</v>
      </c>
      <c r="AF34">
        <v>49860232</v>
      </c>
      <c r="AG34">
        <v>49777240</v>
      </c>
      <c r="AH34">
        <v>49665430.649999999</v>
      </c>
      <c r="AI34">
        <v>48436903</v>
      </c>
      <c r="AJ34">
        <v>48370353</v>
      </c>
      <c r="AK34">
        <v>48363415</v>
      </c>
      <c r="AL34">
        <v>33545826.600000001</v>
      </c>
      <c r="AM34">
        <v>4221459</v>
      </c>
      <c r="AN34">
        <v>3985490</v>
      </c>
      <c r="AO34">
        <v>1034311</v>
      </c>
      <c r="AP34">
        <v>1033379.83</v>
      </c>
      <c r="AQ34">
        <v>945930</v>
      </c>
      <c r="AR34">
        <v>849999</v>
      </c>
      <c r="AS34">
        <v>818664</v>
      </c>
      <c r="AT34">
        <v>821084.17</v>
      </c>
      <c r="AU34">
        <v>809079</v>
      </c>
      <c r="AV34">
        <v>802679</v>
      </c>
      <c r="AW34">
        <v>797104</v>
      </c>
      <c r="AX34">
        <v>783129.07</v>
      </c>
      <c r="AY34">
        <v>787281</v>
      </c>
      <c r="AZ34">
        <v>794823</v>
      </c>
      <c r="BA34">
        <v>798936</v>
      </c>
      <c r="BB34">
        <v>780082.81</v>
      </c>
      <c r="BC34">
        <v>763854</v>
      </c>
      <c r="BD34">
        <v>759646</v>
      </c>
      <c r="BE34">
        <v>1106617</v>
      </c>
      <c r="BF34">
        <v>1064356</v>
      </c>
      <c r="BG34">
        <v>1588118</v>
      </c>
      <c r="BH34">
        <v>1565789</v>
      </c>
      <c r="BI34">
        <v>1529491</v>
      </c>
      <c r="BJ34"/>
      <c r="BK34"/>
      <c r="BL34"/>
      <c r="BM34"/>
      <c r="BN34"/>
      <c r="BO34"/>
      <c r="BP34"/>
      <c r="BQ34"/>
      <c r="BR34"/>
      <c r="BS34"/>
      <c r="BT34"/>
      <c r="BU34"/>
    </row>
    <row r="35" spans="1:73">
      <c r="A35" t="s">
        <v>444</v>
      </c>
      <c r="B35">
        <v>52889825</v>
      </c>
      <c r="C35">
        <v>52585953</v>
      </c>
      <c r="D35">
        <v>51329820</v>
      </c>
      <c r="E35">
        <v>51115273.740000002</v>
      </c>
      <c r="F35">
        <v>52249812</v>
      </c>
      <c r="G35">
        <v>51931124</v>
      </c>
      <c r="H35">
        <v>51924641</v>
      </c>
      <c r="I35">
        <v>51706294.149999999</v>
      </c>
      <c r="J35">
        <v>51608838</v>
      </c>
      <c r="K35">
        <v>51367782</v>
      </c>
      <c r="L35">
        <v>51399783</v>
      </c>
      <c r="M35">
        <v>51383825</v>
      </c>
      <c r="N35">
        <v>51346325</v>
      </c>
      <c r="O35">
        <v>51360124</v>
      </c>
      <c r="P35">
        <v>51360124</v>
      </c>
      <c r="Q35">
        <v>51380464</v>
      </c>
      <c r="R35">
        <v>51435443.460000001</v>
      </c>
      <c r="S35">
        <v>51274242</v>
      </c>
      <c r="T35">
        <v>51256289</v>
      </c>
      <c r="U35">
        <v>51243112</v>
      </c>
      <c r="V35">
        <v>51249433.789999999</v>
      </c>
      <c r="W35">
        <v>50926548</v>
      </c>
      <c r="X35">
        <v>50749841</v>
      </c>
      <c r="Y35">
        <v>50626988</v>
      </c>
      <c r="Z35">
        <v>50276019.609999999</v>
      </c>
      <c r="AA35">
        <v>50055931</v>
      </c>
      <c r="AB35">
        <v>50019400</v>
      </c>
      <c r="AC35">
        <v>50110806</v>
      </c>
      <c r="AD35">
        <v>50156748</v>
      </c>
      <c r="AE35">
        <v>49950911</v>
      </c>
      <c r="AF35">
        <v>49860232</v>
      </c>
      <c r="AG35">
        <v>49777240</v>
      </c>
      <c r="AH35">
        <v>49665430.649999999</v>
      </c>
      <c r="AI35">
        <v>48436903</v>
      </c>
      <c r="AJ35">
        <v>48370353</v>
      </c>
      <c r="AK35">
        <v>48363415</v>
      </c>
      <c r="AL35">
        <v>33545826.600000001</v>
      </c>
      <c r="AM35">
        <v>4221459</v>
      </c>
      <c r="AN35">
        <v>3985490</v>
      </c>
      <c r="AO35">
        <v>1034311</v>
      </c>
      <c r="AP35">
        <v>1033379.83</v>
      </c>
      <c r="AQ35">
        <v>945930</v>
      </c>
      <c r="AR35">
        <v>849999</v>
      </c>
      <c r="AS35">
        <v>818664</v>
      </c>
      <c r="AT35">
        <v>821084.17</v>
      </c>
      <c r="AU35">
        <v>809079</v>
      </c>
      <c r="AV35">
        <v>802679</v>
      </c>
      <c r="AW35">
        <v>797104</v>
      </c>
      <c r="AX35">
        <v>783129.07</v>
      </c>
      <c r="AY35">
        <v>787281</v>
      </c>
      <c r="AZ35">
        <v>794823</v>
      </c>
      <c r="BA35">
        <v>798936</v>
      </c>
      <c r="BB35">
        <v>780082.81</v>
      </c>
      <c r="BC35">
        <v>763854</v>
      </c>
      <c r="BD35">
        <v>759646</v>
      </c>
      <c r="BE35">
        <v>1106617</v>
      </c>
      <c r="BF35">
        <v>1064356</v>
      </c>
      <c r="BG35">
        <v>1588118</v>
      </c>
      <c r="BH35">
        <v>1565789</v>
      </c>
      <c r="BI35">
        <v>1529491</v>
      </c>
      <c r="BJ35"/>
      <c r="BK35"/>
      <c r="BL35"/>
      <c r="BM35"/>
      <c r="BN35"/>
      <c r="BO35"/>
      <c r="BP35"/>
      <c r="BQ35"/>
      <c r="BR35"/>
      <c r="BS35"/>
      <c r="BT35"/>
      <c r="BU35"/>
    </row>
    <row r="36" spans="1:73">
      <c r="A36" t="s">
        <v>445</v>
      </c>
      <c r="B36">
        <v>360641444</v>
      </c>
      <c r="C36">
        <v>360641444</v>
      </c>
      <c r="D36">
        <v>360641444</v>
      </c>
      <c r="E36">
        <v>360641443.95999998</v>
      </c>
      <c r="F36">
        <v>128096021</v>
      </c>
      <c r="G36">
        <v>128096021</v>
      </c>
      <c r="H36">
        <v>128096021</v>
      </c>
      <c r="I36">
        <v>128096020.53</v>
      </c>
      <c r="J36">
        <v>128096021</v>
      </c>
      <c r="K36">
        <v>128096021</v>
      </c>
      <c r="L36">
        <v>128096021</v>
      </c>
      <c r="M36">
        <v>128096020.53</v>
      </c>
      <c r="N36">
        <v>128096021</v>
      </c>
      <c r="O36">
        <v>128096021</v>
      </c>
      <c r="P36">
        <v>128096021</v>
      </c>
      <c r="Q36">
        <v>128096021</v>
      </c>
      <c r="R36">
        <v>128096020.53</v>
      </c>
      <c r="S36">
        <v>128328020</v>
      </c>
      <c r="T36">
        <v>128328020</v>
      </c>
      <c r="U36">
        <v>128328020</v>
      </c>
      <c r="V36">
        <v>128328020.22</v>
      </c>
      <c r="W36">
        <v>128309793</v>
      </c>
      <c r="X36">
        <v>128309793</v>
      </c>
      <c r="Y36">
        <v>128353153</v>
      </c>
      <c r="Z36">
        <v>126072806.12</v>
      </c>
      <c r="AA36">
        <v>126072806</v>
      </c>
      <c r="AB36">
        <v>126072806</v>
      </c>
      <c r="AC36">
        <v>126072806</v>
      </c>
      <c r="AD36">
        <v>126072806.12</v>
      </c>
      <c r="AE36">
        <v>126072806</v>
      </c>
      <c r="AF36">
        <v>126072806</v>
      </c>
      <c r="AG36">
        <v>126072806</v>
      </c>
      <c r="AH36">
        <v>126072806.12</v>
      </c>
      <c r="AI36">
        <v>126072806</v>
      </c>
      <c r="AJ36">
        <v>126072806</v>
      </c>
      <c r="AK36">
        <v>126072806</v>
      </c>
      <c r="AL36">
        <v>125514461.06</v>
      </c>
      <c r="AM36">
        <v>184527549</v>
      </c>
      <c r="AN36">
        <v>126691747</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c r="BK36"/>
      <c r="BL36"/>
      <c r="BM36"/>
      <c r="BN36"/>
      <c r="BO36"/>
      <c r="BP36"/>
      <c r="BQ36"/>
      <c r="BR36"/>
      <c r="BS36"/>
      <c r="BT36"/>
      <c r="BU36"/>
    </row>
    <row r="37" spans="1:73">
      <c r="A37" t="s">
        <v>446</v>
      </c>
      <c r="B37">
        <v>2292075</v>
      </c>
      <c r="C37">
        <v>2412381</v>
      </c>
      <c r="D37">
        <v>2577376</v>
      </c>
      <c r="E37">
        <v>2598613.7000000002</v>
      </c>
      <c r="F37">
        <v>2701754</v>
      </c>
      <c r="G37">
        <v>2326563</v>
      </c>
      <c r="H37">
        <v>1997633</v>
      </c>
      <c r="I37">
        <v>1786493.87</v>
      </c>
      <c r="J37">
        <v>1898507</v>
      </c>
      <c r="K37">
        <v>2150113</v>
      </c>
      <c r="L37">
        <v>1720480</v>
      </c>
      <c r="M37">
        <v>1291216.52</v>
      </c>
      <c r="N37">
        <v>1206103</v>
      </c>
      <c r="O37">
        <v>1191829</v>
      </c>
      <c r="P37">
        <v>1191829</v>
      </c>
      <c r="Q37">
        <v>1020472</v>
      </c>
      <c r="R37">
        <v>1002040.25</v>
      </c>
      <c r="S37">
        <v>982034</v>
      </c>
      <c r="T37">
        <v>967510</v>
      </c>
      <c r="U37">
        <v>940689</v>
      </c>
      <c r="V37">
        <v>914761.38</v>
      </c>
      <c r="W37">
        <v>928942</v>
      </c>
      <c r="X37">
        <v>902583</v>
      </c>
      <c r="Y37">
        <v>877185</v>
      </c>
      <c r="Z37">
        <v>837609.28</v>
      </c>
      <c r="AA37">
        <v>810370</v>
      </c>
      <c r="AB37">
        <v>762799</v>
      </c>
      <c r="AC37">
        <v>741590</v>
      </c>
      <c r="AD37">
        <v>731394.78</v>
      </c>
      <c r="AE37">
        <v>711751</v>
      </c>
      <c r="AF37">
        <v>669317</v>
      </c>
      <c r="AG37">
        <v>663241</v>
      </c>
      <c r="AH37">
        <v>662235.73</v>
      </c>
      <c r="AI37">
        <v>581107</v>
      </c>
      <c r="AJ37">
        <v>543373</v>
      </c>
      <c r="AK37">
        <v>546299</v>
      </c>
      <c r="AL37">
        <v>344285.9</v>
      </c>
      <c r="AM37">
        <v>331353</v>
      </c>
      <c r="AN37">
        <v>567843</v>
      </c>
      <c r="AO37">
        <v>367871</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c r="BK37"/>
      <c r="BL37"/>
      <c r="BM37"/>
      <c r="BN37"/>
      <c r="BO37"/>
      <c r="BP37"/>
      <c r="BQ37"/>
      <c r="BR37"/>
      <c r="BS37"/>
      <c r="BT37"/>
      <c r="BU37"/>
    </row>
    <row r="38" spans="1:73">
      <c r="A38" t="s">
        <v>447</v>
      </c>
      <c r="B38">
        <v>2621953</v>
      </c>
      <c r="C38">
        <v>2619882</v>
      </c>
      <c r="D38">
        <v>2608986</v>
      </c>
      <c r="E38">
        <v>2413966.98</v>
      </c>
      <c r="F38">
        <v>1201966</v>
      </c>
      <c r="G38">
        <v>1194040</v>
      </c>
      <c r="H38">
        <v>1177178</v>
      </c>
      <c r="I38">
        <v>54070787.859999999</v>
      </c>
      <c r="J38">
        <v>54535760</v>
      </c>
      <c r="K38">
        <v>53964797</v>
      </c>
      <c r="L38">
        <v>53105455</v>
      </c>
      <c r="M38">
        <v>979348.06</v>
      </c>
      <c r="N38">
        <v>1107209</v>
      </c>
      <c r="O38">
        <v>1093500</v>
      </c>
      <c r="P38">
        <v>1093500</v>
      </c>
      <c r="Q38">
        <v>1073140</v>
      </c>
      <c r="R38">
        <v>1053658.26</v>
      </c>
      <c r="S38">
        <v>1050100</v>
      </c>
      <c r="T38">
        <v>1086386</v>
      </c>
      <c r="U38">
        <v>1059472</v>
      </c>
      <c r="V38">
        <v>998477.97</v>
      </c>
      <c r="W38">
        <v>950999</v>
      </c>
      <c r="X38">
        <v>928299</v>
      </c>
      <c r="Y38">
        <v>1067790</v>
      </c>
      <c r="Z38">
        <v>2377502.36</v>
      </c>
      <c r="AA38">
        <v>2337261</v>
      </c>
      <c r="AB38">
        <v>2321833</v>
      </c>
      <c r="AC38">
        <v>2242996</v>
      </c>
      <c r="AD38">
        <v>2060421.4</v>
      </c>
      <c r="AE38">
        <v>2058713</v>
      </c>
      <c r="AF38">
        <v>2004737</v>
      </c>
      <c r="AG38">
        <v>2155790</v>
      </c>
      <c r="AH38">
        <v>2016079.47</v>
      </c>
      <c r="AI38">
        <v>2032130</v>
      </c>
      <c r="AJ38">
        <v>2044898</v>
      </c>
      <c r="AK38">
        <v>2016502</v>
      </c>
      <c r="AL38">
        <v>1614872.92</v>
      </c>
      <c r="AM38">
        <v>2038200</v>
      </c>
      <c r="AN38">
        <v>1475086</v>
      </c>
      <c r="AO38">
        <v>1318740</v>
      </c>
      <c r="AP38">
        <v>1276147.6599999999</v>
      </c>
      <c r="AQ38">
        <v>1226956</v>
      </c>
      <c r="AR38">
        <v>1148754</v>
      </c>
      <c r="AS38">
        <v>1066775</v>
      </c>
      <c r="AT38">
        <v>1051494.75</v>
      </c>
      <c r="AU38">
        <v>986719</v>
      </c>
      <c r="AV38">
        <v>933276</v>
      </c>
      <c r="AW38">
        <v>911711</v>
      </c>
      <c r="AX38">
        <v>892465.73</v>
      </c>
      <c r="AY38">
        <v>867975</v>
      </c>
      <c r="AZ38">
        <v>844683</v>
      </c>
      <c r="BA38">
        <v>837076</v>
      </c>
      <c r="BB38">
        <v>839507.26</v>
      </c>
      <c r="BC38">
        <v>840736</v>
      </c>
      <c r="BD38">
        <v>843041</v>
      </c>
      <c r="BE38">
        <v>835882</v>
      </c>
      <c r="BF38">
        <v>801740</v>
      </c>
      <c r="BG38">
        <v>2508931</v>
      </c>
      <c r="BH38">
        <v>2305823</v>
      </c>
      <c r="BI38">
        <v>2266409</v>
      </c>
      <c r="BJ38"/>
      <c r="BK38"/>
      <c r="BL38"/>
      <c r="BM38"/>
      <c r="BN38"/>
      <c r="BO38"/>
      <c r="BP38"/>
      <c r="BQ38"/>
      <c r="BR38"/>
      <c r="BS38"/>
      <c r="BT38"/>
      <c r="BU38"/>
    </row>
    <row r="39" spans="1:73">
      <c r="A39" t="s">
        <v>448</v>
      </c>
      <c r="B39">
        <v>2621953</v>
      </c>
      <c r="C39">
        <v>2619882</v>
      </c>
      <c r="D39">
        <v>2608986</v>
      </c>
      <c r="E39">
        <v>2413966.98</v>
      </c>
      <c r="F39">
        <v>1201966</v>
      </c>
      <c r="G39">
        <v>1194040</v>
      </c>
      <c r="H39">
        <v>1177178</v>
      </c>
      <c r="I39">
        <v>54070787.859999999</v>
      </c>
      <c r="J39">
        <v>54535760</v>
      </c>
      <c r="K39">
        <v>53964797</v>
      </c>
      <c r="L39">
        <v>53105455</v>
      </c>
      <c r="M39">
        <v>979348.06</v>
      </c>
      <c r="N39">
        <v>1107209</v>
      </c>
      <c r="O39">
        <v>1093500</v>
      </c>
      <c r="P39">
        <v>1093500</v>
      </c>
      <c r="Q39">
        <v>1073140</v>
      </c>
      <c r="R39">
        <v>1053658.26</v>
      </c>
      <c r="S39">
        <v>1050100</v>
      </c>
      <c r="T39">
        <v>1086386</v>
      </c>
      <c r="U39">
        <v>1059472</v>
      </c>
      <c r="V39">
        <v>998477.97</v>
      </c>
      <c r="W39">
        <v>950999</v>
      </c>
      <c r="X39">
        <v>928299</v>
      </c>
      <c r="Y39">
        <v>1067790</v>
      </c>
      <c r="Z39">
        <v>2377502.36</v>
      </c>
      <c r="AA39">
        <v>2337261</v>
      </c>
      <c r="AB39">
        <v>2321833</v>
      </c>
      <c r="AC39">
        <v>2242996</v>
      </c>
      <c r="AD39">
        <v>2060421.4</v>
      </c>
      <c r="AE39">
        <v>2058713</v>
      </c>
      <c r="AF39">
        <v>2004737</v>
      </c>
      <c r="AG39">
        <v>2155790</v>
      </c>
      <c r="AH39">
        <v>2016079.47</v>
      </c>
      <c r="AI39">
        <v>2032130</v>
      </c>
      <c r="AJ39">
        <v>2044898</v>
      </c>
      <c r="AK39">
        <v>2016502</v>
      </c>
      <c r="AL39">
        <v>1614872.92</v>
      </c>
      <c r="AM39">
        <v>2038200</v>
      </c>
      <c r="AN39">
        <v>1475086</v>
      </c>
      <c r="AO39">
        <v>1318740</v>
      </c>
      <c r="AP39">
        <v>1276147.6599999999</v>
      </c>
      <c r="AQ39">
        <v>1226956</v>
      </c>
      <c r="AR39">
        <v>1148754</v>
      </c>
      <c r="AS39">
        <v>1066775</v>
      </c>
      <c r="AT39">
        <v>1051494.75</v>
      </c>
      <c r="AU39">
        <v>986719</v>
      </c>
      <c r="AV39">
        <v>933276</v>
      </c>
      <c r="AW39">
        <v>911711</v>
      </c>
      <c r="AX39">
        <v>892465.73</v>
      </c>
      <c r="AY39">
        <v>867975</v>
      </c>
      <c r="AZ39">
        <v>844683</v>
      </c>
      <c r="BA39">
        <v>837076</v>
      </c>
      <c r="BB39">
        <v>839507.26</v>
      </c>
      <c r="BC39">
        <v>840736</v>
      </c>
      <c r="BD39">
        <v>843041</v>
      </c>
      <c r="BE39">
        <v>835882</v>
      </c>
      <c r="BF39">
        <v>801740</v>
      </c>
      <c r="BG39">
        <v>2508931</v>
      </c>
      <c r="BH39">
        <v>2305823</v>
      </c>
      <c r="BI39">
        <v>2266409</v>
      </c>
      <c r="BJ39"/>
      <c r="BK39"/>
      <c r="BL39"/>
      <c r="BM39"/>
      <c r="BN39"/>
      <c r="BO39"/>
      <c r="BP39"/>
      <c r="BQ39"/>
      <c r="BR39"/>
      <c r="BS39"/>
      <c r="BT39"/>
      <c r="BU39"/>
    </row>
    <row r="40" spans="1:73">
      <c r="A40" t="s">
        <v>299</v>
      </c>
      <c r="B40">
        <v>775370658</v>
      </c>
      <c r="C40">
        <v>766941758</v>
      </c>
      <c r="D40">
        <v>765296624</v>
      </c>
      <c r="E40">
        <v>766119451.76999998</v>
      </c>
      <c r="F40">
        <v>444086264</v>
      </c>
      <c r="G40">
        <v>442500002</v>
      </c>
      <c r="H40">
        <v>442094844</v>
      </c>
      <c r="I40">
        <v>441950381.88999999</v>
      </c>
      <c r="J40">
        <v>356666391</v>
      </c>
      <c r="K40">
        <v>354466176</v>
      </c>
      <c r="L40">
        <v>352616305</v>
      </c>
      <c r="M40">
        <v>303694257.81999999</v>
      </c>
      <c r="N40">
        <v>301860098</v>
      </c>
      <c r="O40">
        <v>301272132</v>
      </c>
      <c r="P40">
        <v>301272132</v>
      </c>
      <c r="Q40">
        <v>300414472</v>
      </c>
      <c r="R40">
        <v>298747907.86000001</v>
      </c>
      <c r="S40">
        <v>296107446</v>
      </c>
      <c r="T40">
        <v>295560291</v>
      </c>
      <c r="U40">
        <v>294391406</v>
      </c>
      <c r="V40">
        <v>293725296.73000002</v>
      </c>
      <c r="W40">
        <v>291276552</v>
      </c>
      <c r="X40">
        <v>289246001</v>
      </c>
      <c r="Y40">
        <v>286457401</v>
      </c>
      <c r="Z40">
        <v>282368921.00999999</v>
      </c>
      <c r="AA40">
        <v>279067412</v>
      </c>
      <c r="AB40">
        <v>276432084</v>
      </c>
      <c r="AC40">
        <v>274220136</v>
      </c>
      <c r="AD40">
        <v>272110025.56</v>
      </c>
      <c r="AE40">
        <v>268872269</v>
      </c>
      <c r="AF40">
        <v>265816863</v>
      </c>
      <c r="AG40">
        <v>263966944</v>
      </c>
      <c r="AH40">
        <v>261725896.75</v>
      </c>
      <c r="AI40">
        <v>257299768</v>
      </c>
      <c r="AJ40">
        <v>254754450</v>
      </c>
      <c r="AK40">
        <v>253092716</v>
      </c>
      <c r="AL40">
        <v>234702903.69999999</v>
      </c>
      <c r="AM40">
        <v>232798101</v>
      </c>
      <c r="AN40">
        <v>172357676</v>
      </c>
      <c r="AO40">
        <v>24853641</v>
      </c>
      <c r="AP40">
        <v>22944244.940000001</v>
      </c>
      <c r="AQ40">
        <v>21400040</v>
      </c>
      <c r="AR40">
        <v>20479948</v>
      </c>
      <c r="AS40">
        <v>19665623</v>
      </c>
      <c r="AT40">
        <v>18936813.57</v>
      </c>
      <c r="AU40">
        <v>19022729</v>
      </c>
      <c r="AV40">
        <v>18724930</v>
      </c>
      <c r="AW40">
        <v>17759702</v>
      </c>
      <c r="AX40">
        <v>17191231.879999999</v>
      </c>
      <c r="AY40">
        <v>16967628</v>
      </c>
      <c r="AZ40">
        <v>19912354</v>
      </c>
      <c r="BA40">
        <v>21520843</v>
      </c>
      <c r="BB40">
        <v>21316477.030000001</v>
      </c>
      <c r="BC40">
        <v>20948666</v>
      </c>
      <c r="BD40">
        <v>19609703</v>
      </c>
      <c r="BE40">
        <v>19614258</v>
      </c>
      <c r="BF40">
        <v>19251625</v>
      </c>
      <c r="BG40">
        <v>24185806</v>
      </c>
      <c r="BH40">
        <v>23577973</v>
      </c>
      <c r="BI40">
        <v>22619185</v>
      </c>
      <c r="BJ40"/>
      <c r="BK40"/>
      <c r="BL40"/>
      <c r="BM40"/>
      <c r="BN40"/>
      <c r="BO40"/>
      <c r="BP40"/>
      <c r="BQ40"/>
      <c r="BR40"/>
      <c r="BS40"/>
      <c r="BT40"/>
      <c r="BU40"/>
    </row>
    <row r="41" spans="1:73">
      <c r="A41" t="s">
        <v>300</v>
      </c>
      <c r="B41">
        <v>899547492</v>
      </c>
      <c r="C41">
        <v>898928997</v>
      </c>
      <c r="D41">
        <v>920880472</v>
      </c>
      <c r="E41">
        <v>931892564.41999996</v>
      </c>
      <c r="F41">
        <v>512662140</v>
      </c>
      <c r="G41">
        <v>513087227</v>
      </c>
      <c r="H41">
        <v>518917016</v>
      </c>
      <c r="I41">
        <v>523354329.70999998</v>
      </c>
      <c r="J41">
        <v>443649923</v>
      </c>
      <c r="K41">
        <v>420751529</v>
      </c>
      <c r="L41">
        <v>422588825</v>
      </c>
      <c r="M41">
        <v>375617454.25</v>
      </c>
      <c r="N41">
        <v>365135998</v>
      </c>
      <c r="O41">
        <v>369666475</v>
      </c>
      <c r="P41">
        <v>369666475</v>
      </c>
      <c r="Q41">
        <v>375793780</v>
      </c>
      <c r="R41">
        <v>373741617.06</v>
      </c>
      <c r="S41">
        <v>369248470</v>
      </c>
      <c r="T41">
        <v>361851524</v>
      </c>
      <c r="U41">
        <v>371137473</v>
      </c>
      <c r="V41">
        <v>360298565.68000001</v>
      </c>
      <c r="W41">
        <v>354826726</v>
      </c>
      <c r="X41">
        <v>341434716</v>
      </c>
      <c r="Y41">
        <v>346106604</v>
      </c>
      <c r="Z41">
        <v>352268052.66000003</v>
      </c>
      <c r="AA41">
        <v>341104725</v>
      </c>
      <c r="AB41">
        <v>326767159</v>
      </c>
      <c r="AC41">
        <v>330560617</v>
      </c>
      <c r="AD41">
        <v>329082938.39999998</v>
      </c>
      <c r="AE41">
        <v>315428292</v>
      </c>
      <c r="AF41">
        <v>312720996</v>
      </c>
      <c r="AG41">
        <v>314399922</v>
      </c>
      <c r="AH41">
        <v>326410045.35000002</v>
      </c>
      <c r="AI41">
        <v>300360467</v>
      </c>
      <c r="AJ41">
        <v>298528771</v>
      </c>
      <c r="AK41">
        <v>302815739</v>
      </c>
      <c r="AL41">
        <v>288665481.36000001</v>
      </c>
      <c r="AM41">
        <v>277647324</v>
      </c>
      <c r="AN41">
        <v>232952921</v>
      </c>
      <c r="AO41">
        <v>73445333</v>
      </c>
      <c r="AP41">
        <v>71798465.040000007</v>
      </c>
      <c r="AQ41">
        <v>64783276</v>
      </c>
      <c r="AR41">
        <v>58586808</v>
      </c>
      <c r="AS41">
        <v>60127997</v>
      </c>
      <c r="AT41">
        <v>55340867.530000001</v>
      </c>
      <c r="AU41">
        <v>50148230</v>
      </c>
      <c r="AV41">
        <v>46666048</v>
      </c>
      <c r="AW41">
        <v>49993426</v>
      </c>
      <c r="AX41">
        <v>47904117.07</v>
      </c>
      <c r="AY41">
        <v>43464653</v>
      </c>
      <c r="AZ41">
        <v>41537792</v>
      </c>
      <c r="BA41">
        <v>45578545</v>
      </c>
      <c r="BB41">
        <v>44441462.600000001</v>
      </c>
      <c r="BC41">
        <v>39384364</v>
      </c>
      <c r="BD41">
        <v>37453699</v>
      </c>
      <c r="BE41">
        <v>39854300</v>
      </c>
      <c r="BF41">
        <v>40158634</v>
      </c>
      <c r="BG41">
        <v>47177357</v>
      </c>
      <c r="BH41">
        <v>45157514</v>
      </c>
      <c r="BI41">
        <v>44619466</v>
      </c>
      <c r="BJ41"/>
      <c r="BK41"/>
      <c r="BL41"/>
      <c r="BM41"/>
      <c r="BN41"/>
      <c r="BO41"/>
      <c r="BP41"/>
      <c r="BQ41"/>
      <c r="BR41"/>
      <c r="BS41"/>
      <c r="BT41"/>
      <c r="BU41"/>
    </row>
    <row r="42" spans="1:73" s="114" customFormat="1">
      <c r="A42" t="s">
        <v>449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450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301</v>
      </c>
      <c r="B44">
        <v>8622674</v>
      </c>
      <c r="C44">
        <v>21216691</v>
      </c>
      <c r="D44">
        <v>43424698</v>
      </c>
      <c r="E44">
        <v>42690844.509999998</v>
      </c>
      <c r="F44">
        <v>14457051</v>
      </c>
      <c r="G44">
        <v>10601451</v>
      </c>
      <c r="H44">
        <v>12628167</v>
      </c>
      <c r="I44">
        <v>1050248.6499999999</v>
      </c>
      <c r="J44">
        <v>5687622</v>
      </c>
      <c r="K44">
        <v>15860991</v>
      </c>
      <c r="L44">
        <v>3711912</v>
      </c>
      <c r="M44">
        <v>3326783.63</v>
      </c>
      <c r="N44">
        <v>8643171</v>
      </c>
      <c r="O44">
        <v>3686470</v>
      </c>
      <c r="P44">
        <v>3686470</v>
      </c>
      <c r="Q44">
        <v>679581</v>
      </c>
      <c r="R44">
        <v>3582583.74</v>
      </c>
      <c r="S44">
        <v>3429345</v>
      </c>
      <c r="T44">
        <v>3504730</v>
      </c>
      <c r="U44">
        <v>621407</v>
      </c>
      <c r="V44">
        <v>4325529.84</v>
      </c>
      <c r="W44">
        <v>6738581</v>
      </c>
      <c r="X44">
        <v>7510964</v>
      </c>
      <c r="Y44">
        <v>5532500</v>
      </c>
      <c r="Z44">
        <v>3515916.38</v>
      </c>
      <c r="AA44">
        <v>4874881</v>
      </c>
      <c r="AB44">
        <v>8196947</v>
      </c>
      <c r="AC44">
        <v>6670771</v>
      </c>
      <c r="AD44">
        <v>11881373.16</v>
      </c>
      <c r="AE44">
        <v>13437416</v>
      </c>
      <c r="AF44">
        <v>16735857</v>
      </c>
      <c r="AG44">
        <v>4850314</v>
      </c>
      <c r="AH44">
        <v>14726390.369999999</v>
      </c>
      <c r="AI44">
        <v>5663426</v>
      </c>
      <c r="AJ44">
        <v>7184521</v>
      </c>
      <c r="AK44">
        <v>3228136</v>
      </c>
      <c r="AL44">
        <v>135143340.84999999</v>
      </c>
      <c r="AM44">
        <v>186157179</v>
      </c>
      <c r="AN44">
        <v>143332789</v>
      </c>
      <c r="AO44">
        <v>22</v>
      </c>
      <c r="AP44">
        <v>0</v>
      </c>
      <c r="AQ44">
        <v>21136</v>
      </c>
      <c r="AR44">
        <v>442</v>
      </c>
      <c r="AS44">
        <v>7407</v>
      </c>
      <c r="AT44">
        <v>2173.4699999999998</v>
      </c>
      <c r="AU44">
        <v>48</v>
      </c>
      <c r="AV44">
        <v>39</v>
      </c>
      <c r="AW44">
        <v>3197</v>
      </c>
      <c r="AX44">
        <v>0</v>
      </c>
      <c r="AY44">
        <v>0</v>
      </c>
      <c r="AZ44">
        <v>0</v>
      </c>
      <c r="BA44">
        <v>17987</v>
      </c>
      <c r="BB44">
        <v>10212.02</v>
      </c>
      <c r="BC44">
        <v>11681</v>
      </c>
      <c r="BD44">
        <v>103493</v>
      </c>
      <c r="BE44">
        <v>157329</v>
      </c>
      <c r="BF44">
        <v>167995</v>
      </c>
      <c r="BG44">
        <v>4778636</v>
      </c>
      <c r="BH44">
        <v>9403697</v>
      </c>
      <c r="BI44">
        <v>7336569</v>
      </c>
      <c r="BJ44"/>
      <c r="BK44"/>
      <c r="BL44"/>
      <c r="BM44"/>
      <c r="BN44"/>
      <c r="BO44"/>
      <c r="BP44"/>
      <c r="BQ44"/>
      <c r="BR44"/>
      <c r="BS44"/>
      <c r="BT44"/>
      <c r="BU44"/>
    </row>
    <row r="45" spans="1:73">
      <c r="A45" t="s">
        <v>302</v>
      </c>
      <c r="B45">
        <v>122359761</v>
      </c>
      <c r="C45">
        <v>129526366</v>
      </c>
      <c r="D45">
        <v>127666857</v>
      </c>
      <c r="E45">
        <v>138666096.21000001</v>
      </c>
      <c r="F45">
        <v>78107378</v>
      </c>
      <c r="G45">
        <v>79218642</v>
      </c>
      <c r="H45">
        <v>81163618</v>
      </c>
      <c r="I45">
        <v>87577252.549999997</v>
      </c>
      <c r="J45">
        <v>79639564</v>
      </c>
      <c r="K45">
        <v>76196233</v>
      </c>
      <c r="L45">
        <v>86983452</v>
      </c>
      <c r="M45">
        <v>93719390.659999996</v>
      </c>
      <c r="N45">
        <v>85127764</v>
      </c>
      <c r="O45">
        <v>87288468</v>
      </c>
      <c r="P45">
        <v>87288468</v>
      </c>
      <c r="Q45">
        <v>89449049</v>
      </c>
      <c r="R45">
        <v>94656980.590000004</v>
      </c>
      <c r="S45">
        <v>82467836</v>
      </c>
      <c r="T45">
        <v>80515313</v>
      </c>
      <c r="U45">
        <v>84509247</v>
      </c>
      <c r="V45">
        <v>88821472.719999999</v>
      </c>
      <c r="W45">
        <v>80965712</v>
      </c>
      <c r="X45">
        <v>71740914</v>
      </c>
      <c r="Y45">
        <v>74240246</v>
      </c>
      <c r="Z45">
        <v>70002767.840000004</v>
      </c>
      <c r="AA45">
        <v>60589887</v>
      </c>
      <c r="AB45">
        <v>60752013</v>
      </c>
      <c r="AC45">
        <v>61518930</v>
      </c>
      <c r="AD45">
        <v>66266620.100000001</v>
      </c>
      <c r="AE45">
        <v>56636968</v>
      </c>
      <c r="AF45">
        <v>55686218</v>
      </c>
      <c r="AG45">
        <v>57541452</v>
      </c>
      <c r="AH45">
        <v>62830543.280000001</v>
      </c>
      <c r="AI45">
        <v>51016267</v>
      </c>
      <c r="AJ45">
        <v>50667909</v>
      </c>
      <c r="AK45">
        <v>52077054</v>
      </c>
      <c r="AL45">
        <v>57710543.289999999</v>
      </c>
      <c r="AM45">
        <v>48940576</v>
      </c>
      <c r="AN45">
        <v>49722737</v>
      </c>
      <c r="AO45">
        <v>33324323</v>
      </c>
      <c r="AP45">
        <v>34355083.479999997</v>
      </c>
      <c r="AQ45">
        <v>29932997</v>
      </c>
      <c r="AR45">
        <v>26969870</v>
      </c>
      <c r="AS45">
        <v>25960787</v>
      </c>
      <c r="AT45">
        <v>24393114.289999999</v>
      </c>
      <c r="AU45">
        <v>21643360</v>
      </c>
      <c r="AV45">
        <v>20316025</v>
      </c>
      <c r="AW45">
        <v>21310222</v>
      </c>
      <c r="AX45">
        <v>21612698.350000001</v>
      </c>
      <c r="AY45">
        <v>18280517</v>
      </c>
      <c r="AZ45">
        <v>17718970</v>
      </c>
      <c r="BA45">
        <v>18481898</v>
      </c>
      <c r="BB45">
        <v>19189030.760000002</v>
      </c>
      <c r="BC45">
        <v>16632155</v>
      </c>
      <c r="BD45">
        <v>15697160</v>
      </c>
      <c r="BE45">
        <v>16262221</v>
      </c>
      <c r="BF45">
        <v>17733297</v>
      </c>
      <c r="BG45">
        <v>25088427</v>
      </c>
      <c r="BH45">
        <v>23627856</v>
      </c>
      <c r="BI45">
        <v>23833351</v>
      </c>
      <c r="BJ45"/>
      <c r="BK45"/>
      <c r="BL45"/>
      <c r="BM45"/>
      <c r="BN45"/>
      <c r="BO45"/>
      <c r="BP45"/>
      <c r="BQ45"/>
      <c r="BR45"/>
      <c r="BS45"/>
      <c r="BT45"/>
      <c r="BU45"/>
    </row>
    <row r="46" spans="1:73" s="114" customFormat="1">
      <c r="A46" t="s">
        <v>424</v>
      </c>
      <c r="B46">
        <v>93668046</v>
      </c>
      <c r="C46">
        <v>103140392</v>
      </c>
      <c r="D46">
        <v>100287016</v>
      </c>
      <c r="E46">
        <v>106863249.86</v>
      </c>
      <c r="F46">
        <v>63100215</v>
      </c>
      <c r="G46">
        <v>65885024</v>
      </c>
      <c r="H46">
        <v>67037298</v>
      </c>
      <c r="I46">
        <v>87577252.549999997</v>
      </c>
      <c r="J46">
        <v>0</v>
      </c>
      <c r="K46">
        <v>0</v>
      </c>
      <c r="L46">
        <v>86983452</v>
      </c>
      <c r="M46">
        <v>0</v>
      </c>
      <c r="N46">
        <v>0</v>
      </c>
      <c r="O46">
        <v>0</v>
      </c>
      <c r="P46">
        <v>0</v>
      </c>
      <c r="Q46">
        <v>0</v>
      </c>
      <c r="R46">
        <v>0</v>
      </c>
      <c r="S46">
        <v>0</v>
      </c>
      <c r="T46">
        <v>0</v>
      </c>
      <c r="U46">
        <v>13549085</v>
      </c>
      <c r="V46">
        <v>14079123.59</v>
      </c>
      <c r="W46">
        <v>0</v>
      </c>
      <c r="X46">
        <v>0</v>
      </c>
      <c r="Y46">
        <v>12367546</v>
      </c>
      <c r="Z46">
        <v>0</v>
      </c>
      <c r="AA46">
        <v>0</v>
      </c>
      <c r="AB46">
        <v>2964255</v>
      </c>
      <c r="AC46">
        <v>3006523</v>
      </c>
      <c r="AD46">
        <v>0</v>
      </c>
      <c r="AE46">
        <v>0</v>
      </c>
      <c r="AF46">
        <v>0</v>
      </c>
      <c r="AG46">
        <v>0</v>
      </c>
      <c r="AH46">
        <v>0</v>
      </c>
      <c r="AI46">
        <v>0</v>
      </c>
      <c r="AJ46">
        <v>0</v>
      </c>
      <c r="AK46">
        <v>0</v>
      </c>
      <c r="AL46">
        <v>2976465.6</v>
      </c>
      <c r="AM46">
        <v>0</v>
      </c>
      <c r="AN46">
        <v>0</v>
      </c>
      <c r="AO46">
        <v>0</v>
      </c>
      <c r="AP46">
        <v>0</v>
      </c>
      <c r="AQ46">
        <v>0</v>
      </c>
      <c r="AR46">
        <v>0</v>
      </c>
      <c r="AS46">
        <v>0</v>
      </c>
      <c r="AT46">
        <v>0</v>
      </c>
      <c r="AU46">
        <v>0</v>
      </c>
      <c r="AV46">
        <v>0</v>
      </c>
      <c r="AW46">
        <v>0</v>
      </c>
      <c r="AX46">
        <v>0</v>
      </c>
      <c r="AY46">
        <v>0</v>
      </c>
      <c r="AZ46">
        <v>0</v>
      </c>
      <c r="BA46">
        <v>0</v>
      </c>
      <c r="BB46">
        <v>0</v>
      </c>
      <c r="BC46">
        <v>0</v>
      </c>
      <c r="BD46">
        <v>0</v>
      </c>
      <c r="BE46">
        <v>16262221</v>
      </c>
      <c r="BF46">
        <v>17733297</v>
      </c>
      <c r="BG46">
        <v>25088427</v>
      </c>
      <c r="BH46">
        <v>23627856</v>
      </c>
      <c r="BI46">
        <v>23833351</v>
      </c>
      <c r="BJ46"/>
      <c r="BK46"/>
      <c r="BL46"/>
      <c r="BM46"/>
      <c r="BN46"/>
      <c r="BO46"/>
      <c r="BP46"/>
      <c r="BQ46"/>
      <c r="BR46"/>
      <c r="BS46"/>
      <c r="BT46"/>
      <c r="BU46"/>
    </row>
    <row r="47" spans="1:73">
      <c r="A47" t="s">
        <v>451</v>
      </c>
      <c r="B47">
        <v>28691715</v>
      </c>
      <c r="C47">
        <v>26385974</v>
      </c>
      <c r="D47">
        <v>27379841</v>
      </c>
      <c r="E47">
        <v>31802846.359999999</v>
      </c>
      <c r="F47">
        <v>15007163</v>
      </c>
      <c r="G47">
        <v>13333618</v>
      </c>
      <c r="H47">
        <v>14126320</v>
      </c>
      <c r="I47">
        <v>0</v>
      </c>
      <c r="J47">
        <v>79639564</v>
      </c>
      <c r="K47">
        <v>76196233</v>
      </c>
      <c r="L47">
        <v>0</v>
      </c>
      <c r="M47">
        <v>93719390.659999996</v>
      </c>
      <c r="N47">
        <v>85127764</v>
      </c>
      <c r="O47">
        <v>87288468</v>
      </c>
      <c r="P47">
        <v>87288468</v>
      </c>
      <c r="Q47">
        <v>89449049</v>
      </c>
      <c r="R47">
        <v>94656980.590000004</v>
      </c>
      <c r="S47">
        <v>82467836</v>
      </c>
      <c r="T47">
        <v>80515313</v>
      </c>
      <c r="U47">
        <v>70960162</v>
      </c>
      <c r="V47">
        <v>74742349.129999995</v>
      </c>
      <c r="W47">
        <v>80965712</v>
      </c>
      <c r="X47">
        <v>71740914</v>
      </c>
      <c r="Y47">
        <v>61872700</v>
      </c>
      <c r="Z47">
        <v>70002767.840000004</v>
      </c>
      <c r="AA47">
        <v>60589887</v>
      </c>
      <c r="AB47">
        <v>57787758</v>
      </c>
      <c r="AC47">
        <v>58512407</v>
      </c>
      <c r="AD47">
        <v>66266620.100000001</v>
      </c>
      <c r="AE47">
        <v>56636968</v>
      </c>
      <c r="AF47">
        <v>55686218</v>
      </c>
      <c r="AG47">
        <v>57541452</v>
      </c>
      <c r="AH47">
        <v>62830543.280000001</v>
      </c>
      <c r="AI47">
        <v>51016267</v>
      </c>
      <c r="AJ47">
        <v>50667909</v>
      </c>
      <c r="AK47">
        <v>52077054</v>
      </c>
      <c r="AL47">
        <v>54734077.700000003</v>
      </c>
      <c r="AM47">
        <v>48940576</v>
      </c>
      <c r="AN47">
        <v>49722737</v>
      </c>
      <c r="AO47">
        <v>33324323</v>
      </c>
      <c r="AP47">
        <v>34355083.479999997</v>
      </c>
      <c r="AQ47">
        <v>29932997</v>
      </c>
      <c r="AR47">
        <v>26969870</v>
      </c>
      <c r="AS47">
        <v>25960787</v>
      </c>
      <c r="AT47">
        <v>24393114.289999999</v>
      </c>
      <c r="AU47">
        <v>21643360</v>
      </c>
      <c r="AV47">
        <v>20316025</v>
      </c>
      <c r="AW47">
        <v>21310222</v>
      </c>
      <c r="AX47">
        <v>21612698.350000001</v>
      </c>
      <c r="AY47">
        <v>18280517</v>
      </c>
      <c r="AZ47">
        <v>17718970</v>
      </c>
      <c r="BA47">
        <v>18481898</v>
      </c>
      <c r="BB47">
        <v>19189030.760000002</v>
      </c>
      <c r="BC47">
        <v>16632155</v>
      </c>
      <c r="BD47">
        <v>15697160</v>
      </c>
      <c r="BE47">
        <v>0</v>
      </c>
      <c r="BF47">
        <v>0</v>
      </c>
      <c r="BG47">
        <v>0</v>
      </c>
      <c r="BH47">
        <v>0</v>
      </c>
      <c r="BI47">
        <v>0</v>
      </c>
      <c r="BJ47"/>
      <c r="BK47"/>
      <c r="BL47"/>
      <c r="BM47"/>
      <c r="BN47"/>
      <c r="BO47"/>
      <c r="BP47"/>
      <c r="BQ47"/>
      <c r="BR47"/>
      <c r="BS47"/>
      <c r="BT47"/>
      <c r="BU47"/>
    </row>
    <row r="48" spans="1:73">
      <c r="A48" t="s">
        <v>303</v>
      </c>
      <c r="B48">
        <v>21000</v>
      </c>
      <c r="C48">
        <v>0</v>
      </c>
      <c r="D48">
        <v>0</v>
      </c>
      <c r="E48">
        <v>0</v>
      </c>
      <c r="F48">
        <v>0</v>
      </c>
      <c r="G48">
        <v>0</v>
      </c>
      <c r="H48">
        <v>6268</v>
      </c>
      <c r="I48">
        <v>6007.42</v>
      </c>
      <c r="J48">
        <v>6331</v>
      </c>
      <c r="K48">
        <v>14827</v>
      </c>
      <c r="L48">
        <v>15682</v>
      </c>
      <c r="M48">
        <v>14473.92</v>
      </c>
      <c r="N48">
        <v>14684</v>
      </c>
      <c r="O48">
        <v>9223</v>
      </c>
      <c r="P48">
        <v>9223</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813734</v>
      </c>
      <c r="BH48">
        <v>494736</v>
      </c>
      <c r="BI48">
        <v>0</v>
      </c>
      <c r="BJ48"/>
      <c r="BK48"/>
      <c r="BL48"/>
      <c r="BM48"/>
      <c r="BN48"/>
      <c r="BO48"/>
      <c r="BP48"/>
      <c r="BQ48"/>
      <c r="BR48"/>
      <c r="BS48"/>
      <c r="BT48"/>
      <c r="BU48"/>
    </row>
    <row r="49" spans="1:73" s="114" customFormat="1">
      <c r="A49" t="s">
        <v>424</v>
      </c>
      <c r="B49">
        <v>21000</v>
      </c>
      <c r="C49">
        <v>0</v>
      </c>
      <c r="D49">
        <v>0</v>
      </c>
      <c r="E49">
        <v>0</v>
      </c>
      <c r="F49">
        <v>0</v>
      </c>
      <c r="G49">
        <v>0</v>
      </c>
      <c r="H49">
        <v>6268</v>
      </c>
      <c r="I49">
        <v>6007.42</v>
      </c>
      <c r="J49">
        <v>6331</v>
      </c>
      <c r="K49">
        <v>14827</v>
      </c>
      <c r="L49">
        <v>15682</v>
      </c>
      <c r="M49">
        <v>14473.92</v>
      </c>
      <c r="N49">
        <v>14684</v>
      </c>
      <c r="O49">
        <v>9223</v>
      </c>
      <c r="P49">
        <v>9223</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c r="BK49"/>
      <c r="BL49"/>
      <c r="BM49"/>
      <c r="BN49"/>
      <c r="BO49"/>
      <c r="BP49"/>
      <c r="BQ49"/>
      <c r="BR49"/>
      <c r="BS49"/>
      <c r="BT49"/>
      <c r="BU49"/>
    </row>
    <row r="50" spans="1:73">
      <c r="A50" t="s">
        <v>452</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813734</v>
      </c>
      <c r="BH50">
        <v>494736</v>
      </c>
      <c r="BI50">
        <v>0</v>
      </c>
      <c r="BJ50"/>
      <c r="BK50"/>
      <c r="BL50"/>
      <c r="BM50"/>
      <c r="BN50"/>
      <c r="BO50"/>
      <c r="BP50"/>
      <c r="BQ50"/>
      <c r="BR50"/>
      <c r="BS50"/>
      <c r="BT50"/>
      <c r="BU50"/>
    </row>
    <row r="51" spans="1:73">
      <c r="A51" t="s">
        <v>304</v>
      </c>
      <c r="B51">
        <v>21808381</v>
      </c>
      <c r="C51">
        <v>21302477</v>
      </c>
      <c r="D51">
        <v>21300918</v>
      </c>
      <c r="E51">
        <v>19366440.940000001</v>
      </c>
      <c r="F51">
        <v>8367748</v>
      </c>
      <c r="G51">
        <v>13583351</v>
      </c>
      <c r="H51">
        <v>10569648</v>
      </c>
      <c r="I51">
        <v>19825347.129999999</v>
      </c>
      <c r="J51">
        <v>39490263</v>
      </c>
      <c r="K51">
        <v>33611204</v>
      </c>
      <c r="L51">
        <v>26804520</v>
      </c>
      <c r="M51">
        <v>12528488.57</v>
      </c>
      <c r="N51">
        <v>1629428</v>
      </c>
      <c r="O51">
        <v>13562991</v>
      </c>
      <c r="P51">
        <v>13562991</v>
      </c>
      <c r="Q51">
        <v>12023275</v>
      </c>
      <c r="R51">
        <v>23088776.829999998</v>
      </c>
      <c r="S51">
        <v>37288372</v>
      </c>
      <c r="T51">
        <v>25363115</v>
      </c>
      <c r="U51">
        <v>27844315</v>
      </c>
      <c r="V51">
        <v>16778562.129999999</v>
      </c>
      <c r="W51">
        <v>10506511</v>
      </c>
      <c r="X51">
        <v>16857439</v>
      </c>
      <c r="Y51">
        <v>14357480</v>
      </c>
      <c r="Z51">
        <v>27937000</v>
      </c>
      <c r="AA51">
        <v>31778200</v>
      </c>
      <c r="AB51">
        <v>25427300</v>
      </c>
      <c r="AC51">
        <v>25427300</v>
      </c>
      <c r="AD51">
        <v>11841200</v>
      </c>
      <c r="AE51">
        <v>0</v>
      </c>
      <c r="AF51">
        <v>0</v>
      </c>
      <c r="AG51">
        <v>5733000</v>
      </c>
      <c r="AH51">
        <v>4914000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100924</v>
      </c>
      <c r="BH51">
        <v>412639</v>
      </c>
      <c r="BI51">
        <v>0</v>
      </c>
      <c r="BJ51"/>
      <c r="BK51"/>
      <c r="BL51"/>
      <c r="BM51"/>
      <c r="BN51"/>
      <c r="BO51"/>
      <c r="BP51"/>
      <c r="BQ51"/>
      <c r="BR51"/>
      <c r="BS51"/>
      <c r="BT51"/>
      <c r="BU51"/>
    </row>
    <row r="52" spans="1:73">
      <c r="A52" t="s">
        <v>453</v>
      </c>
      <c r="B52">
        <v>2374019</v>
      </c>
      <c r="C52">
        <v>2369457</v>
      </c>
      <c r="D52">
        <v>2367922</v>
      </c>
      <c r="E52">
        <v>2368606.44</v>
      </c>
      <c r="F52">
        <v>368795</v>
      </c>
      <c r="G52">
        <v>2349144</v>
      </c>
      <c r="H52">
        <v>2335638</v>
      </c>
      <c r="I52">
        <v>5324505.82</v>
      </c>
      <c r="J52">
        <v>5326821</v>
      </c>
      <c r="K52">
        <v>3306825</v>
      </c>
      <c r="L52">
        <v>3254268</v>
      </c>
      <c r="M52">
        <v>238688.57</v>
      </c>
      <c r="N52">
        <v>129428</v>
      </c>
      <c r="O52">
        <v>134791</v>
      </c>
      <c r="P52">
        <v>134791</v>
      </c>
      <c r="Q52">
        <v>95075</v>
      </c>
      <c r="R52">
        <v>94476.83</v>
      </c>
      <c r="S52">
        <v>2047072</v>
      </c>
      <c r="T52">
        <v>2050015</v>
      </c>
      <c r="U52">
        <v>2031215</v>
      </c>
      <c r="V52">
        <v>2031562.13</v>
      </c>
      <c r="W52">
        <v>2006511</v>
      </c>
      <c r="X52">
        <v>2006539</v>
      </c>
      <c r="Y52">
        <v>2006580</v>
      </c>
      <c r="Z52">
        <v>2000000</v>
      </c>
      <c r="AA52">
        <v>0</v>
      </c>
      <c r="AB52">
        <v>0</v>
      </c>
      <c r="AC52">
        <v>0</v>
      </c>
      <c r="AD52">
        <v>0</v>
      </c>
      <c r="AE52">
        <v>0</v>
      </c>
      <c r="AF52">
        <v>0</v>
      </c>
      <c r="AG52">
        <v>5733000</v>
      </c>
      <c r="AH52">
        <v>4914000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c r="BK52"/>
      <c r="BL52"/>
      <c r="BM52"/>
      <c r="BN52"/>
      <c r="BO52"/>
      <c r="BP52"/>
      <c r="BQ52"/>
      <c r="BR52"/>
      <c r="BS52"/>
      <c r="BT52"/>
      <c r="BU52"/>
    </row>
    <row r="53" spans="1:73">
      <c r="A53" t="s">
        <v>452</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100924</v>
      </c>
      <c r="BH53">
        <v>412639</v>
      </c>
      <c r="BI53">
        <v>0</v>
      </c>
      <c r="BJ53"/>
      <c r="BK53"/>
      <c r="BL53"/>
      <c r="BM53"/>
      <c r="BN53"/>
      <c r="BO53"/>
      <c r="BP53"/>
      <c r="BQ53"/>
      <c r="BR53"/>
      <c r="BS53"/>
      <c r="BT53"/>
      <c r="BU53"/>
    </row>
    <row r="54" spans="1:73">
      <c r="A54" t="s">
        <v>454</v>
      </c>
      <c r="B54">
        <v>19434362</v>
      </c>
      <c r="C54">
        <v>18933020</v>
      </c>
      <c r="D54">
        <v>18932996</v>
      </c>
      <c r="E54">
        <v>16997834.5</v>
      </c>
      <c r="F54">
        <v>7998953</v>
      </c>
      <c r="G54">
        <v>11234207</v>
      </c>
      <c r="H54">
        <v>8234010</v>
      </c>
      <c r="I54">
        <v>14500841.300000001</v>
      </c>
      <c r="J54">
        <v>25289330</v>
      </c>
      <c r="K54">
        <v>22052162</v>
      </c>
      <c r="L54">
        <v>23550252</v>
      </c>
      <c r="M54">
        <v>12289800</v>
      </c>
      <c r="N54">
        <v>1500000</v>
      </c>
      <c r="O54">
        <v>13428200</v>
      </c>
      <c r="P54">
        <v>13428200</v>
      </c>
      <c r="Q54">
        <v>11928200</v>
      </c>
      <c r="R54">
        <v>22994300</v>
      </c>
      <c r="S54">
        <v>35241300</v>
      </c>
      <c r="T54">
        <v>23313100</v>
      </c>
      <c r="U54">
        <v>25813100</v>
      </c>
      <c r="V54">
        <v>14747000</v>
      </c>
      <c r="W54">
        <v>8500000</v>
      </c>
      <c r="X54">
        <v>14850900</v>
      </c>
      <c r="Y54">
        <v>12350900</v>
      </c>
      <c r="Z54">
        <v>25937000</v>
      </c>
      <c r="AA54">
        <v>31778200</v>
      </c>
      <c r="AB54">
        <v>25427300</v>
      </c>
      <c r="AC54">
        <v>25427300</v>
      </c>
      <c r="AD54">
        <v>11841200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c r="BK54"/>
      <c r="BL54"/>
      <c r="BM54"/>
      <c r="BN54"/>
      <c r="BO54"/>
      <c r="BP54"/>
      <c r="BQ54"/>
      <c r="BR54"/>
      <c r="BS54"/>
      <c r="BT54"/>
      <c r="BU54"/>
    </row>
    <row r="55" spans="1:73">
      <c r="A55" t="s">
        <v>455</v>
      </c>
      <c r="B55">
        <v>0</v>
      </c>
      <c r="C55">
        <v>0</v>
      </c>
      <c r="D55">
        <v>0</v>
      </c>
      <c r="E55">
        <v>0</v>
      </c>
      <c r="F55">
        <v>0</v>
      </c>
      <c r="G55">
        <v>0</v>
      </c>
      <c r="H55">
        <v>0</v>
      </c>
      <c r="I55">
        <v>0</v>
      </c>
      <c r="J55">
        <v>8874112</v>
      </c>
      <c r="K55">
        <v>8252217</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c r="BL55"/>
      <c r="BM55"/>
      <c r="BN55"/>
      <c r="BO55"/>
      <c r="BP55"/>
      <c r="BQ55"/>
      <c r="BR55"/>
      <c r="BS55"/>
      <c r="BT55"/>
      <c r="BU55"/>
    </row>
    <row r="56" spans="1:73">
      <c r="A56" t="s">
        <v>456</v>
      </c>
      <c r="B56">
        <v>299849</v>
      </c>
      <c r="C56">
        <v>105394</v>
      </c>
      <c r="D56">
        <v>1147362</v>
      </c>
      <c r="E56">
        <v>831727.94</v>
      </c>
      <c r="F56">
        <v>137378</v>
      </c>
      <c r="G56">
        <v>72066</v>
      </c>
      <c r="H56">
        <v>367375</v>
      </c>
      <c r="I56">
        <v>4387302.37</v>
      </c>
      <c r="J56">
        <v>601838</v>
      </c>
      <c r="K56">
        <v>2031789</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c r="BK56"/>
      <c r="BL56"/>
      <c r="BM56"/>
      <c r="BN56"/>
      <c r="BO56"/>
      <c r="BP56"/>
      <c r="BQ56"/>
      <c r="BR56"/>
      <c r="BS56"/>
      <c r="BT56"/>
      <c r="BU56"/>
    </row>
    <row r="57" spans="1:73">
      <c r="A57" t="s">
        <v>457</v>
      </c>
      <c r="B57">
        <v>672544</v>
      </c>
      <c r="C57">
        <v>640716</v>
      </c>
      <c r="D57">
        <v>633211</v>
      </c>
      <c r="E57">
        <v>815803.11</v>
      </c>
      <c r="F57">
        <v>996319</v>
      </c>
      <c r="G57">
        <v>996131</v>
      </c>
      <c r="H57">
        <v>964507</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c r="BK57"/>
      <c r="BL57"/>
      <c r="BM57"/>
      <c r="BN57"/>
      <c r="BO57"/>
      <c r="BP57"/>
      <c r="BQ57"/>
      <c r="BR57"/>
      <c r="BS57"/>
      <c r="BT57"/>
      <c r="BU57"/>
    </row>
    <row r="58" spans="1:73">
      <c r="A58" t="s">
        <v>458</v>
      </c>
      <c r="B58">
        <v>672544</v>
      </c>
      <c r="C58">
        <v>640716</v>
      </c>
      <c r="D58">
        <v>633211</v>
      </c>
      <c r="E58">
        <v>815803.11</v>
      </c>
      <c r="F58">
        <v>996319</v>
      </c>
      <c r="G58">
        <v>996131</v>
      </c>
      <c r="H58">
        <v>964507</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c r="BK58"/>
      <c r="BL58"/>
      <c r="BM58"/>
      <c r="BN58"/>
      <c r="BO58"/>
      <c r="BP58"/>
      <c r="BQ58"/>
      <c r="BR58"/>
      <c r="BS58"/>
      <c r="BT58"/>
      <c r="BU58"/>
    </row>
    <row r="59" spans="1:73">
      <c r="A59" t="s">
        <v>459</v>
      </c>
      <c r="B59">
        <v>10226130</v>
      </c>
      <c r="C59">
        <v>9773026</v>
      </c>
      <c r="D59">
        <v>9867764</v>
      </c>
      <c r="E59">
        <v>9942875.2799999993</v>
      </c>
      <c r="F59">
        <v>7204650</v>
      </c>
      <c r="G59">
        <v>7504307</v>
      </c>
      <c r="H59">
        <v>7301479</v>
      </c>
      <c r="I59">
        <v>7400519.6900000004</v>
      </c>
      <c r="J59">
        <v>0</v>
      </c>
      <c r="K59">
        <v>0</v>
      </c>
      <c r="L59">
        <v>7216603</v>
      </c>
      <c r="M59">
        <v>92346.9</v>
      </c>
      <c r="N59">
        <v>90269</v>
      </c>
      <c r="O59">
        <v>91062</v>
      </c>
      <c r="P59">
        <v>91062</v>
      </c>
      <c r="Q59">
        <v>98033</v>
      </c>
      <c r="R59">
        <v>106205.92</v>
      </c>
      <c r="S59">
        <v>115512</v>
      </c>
      <c r="T59">
        <v>122168</v>
      </c>
      <c r="U59">
        <v>120645</v>
      </c>
      <c r="V59">
        <v>118346.6</v>
      </c>
      <c r="W59">
        <v>116879</v>
      </c>
      <c r="X59">
        <v>115356</v>
      </c>
      <c r="Y59">
        <v>109434</v>
      </c>
      <c r="Z59">
        <v>101129.26</v>
      </c>
      <c r="AA59">
        <v>97430</v>
      </c>
      <c r="AB59">
        <v>83485</v>
      </c>
      <c r="AC59">
        <v>81752</v>
      </c>
      <c r="AD59">
        <v>80187.199999999997</v>
      </c>
      <c r="AE59">
        <v>73644</v>
      </c>
      <c r="AF59">
        <v>63698</v>
      </c>
      <c r="AG59">
        <v>62326</v>
      </c>
      <c r="AH59">
        <v>60800.25</v>
      </c>
      <c r="AI59">
        <v>54484</v>
      </c>
      <c r="AJ59">
        <v>35946</v>
      </c>
      <c r="AK59">
        <v>33019</v>
      </c>
      <c r="AL59">
        <v>27870.15</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c r="BL59"/>
      <c r="BM59"/>
      <c r="BN59"/>
      <c r="BO59"/>
      <c r="BP59"/>
      <c r="BQ59"/>
      <c r="BR59"/>
      <c r="BS59"/>
      <c r="BT59"/>
      <c r="BU59"/>
    </row>
    <row r="60" spans="1:73">
      <c r="A60" t="s">
        <v>460</v>
      </c>
      <c r="B60">
        <v>561955</v>
      </c>
      <c r="C60">
        <v>926132</v>
      </c>
      <c r="D60">
        <v>1786737</v>
      </c>
      <c r="E60">
        <v>1338574.6399999999</v>
      </c>
      <c r="F60">
        <v>517218</v>
      </c>
      <c r="G60">
        <v>830835</v>
      </c>
      <c r="H60">
        <v>1664564</v>
      </c>
      <c r="I60">
        <v>1210134.52</v>
      </c>
      <c r="J60">
        <v>712685</v>
      </c>
      <c r="K60">
        <v>1539619</v>
      </c>
      <c r="L60">
        <v>2379044</v>
      </c>
      <c r="M60">
        <v>1532910.48</v>
      </c>
      <c r="N60">
        <v>863847</v>
      </c>
      <c r="O60">
        <v>1612105</v>
      </c>
      <c r="P60">
        <v>1612105</v>
      </c>
      <c r="Q60">
        <v>2317129</v>
      </c>
      <c r="R60">
        <v>1394812.44</v>
      </c>
      <c r="S60">
        <v>825832</v>
      </c>
      <c r="T60">
        <v>1596932</v>
      </c>
      <c r="U60">
        <v>2140516</v>
      </c>
      <c r="V60">
        <v>1206249.75</v>
      </c>
      <c r="W60">
        <v>716912</v>
      </c>
      <c r="X60">
        <v>1364987</v>
      </c>
      <c r="Y60">
        <v>1772975</v>
      </c>
      <c r="Z60">
        <v>1063027.99</v>
      </c>
      <c r="AA60">
        <v>586128</v>
      </c>
      <c r="AB60">
        <v>1326429</v>
      </c>
      <c r="AC60">
        <v>1841638</v>
      </c>
      <c r="AD60">
        <v>1131906.7</v>
      </c>
      <c r="AE60">
        <v>561626</v>
      </c>
      <c r="AF60">
        <v>1100092</v>
      </c>
      <c r="AG60">
        <v>1387835</v>
      </c>
      <c r="AH60">
        <v>793053.48</v>
      </c>
      <c r="AI60">
        <v>479209</v>
      </c>
      <c r="AJ60">
        <v>1012115</v>
      </c>
      <c r="AK60">
        <v>1053274</v>
      </c>
      <c r="AL60">
        <v>633641.15</v>
      </c>
      <c r="AM60">
        <v>326886</v>
      </c>
      <c r="AN60">
        <v>1471469</v>
      </c>
      <c r="AO60">
        <v>1811710</v>
      </c>
      <c r="AP60">
        <v>1205160.28</v>
      </c>
      <c r="AQ60">
        <v>655507</v>
      </c>
      <c r="AR60">
        <v>1323036</v>
      </c>
      <c r="AS60">
        <v>1842242</v>
      </c>
      <c r="AT60">
        <v>1138285.19</v>
      </c>
      <c r="AU60">
        <v>739216</v>
      </c>
      <c r="AV60">
        <v>1504125</v>
      </c>
      <c r="AW60">
        <v>1866237</v>
      </c>
      <c r="AX60">
        <v>1090390.26</v>
      </c>
      <c r="AY60">
        <v>542492</v>
      </c>
      <c r="AZ60">
        <v>1092593</v>
      </c>
      <c r="BA60">
        <v>1239871</v>
      </c>
      <c r="BB60">
        <v>683812.76</v>
      </c>
      <c r="BC60">
        <v>415884</v>
      </c>
      <c r="BD60">
        <v>819917</v>
      </c>
      <c r="BE60">
        <v>0</v>
      </c>
      <c r="BF60">
        <v>0</v>
      </c>
      <c r="BG60">
        <v>0</v>
      </c>
      <c r="BH60">
        <v>0</v>
      </c>
      <c r="BI60">
        <v>0</v>
      </c>
      <c r="BJ60"/>
      <c r="BK60"/>
      <c r="BL60"/>
      <c r="BM60"/>
      <c r="BN60"/>
      <c r="BO60"/>
      <c r="BP60"/>
      <c r="BQ60"/>
      <c r="BR60"/>
      <c r="BS60"/>
      <c r="BT60"/>
      <c r="BU60"/>
    </row>
    <row r="61" spans="1:73">
      <c r="A61" t="s">
        <v>461</v>
      </c>
      <c r="B61">
        <v>1927174</v>
      </c>
      <c r="C61">
        <v>1694159</v>
      </c>
      <c r="D61">
        <v>1480477</v>
      </c>
      <c r="E61">
        <v>1235700.6299999999</v>
      </c>
      <c r="F61">
        <v>977400</v>
      </c>
      <c r="G61">
        <v>890007</v>
      </c>
      <c r="H61">
        <v>863383</v>
      </c>
      <c r="I61">
        <v>1925836.49</v>
      </c>
      <c r="J61">
        <v>1078214</v>
      </c>
      <c r="K61">
        <v>1798847</v>
      </c>
      <c r="L61">
        <v>1883059</v>
      </c>
      <c r="M61">
        <v>1702761.56</v>
      </c>
      <c r="N61">
        <v>1193312</v>
      </c>
      <c r="O61">
        <v>987752</v>
      </c>
      <c r="P61">
        <v>987752</v>
      </c>
      <c r="Q61">
        <v>995900</v>
      </c>
      <c r="R61">
        <v>922328.43</v>
      </c>
      <c r="S61">
        <v>880269</v>
      </c>
      <c r="T61">
        <v>850841</v>
      </c>
      <c r="U61">
        <v>896443</v>
      </c>
      <c r="V61">
        <v>856797.85</v>
      </c>
      <c r="W61">
        <v>923189</v>
      </c>
      <c r="X61">
        <v>848791</v>
      </c>
      <c r="Y61">
        <v>926190</v>
      </c>
      <c r="Z61">
        <v>11198268.85</v>
      </c>
      <c r="AA61">
        <v>11382325</v>
      </c>
      <c r="AB61">
        <v>9500654</v>
      </c>
      <c r="AC61">
        <v>9618905</v>
      </c>
      <c r="AD61">
        <v>9929748.9100000001</v>
      </c>
      <c r="AE61">
        <v>9988495</v>
      </c>
      <c r="AF61">
        <v>8277962</v>
      </c>
      <c r="AG61">
        <v>8325072</v>
      </c>
      <c r="AH61">
        <v>8690013.4499999993</v>
      </c>
      <c r="AI61">
        <v>8036039</v>
      </c>
      <c r="AJ61">
        <v>6641588</v>
      </c>
      <c r="AK61">
        <v>7010023</v>
      </c>
      <c r="AL61">
        <v>7282882.0300000003</v>
      </c>
      <c r="AM61">
        <v>6802342</v>
      </c>
      <c r="AN61">
        <v>5718263</v>
      </c>
      <c r="AO61">
        <v>4012008</v>
      </c>
      <c r="AP61">
        <v>5464456.6600000001</v>
      </c>
      <c r="AQ61">
        <v>6274559</v>
      </c>
      <c r="AR61">
        <v>5256022</v>
      </c>
      <c r="AS61">
        <v>4515671</v>
      </c>
      <c r="AT61">
        <v>4945513.13</v>
      </c>
      <c r="AU61">
        <v>4625333</v>
      </c>
      <c r="AV61">
        <v>4098658</v>
      </c>
      <c r="AW61">
        <v>3970372</v>
      </c>
      <c r="AX61">
        <v>4666237.96</v>
      </c>
      <c r="AY61">
        <v>4072894</v>
      </c>
      <c r="AZ61">
        <v>3705999</v>
      </c>
      <c r="BA61">
        <v>3359042</v>
      </c>
      <c r="BB61">
        <v>3686961.12</v>
      </c>
      <c r="BC61">
        <v>2628395</v>
      </c>
      <c r="BD61">
        <v>2569112</v>
      </c>
      <c r="BE61">
        <v>3567675</v>
      </c>
      <c r="BF61">
        <v>3774453</v>
      </c>
      <c r="BG61">
        <v>7183730</v>
      </c>
      <c r="BH61">
        <v>4520888</v>
      </c>
      <c r="BI61">
        <v>4477357</v>
      </c>
      <c r="BJ61"/>
      <c r="BK61"/>
      <c r="BL61"/>
      <c r="BM61"/>
      <c r="BN61"/>
      <c r="BO61"/>
      <c r="BP61"/>
      <c r="BQ61"/>
      <c r="BR61"/>
      <c r="BS61"/>
      <c r="BT61"/>
      <c r="BU61"/>
    </row>
    <row r="62" spans="1:73" s="114" customFormat="1">
      <c r="A62" t="s">
        <v>305</v>
      </c>
      <c r="B62">
        <v>166499468</v>
      </c>
      <c r="C62">
        <v>185184961</v>
      </c>
      <c r="D62">
        <v>207308024</v>
      </c>
      <c r="E62">
        <v>214888063.25</v>
      </c>
      <c r="F62">
        <v>110765142</v>
      </c>
      <c r="G62">
        <v>113696790</v>
      </c>
      <c r="H62">
        <v>115529009</v>
      </c>
      <c r="I62">
        <v>123382648.81999999</v>
      </c>
      <c r="J62">
        <v>127216517</v>
      </c>
      <c r="K62">
        <v>131053510</v>
      </c>
      <c r="L62">
        <v>128994272</v>
      </c>
      <c r="M62">
        <v>112917155.70999999</v>
      </c>
      <c r="N62">
        <v>97562475</v>
      </c>
      <c r="O62">
        <v>107238071</v>
      </c>
      <c r="P62">
        <v>107238071</v>
      </c>
      <c r="Q62">
        <v>105562967</v>
      </c>
      <c r="R62">
        <v>123751687.94</v>
      </c>
      <c r="S62">
        <v>125007166</v>
      </c>
      <c r="T62">
        <v>111953099</v>
      </c>
      <c r="U62">
        <v>116132573</v>
      </c>
      <c r="V62">
        <v>112106958.88</v>
      </c>
      <c r="W62">
        <v>99967784</v>
      </c>
      <c r="X62">
        <v>98438451</v>
      </c>
      <c r="Y62">
        <v>96938825</v>
      </c>
      <c r="Z62">
        <v>113818110.31</v>
      </c>
      <c r="AA62">
        <v>109308851</v>
      </c>
      <c r="AB62">
        <v>105286828</v>
      </c>
      <c r="AC62">
        <v>105159296</v>
      </c>
      <c r="AD62">
        <v>101131036.06</v>
      </c>
      <c r="AE62">
        <v>80698149</v>
      </c>
      <c r="AF62">
        <v>81863827</v>
      </c>
      <c r="AG62">
        <v>77899999</v>
      </c>
      <c r="AH62">
        <v>92014800.829999998</v>
      </c>
      <c r="AI62">
        <v>65249425</v>
      </c>
      <c r="AJ62">
        <v>65542079</v>
      </c>
      <c r="AK62">
        <v>63401506</v>
      </c>
      <c r="AL62">
        <v>200798277.47999999</v>
      </c>
      <c r="AM62">
        <v>242226983</v>
      </c>
      <c r="AN62">
        <v>200245258</v>
      </c>
      <c r="AO62">
        <v>39148063</v>
      </c>
      <c r="AP62">
        <v>41024700.43</v>
      </c>
      <c r="AQ62">
        <v>36884199</v>
      </c>
      <c r="AR62">
        <v>33549370</v>
      </c>
      <c r="AS62">
        <v>32326107</v>
      </c>
      <c r="AT62">
        <v>30479086.079999998</v>
      </c>
      <c r="AU62">
        <v>27007957</v>
      </c>
      <c r="AV62">
        <v>25918847</v>
      </c>
      <c r="AW62">
        <v>27150028</v>
      </c>
      <c r="AX62">
        <v>27369326.57</v>
      </c>
      <c r="AY62">
        <v>22895903</v>
      </c>
      <c r="AZ62">
        <v>22517562</v>
      </c>
      <c r="BA62">
        <v>23098798</v>
      </c>
      <c r="BB62">
        <v>23570016.670000002</v>
      </c>
      <c r="BC62">
        <v>19688115</v>
      </c>
      <c r="BD62">
        <v>19189682</v>
      </c>
      <c r="BE62">
        <v>19987225</v>
      </c>
      <c r="BF62">
        <v>21675745</v>
      </c>
      <c r="BG62">
        <v>37965451</v>
      </c>
      <c r="BH62">
        <v>38459816</v>
      </c>
      <c r="BI62">
        <v>35647277</v>
      </c>
      <c r="BJ62"/>
      <c r="BK62"/>
      <c r="BL62"/>
      <c r="BM62"/>
      <c r="BN62"/>
      <c r="BO62"/>
      <c r="BP62"/>
      <c r="BQ62"/>
      <c r="BR62"/>
      <c r="BS62"/>
      <c r="BT62"/>
      <c r="BU62"/>
    </row>
    <row r="63" spans="1:73">
      <c r="A63" t="s">
        <v>462</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306</v>
      </c>
      <c r="B64">
        <v>325617930</v>
      </c>
      <c r="C64">
        <v>306678182</v>
      </c>
      <c r="D64">
        <v>304152517</v>
      </c>
      <c r="E64">
        <v>311679354.19</v>
      </c>
      <c r="F64">
        <v>224757952</v>
      </c>
      <c r="G64">
        <v>224674587</v>
      </c>
      <c r="H64">
        <v>222521679</v>
      </c>
      <c r="I64">
        <v>221502551.21000001</v>
      </c>
      <c r="J64">
        <v>142072785</v>
      </c>
      <c r="K64">
        <v>122232436</v>
      </c>
      <c r="L64">
        <v>114954030</v>
      </c>
      <c r="M64">
        <v>129193061.48</v>
      </c>
      <c r="N64">
        <v>140144762</v>
      </c>
      <c r="O64">
        <v>140218194</v>
      </c>
      <c r="P64">
        <v>140218194</v>
      </c>
      <c r="Q64">
        <v>141891689</v>
      </c>
      <c r="R64">
        <v>126893493.59</v>
      </c>
      <c r="S64">
        <v>126955935</v>
      </c>
      <c r="T64">
        <v>137013325</v>
      </c>
      <c r="U64">
        <v>137043628</v>
      </c>
      <c r="V64">
        <v>145127987.16</v>
      </c>
      <c r="W64">
        <v>157283423</v>
      </c>
      <c r="X64">
        <v>160502284</v>
      </c>
      <c r="Y64">
        <v>162215555</v>
      </c>
      <c r="Z64">
        <v>156807034.69999999</v>
      </c>
      <c r="AA64">
        <v>164434178</v>
      </c>
      <c r="AB64">
        <v>158572700</v>
      </c>
      <c r="AC64">
        <v>158572700</v>
      </c>
      <c r="AD64">
        <v>165158800</v>
      </c>
      <c r="AE64">
        <v>175000000</v>
      </c>
      <c r="AF64">
        <v>175000000</v>
      </c>
      <c r="AG64">
        <v>176867881</v>
      </c>
      <c r="AH64">
        <v>193605311.38999999</v>
      </c>
      <c r="AI64">
        <v>197152345</v>
      </c>
      <c r="AJ64">
        <v>198036797</v>
      </c>
      <c r="AK64">
        <v>198675242</v>
      </c>
      <c r="AL64">
        <v>50000000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2036947</v>
      </c>
      <c r="BH64">
        <v>0</v>
      </c>
      <c r="BI64">
        <v>734061</v>
      </c>
      <c r="BJ64"/>
      <c r="BK64"/>
      <c r="BL64"/>
      <c r="BM64"/>
      <c r="BN64"/>
      <c r="BO64"/>
      <c r="BP64"/>
      <c r="BQ64"/>
      <c r="BR64"/>
      <c r="BS64"/>
      <c r="BT64"/>
      <c r="BU64"/>
    </row>
    <row r="65" spans="1:73">
      <c r="A65" t="s">
        <v>453</v>
      </c>
      <c r="B65">
        <v>114124264</v>
      </c>
      <c r="C65">
        <v>109251224</v>
      </c>
      <c r="D65">
        <v>105727979</v>
      </c>
      <c r="E65">
        <v>106327990.55</v>
      </c>
      <c r="F65">
        <v>6418579</v>
      </c>
      <c r="G65">
        <v>6343225</v>
      </c>
      <c r="H65">
        <v>67136939</v>
      </c>
      <c r="I65">
        <v>83007576.75</v>
      </c>
      <c r="J65">
        <v>3583333</v>
      </c>
      <c r="K65">
        <v>5486808</v>
      </c>
      <c r="L65">
        <v>5705161</v>
      </c>
      <c r="M65">
        <v>8599261.4800000004</v>
      </c>
      <c r="N65">
        <v>8761162</v>
      </c>
      <c r="O65">
        <v>8834594</v>
      </c>
      <c r="P65">
        <v>8834594</v>
      </c>
      <c r="Q65">
        <v>9008089</v>
      </c>
      <c r="R65">
        <v>9009893.5899999999</v>
      </c>
      <c r="S65">
        <v>9072335</v>
      </c>
      <c r="T65">
        <v>7201525</v>
      </c>
      <c r="U65">
        <v>7231828</v>
      </c>
      <c r="V65">
        <v>4250087.16</v>
      </c>
      <c r="W65">
        <v>4273723</v>
      </c>
      <c r="X65">
        <v>4280484</v>
      </c>
      <c r="Y65">
        <v>3493755</v>
      </c>
      <c r="Z65">
        <v>2585234.7000000002</v>
      </c>
      <c r="AA65">
        <v>4212378</v>
      </c>
      <c r="AB65">
        <v>4000000</v>
      </c>
      <c r="AC65">
        <v>4000000</v>
      </c>
      <c r="AD65">
        <v>4000000</v>
      </c>
      <c r="AE65">
        <v>2000000</v>
      </c>
      <c r="AF65">
        <v>2000000</v>
      </c>
      <c r="AG65">
        <v>16867881</v>
      </c>
      <c r="AH65">
        <v>38301130.600000001</v>
      </c>
      <c r="AI65">
        <v>51829381</v>
      </c>
      <c r="AJ65">
        <v>92695260</v>
      </c>
      <c r="AK65">
        <v>93303490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c r="BK65"/>
      <c r="BL65"/>
      <c r="BM65"/>
      <c r="BN65"/>
      <c r="BO65"/>
      <c r="BP65"/>
      <c r="BQ65"/>
      <c r="BR65"/>
      <c r="BS65"/>
      <c r="BT65"/>
      <c r="BU65"/>
    </row>
    <row r="66" spans="1:73">
      <c r="A66" t="s">
        <v>452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734061</v>
      </c>
      <c r="BJ66"/>
      <c r="BK66"/>
      <c r="BL66"/>
      <c r="BM66"/>
      <c r="BN66"/>
      <c r="BO66"/>
      <c r="BP66"/>
      <c r="BQ66"/>
      <c r="BR66"/>
      <c r="BS66"/>
      <c r="BT66"/>
      <c r="BU66"/>
    </row>
    <row r="67" spans="1:73">
      <c r="A67" t="s">
        <v>454</v>
      </c>
      <c r="B67">
        <v>211493666</v>
      </c>
      <c r="C67">
        <v>197426958</v>
      </c>
      <c r="D67">
        <v>198424538</v>
      </c>
      <c r="E67">
        <v>205351363.63999999</v>
      </c>
      <c r="F67">
        <v>218339373</v>
      </c>
      <c r="G67">
        <v>218331362</v>
      </c>
      <c r="H67">
        <v>155384740</v>
      </c>
      <c r="I67">
        <v>138494974.46000001</v>
      </c>
      <c r="J67">
        <v>138489452</v>
      </c>
      <c r="K67">
        <v>116745628</v>
      </c>
      <c r="L67">
        <v>109248869</v>
      </c>
      <c r="M67">
        <v>120593800</v>
      </c>
      <c r="N67">
        <v>131383600</v>
      </c>
      <c r="O67">
        <v>131383600</v>
      </c>
      <c r="P67">
        <v>131383600</v>
      </c>
      <c r="Q67">
        <v>132883600</v>
      </c>
      <c r="R67">
        <v>117883600</v>
      </c>
      <c r="S67">
        <v>117883600</v>
      </c>
      <c r="T67">
        <v>129811800</v>
      </c>
      <c r="U67">
        <v>129811800</v>
      </c>
      <c r="V67">
        <v>140877900</v>
      </c>
      <c r="W67">
        <v>153009700</v>
      </c>
      <c r="X67">
        <v>156221800</v>
      </c>
      <c r="Y67">
        <v>158721800</v>
      </c>
      <c r="Z67">
        <v>154221800</v>
      </c>
      <c r="AA67">
        <v>160221800</v>
      </c>
      <c r="AB67">
        <v>154572700</v>
      </c>
      <c r="AC67">
        <v>154572700</v>
      </c>
      <c r="AD67">
        <v>161158800</v>
      </c>
      <c r="AE67">
        <v>173000000</v>
      </c>
      <c r="AF67">
        <v>173000000</v>
      </c>
      <c r="AG67">
        <v>160000000</v>
      </c>
      <c r="AH67">
        <v>140000000</v>
      </c>
      <c r="AI67">
        <v>130000000</v>
      </c>
      <c r="AJ67">
        <v>90000000</v>
      </c>
      <c r="AK67">
        <v>90000000</v>
      </c>
      <c r="AL67">
        <v>50000000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c r="BK67"/>
      <c r="BL67"/>
      <c r="BM67"/>
      <c r="BN67"/>
      <c r="BO67"/>
      <c r="BP67"/>
      <c r="BQ67"/>
      <c r="BR67"/>
      <c r="BS67"/>
      <c r="BT67"/>
      <c r="BU67"/>
    </row>
    <row r="68" spans="1:73">
      <c r="A68" t="s">
        <v>463</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15304180.789999999</v>
      </c>
      <c r="AI68">
        <v>15322964</v>
      </c>
      <c r="AJ68">
        <v>15341537</v>
      </c>
      <c r="AK68">
        <v>15371752</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2036947</v>
      </c>
      <c r="BH68">
        <v>0</v>
      </c>
      <c r="BI68">
        <v>0</v>
      </c>
      <c r="BJ68"/>
      <c r="BK68"/>
      <c r="BL68"/>
      <c r="BM68"/>
      <c r="BN68"/>
      <c r="BO68"/>
      <c r="BP68"/>
      <c r="BQ68"/>
      <c r="BR68"/>
      <c r="BS68"/>
      <c r="BT68"/>
      <c r="BU68"/>
    </row>
    <row r="69" spans="1:73">
      <c r="A69" t="s">
        <v>464</v>
      </c>
      <c r="B69">
        <v>85873221</v>
      </c>
      <c r="C69">
        <v>79413564</v>
      </c>
      <c r="D69">
        <v>78980879</v>
      </c>
      <c r="E69">
        <v>78597183.379999995</v>
      </c>
      <c r="F69">
        <v>42396251</v>
      </c>
      <c r="G69">
        <v>42185383</v>
      </c>
      <c r="H69">
        <v>42515986</v>
      </c>
      <c r="I69">
        <v>43182892.259999998</v>
      </c>
      <c r="J69">
        <v>0</v>
      </c>
      <c r="K69">
        <v>0</v>
      </c>
      <c r="L69">
        <v>41527703</v>
      </c>
      <c r="M69">
        <v>549429.78</v>
      </c>
      <c r="N69">
        <v>534884</v>
      </c>
      <c r="O69">
        <v>555512</v>
      </c>
      <c r="P69">
        <v>555512</v>
      </c>
      <c r="Q69">
        <v>569950</v>
      </c>
      <c r="R69">
        <v>592139.81000000006</v>
      </c>
      <c r="S69">
        <v>613848</v>
      </c>
      <c r="T69">
        <v>636425</v>
      </c>
      <c r="U69">
        <v>664746</v>
      </c>
      <c r="V69">
        <v>687562.12</v>
      </c>
      <c r="W69">
        <v>715894</v>
      </c>
      <c r="X69">
        <v>744352</v>
      </c>
      <c r="Y69">
        <v>726728</v>
      </c>
      <c r="Z69">
        <v>744891.78</v>
      </c>
      <c r="AA69">
        <v>760895</v>
      </c>
      <c r="AB69">
        <v>485092</v>
      </c>
      <c r="AC69">
        <v>505429</v>
      </c>
      <c r="AD69">
        <v>524822.44999999995</v>
      </c>
      <c r="AE69">
        <v>517122</v>
      </c>
      <c r="AF69">
        <v>446422</v>
      </c>
      <c r="AG69">
        <v>461437</v>
      </c>
      <c r="AH69">
        <v>477979.2</v>
      </c>
      <c r="AI69">
        <v>470446</v>
      </c>
      <c r="AJ69">
        <v>314286</v>
      </c>
      <c r="AK69">
        <v>260406</v>
      </c>
      <c r="AL69">
        <v>165512.44</v>
      </c>
      <c r="AM69">
        <v>169131</v>
      </c>
      <c r="AN69">
        <v>92180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c r="BK69"/>
      <c r="BL69"/>
      <c r="BM69"/>
      <c r="BN69"/>
      <c r="BO69"/>
      <c r="BP69"/>
      <c r="BQ69"/>
      <c r="BR69"/>
      <c r="BS69"/>
      <c r="BT69"/>
      <c r="BU69"/>
    </row>
    <row r="70" spans="1:73">
      <c r="A70" t="s">
        <v>784</v>
      </c>
      <c r="B70">
        <v>9662</v>
      </c>
      <c r="C70">
        <v>0</v>
      </c>
      <c r="D70">
        <v>343987</v>
      </c>
      <c r="E70">
        <v>172710.54</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c r="BK70"/>
      <c r="BL70"/>
      <c r="BM70"/>
      <c r="BN70"/>
      <c r="BO70"/>
      <c r="BP70"/>
      <c r="BQ70"/>
      <c r="BR70"/>
      <c r="BS70"/>
      <c r="BT70"/>
      <c r="BU70"/>
    </row>
    <row r="71" spans="1:73">
      <c r="A71" t="s">
        <v>465</v>
      </c>
      <c r="B71">
        <v>5986757</v>
      </c>
      <c r="C71">
        <v>5978508</v>
      </c>
      <c r="D71">
        <v>5980031</v>
      </c>
      <c r="E71">
        <v>5993646.8099999996</v>
      </c>
      <c r="F71">
        <v>3590215</v>
      </c>
      <c r="G71">
        <v>3621601</v>
      </c>
      <c r="H71">
        <v>3588903</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c r="BK71"/>
      <c r="BL71"/>
      <c r="BM71"/>
      <c r="BN71"/>
      <c r="BO71"/>
      <c r="BP71"/>
      <c r="BQ71"/>
      <c r="BR71"/>
      <c r="BS71"/>
      <c r="BT71"/>
      <c r="BU71"/>
    </row>
    <row r="72" spans="1:73">
      <c r="A72" t="s">
        <v>441</v>
      </c>
      <c r="B72">
        <v>2436011</v>
      </c>
      <c r="C72">
        <v>2441854</v>
      </c>
      <c r="D72">
        <v>2454761</v>
      </c>
      <c r="E72">
        <v>2474694.83</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c r="BK72"/>
      <c r="BL72"/>
      <c r="BM72"/>
      <c r="BN72"/>
      <c r="BO72"/>
      <c r="BP72"/>
      <c r="BQ72"/>
      <c r="BR72"/>
      <c r="BS72"/>
      <c r="BT72"/>
      <c r="BU72"/>
    </row>
    <row r="73" spans="1:73">
      <c r="A73" t="s">
        <v>466</v>
      </c>
      <c r="B73">
        <v>3550746</v>
      </c>
      <c r="C73">
        <v>3536654</v>
      </c>
      <c r="D73">
        <v>3525270</v>
      </c>
      <c r="E73">
        <v>3518951.99</v>
      </c>
      <c r="F73">
        <v>3590215</v>
      </c>
      <c r="G73">
        <v>3621601</v>
      </c>
      <c r="H73">
        <v>3588903</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c r="BK73"/>
      <c r="BL73"/>
      <c r="BM73"/>
      <c r="BN73"/>
      <c r="BO73"/>
      <c r="BP73"/>
      <c r="BQ73"/>
      <c r="BR73"/>
      <c r="BS73"/>
      <c r="BT73"/>
      <c r="BU73"/>
    </row>
    <row r="74" spans="1:73">
      <c r="A74" t="s">
        <v>675</v>
      </c>
      <c r="B74">
        <v>2537948</v>
      </c>
      <c r="C74">
        <v>2550895</v>
      </c>
      <c r="D74">
        <v>2601686</v>
      </c>
      <c r="E74">
        <v>2574938.2400000002</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c r="BK74"/>
      <c r="BL74"/>
      <c r="BM74"/>
      <c r="BN74"/>
      <c r="BO74"/>
      <c r="BP74"/>
      <c r="BQ74"/>
      <c r="BR74"/>
      <c r="BS74"/>
      <c r="BT74"/>
      <c r="BU74"/>
    </row>
    <row r="75" spans="1:73">
      <c r="A75" t="s">
        <v>467</v>
      </c>
      <c r="B75">
        <v>6928573</v>
      </c>
      <c r="C75">
        <v>6822555</v>
      </c>
      <c r="D75">
        <v>6765567</v>
      </c>
      <c r="E75">
        <v>6643514.2400000002</v>
      </c>
      <c r="F75">
        <v>5359744</v>
      </c>
      <c r="G75">
        <v>5261864</v>
      </c>
      <c r="H75">
        <v>5185041</v>
      </c>
      <c r="I75">
        <v>5085198.79</v>
      </c>
      <c r="J75">
        <v>5127451</v>
      </c>
      <c r="K75">
        <v>5026928</v>
      </c>
      <c r="L75">
        <v>4939432</v>
      </c>
      <c r="M75">
        <v>4842898.78</v>
      </c>
      <c r="N75">
        <v>4436964</v>
      </c>
      <c r="O75">
        <v>4345350</v>
      </c>
      <c r="P75">
        <v>4345350</v>
      </c>
      <c r="Q75">
        <v>3439998</v>
      </c>
      <c r="R75">
        <v>3368249.86</v>
      </c>
      <c r="S75">
        <v>3075378</v>
      </c>
      <c r="T75">
        <v>2984447</v>
      </c>
      <c r="U75">
        <v>2889560</v>
      </c>
      <c r="V75">
        <v>2787297.9</v>
      </c>
      <c r="W75">
        <v>2757910</v>
      </c>
      <c r="X75">
        <v>2680574</v>
      </c>
      <c r="Y75">
        <v>2612403</v>
      </c>
      <c r="Z75">
        <v>2521712.54</v>
      </c>
      <c r="AA75">
        <v>2474910</v>
      </c>
      <c r="AB75">
        <v>2253367</v>
      </c>
      <c r="AC75">
        <v>2180176</v>
      </c>
      <c r="AD75">
        <v>2099493.17</v>
      </c>
      <c r="AE75">
        <v>2051255</v>
      </c>
      <c r="AF75">
        <v>1851272</v>
      </c>
      <c r="AG75">
        <v>1775969</v>
      </c>
      <c r="AH75">
        <v>1709914.33</v>
      </c>
      <c r="AI75">
        <v>1609861</v>
      </c>
      <c r="AJ75">
        <v>1558996</v>
      </c>
      <c r="AK75">
        <v>1504691</v>
      </c>
      <c r="AL75">
        <v>1485751.56</v>
      </c>
      <c r="AM75">
        <v>1409275</v>
      </c>
      <c r="AN75">
        <v>1357178</v>
      </c>
      <c r="AO75">
        <v>999626</v>
      </c>
      <c r="AP75">
        <v>954915.95</v>
      </c>
      <c r="AQ75">
        <v>887329</v>
      </c>
      <c r="AR75">
        <v>828500</v>
      </c>
      <c r="AS75">
        <v>795498</v>
      </c>
      <c r="AT75">
        <v>757878.42</v>
      </c>
      <c r="AU75">
        <v>689769</v>
      </c>
      <c r="AV75">
        <v>622089</v>
      </c>
      <c r="AW75">
        <v>570132</v>
      </c>
      <c r="AX75">
        <v>493400.58</v>
      </c>
      <c r="AY75">
        <v>370558</v>
      </c>
      <c r="AZ75">
        <v>320212</v>
      </c>
      <c r="BA75">
        <v>298202</v>
      </c>
      <c r="BB75">
        <v>275976.74</v>
      </c>
      <c r="BC75">
        <v>255810</v>
      </c>
      <c r="BD75">
        <v>237662</v>
      </c>
      <c r="BE75">
        <v>0</v>
      </c>
      <c r="BF75">
        <v>0</v>
      </c>
      <c r="BG75">
        <v>0</v>
      </c>
      <c r="BH75">
        <v>0</v>
      </c>
      <c r="BI75">
        <v>0</v>
      </c>
      <c r="BJ75"/>
      <c r="BK75"/>
      <c r="BL75"/>
      <c r="BM75"/>
      <c r="BN75"/>
      <c r="BO75"/>
      <c r="BP75"/>
      <c r="BQ75"/>
      <c r="BR75"/>
      <c r="BS75"/>
      <c r="BT75"/>
      <c r="BU75"/>
    </row>
    <row r="76" spans="1:73">
      <c r="A76" t="s">
        <v>468</v>
      </c>
      <c r="B76">
        <v>18153573</v>
      </c>
      <c r="C76">
        <v>18093687</v>
      </c>
      <c r="D76">
        <v>17627260</v>
      </c>
      <c r="E76">
        <v>17848389.32</v>
      </c>
      <c r="F76">
        <v>14922954</v>
      </c>
      <c r="G76">
        <v>14930805</v>
      </c>
      <c r="H76">
        <v>14938927</v>
      </c>
      <c r="I76">
        <v>14946902.82</v>
      </c>
      <c r="J76">
        <v>14958256</v>
      </c>
      <c r="K76">
        <v>14965778</v>
      </c>
      <c r="L76">
        <v>14983919</v>
      </c>
      <c r="M76">
        <v>15003566.59</v>
      </c>
      <c r="N76">
        <v>15023402</v>
      </c>
      <c r="O76">
        <v>15046221</v>
      </c>
      <c r="P76">
        <v>15046221</v>
      </c>
      <c r="Q76">
        <v>15067174</v>
      </c>
      <c r="R76">
        <v>15087901.68</v>
      </c>
      <c r="S76">
        <v>15108626</v>
      </c>
      <c r="T76">
        <v>15137593</v>
      </c>
      <c r="U76">
        <v>15149999</v>
      </c>
      <c r="V76">
        <v>15170073.34</v>
      </c>
      <c r="W76">
        <v>15191078</v>
      </c>
      <c r="X76">
        <v>15211306</v>
      </c>
      <c r="Y76">
        <v>15213782</v>
      </c>
      <c r="Z76">
        <v>15154065.09</v>
      </c>
      <c r="AA76">
        <v>15173222</v>
      </c>
      <c r="AB76">
        <v>15191985</v>
      </c>
      <c r="AC76">
        <v>15210797</v>
      </c>
      <c r="AD76">
        <v>15229399.73</v>
      </c>
      <c r="AE76">
        <v>15248265</v>
      </c>
      <c r="AF76">
        <v>15266704</v>
      </c>
      <c r="AG76">
        <v>15285418</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c r="BK76"/>
      <c r="BL76"/>
      <c r="BM76"/>
      <c r="BN76"/>
      <c r="BO76"/>
      <c r="BP76"/>
      <c r="BQ76"/>
      <c r="BR76"/>
      <c r="BS76"/>
      <c r="BT76"/>
      <c r="BU76"/>
    </row>
    <row r="77" spans="1:73">
      <c r="A77" t="s">
        <v>469</v>
      </c>
      <c r="B77">
        <v>481843</v>
      </c>
      <c r="C77">
        <v>497706</v>
      </c>
      <c r="D77">
        <v>515086</v>
      </c>
      <c r="E77">
        <v>687537.4</v>
      </c>
      <c r="F77">
        <v>28331</v>
      </c>
      <c r="G77">
        <v>29087</v>
      </c>
      <c r="H77">
        <v>28601</v>
      </c>
      <c r="I77">
        <v>3659105.88</v>
      </c>
      <c r="J77">
        <v>46509887</v>
      </c>
      <c r="K77">
        <v>46254465</v>
      </c>
      <c r="L77">
        <v>3979718</v>
      </c>
      <c r="M77">
        <v>4743545.41</v>
      </c>
      <c r="N77">
        <v>4623544</v>
      </c>
      <c r="O77">
        <v>4439412</v>
      </c>
      <c r="P77">
        <v>4439412</v>
      </c>
      <c r="Q77">
        <v>4336488</v>
      </c>
      <c r="R77">
        <v>4229459.32</v>
      </c>
      <c r="S77">
        <v>4175491</v>
      </c>
      <c r="T77">
        <v>4078074</v>
      </c>
      <c r="U77">
        <v>3988575</v>
      </c>
      <c r="V77">
        <v>4189906.01</v>
      </c>
      <c r="W77">
        <v>3995937</v>
      </c>
      <c r="X77">
        <v>3898294</v>
      </c>
      <c r="Y77">
        <v>3994500</v>
      </c>
      <c r="Z77">
        <v>3619034.13</v>
      </c>
      <c r="AA77">
        <v>3586596</v>
      </c>
      <c r="AB77">
        <v>3461613</v>
      </c>
      <c r="AC77">
        <v>3317937</v>
      </c>
      <c r="AD77">
        <v>3263649.48</v>
      </c>
      <c r="AE77">
        <v>3961197</v>
      </c>
      <c r="AF77">
        <v>3728485</v>
      </c>
      <c r="AG77">
        <v>3654332</v>
      </c>
      <c r="AH77">
        <v>3544199.08</v>
      </c>
      <c r="AI77">
        <v>3425185</v>
      </c>
      <c r="AJ77">
        <v>3311650</v>
      </c>
      <c r="AK77">
        <v>3327998</v>
      </c>
      <c r="AL77">
        <v>3208513.65</v>
      </c>
      <c r="AM77">
        <v>3080184</v>
      </c>
      <c r="AN77">
        <v>3045944</v>
      </c>
      <c r="AO77">
        <v>2938362</v>
      </c>
      <c r="AP77">
        <v>2832756.4</v>
      </c>
      <c r="AQ77">
        <v>2772845</v>
      </c>
      <c r="AR77">
        <v>2750715</v>
      </c>
      <c r="AS77">
        <v>2670850</v>
      </c>
      <c r="AT77">
        <v>2405049.2000000002</v>
      </c>
      <c r="AU77">
        <v>2408297</v>
      </c>
      <c r="AV77">
        <v>2318569</v>
      </c>
      <c r="AW77">
        <v>2208974</v>
      </c>
      <c r="AX77">
        <v>2083204.27</v>
      </c>
      <c r="AY77">
        <v>1969321</v>
      </c>
      <c r="AZ77">
        <v>1858250</v>
      </c>
      <c r="BA77">
        <v>1757443</v>
      </c>
      <c r="BB77">
        <v>1658927.81</v>
      </c>
      <c r="BC77">
        <v>1592029</v>
      </c>
      <c r="BD77">
        <v>1496892</v>
      </c>
      <c r="BE77">
        <v>1645478</v>
      </c>
      <c r="BF77">
        <v>1583357</v>
      </c>
      <c r="BG77">
        <v>1412185</v>
      </c>
      <c r="BH77">
        <v>1320633</v>
      </c>
      <c r="BI77">
        <v>1230443</v>
      </c>
      <c r="BJ77"/>
      <c r="BK77"/>
      <c r="BL77"/>
      <c r="BM77"/>
      <c r="BN77"/>
      <c r="BO77"/>
      <c r="BP77"/>
      <c r="BQ77"/>
      <c r="BR77"/>
      <c r="BS77"/>
      <c r="BT77"/>
      <c r="BU77"/>
    </row>
    <row r="78" spans="1:73">
      <c r="A78" t="s">
        <v>307</v>
      </c>
      <c r="B78">
        <v>445589507</v>
      </c>
      <c r="C78">
        <v>420035097</v>
      </c>
      <c r="D78">
        <v>416967013</v>
      </c>
      <c r="E78">
        <v>424197274.11000001</v>
      </c>
      <c r="F78">
        <v>291055447</v>
      </c>
      <c r="G78">
        <v>290703327</v>
      </c>
      <c r="H78">
        <v>288779137</v>
      </c>
      <c r="I78">
        <v>288376650.95999998</v>
      </c>
      <c r="J78">
        <v>208668379</v>
      </c>
      <c r="K78">
        <v>188479607</v>
      </c>
      <c r="L78">
        <v>180384802</v>
      </c>
      <c r="M78">
        <v>154332502.05000001</v>
      </c>
      <c r="N78">
        <v>164763556</v>
      </c>
      <c r="O78">
        <v>164604689</v>
      </c>
      <c r="P78">
        <v>164604689</v>
      </c>
      <c r="Q78">
        <v>165305299</v>
      </c>
      <c r="R78">
        <v>150171244.25999999</v>
      </c>
      <c r="S78">
        <v>149929278</v>
      </c>
      <c r="T78">
        <v>159849864</v>
      </c>
      <c r="U78">
        <v>159736508</v>
      </c>
      <c r="V78">
        <v>167962826.52000001</v>
      </c>
      <c r="W78">
        <v>179944242</v>
      </c>
      <c r="X78">
        <v>183036810</v>
      </c>
      <c r="Y78">
        <v>184762968</v>
      </c>
      <c r="Z78">
        <v>178846738.22999999</v>
      </c>
      <c r="AA78">
        <v>186429801</v>
      </c>
      <c r="AB78">
        <v>179964757</v>
      </c>
      <c r="AC78">
        <v>179787039</v>
      </c>
      <c r="AD78">
        <v>186276164.84</v>
      </c>
      <c r="AE78">
        <v>196777839</v>
      </c>
      <c r="AF78">
        <v>196292883</v>
      </c>
      <c r="AG78">
        <v>198045037</v>
      </c>
      <c r="AH78">
        <v>199337404</v>
      </c>
      <c r="AI78">
        <v>202657837</v>
      </c>
      <c r="AJ78">
        <v>203221729</v>
      </c>
      <c r="AK78">
        <v>203768337</v>
      </c>
      <c r="AL78">
        <v>54859777.649999999</v>
      </c>
      <c r="AM78">
        <v>4658590</v>
      </c>
      <c r="AN78">
        <v>4495302</v>
      </c>
      <c r="AO78">
        <v>3937988</v>
      </c>
      <c r="AP78">
        <v>3787672.35</v>
      </c>
      <c r="AQ78">
        <v>3660174</v>
      </c>
      <c r="AR78">
        <v>3579215</v>
      </c>
      <c r="AS78">
        <v>3466348</v>
      </c>
      <c r="AT78">
        <v>3162927.62</v>
      </c>
      <c r="AU78">
        <v>3098066</v>
      </c>
      <c r="AV78">
        <v>2940658</v>
      </c>
      <c r="AW78">
        <v>2779106</v>
      </c>
      <c r="AX78">
        <v>2576604.85</v>
      </c>
      <c r="AY78">
        <v>2339879</v>
      </c>
      <c r="AZ78">
        <v>2178462</v>
      </c>
      <c r="BA78">
        <v>2055645</v>
      </c>
      <c r="BB78">
        <v>1934904.56</v>
      </c>
      <c r="BC78">
        <v>1847839</v>
      </c>
      <c r="BD78">
        <v>1734554</v>
      </c>
      <c r="BE78">
        <v>1645478</v>
      </c>
      <c r="BF78">
        <v>1583357</v>
      </c>
      <c r="BG78">
        <v>3449132</v>
      </c>
      <c r="BH78">
        <v>1320633</v>
      </c>
      <c r="BI78">
        <v>1964504</v>
      </c>
      <c r="BJ78"/>
      <c r="BK78"/>
      <c r="BL78"/>
      <c r="BM78"/>
      <c r="BN78"/>
      <c r="BO78"/>
      <c r="BP78"/>
      <c r="BQ78"/>
      <c r="BR78"/>
      <c r="BS78"/>
      <c r="BT78"/>
      <c r="BU78"/>
    </row>
    <row r="79" spans="1:73">
      <c r="A79" t="s">
        <v>308</v>
      </c>
      <c r="B79">
        <v>612088975</v>
      </c>
      <c r="C79">
        <v>605220058</v>
      </c>
      <c r="D79">
        <v>624275037</v>
      </c>
      <c r="E79">
        <v>639085337.36000001</v>
      </c>
      <c r="F79">
        <v>401820589</v>
      </c>
      <c r="G79">
        <v>404400117</v>
      </c>
      <c r="H79">
        <v>404308146</v>
      </c>
      <c r="I79">
        <v>411759299.76999998</v>
      </c>
      <c r="J79">
        <v>335884896</v>
      </c>
      <c r="K79">
        <v>319533117</v>
      </c>
      <c r="L79">
        <v>309379074</v>
      </c>
      <c r="M79">
        <v>267249657.75999999</v>
      </c>
      <c r="N79">
        <v>262326031</v>
      </c>
      <c r="O79">
        <v>271842760</v>
      </c>
      <c r="P79">
        <v>271842760</v>
      </c>
      <c r="Q79">
        <v>270868266</v>
      </c>
      <c r="R79">
        <v>273922932.19999999</v>
      </c>
      <c r="S79">
        <v>274936444</v>
      </c>
      <c r="T79">
        <v>271802963</v>
      </c>
      <c r="U79">
        <v>275869081</v>
      </c>
      <c r="V79">
        <v>280069785.41000003</v>
      </c>
      <c r="W79">
        <v>279912026</v>
      </c>
      <c r="X79">
        <v>281475261</v>
      </c>
      <c r="Y79">
        <v>281701793</v>
      </c>
      <c r="Z79">
        <v>292664848.55000001</v>
      </c>
      <c r="AA79">
        <v>295738652</v>
      </c>
      <c r="AB79">
        <v>285251585</v>
      </c>
      <c r="AC79">
        <v>284946335</v>
      </c>
      <c r="AD79">
        <v>287407200.89999998</v>
      </c>
      <c r="AE79">
        <v>277475988</v>
      </c>
      <c r="AF79">
        <v>278156710</v>
      </c>
      <c r="AG79">
        <v>275945036</v>
      </c>
      <c r="AH79">
        <v>291352204.81999999</v>
      </c>
      <c r="AI79">
        <v>267907262</v>
      </c>
      <c r="AJ79">
        <v>268763808</v>
      </c>
      <c r="AK79">
        <v>267169843</v>
      </c>
      <c r="AL79">
        <v>255658055.13</v>
      </c>
      <c r="AM79">
        <v>246885573</v>
      </c>
      <c r="AN79">
        <v>204740560</v>
      </c>
      <c r="AO79">
        <v>43086051</v>
      </c>
      <c r="AP79">
        <v>44812372.780000001</v>
      </c>
      <c r="AQ79">
        <v>40544373</v>
      </c>
      <c r="AR79">
        <v>37128585</v>
      </c>
      <c r="AS79">
        <v>35792455</v>
      </c>
      <c r="AT79">
        <v>33642013.710000001</v>
      </c>
      <c r="AU79">
        <v>30106023</v>
      </c>
      <c r="AV79">
        <v>28859505</v>
      </c>
      <c r="AW79">
        <v>29929134</v>
      </c>
      <c r="AX79">
        <v>29945931.420000002</v>
      </c>
      <c r="AY79">
        <v>25235782</v>
      </c>
      <c r="AZ79">
        <v>24696024</v>
      </c>
      <c r="BA79">
        <v>25154443</v>
      </c>
      <c r="BB79">
        <v>25504921.23</v>
      </c>
      <c r="BC79">
        <v>21535954</v>
      </c>
      <c r="BD79">
        <v>20924236</v>
      </c>
      <c r="BE79">
        <v>21632703</v>
      </c>
      <c r="BF79">
        <v>23259102</v>
      </c>
      <c r="BG79">
        <v>41414583</v>
      </c>
      <c r="BH79">
        <v>39780449</v>
      </c>
      <c r="BI79">
        <v>37611781</v>
      </c>
      <c r="BJ79"/>
      <c r="BK79"/>
      <c r="BL79"/>
      <c r="BM79"/>
      <c r="BN79"/>
      <c r="BO79"/>
      <c r="BP79"/>
      <c r="BQ79"/>
      <c r="BR79"/>
      <c r="BS79"/>
      <c r="BT79"/>
      <c r="BU79"/>
    </row>
    <row r="80" spans="1:73">
      <c r="A80" t="s">
        <v>470</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471</v>
      </c>
      <c r="B81">
        <v>8986296</v>
      </c>
      <c r="C81">
        <v>8986296</v>
      </c>
      <c r="D81">
        <v>8986296</v>
      </c>
      <c r="E81">
        <v>8986296.0500000007</v>
      </c>
      <c r="F81">
        <v>8986296</v>
      </c>
      <c r="G81">
        <v>8986296</v>
      </c>
      <c r="H81">
        <v>8986296</v>
      </c>
      <c r="I81">
        <v>8986296.0500000007</v>
      </c>
      <c r="J81">
        <v>8986296</v>
      </c>
      <c r="K81">
        <v>8986296</v>
      </c>
      <c r="L81">
        <v>8986296</v>
      </c>
      <c r="M81">
        <v>8986296.0500000007</v>
      </c>
      <c r="N81">
        <v>8986296</v>
      </c>
      <c r="O81">
        <v>8986296</v>
      </c>
      <c r="P81">
        <v>8986296</v>
      </c>
      <c r="Q81">
        <v>8986296</v>
      </c>
      <c r="R81">
        <v>8986296.0500000007</v>
      </c>
      <c r="S81">
        <v>8986296</v>
      </c>
      <c r="T81">
        <v>8986296</v>
      </c>
      <c r="U81">
        <v>8986296</v>
      </c>
      <c r="V81">
        <v>8986296.0500000007</v>
      </c>
      <c r="W81">
        <v>8986296</v>
      </c>
      <c r="X81">
        <v>8986296</v>
      </c>
      <c r="Y81">
        <v>8986296</v>
      </c>
      <c r="Z81">
        <v>8986296.0500000007</v>
      </c>
      <c r="AA81">
        <v>8986296</v>
      </c>
      <c r="AB81">
        <v>8986296</v>
      </c>
      <c r="AC81">
        <v>8986296</v>
      </c>
      <c r="AD81">
        <v>8986296.0500000007</v>
      </c>
      <c r="AE81">
        <v>8986296</v>
      </c>
      <c r="AF81">
        <v>8986296</v>
      </c>
      <c r="AG81">
        <v>8986296</v>
      </c>
      <c r="AH81">
        <v>8986296.0500000007</v>
      </c>
      <c r="AI81">
        <v>8986296</v>
      </c>
      <c r="AJ81">
        <v>8986296</v>
      </c>
      <c r="AK81">
        <v>8986296</v>
      </c>
      <c r="AL81">
        <v>8986296.0500000007</v>
      </c>
      <c r="AM81">
        <v>8986296</v>
      </c>
      <c r="AN81">
        <v>8986296</v>
      </c>
      <c r="AO81">
        <v>8986296</v>
      </c>
      <c r="AP81">
        <v>8986296.0500000007</v>
      </c>
      <c r="AQ81">
        <v>8986296</v>
      </c>
      <c r="AR81">
        <v>8986296</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v>4500000</v>
      </c>
      <c r="BI81">
        <v>4500000</v>
      </c>
      <c r="BJ81"/>
      <c r="BK81"/>
      <c r="BL81"/>
      <c r="BM81"/>
      <c r="BN81"/>
      <c r="BO81"/>
      <c r="BP81"/>
      <c r="BQ81"/>
      <c r="BR81"/>
      <c r="BS81"/>
      <c r="BT81"/>
      <c r="BU81"/>
    </row>
    <row r="82" spans="1:73">
      <c r="A82" t="s">
        <v>472</v>
      </c>
      <c r="B82">
        <v>8986296</v>
      </c>
      <c r="C82">
        <v>8986296</v>
      </c>
      <c r="D82">
        <v>8986296</v>
      </c>
      <c r="E82">
        <v>8986296.0500000007</v>
      </c>
      <c r="F82">
        <v>8986296</v>
      </c>
      <c r="G82">
        <v>8986296</v>
      </c>
      <c r="H82">
        <v>8986296</v>
      </c>
      <c r="I82">
        <v>8986296.0500000007</v>
      </c>
      <c r="J82">
        <v>8986296</v>
      </c>
      <c r="K82">
        <v>8986296</v>
      </c>
      <c r="L82">
        <v>8986296</v>
      </c>
      <c r="M82">
        <v>8986296.0500000007</v>
      </c>
      <c r="N82">
        <v>8986296</v>
      </c>
      <c r="O82">
        <v>8986296</v>
      </c>
      <c r="P82">
        <v>8986296</v>
      </c>
      <c r="Q82">
        <v>8986296</v>
      </c>
      <c r="R82">
        <v>8986296.0500000007</v>
      </c>
      <c r="S82">
        <v>8986296</v>
      </c>
      <c r="T82">
        <v>8986296</v>
      </c>
      <c r="U82">
        <v>8986296</v>
      </c>
      <c r="V82">
        <v>8986296.0500000007</v>
      </c>
      <c r="W82">
        <v>8986296</v>
      </c>
      <c r="X82">
        <v>8986296</v>
      </c>
      <c r="Y82">
        <v>8986296</v>
      </c>
      <c r="Z82">
        <v>8986296.0500000007</v>
      </c>
      <c r="AA82">
        <v>8986296</v>
      </c>
      <c r="AB82">
        <v>8986296</v>
      </c>
      <c r="AC82">
        <v>8986296</v>
      </c>
      <c r="AD82">
        <v>8986296.0500000007</v>
      </c>
      <c r="AE82">
        <v>8986296</v>
      </c>
      <c r="AF82">
        <v>8986296</v>
      </c>
      <c r="AG82">
        <v>8986296</v>
      </c>
      <c r="AH82">
        <v>8986296.0500000007</v>
      </c>
      <c r="AI82">
        <v>8986296</v>
      </c>
      <c r="AJ82">
        <v>8986296</v>
      </c>
      <c r="AK82">
        <v>8986296</v>
      </c>
      <c r="AL82">
        <v>8986296.0500000007</v>
      </c>
      <c r="AM82">
        <v>8986296</v>
      </c>
      <c r="AN82">
        <v>8986296</v>
      </c>
      <c r="AO82">
        <v>8986296</v>
      </c>
      <c r="AP82">
        <v>8986296.0500000007</v>
      </c>
      <c r="AQ82">
        <v>8986296</v>
      </c>
      <c r="AR82">
        <v>8986296</v>
      </c>
      <c r="AS82">
        <v>4500000</v>
      </c>
      <c r="AT82">
        <v>4500000</v>
      </c>
      <c r="AU82">
        <v>4500000</v>
      </c>
      <c r="AV82">
        <v>4500000</v>
      </c>
      <c r="AW82">
        <v>4500000</v>
      </c>
      <c r="AX82">
        <v>4500000</v>
      </c>
      <c r="AY82">
        <v>4500000</v>
      </c>
      <c r="AZ82">
        <v>4500000</v>
      </c>
      <c r="BA82">
        <v>4500000</v>
      </c>
      <c r="BB82">
        <v>4500000</v>
      </c>
      <c r="BC82">
        <v>4500000</v>
      </c>
      <c r="BD82">
        <v>4500000</v>
      </c>
      <c r="BE82">
        <v>4500000</v>
      </c>
      <c r="BF82">
        <v>4500000</v>
      </c>
      <c r="BG82">
        <v>4500000</v>
      </c>
      <c r="BH82">
        <v>4500000</v>
      </c>
      <c r="BI82">
        <v>4500000</v>
      </c>
      <c r="BJ82"/>
      <c r="BK82"/>
      <c r="BL82"/>
      <c r="BM82"/>
      <c r="BN82"/>
      <c r="BO82"/>
      <c r="BP82"/>
      <c r="BQ82"/>
      <c r="BR82"/>
      <c r="BS82"/>
      <c r="BT82"/>
      <c r="BU82"/>
    </row>
    <row r="83" spans="1:73">
      <c r="A83" t="s">
        <v>473</v>
      </c>
      <c r="B83">
        <v>8983101</v>
      </c>
      <c r="C83">
        <v>8983101</v>
      </c>
      <c r="D83">
        <v>8983101</v>
      </c>
      <c r="E83">
        <v>8983101.3499999996</v>
      </c>
      <c r="F83">
        <v>8983101</v>
      </c>
      <c r="G83">
        <v>8983101</v>
      </c>
      <c r="H83">
        <v>8983101</v>
      </c>
      <c r="I83">
        <v>8983101.3499999996</v>
      </c>
      <c r="J83">
        <v>8983101</v>
      </c>
      <c r="K83">
        <v>8983101</v>
      </c>
      <c r="L83">
        <v>8983101</v>
      </c>
      <c r="M83">
        <v>8983101.3499999996</v>
      </c>
      <c r="N83">
        <v>8983101</v>
      </c>
      <c r="O83">
        <v>8983101</v>
      </c>
      <c r="P83">
        <v>8983101</v>
      </c>
      <c r="Q83">
        <v>8983101</v>
      </c>
      <c r="R83">
        <v>8983101.3499999996</v>
      </c>
      <c r="S83">
        <v>8983101</v>
      </c>
      <c r="T83">
        <v>8983101</v>
      </c>
      <c r="U83">
        <v>8983101</v>
      </c>
      <c r="V83">
        <v>8983101.3499999996</v>
      </c>
      <c r="W83">
        <v>8983101</v>
      </c>
      <c r="X83">
        <v>8983101</v>
      </c>
      <c r="Y83">
        <v>8983101</v>
      </c>
      <c r="Z83">
        <v>8983101.3499999996</v>
      </c>
      <c r="AA83">
        <v>8983101</v>
      </c>
      <c r="AB83">
        <v>8983101</v>
      </c>
      <c r="AC83">
        <v>8983101</v>
      </c>
      <c r="AD83">
        <v>8983101.3499999996</v>
      </c>
      <c r="AE83">
        <v>8983101</v>
      </c>
      <c r="AF83">
        <v>8983101</v>
      </c>
      <c r="AG83">
        <v>8983101</v>
      </c>
      <c r="AH83">
        <v>8983101.3499999996</v>
      </c>
      <c r="AI83">
        <v>8983101</v>
      </c>
      <c r="AJ83">
        <v>8983101</v>
      </c>
      <c r="AK83">
        <v>8983101</v>
      </c>
      <c r="AL83">
        <v>8983101.3499999996</v>
      </c>
      <c r="AM83">
        <v>8983101</v>
      </c>
      <c r="AN83">
        <v>8983101</v>
      </c>
      <c r="AO83">
        <v>8983101</v>
      </c>
      <c r="AP83">
        <v>8983101.3499999996</v>
      </c>
      <c r="AQ83">
        <v>8983101</v>
      </c>
      <c r="AR83">
        <v>8983101</v>
      </c>
      <c r="AS83">
        <v>4493148</v>
      </c>
      <c r="AT83">
        <v>4493148.0199999996</v>
      </c>
      <c r="AU83">
        <v>4493148</v>
      </c>
      <c r="AV83">
        <v>4493148</v>
      </c>
      <c r="AW83">
        <v>4493148</v>
      </c>
      <c r="AX83">
        <v>4493148.0199999996</v>
      </c>
      <c r="AY83">
        <v>4493148</v>
      </c>
      <c r="AZ83">
        <v>4493148</v>
      </c>
      <c r="BA83">
        <v>4493148</v>
      </c>
      <c r="BB83">
        <v>4493148.0199999996</v>
      </c>
      <c r="BC83">
        <v>4493148</v>
      </c>
      <c r="BD83">
        <v>4493148</v>
      </c>
      <c r="BE83">
        <v>4493148</v>
      </c>
      <c r="BF83">
        <v>4493148</v>
      </c>
      <c r="BG83">
        <v>4493148</v>
      </c>
      <c r="BH83">
        <v>4481556</v>
      </c>
      <c r="BI83">
        <v>4481556</v>
      </c>
      <c r="BJ83"/>
      <c r="BK83"/>
      <c r="BL83"/>
      <c r="BM83"/>
      <c r="BN83"/>
      <c r="BO83"/>
      <c r="BP83"/>
      <c r="BQ83"/>
      <c r="BR83"/>
      <c r="BS83"/>
      <c r="BT83"/>
      <c r="BU83"/>
    </row>
    <row r="84" spans="1:73">
      <c r="A84" t="s">
        <v>474</v>
      </c>
      <c r="B84">
        <v>8983101</v>
      </c>
      <c r="C84">
        <v>8983101</v>
      </c>
      <c r="D84">
        <v>8983101</v>
      </c>
      <c r="E84">
        <v>8983101.3499999996</v>
      </c>
      <c r="F84">
        <v>8983101</v>
      </c>
      <c r="G84">
        <v>8983101</v>
      </c>
      <c r="H84">
        <v>8983101</v>
      </c>
      <c r="I84">
        <v>8983101.3499999996</v>
      </c>
      <c r="J84">
        <v>8983101</v>
      </c>
      <c r="K84">
        <v>8983101</v>
      </c>
      <c r="L84">
        <v>8983101</v>
      </c>
      <c r="M84">
        <v>8983101.3499999996</v>
      </c>
      <c r="N84">
        <v>8983101</v>
      </c>
      <c r="O84">
        <v>8983101</v>
      </c>
      <c r="P84">
        <v>8983101</v>
      </c>
      <c r="Q84">
        <v>8983101</v>
      </c>
      <c r="R84">
        <v>8983101.3499999996</v>
      </c>
      <c r="S84">
        <v>8983101</v>
      </c>
      <c r="T84">
        <v>8983101</v>
      </c>
      <c r="U84">
        <v>8983101</v>
      </c>
      <c r="V84">
        <v>8983101.3499999996</v>
      </c>
      <c r="W84">
        <v>8983101</v>
      </c>
      <c r="X84">
        <v>8983101</v>
      </c>
      <c r="Y84">
        <v>8983101</v>
      </c>
      <c r="Z84">
        <v>8983101.3499999996</v>
      </c>
      <c r="AA84">
        <v>8983101</v>
      </c>
      <c r="AB84">
        <v>8983101</v>
      </c>
      <c r="AC84">
        <v>8983101</v>
      </c>
      <c r="AD84">
        <v>8983101.3499999996</v>
      </c>
      <c r="AE84">
        <v>8983101</v>
      </c>
      <c r="AF84">
        <v>8983101</v>
      </c>
      <c r="AG84">
        <v>8983101</v>
      </c>
      <c r="AH84">
        <v>8983101.3499999996</v>
      </c>
      <c r="AI84">
        <v>8983101</v>
      </c>
      <c r="AJ84">
        <v>8983101</v>
      </c>
      <c r="AK84">
        <v>8983101</v>
      </c>
      <c r="AL84">
        <v>8983101.3499999996</v>
      </c>
      <c r="AM84">
        <v>8983101</v>
      </c>
      <c r="AN84">
        <v>8983101</v>
      </c>
      <c r="AO84">
        <v>8983101</v>
      </c>
      <c r="AP84">
        <v>8983101.3499999996</v>
      </c>
      <c r="AQ84">
        <v>8983101</v>
      </c>
      <c r="AR84">
        <v>8983101</v>
      </c>
      <c r="AS84">
        <v>4493148</v>
      </c>
      <c r="AT84">
        <v>4493148.0199999996</v>
      </c>
      <c r="AU84">
        <v>4493148</v>
      </c>
      <c r="AV84">
        <v>4493148</v>
      </c>
      <c r="AW84">
        <v>4493148</v>
      </c>
      <c r="AX84">
        <v>4493148.0199999996</v>
      </c>
      <c r="AY84">
        <v>4493148</v>
      </c>
      <c r="AZ84">
        <v>4493148</v>
      </c>
      <c r="BA84">
        <v>4493148</v>
      </c>
      <c r="BB84">
        <v>4493148.0199999996</v>
      </c>
      <c r="BC84">
        <v>4493148</v>
      </c>
      <c r="BD84">
        <v>4493148</v>
      </c>
      <c r="BE84">
        <v>4493148</v>
      </c>
      <c r="BF84">
        <v>4493148</v>
      </c>
      <c r="BG84">
        <v>4493148</v>
      </c>
      <c r="BH84">
        <v>4481556</v>
      </c>
      <c r="BI84">
        <v>4481556</v>
      </c>
      <c r="BJ84"/>
      <c r="BK84"/>
      <c r="BL84"/>
      <c r="BM84"/>
      <c r="BN84"/>
      <c r="BO84"/>
      <c r="BP84"/>
      <c r="BQ84"/>
      <c r="BR84"/>
      <c r="BS84"/>
      <c r="BT84"/>
      <c r="BU84"/>
    </row>
    <row r="85" spans="1:73">
      <c r="A85" t="s">
        <v>475</v>
      </c>
      <c r="B85">
        <v>1684317</v>
      </c>
      <c r="C85">
        <v>1684317</v>
      </c>
      <c r="D85">
        <v>1684317</v>
      </c>
      <c r="E85">
        <v>1684316.88</v>
      </c>
      <c r="F85">
        <v>1684317</v>
      </c>
      <c r="G85">
        <v>1684317</v>
      </c>
      <c r="H85">
        <v>1684317</v>
      </c>
      <c r="I85">
        <v>1684316.88</v>
      </c>
      <c r="J85">
        <v>1684317</v>
      </c>
      <c r="K85">
        <v>1684317</v>
      </c>
      <c r="L85">
        <v>1684317</v>
      </c>
      <c r="M85">
        <v>1684316.88</v>
      </c>
      <c r="N85">
        <v>1684317</v>
      </c>
      <c r="O85">
        <v>1684317</v>
      </c>
      <c r="P85">
        <v>1684317</v>
      </c>
      <c r="Q85">
        <v>1684317</v>
      </c>
      <c r="R85">
        <v>1684316.88</v>
      </c>
      <c r="S85">
        <v>1684317</v>
      </c>
      <c r="T85">
        <v>1684317</v>
      </c>
      <c r="U85">
        <v>1684317</v>
      </c>
      <c r="V85">
        <v>1684316.88</v>
      </c>
      <c r="W85">
        <v>1684317</v>
      </c>
      <c r="X85">
        <v>1684317</v>
      </c>
      <c r="Y85">
        <v>1684317</v>
      </c>
      <c r="Z85">
        <v>1684316.88</v>
      </c>
      <c r="AA85">
        <v>1684317</v>
      </c>
      <c r="AB85">
        <v>1684317</v>
      </c>
      <c r="AC85">
        <v>1684317</v>
      </c>
      <c r="AD85">
        <v>1684316.88</v>
      </c>
      <c r="AE85">
        <v>1684317</v>
      </c>
      <c r="AF85">
        <v>1684317</v>
      </c>
      <c r="AG85">
        <v>1684317</v>
      </c>
      <c r="AH85">
        <v>1684316.88</v>
      </c>
      <c r="AI85">
        <v>1684317</v>
      </c>
      <c r="AJ85">
        <v>1684317</v>
      </c>
      <c r="AK85">
        <v>1684317</v>
      </c>
      <c r="AL85">
        <v>1684316.88</v>
      </c>
      <c r="AM85">
        <v>1684317</v>
      </c>
      <c r="AN85">
        <v>1684317</v>
      </c>
      <c r="AO85">
        <v>1684317</v>
      </c>
      <c r="AP85">
        <v>1684316.88</v>
      </c>
      <c r="AQ85">
        <v>1684317</v>
      </c>
      <c r="AR85">
        <v>1684317</v>
      </c>
      <c r="AS85">
        <v>1684317</v>
      </c>
      <c r="AT85">
        <v>1684316.88</v>
      </c>
      <c r="AU85">
        <v>1684317</v>
      </c>
      <c r="AV85">
        <v>1684317</v>
      </c>
      <c r="AW85">
        <v>1684317</v>
      </c>
      <c r="AX85">
        <v>1684316.88</v>
      </c>
      <c r="AY85">
        <v>1684317</v>
      </c>
      <c r="AZ85">
        <v>1684317</v>
      </c>
      <c r="BA85">
        <v>1684317</v>
      </c>
      <c r="BB85">
        <v>1684316.88</v>
      </c>
      <c r="BC85">
        <v>1684317</v>
      </c>
      <c r="BD85">
        <v>1684317</v>
      </c>
      <c r="BE85">
        <v>1684317</v>
      </c>
      <c r="BF85">
        <v>1684317</v>
      </c>
      <c r="BG85">
        <v>1684317</v>
      </c>
      <c r="BH85">
        <v>1648230</v>
      </c>
      <c r="BI85">
        <v>1648230</v>
      </c>
      <c r="BJ85"/>
      <c r="BK85"/>
      <c r="BL85"/>
      <c r="BM85"/>
      <c r="BN85"/>
      <c r="BO85"/>
      <c r="BP85"/>
      <c r="BQ85"/>
      <c r="BR85"/>
      <c r="BS85"/>
      <c r="BT85"/>
      <c r="BU85"/>
    </row>
    <row r="86" spans="1:73">
      <c r="A86" t="s">
        <v>476</v>
      </c>
      <c r="B86">
        <v>1684317</v>
      </c>
      <c r="C86">
        <v>1684317</v>
      </c>
      <c r="D86">
        <v>1684317</v>
      </c>
      <c r="E86">
        <v>1684316.88</v>
      </c>
      <c r="F86">
        <v>1684317</v>
      </c>
      <c r="G86">
        <v>1684317</v>
      </c>
      <c r="H86">
        <v>1684317</v>
      </c>
      <c r="I86">
        <v>1684316.88</v>
      </c>
      <c r="J86">
        <v>1684317</v>
      </c>
      <c r="K86">
        <v>1684317</v>
      </c>
      <c r="L86">
        <v>1684317</v>
      </c>
      <c r="M86">
        <v>1684316.88</v>
      </c>
      <c r="N86">
        <v>1684317</v>
      </c>
      <c r="O86">
        <v>1684317</v>
      </c>
      <c r="P86">
        <v>1684317</v>
      </c>
      <c r="Q86">
        <v>1684317</v>
      </c>
      <c r="R86">
        <v>1684316.88</v>
      </c>
      <c r="S86">
        <v>1684317</v>
      </c>
      <c r="T86">
        <v>1684317</v>
      </c>
      <c r="U86">
        <v>1684317</v>
      </c>
      <c r="V86">
        <v>1684316.88</v>
      </c>
      <c r="W86">
        <v>1684317</v>
      </c>
      <c r="X86">
        <v>1684317</v>
      </c>
      <c r="Y86">
        <v>1684317</v>
      </c>
      <c r="Z86">
        <v>1684316.88</v>
      </c>
      <c r="AA86">
        <v>1684317</v>
      </c>
      <c r="AB86">
        <v>1684317</v>
      </c>
      <c r="AC86">
        <v>1684317</v>
      </c>
      <c r="AD86">
        <v>1684316.88</v>
      </c>
      <c r="AE86">
        <v>1684317</v>
      </c>
      <c r="AF86">
        <v>1684317</v>
      </c>
      <c r="AG86">
        <v>1684317</v>
      </c>
      <c r="AH86">
        <v>1684316.88</v>
      </c>
      <c r="AI86">
        <v>1684317</v>
      </c>
      <c r="AJ86">
        <v>1684317</v>
      </c>
      <c r="AK86">
        <v>1684317</v>
      </c>
      <c r="AL86">
        <v>1684316.88</v>
      </c>
      <c r="AM86">
        <v>1684317</v>
      </c>
      <c r="AN86">
        <v>1684317</v>
      </c>
      <c r="AO86">
        <v>1684317</v>
      </c>
      <c r="AP86">
        <v>1684316.88</v>
      </c>
      <c r="AQ86">
        <v>1684317</v>
      </c>
      <c r="AR86">
        <v>1684317</v>
      </c>
      <c r="AS86">
        <v>1684317</v>
      </c>
      <c r="AT86">
        <v>1684316.88</v>
      </c>
      <c r="AU86">
        <v>1684317</v>
      </c>
      <c r="AV86">
        <v>1684317</v>
      </c>
      <c r="AW86">
        <v>1684317</v>
      </c>
      <c r="AX86">
        <v>1684316.88</v>
      </c>
      <c r="AY86">
        <v>1684317</v>
      </c>
      <c r="AZ86">
        <v>1684317</v>
      </c>
      <c r="BA86">
        <v>1684317</v>
      </c>
      <c r="BB86">
        <v>1684316.88</v>
      </c>
      <c r="BC86">
        <v>1684317</v>
      </c>
      <c r="BD86">
        <v>1684317</v>
      </c>
      <c r="BE86">
        <v>1684317</v>
      </c>
      <c r="BF86">
        <v>1684317</v>
      </c>
      <c r="BG86">
        <v>1684317</v>
      </c>
      <c r="BH86">
        <v>1648230</v>
      </c>
      <c r="BI86">
        <v>1648230</v>
      </c>
      <c r="BJ86"/>
      <c r="BK86"/>
      <c r="BL86"/>
      <c r="BM86"/>
      <c r="BN86"/>
      <c r="BO86"/>
      <c r="BP86"/>
      <c r="BQ86"/>
      <c r="BR86"/>
      <c r="BS86"/>
      <c r="BT86"/>
      <c r="BU86"/>
    </row>
    <row r="87" spans="1:73">
      <c r="A87" t="s">
        <v>477</v>
      </c>
      <c r="B87">
        <v>9955000</v>
      </c>
      <c r="C87">
        <v>19911230</v>
      </c>
      <c r="D87">
        <v>19911230</v>
      </c>
      <c r="E87">
        <v>19911229.699999999</v>
      </c>
      <c r="F87">
        <v>19909154</v>
      </c>
      <c r="G87">
        <v>19909154</v>
      </c>
      <c r="H87">
        <v>19909154</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c r="BK87"/>
      <c r="BL87"/>
      <c r="BM87"/>
      <c r="BN87"/>
      <c r="BO87"/>
      <c r="BP87"/>
      <c r="BQ87"/>
      <c r="BR87"/>
      <c r="BS87"/>
      <c r="BT87"/>
      <c r="BU87"/>
    </row>
    <row r="88" spans="1:73">
      <c r="A88" t="s">
        <v>478</v>
      </c>
      <c r="B88">
        <v>77214450</v>
      </c>
      <c r="C88">
        <v>73829233</v>
      </c>
      <c r="D88">
        <v>76443180</v>
      </c>
      <c r="E88">
        <v>73242210.359999999</v>
      </c>
      <c r="F88">
        <v>66706859</v>
      </c>
      <c r="G88">
        <v>65461795</v>
      </c>
      <c r="H88">
        <v>71604833</v>
      </c>
      <c r="I88">
        <v>69257833.010000005</v>
      </c>
      <c r="J88">
        <v>65892066</v>
      </c>
      <c r="K88">
        <v>62143678</v>
      </c>
      <c r="L88">
        <v>70734842</v>
      </c>
      <c r="M88">
        <v>66753268.520000003</v>
      </c>
      <c r="N88">
        <v>61279105</v>
      </c>
      <c r="O88">
        <v>55915215</v>
      </c>
      <c r="P88">
        <v>55915215</v>
      </c>
      <c r="Q88">
        <v>62148268</v>
      </c>
      <c r="R88">
        <v>56631138.109999999</v>
      </c>
      <c r="S88">
        <v>51376694</v>
      </c>
      <c r="T88">
        <v>46442853</v>
      </c>
      <c r="U88">
        <v>51793034</v>
      </c>
      <c r="V88">
        <v>46628253.119999997</v>
      </c>
      <c r="W88">
        <v>41395320</v>
      </c>
      <c r="X88">
        <v>36424982</v>
      </c>
      <c r="Y88">
        <v>41008844</v>
      </c>
      <c r="Z88">
        <v>36243853.719999999</v>
      </c>
      <c r="AA88">
        <v>31955082</v>
      </c>
      <c r="AB88">
        <v>27970010</v>
      </c>
      <c r="AC88">
        <v>31858853</v>
      </c>
      <c r="AD88">
        <v>27794168.920000002</v>
      </c>
      <c r="AE88">
        <v>23941663</v>
      </c>
      <c r="AF88">
        <v>20793558</v>
      </c>
      <c r="AG88">
        <v>24840444</v>
      </c>
      <c r="AH88">
        <v>21432100.190000001</v>
      </c>
      <c r="AI88">
        <v>18916545</v>
      </c>
      <c r="AJ88">
        <v>16228895</v>
      </c>
      <c r="AK88">
        <v>22102397</v>
      </c>
      <c r="AL88">
        <v>19397197.989999998</v>
      </c>
      <c r="AM88">
        <v>17354741</v>
      </c>
      <c r="AN88">
        <v>14695160</v>
      </c>
      <c r="AO88">
        <v>20130739</v>
      </c>
      <c r="AP88">
        <v>16588196.66</v>
      </c>
      <c r="AQ88">
        <v>13826169</v>
      </c>
      <c r="AR88">
        <v>10923681</v>
      </c>
      <c r="AS88">
        <v>18432875</v>
      </c>
      <c r="AT88">
        <v>15674548.630000001</v>
      </c>
      <c r="AU88">
        <v>14093724</v>
      </c>
      <c r="AV88">
        <v>11920690</v>
      </c>
      <c r="AW88">
        <v>14244061</v>
      </c>
      <c r="AX88">
        <v>12160127.970000001</v>
      </c>
      <c r="AY88">
        <v>12409430</v>
      </c>
      <c r="AZ88">
        <v>7006517</v>
      </c>
      <c r="BA88">
        <v>8831689</v>
      </c>
      <c r="BB88">
        <v>7155795.1399999997</v>
      </c>
      <c r="BC88">
        <v>6060694</v>
      </c>
      <c r="BD88">
        <v>4644727</v>
      </c>
      <c r="BE88">
        <v>6106224</v>
      </c>
      <c r="BF88">
        <v>4858990</v>
      </c>
      <c r="BG88">
        <v>4349823</v>
      </c>
      <c r="BH88">
        <v>3506156</v>
      </c>
      <c r="BI88">
        <v>4210260</v>
      </c>
      <c r="BJ88"/>
      <c r="BK88"/>
      <c r="BL88"/>
      <c r="BM88"/>
      <c r="BN88"/>
      <c r="BO88"/>
      <c r="BP88"/>
      <c r="BQ88"/>
      <c r="BR88"/>
      <c r="BS88"/>
      <c r="BT88"/>
      <c r="BU88"/>
    </row>
    <row r="89" spans="1:73">
      <c r="A89" t="s">
        <v>479</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900000</v>
      </c>
      <c r="AR89">
        <v>900000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v>450000</v>
      </c>
      <c r="BI89">
        <v>450000</v>
      </c>
      <c r="BJ89"/>
      <c r="BK89"/>
      <c r="BL89"/>
      <c r="BM89"/>
      <c r="BN89"/>
      <c r="BO89"/>
      <c r="BP89"/>
      <c r="BQ89"/>
      <c r="BR89"/>
      <c r="BS89"/>
      <c r="BT89"/>
      <c r="BU89"/>
    </row>
    <row r="90" spans="1:73">
      <c r="A90" t="s">
        <v>480</v>
      </c>
      <c r="B90">
        <v>900000</v>
      </c>
      <c r="C90">
        <v>900000</v>
      </c>
      <c r="D90">
        <v>900000</v>
      </c>
      <c r="E90">
        <v>900000</v>
      </c>
      <c r="F90">
        <v>900000</v>
      </c>
      <c r="G90">
        <v>900000</v>
      </c>
      <c r="H90">
        <v>900000</v>
      </c>
      <c r="I90">
        <v>900000</v>
      </c>
      <c r="J90">
        <v>900000</v>
      </c>
      <c r="K90">
        <v>900000</v>
      </c>
      <c r="L90">
        <v>900000</v>
      </c>
      <c r="M90">
        <v>900000</v>
      </c>
      <c r="N90">
        <v>900000</v>
      </c>
      <c r="O90">
        <v>900000</v>
      </c>
      <c r="P90">
        <v>900000</v>
      </c>
      <c r="Q90">
        <v>900000</v>
      </c>
      <c r="R90">
        <v>900000</v>
      </c>
      <c r="S90">
        <v>900000</v>
      </c>
      <c r="T90">
        <v>900000</v>
      </c>
      <c r="U90">
        <v>900000</v>
      </c>
      <c r="V90">
        <v>900000</v>
      </c>
      <c r="W90">
        <v>900000</v>
      </c>
      <c r="X90">
        <v>900000</v>
      </c>
      <c r="Y90">
        <v>900000</v>
      </c>
      <c r="Z90">
        <v>900000</v>
      </c>
      <c r="AA90">
        <v>900000</v>
      </c>
      <c r="AB90">
        <v>900000</v>
      </c>
      <c r="AC90">
        <v>900000</v>
      </c>
      <c r="AD90">
        <v>900000</v>
      </c>
      <c r="AE90">
        <v>900000</v>
      </c>
      <c r="AF90">
        <v>900000</v>
      </c>
      <c r="AG90">
        <v>900000</v>
      </c>
      <c r="AH90">
        <v>900000</v>
      </c>
      <c r="AI90">
        <v>900000</v>
      </c>
      <c r="AJ90">
        <v>900000</v>
      </c>
      <c r="AK90">
        <v>900000</v>
      </c>
      <c r="AL90">
        <v>900000</v>
      </c>
      <c r="AM90">
        <v>900000</v>
      </c>
      <c r="AN90">
        <v>900000</v>
      </c>
      <c r="AO90">
        <v>900000</v>
      </c>
      <c r="AP90">
        <v>900000</v>
      </c>
      <c r="AQ90">
        <v>900000</v>
      </c>
      <c r="AR90">
        <v>900000</v>
      </c>
      <c r="AS90">
        <v>450000</v>
      </c>
      <c r="AT90">
        <v>450000</v>
      </c>
      <c r="AU90">
        <v>450000</v>
      </c>
      <c r="AV90">
        <v>450000</v>
      </c>
      <c r="AW90">
        <v>450000</v>
      </c>
      <c r="AX90">
        <v>450000</v>
      </c>
      <c r="AY90">
        <v>450000</v>
      </c>
      <c r="AZ90">
        <v>450000</v>
      </c>
      <c r="BA90">
        <v>450000</v>
      </c>
      <c r="BB90">
        <v>450000</v>
      </c>
      <c r="BC90">
        <v>450000</v>
      </c>
      <c r="BD90">
        <v>450000</v>
      </c>
      <c r="BE90">
        <v>450000</v>
      </c>
      <c r="BF90">
        <v>450000</v>
      </c>
      <c r="BG90">
        <v>450000</v>
      </c>
      <c r="BH90">
        <v>450000</v>
      </c>
      <c r="BI90">
        <v>450000</v>
      </c>
      <c r="BJ90"/>
      <c r="BK90"/>
      <c r="BL90"/>
      <c r="BM90"/>
      <c r="BN90"/>
      <c r="BO90"/>
      <c r="BP90"/>
      <c r="BQ90"/>
      <c r="BR90"/>
      <c r="BS90"/>
      <c r="BT90"/>
      <c r="BU90"/>
    </row>
    <row r="91" spans="1:73">
      <c r="A91" t="s">
        <v>309</v>
      </c>
      <c r="B91">
        <v>76314450</v>
      </c>
      <c r="C91">
        <v>72929233</v>
      </c>
      <c r="D91">
        <v>75543180</v>
      </c>
      <c r="E91">
        <v>72342210.359999999</v>
      </c>
      <c r="F91">
        <v>65806859</v>
      </c>
      <c r="G91">
        <v>64561795</v>
      </c>
      <c r="H91">
        <v>70704833</v>
      </c>
      <c r="I91">
        <v>68357833.010000005</v>
      </c>
      <c r="J91">
        <v>64992066</v>
      </c>
      <c r="K91">
        <v>61243678</v>
      </c>
      <c r="L91">
        <v>69834842</v>
      </c>
      <c r="M91">
        <v>65853268.520000003</v>
      </c>
      <c r="N91">
        <v>60379105</v>
      </c>
      <c r="O91">
        <v>55015215</v>
      </c>
      <c r="P91">
        <v>55015215</v>
      </c>
      <c r="Q91">
        <v>61248268</v>
      </c>
      <c r="R91">
        <v>55731138.109999999</v>
      </c>
      <c r="S91">
        <v>50476694</v>
      </c>
      <c r="T91">
        <v>45542853</v>
      </c>
      <c r="U91">
        <v>50893034</v>
      </c>
      <c r="V91">
        <v>45728253.119999997</v>
      </c>
      <c r="W91">
        <v>40495320</v>
      </c>
      <c r="X91">
        <v>35524982</v>
      </c>
      <c r="Y91">
        <v>40108844</v>
      </c>
      <c r="Z91">
        <v>35343853.719999999</v>
      </c>
      <c r="AA91">
        <v>31055082</v>
      </c>
      <c r="AB91">
        <v>27070010</v>
      </c>
      <c r="AC91">
        <v>30958853</v>
      </c>
      <c r="AD91">
        <v>26894168.920000002</v>
      </c>
      <c r="AE91">
        <v>23041663</v>
      </c>
      <c r="AF91">
        <v>19893558</v>
      </c>
      <c r="AG91">
        <v>23940444</v>
      </c>
      <c r="AH91">
        <v>20532100.190000001</v>
      </c>
      <c r="AI91">
        <v>18016545</v>
      </c>
      <c r="AJ91">
        <v>15328895</v>
      </c>
      <c r="AK91">
        <v>21202397</v>
      </c>
      <c r="AL91">
        <v>18497197.989999998</v>
      </c>
      <c r="AM91">
        <v>16454741</v>
      </c>
      <c r="AN91">
        <v>13795160</v>
      </c>
      <c r="AO91">
        <v>19230739</v>
      </c>
      <c r="AP91">
        <v>15688196.66</v>
      </c>
      <c r="AQ91">
        <v>12926169</v>
      </c>
      <c r="AR91">
        <v>10023681</v>
      </c>
      <c r="AS91">
        <v>17982875</v>
      </c>
      <c r="AT91">
        <v>15224548.630000001</v>
      </c>
      <c r="AU91">
        <v>13643724</v>
      </c>
      <c r="AV91">
        <v>11470690</v>
      </c>
      <c r="AW91">
        <v>13794061</v>
      </c>
      <c r="AX91">
        <v>11710127.970000001</v>
      </c>
      <c r="AY91">
        <v>11959430</v>
      </c>
      <c r="AZ91">
        <v>6556517</v>
      </c>
      <c r="BA91">
        <v>8381689</v>
      </c>
      <c r="BB91">
        <v>6705795.1399999997</v>
      </c>
      <c r="BC91">
        <v>5610694</v>
      </c>
      <c r="BD91">
        <v>4194727</v>
      </c>
      <c r="BE91">
        <v>5656224</v>
      </c>
      <c r="BF91">
        <v>4408990</v>
      </c>
      <c r="BG91">
        <v>3899823</v>
      </c>
      <c r="BH91">
        <v>3056156</v>
      </c>
      <c r="BI91">
        <v>3760260</v>
      </c>
      <c r="BJ91"/>
      <c r="BK91"/>
      <c r="BL91"/>
      <c r="BM91"/>
      <c r="BN91"/>
      <c r="BO91"/>
      <c r="BP91"/>
      <c r="BQ91"/>
      <c r="BR91"/>
      <c r="BS91"/>
      <c r="BT91"/>
      <c r="BU91"/>
    </row>
    <row r="92" spans="1:73">
      <c r="A92" t="s">
        <v>481</v>
      </c>
      <c r="B92">
        <v>789490</v>
      </c>
      <c r="C92">
        <v>539637</v>
      </c>
      <c r="D92">
        <v>242741</v>
      </c>
      <c r="E92">
        <v>313268.39</v>
      </c>
      <c r="F92">
        <v>-1271322</v>
      </c>
      <c r="G92">
        <v>-2194330</v>
      </c>
      <c r="H92">
        <v>-2538557</v>
      </c>
      <c r="I92">
        <v>16833492.739999998</v>
      </c>
      <c r="J92">
        <v>16487658</v>
      </c>
      <c r="K92">
        <v>13777006</v>
      </c>
      <c r="L92">
        <v>17001178</v>
      </c>
      <c r="M92">
        <v>16318171.890000001</v>
      </c>
      <c r="N92">
        <v>16356195</v>
      </c>
      <c r="O92">
        <v>16678113</v>
      </c>
      <c r="P92">
        <v>16678113</v>
      </c>
      <c r="Q92">
        <v>17345143</v>
      </c>
      <c r="R92">
        <v>17532247.140000001</v>
      </c>
      <c r="S92">
        <v>17504676</v>
      </c>
      <c r="T92">
        <v>18093075</v>
      </c>
      <c r="U92">
        <v>17977965</v>
      </c>
      <c r="V92">
        <v>18037244.25</v>
      </c>
      <c r="W92">
        <v>18050875</v>
      </c>
      <c r="X92">
        <v>8132936</v>
      </c>
      <c r="Y92">
        <v>8088713</v>
      </c>
      <c r="Z92">
        <v>8284895.5300000003</v>
      </c>
      <c r="AA92">
        <v>-1605034</v>
      </c>
      <c r="AB92">
        <v>-1469352</v>
      </c>
      <c r="AC92">
        <v>-1272730</v>
      </c>
      <c r="AD92">
        <v>-1112145.69</v>
      </c>
      <c r="AE92">
        <v>-953403</v>
      </c>
      <c r="AF92">
        <v>-1195763</v>
      </c>
      <c r="AG92">
        <v>-1365797</v>
      </c>
      <c r="AH92">
        <v>-1317311.94</v>
      </c>
      <c r="AI92">
        <v>-1372122</v>
      </c>
      <c r="AJ92">
        <v>-1380090</v>
      </c>
      <c r="AK92">
        <v>-1381634</v>
      </c>
      <c r="AL92">
        <v>-1283669.1599999999</v>
      </c>
      <c r="AM92">
        <v>-1498155</v>
      </c>
      <c r="AN92">
        <v>-2178565</v>
      </c>
      <c r="AO92">
        <v>-701197</v>
      </c>
      <c r="AP92">
        <v>-511848.74</v>
      </c>
      <c r="AQ92">
        <v>-487387</v>
      </c>
      <c r="AR92">
        <v>-347431</v>
      </c>
      <c r="AS92">
        <v>-484139</v>
      </c>
      <c r="AT92">
        <v>-361408.75</v>
      </c>
      <c r="AU92">
        <v>-437909</v>
      </c>
      <c r="AV92">
        <v>-498851</v>
      </c>
      <c r="AW92">
        <v>-562372</v>
      </c>
      <c r="AX92">
        <v>-581921.41</v>
      </c>
      <c r="AY92">
        <v>-552264</v>
      </c>
      <c r="AZ92">
        <v>3462234</v>
      </c>
      <c r="BA92">
        <v>5217355</v>
      </c>
      <c r="BB92">
        <v>5407065.0300000003</v>
      </c>
      <c r="BC92">
        <v>5480895</v>
      </c>
      <c r="BD92">
        <v>5573588</v>
      </c>
      <c r="BE92">
        <v>5797132</v>
      </c>
      <c r="BF92">
        <v>5702221</v>
      </c>
      <c r="BG92">
        <v>-112516</v>
      </c>
      <c r="BH92">
        <v>-25427</v>
      </c>
      <c r="BI92">
        <v>281891</v>
      </c>
      <c r="BJ92"/>
      <c r="BK92"/>
      <c r="BL92"/>
      <c r="BM92"/>
      <c r="BN92"/>
      <c r="BO92"/>
      <c r="BP92"/>
      <c r="BQ92"/>
      <c r="BR92"/>
      <c r="BS92"/>
      <c r="BT92"/>
      <c r="BU92"/>
    </row>
    <row r="93" spans="1:73">
      <c r="A93" t="s">
        <v>482</v>
      </c>
      <c r="B93">
        <v>288833</v>
      </c>
      <c r="C93">
        <v>288833</v>
      </c>
      <c r="D93">
        <v>288833</v>
      </c>
      <c r="E93">
        <v>288832.93</v>
      </c>
      <c r="F93">
        <v>-1528753</v>
      </c>
      <c r="G93">
        <v>-1528753</v>
      </c>
      <c r="H93">
        <v>-1528753</v>
      </c>
      <c r="I93">
        <v>-1462713.27</v>
      </c>
      <c r="J93">
        <v>-3421496</v>
      </c>
      <c r="K93">
        <v>-6132148</v>
      </c>
      <c r="L93">
        <v>-1442733</v>
      </c>
      <c r="M93">
        <v>-1442732.79</v>
      </c>
      <c r="N93">
        <v>-1442733</v>
      </c>
      <c r="O93">
        <v>-1442733</v>
      </c>
      <c r="P93">
        <v>-1442733</v>
      </c>
      <c r="Q93">
        <v>-1306987</v>
      </c>
      <c r="R93">
        <v>-1061147.72</v>
      </c>
      <c r="S93">
        <v>-1061148</v>
      </c>
      <c r="T93">
        <v>-1061148</v>
      </c>
      <c r="U93">
        <v>-1061148</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3861865</v>
      </c>
      <c r="BA93">
        <v>5630708</v>
      </c>
      <c r="BB93">
        <v>5630707.6799999997</v>
      </c>
      <c r="BC93">
        <v>5630708</v>
      </c>
      <c r="BD93">
        <v>5630708</v>
      </c>
      <c r="BE93">
        <v>5630708</v>
      </c>
      <c r="BF93">
        <v>5631334</v>
      </c>
      <c r="BG93">
        <v>627</v>
      </c>
      <c r="BH93">
        <v>627</v>
      </c>
      <c r="BI93">
        <v>627</v>
      </c>
      <c r="BJ93"/>
      <c r="BK93"/>
      <c r="BL93"/>
      <c r="BM93"/>
      <c r="BN93"/>
      <c r="BO93"/>
      <c r="BP93"/>
      <c r="BQ93"/>
      <c r="BR93"/>
      <c r="BS93"/>
      <c r="BT93"/>
      <c r="BU93"/>
    </row>
    <row r="94" spans="1:73">
      <c r="A94" t="s">
        <v>483</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5630708</v>
      </c>
      <c r="BA94">
        <v>5630708</v>
      </c>
      <c r="BB94">
        <v>5630707.6799999997</v>
      </c>
      <c r="BC94">
        <v>5630708</v>
      </c>
      <c r="BD94">
        <v>5630708</v>
      </c>
      <c r="BE94">
        <v>0</v>
      </c>
      <c r="BF94">
        <v>0</v>
      </c>
      <c r="BG94">
        <v>0</v>
      </c>
      <c r="BH94">
        <v>0</v>
      </c>
      <c r="BI94">
        <v>0</v>
      </c>
      <c r="BJ94"/>
      <c r="BK94"/>
      <c r="BL94"/>
      <c r="BM94"/>
      <c r="BN94"/>
      <c r="BO94"/>
      <c r="BP94"/>
      <c r="BQ94"/>
      <c r="BR94"/>
      <c r="BS94"/>
      <c r="BT94"/>
      <c r="BU94"/>
    </row>
    <row r="95" spans="1:73">
      <c r="A95" t="s">
        <v>484</v>
      </c>
      <c r="B95">
        <v>288833</v>
      </c>
      <c r="C95">
        <v>288833</v>
      </c>
      <c r="D95">
        <v>288833</v>
      </c>
      <c r="E95">
        <v>288832.93</v>
      </c>
      <c r="F95">
        <v>-1528753</v>
      </c>
      <c r="G95">
        <v>-1528753</v>
      </c>
      <c r="H95">
        <v>-1528753</v>
      </c>
      <c r="I95">
        <v>0</v>
      </c>
      <c r="J95">
        <v>-1958783</v>
      </c>
      <c r="K95">
        <v>-4689415</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c r="BK95"/>
      <c r="BL95"/>
      <c r="BM95"/>
      <c r="BN95"/>
      <c r="BO95"/>
      <c r="BP95"/>
      <c r="BQ95"/>
      <c r="BR95"/>
      <c r="BS95"/>
      <c r="BT95"/>
      <c r="BU95"/>
    </row>
    <row r="96" spans="1:73">
      <c r="A96" t="s">
        <v>485</v>
      </c>
      <c r="B96">
        <v>0</v>
      </c>
      <c r="C96">
        <v>0</v>
      </c>
      <c r="D96">
        <v>0</v>
      </c>
      <c r="E96">
        <v>0</v>
      </c>
      <c r="F96">
        <v>0</v>
      </c>
      <c r="G96">
        <v>0</v>
      </c>
      <c r="H96">
        <v>0</v>
      </c>
      <c r="I96">
        <v>-1462713.27</v>
      </c>
      <c r="J96">
        <v>-1462713</v>
      </c>
      <c r="K96">
        <v>-1442733</v>
      </c>
      <c r="L96">
        <v>-1442733</v>
      </c>
      <c r="M96">
        <v>-1442732.79</v>
      </c>
      <c r="N96">
        <v>-1442733</v>
      </c>
      <c r="O96">
        <v>-1442733</v>
      </c>
      <c r="P96">
        <v>-1442733</v>
      </c>
      <c r="Q96">
        <v>-1306987</v>
      </c>
      <c r="R96">
        <v>-1061147.72</v>
      </c>
      <c r="S96">
        <v>-1061148</v>
      </c>
      <c r="T96">
        <v>-1061148</v>
      </c>
      <c r="U96">
        <v>-1061148</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-1768843</v>
      </c>
      <c r="BA96">
        <v>0</v>
      </c>
      <c r="BB96">
        <v>0</v>
      </c>
      <c r="BC96">
        <v>0</v>
      </c>
      <c r="BD96">
        <v>0</v>
      </c>
      <c r="BE96">
        <v>5630708</v>
      </c>
      <c r="BF96">
        <v>5631334</v>
      </c>
      <c r="BG96">
        <v>627</v>
      </c>
      <c r="BH96">
        <v>627</v>
      </c>
      <c r="BI96">
        <v>627</v>
      </c>
      <c r="BJ96"/>
      <c r="BK96"/>
      <c r="BL96"/>
      <c r="BM96"/>
      <c r="BN96"/>
      <c r="BO96"/>
      <c r="BP96"/>
      <c r="BQ96"/>
      <c r="BR96"/>
      <c r="BS96"/>
      <c r="BT96"/>
      <c r="BU96"/>
    </row>
    <row r="97" spans="1:73">
      <c r="A97" t="s">
        <v>486</v>
      </c>
      <c r="B97">
        <v>0</v>
      </c>
      <c r="C97">
        <v>0</v>
      </c>
      <c r="D97">
        <v>0</v>
      </c>
      <c r="E97">
        <v>0</v>
      </c>
      <c r="F97">
        <v>0</v>
      </c>
      <c r="G97">
        <v>0</v>
      </c>
      <c r="H97">
        <v>0</v>
      </c>
      <c r="I97">
        <v>0</v>
      </c>
      <c r="J97">
        <v>0</v>
      </c>
      <c r="K97">
        <v>0</v>
      </c>
      <c r="L97">
        <v>0</v>
      </c>
      <c r="M97">
        <v>-2148249.52</v>
      </c>
      <c r="N97">
        <v>-2110226</v>
      </c>
      <c r="O97">
        <v>-1788308</v>
      </c>
      <c r="P97">
        <v>-1788308</v>
      </c>
      <c r="Q97">
        <v>-1257024</v>
      </c>
      <c r="R97">
        <v>-1315759.3400000001</v>
      </c>
      <c r="S97">
        <v>-1343330</v>
      </c>
      <c r="T97">
        <v>-754931</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-701197</v>
      </c>
      <c r="AP97">
        <v>-511848.74</v>
      </c>
      <c r="AQ97">
        <v>-487387</v>
      </c>
      <c r="AR97">
        <v>-347431</v>
      </c>
      <c r="AS97">
        <v>-484139</v>
      </c>
      <c r="AT97">
        <v>-361408.75</v>
      </c>
      <c r="AU97">
        <v>-437909</v>
      </c>
      <c r="AV97">
        <v>-498851</v>
      </c>
      <c r="AW97">
        <v>-562372</v>
      </c>
      <c r="AX97">
        <v>-581921.41</v>
      </c>
      <c r="AY97">
        <v>-552264</v>
      </c>
      <c r="AZ97">
        <v>-399631</v>
      </c>
      <c r="BA97">
        <v>-413353</v>
      </c>
      <c r="BB97">
        <v>-223642.65</v>
      </c>
      <c r="BC97">
        <v>-149813</v>
      </c>
      <c r="BD97">
        <v>-57120</v>
      </c>
      <c r="BE97">
        <v>166424</v>
      </c>
      <c r="BF97">
        <v>70887</v>
      </c>
      <c r="BG97">
        <v>-113143</v>
      </c>
      <c r="BH97">
        <v>-26054</v>
      </c>
      <c r="BI97">
        <v>281264</v>
      </c>
      <c r="BJ97"/>
      <c r="BK97"/>
      <c r="BL97"/>
      <c r="BM97"/>
      <c r="BN97"/>
      <c r="BO97"/>
      <c r="BP97"/>
      <c r="BQ97"/>
      <c r="BR97"/>
      <c r="BS97"/>
      <c r="BT97"/>
      <c r="BU97"/>
    </row>
    <row r="98" spans="1:73">
      <c r="A98" t="s">
        <v>487</v>
      </c>
      <c r="B98">
        <v>500657</v>
      </c>
      <c r="C98">
        <v>250804</v>
      </c>
      <c r="D98">
        <v>-46092</v>
      </c>
      <c r="E98">
        <v>24435.46</v>
      </c>
      <c r="F98">
        <v>257431</v>
      </c>
      <c r="G98">
        <v>-665577</v>
      </c>
      <c r="H98">
        <v>-1009804</v>
      </c>
      <c r="I98">
        <v>18296206.010000002</v>
      </c>
      <c r="J98">
        <v>19909154</v>
      </c>
      <c r="K98">
        <v>19909154</v>
      </c>
      <c r="L98">
        <v>18443911</v>
      </c>
      <c r="M98">
        <v>19909154.199999999</v>
      </c>
      <c r="N98">
        <v>19909154</v>
      </c>
      <c r="O98">
        <v>19909154</v>
      </c>
      <c r="P98">
        <v>19909154</v>
      </c>
      <c r="Q98">
        <v>19909154</v>
      </c>
      <c r="R98">
        <v>19909154.199999999</v>
      </c>
      <c r="S98">
        <v>19909154</v>
      </c>
      <c r="T98">
        <v>19909154</v>
      </c>
      <c r="U98">
        <v>19039113</v>
      </c>
      <c r="V98">
        <v>18037244.25</v>
      </c>
      <c r="W98">
        <v>18050875</v>
      </c>
      <c r="X98">
        <v>8132936</v>
      </c>
      <c r="Y98">
        <v>8088713</v>
      </c>
      <c r="Z98">
        <v>8284895.5300000003</v>
      </c>
      <c r="AA98">
        <v>-1605034</v>
      </c>
      <c r="AB98">
        <v>0</v>
      </c>
      <c r="AC98">
        <v>0</v>
      </c>
      <c r="AD98">
        <v>-1112145.69</v>
      </c>
      <c r="AE98">
        <v>-953403</v>
      </c>
      <c r="AF98">
        <v>-1195763</v>
      </c>
      <c r="AG98">
        <v>-1365797</v>
      </c>
      <c r="AH98">
        <v>-1317311.94</v>
      </c>
      <c r="AI98">
        <v>-1372122</v>
      </c>
      <c r="AJ98">
        <v>-1380090</v>
      </c>
      <c r="AK98">
        <v>-1381634</v>
      </c>
      <c r="AL98">
        <v>0</v>
      </c>
      <c r="AM98">
        <v>-1498155</v>
      </c>
      <c r="AN98">
        <v>-2178565</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c r="BK98"/>
      <c r="BL98"/>
      <c r="BM98"/>
      <c r="BN98"/>
      <c r="BO98"/>
      <c r="BP98"/>
      <c r="BQ98"/>
      <c r="BR98"/>
      <c r="BS98"/>
      <c r="BT98"/>
      <c r="BU98"/>
    </row>
    <row r="99" spans="1:73">
      <c r="A99" t="s">
        <v>310</v>
      </c>
      <c r="B99">
        <v>98626358</v>
      </c>
      <c r="C99">
        <v>104947518</v>
      </c>
      <c r="D99">
        <v>107264569</v>
      </c>
      <c r="E99">
        <v>104134126.68000001</v>
      </c>
      <c r="F99">
        <v>96012109</v>
      </c>
      <c r="G99">
        <v>93844037</v>
      </c>
      <c r="H99">
        <v>99642848</v>
      </c>
      <c r="I99">
        <v>96758743.980000004</v>
      </c>
      <c r="J99">
        <v>93047142</v>
      </c>
      <c r="K99">
        <v>86588102</v>
      </c>
      <c r="L99">
        <v>98403438</v>
      </c>
      <c r="M99">
        <v>93738858.640000001</v>
      </c>
      <c r="N99">
        <v>88302718</v>
      </c>
      <c r="O99">
        <v>83260746</v>
      </c>
      <c r="P99">
        <v>83260746</v>
      </c>
      <c r="Q99">
        <v>90160829</v>
      </c>
      <c r="R99">
        <v>84830803.480000004</v>
      </c>
      <c r="S99">
        <v>79548788</v>
      </c>
      <c r="T99">
        <v>75203346</v>
      </c>
      <c r="U99">
        <v>80438417</v>
      </c>
      <c r="V99">
        <v>75332915.599999994</v>
      </c>
      <c r="W99">
        <v>70113613</v>
      </c>
      <c r="X99">
        <v>55225336</v>
      </c>
      <c r="Y99">
        <v>59764975</v>
      </c>
      <c r="Z99">
        <v>55196167.479999997</v>
      </c>
      <c r="AA99">
        <v>41017466</v>
      </c>
      <c r="AB99">
        <v>37168076</v>
      </c>
      <c r="AC99">
        <v>41253541</v>
      </c>
      <c r="AD99">
        <v>37349441.460000001</v>
      </c>
      <c r="AE99">
        <v>33655678</v>
      </c>
      <c r="AF99">
        <v>30265213</v>
      </c>
      <c r="AG99">
        <v>34142065</v>
      </c>
      <c r="AH99">
        <v>30782206.48</v>
      </c>
      <c r="AI99">
        <v>28211841</v>
      </c>
      <c r="AJ99">
        <v>25516223</v>
      </c>
      <c r="AK99">
        <v>31388181</v>
      </c>
      <c r="AL99">
        <v>28780947.07</v>
      </c>
      <c r="AM99">
        <v>26524004</v>
      </c>
      <c r="AN99">
        <v>23184013</v>
      </c>
      <c r="AO99">
        <v>30096960</v>
      </c>
      <c r="AP99">
        <v>26743766.149999999</v>
      </c>
      <c r="AQ99">
        <v>24006200</v>
      </c>
      <c r="AR99">
        <v>21243668</v>
      </c>
      <c r="AS99">
        <v>24126201</v>
      </c>
      <c r="AT99">
        <v>21490604.780000001</v>
      </c>
      <c r="AU99">
        <v>19833280</v>
      </c>
      <c r="AV99">
        <v>17599304</v>
      </c>
      <c r="AW99">
        <v>19859154</v>
      </c>
      <c r="AX99">
        <v>17755671.460000001</v>
      </c>
      <c r="AY99">
        <v>18034631</v>
      </c>
      <c r="AZ99">
        <v>16646216</v>
      </c>
      <c r="BA99">
        <v>20226509</v>
      </c>
      <c r="BB99">
        <v>18740325.07</v>
      </c>
      <c r="BC99">
        <v>17719054</v>
      </c>
      <c r="BD99">
        <v>16395780</v>
      </c>
      <c r="BE99">
        <v>18080821</v>
      </c>
      <c r="BF99">
        <v>16738676</v>
      </c>
      <c r="BG99">
        <v>10414772</v>
      </c>
      <c r="BH99">
        <v>9610515</v>
      </c>
      <c r="BI99">
        <v>10621937</v>
      </c>
      <c r="BJ99"/>
      <c r="BK99"/>
      <c r="BL99"/>
      <c r="BM99"/>
      <c r="BN99"/>
      <c r="BO99"/>
      <c r="BP99"/>
      <c r="BQ99"/>
      <c r="BR99"/>
      <c r="BS99"/>
      <c r="BT99"/>
      <c r="BU99"/>
    </row>
    <row r="100" spans="1:73">
      <c r="A100" t="s">
        <v>488</v>
      </c>
      <c r="B100">
        <v>188832159</v>
      </c>
      <c r="C100">
        <v>188761421</v>
      </c>
      <c r="D100">
        <v>189340866</v>
      </c>
      <c r="E100">
        <v>188673100.38</v>
      </c>
      <c r="F100">
        <v>14829442</v>
      </c>
      <c r="G100">
        <v>14843073</v>
      </c>
      <c r="H100">
        <v>14966022</v>
      </c>
      <c r="I100">
        <v>14836285.960000001</v>
      </c>
      <c r="J100">
        <v>14717885</v>
      </c>
      <c r="K100">
        <v>14630310</v>
      </c>
      <c r="L100">
        <v>14806313</v>
      </c>
      <c r="M100">
        <v>14628937.85</v>
      </c>
      <c r="N100">
        <v>14507249</v>
      </c>
      <c r="O100">
        <v>14562969</v>
      </c>
      <c r="P100">
        <v>14562969</v>
      </c>
      <c r="Q100">
        <v>14764685</v>
      </c>
      <c r="R100">
        <v>14987881.380000001</v>
      </c>
      <c r="S100">
        <v>14763238</v>
      </c>
      <c r="T100">
        <v>14845215</v>
      </c>
      <c r="U100">
        <v>14829975</v>
      </c>
      <c r="V100">
        <v>4895864.67</v>
      </c>
      <c r="W100">
        <v>4801087</v>
      </c>
      <c r="X100">
        <v>4734119</v>
      </c>
      <c r="Y100">
        <v>4639836</v>
      </c>
      <c r="Z100">
        <v>4407036.6399999997</v>
      </c>
      <c r="AA100">
        <v>4348607</v>
      </c>
      <c r="AB100">
        <v>4347498</v>
      </c>
      <c r="AC100">
        <v>4360741</v>
      </c>
      <c r="AD100">
        <v>4326296.04</v>
      </c>
      <c r="AE100">
        <v>4296626</v>
      </c>
      <c r="AF100">
        <v>4299073</v>
      </c>
      <c r="AG100">
        <v>4312821</v>
      </c>
      <c r="AH100">
        <v>4275634.05</v>
      </c>
      <c r="AI100">
        <v>4241364</v>
      </c>
      <c r="AJ100">
        <v>4248740</v>
      </c>
      <c r="AK100">
        <v>4257715</v>
      </c>
      <c r="AL100">
        <v>4226479.16</v>
      </c>
      <c r="AM100">
        <v>4237747</v>
      </c>
      <c r="AN100">
        <v>5028348</v>
      </c>
      <c r="AO100">
        <v>262322</v>
      </c>
      <c r="AP100">
        <v>242326.12</v>
      </c>
      <c r="AQ100">
        <v>232703</v>
      </c>
      <c r="AR100">
        <v>214555</v>
      </c>
      <c r="AS100">
        <v>209341</v>
      </c>
      <c r="AT100">
        <v>208249.04</v>
      </c>
      <c r="AU100">
        <v>208927</v>
      </c>
      <c r="AV100">
        <v>207239</v>
      </c>
      <c r="AW100">
        <v>205138</v>
      </c>
      <c r="AX100">
        <v>202514.2</v>
      </c>
      <c r="AY100">
        <v>194240</v>
      </c>
      <c r="AZ100">
        <v>195552</v>
      </c>
      <c r="BA100">
        <v>197593</v>
      </c>
      <c r="BB100">
        <v>196216.3</v>
      </c>
      <c r="BC100">
        <v>129356</v>
      </c>
      <c r="BD100">
        <v>133683</v>
      </c>
      <c r="BE100">
        <v>140776</v>
      </c>
      <c r="BF100">
        <v>160856</v>
      </c>
      <c r="BG100">
        <v>-4651998</v>
      </c>
      <c r="BH100">
        <v>-4233450</v>
      </c>
      <c r="BI100">
        <v>-3614252</v>
      </c>
      <c r="BJ100"/>
      <c r="BK100"/>
      <c r="BL100"/>
      <c r="BM100"/>
      <c r="BN100"/>
      <c r="BO100"/>
      <c r="BP100"/>
      <c r="BQ100"/>
      <c r="BR100"/>
      <c r="BS100"/>
      <c r="BT100"/>
      <c r="BU100"/>
    </row>
    <row r="101" spans="1:73">
      <c r="A101" t="s">
        <v>489</v>
      </c>
      <c r="B101">
        <v>287458517</v>
      </c>
      <c r="C101">
        <v>293708939</v>
      </c>
      <c r="D101">
        <v>296605435</v>
      </c>
      <c r="E101">
        <v>292807227.06</v>
      </c>
      <c r="F101">
        <v>110841551</v>
      </c>
      <c r="G101">
        <v>108687110</v>
      </c>
      <c r="H101">
        <v>114608870</v>
      </c>
      <c r="I101">
        <v>111595029.94</v>
      </c>
      <c r="J101">
        <v>107765027</v>
      </c>
      <c r="K101">
        <v>101218412</v>
      </c>
      <c r="L101">
        <v>113209751</v>
      </c>
      <c r="M101">
        <v>108367796.48999999</v>
      </c>
      <c r="N101">
        <v>102809967</v>
      </c>
      <c r="O101">
        <v>97823715</v>
      </c>
      <c r="P101">
        <v>97823715</v>
      </c>
      <c r="Q101">
        <v>104925514</v>
      </c>
      <c r="R101">
        <v>99818684.859999999</v>
      </c>
      <c r="S101">
        <v>94312026</v>
      </c>
      <c r="T101">
        <v>90048561</v>
      </c>
      <c r="U101">
        <v>95268392</v>
      </c>
      <c r="V101">
        <v>80228780.269999996</v>
      </c>
      <c r="W101">
        <v>74914700</v>
      </c>
      <c r="X101">
        <v>59959455</v>
      </c>
      <c r="Y101">
        <v>64404811</v>
      </c>
      <c r="Z101">
        <v>59603204.119999997</v>
      </c>
      <c r="AA101">
        <v>45366073</v>
      </c>
      <c r="AB101">
        <v>41515574</v>
      </c>
      <c r="AC101">
        <v>45614282</v>
      </c>
      <c r="AD101">
        <v>41675737.5</v>
      </c>
      <c r="AE101">
        <v>37952304</v>
      </c>
      <c r="AF101">
        <v>34564286</v>
      </c>
      <c r="AG101">
        <v>38454886</v>
      </c>
      <c r="AH101">
        <v>35057840.520000003</v>
      </c>
      <c r="AI101">
        <v>32453205</v>
      </c>
      <c r="AJ101">
        <v>29764963</v>
      </c>
      <c r="AK101">
        <v>35645896</v>
      </c>
      <c r="AL101">
        <v>33007426.23</v>
      </c>
      <c r="AM101">
        <v>30761751</v>
      </c>
      <c r="AN101">
        <v>28212361</v>
      </c>
      <c r="AO101">
        <v>30359282</v>
      </c>
      <c r="AP101">
        <v>26986092.27</v>
      </c>
      <c r="AQ101">
        <v>24238903</v>
      </c>
      <c r="AR101">
        <v>21458223</v>
      </c>
      <c r="AS101">
        <v>24335542</v>
      </c>
      <c r="AT101">
        <v>21698853.82</v>
      </c>
      <c r="AU101">
        <v>20042207</v>
      </c>
      <c r="AV101">
        <v>17806543</v>
      </c>
      <c r="AW101">
        <v>20064292</v>
      </c>
      <c r="AX101">
        <v>17958185.66</v>
      </c>
      <c r="AY101">
        <v>18228871</v>
      </c>
      <c r="AZ101">
        <v>16841768</v>
      </c>
      <c r="BA101">
        <v>20424102</v>
      </c>
      <c r="BB101">
        <v>18936541.370000001</v>
      </c>
      <c r="BC101">
        <v>17848410</v>
      </c>
      <c r="BD101">
        <v>16529463</v>
      </c>
      <c r="BE101">
        <v>18221597</v>
      </c>
      <c r="BF101">
        <v>16899532</v>
      </c>
      <c r="BG101">
        <v>5762774</v>
      </c>
      <c r="BH101">
        <v>5377065</v>
      </c>
      <c r="BI101">
        <v>7007685</v>
      </c>
      <c r="BJ101"/>
      <c r="BK101"/>
      <c r="BL101"/>
      <c r="BM101"/>
      <c r="BN101"/>
      <c r="BO101"/>
      <c r="BP101"/>
      <c r="BQ101"/>
      <c r="BR101"/>
      <c r="BS101"/>
      <c r="BT101"/>
      <c r="BU101"/>
    </row>
    <row r="102" spans="1:73">
      <c r="A102" t="s">
        <v>490</v>
      </c>
      <c r="B102">
        <v>899547492</v>
      </c>
      <c r="C102">
        <v>898928997</v>
      </c>
      <c r="D102">
        <v>920880472</v>
      </c>
      <c r="E102">
        <v>931892564.41999996</v>
      </c>
      <c r="F102">
        <v>512662140</v>
      </c>
      <c r="G102">
        <v>513087227</v>
      </c>
      <c r="H102">
        <v>518917016</v>
      </c>
      <c r="I102">
        <v>523354329.70999998</v>
      </c>
      <c r="J102">
        <v>443649923</v>
      </c>
      <c r="K102">
        <v>420751529</v>
      </c>
      <c r="L102">
        <v>422588825</v>
      </c>
      <c r="M102">
        <v>375617454.25</v>
      </c>
      <c r="N102">
        <v>365135998</v>
      </c>
      <c r="O102">
        <v>369666475</v>
      </c>
      <c r="P102">
        <v>369666475</v>
      </c>
      <c r="Q102">
        <v>375793780</v>
      </c>
      <c r="R102">
        <v>373741617.06</v>
      </c>
      <c r="S102">
        <v>369248470</v>
      </c>
      <c r="T102">
        <v>361851524</v>
      </c>
      <c r="U102">
        <v>371137473</v>
      </c>
      <c r="V102">
        <v>360298565.68000001</v>
      </c>
      <c r="W102">
        <v>354826726</v>
      </c>
      <c r="X102">
        <v>341434716</v>
      </c>
      <c r="Y102">
        <v>346106604</v>
      </c>
      <c r="Z102">
        <v>352268052.66000003</v>
      </c>
      <c r="AA102">
        <v>341104725</v>
      </c>
      <c r="AB102">
        <v>326767159</v>
      </c>
      <c r="AC102">
        <v>330560617</v>
      </c>
      <c r="AD102">
        <v>329082938.39999998</v>
      </c>
      <c r="AE102">
        <v>315428292</v>
      </c>
      <c r="AF102">
        <v>312720996</v>
      </c>
      <c r="AG102">
        <v>314399922</v>
      </c>
      <c r="AH102">
        <v>326410045.35000002</v>
      </c>
      <c r="AI102">
        <v>300360467</v>
      </c>
      <c r="AJ102">
        <v>298528771</v>
      </c>
      <c r="AK102">
        <v>302815739</v>
      </c>
      <c r="AL102">
        <v>288665481.36000001</v>
      </c>
      <c r="AM102">
        <v>277647324</v>
      </c>
      <c r="AN102">
        <v>232952921</v>
      </c>
      <c r="AO102">
        <v>73445333</v>
      </c>
      <c r="AP102">
        <v>71798465.040000007</v>
      </c>
      <c r="AQ102">
        <v>64783276</v>
      </c>
      <c r="AR102">
        <v>58586808</v>
      </c>
      <c r="AS102">
        <v>60127997</v>
      </c>
      <c r="AT102">
        <v>55340867.530000001</v>
      </c>
      <c r="AU102">
        <v>50148230</v>
      </c>
      <c r="AV102">
        <v>46666048</v>
      </c>
      <c r="AW102">
        <v>49993426</v>
      </c>
      <c r="AX102">
        <v>47904117.07</v>
      </c>
      <c r="AY102">
        <v>43464653</v>
      </c>
      <c r="AZ102">
        <v>41537792</v>
      </c>
      <c r="BA102">
        <v>45578545</v>
      </c>
      <c r="BB102">
        <v>44441462.600000001</v>
      </c>
      <c r="BC102">
        <v>39384364</v>
      </c>
      <c r="BD102">
        <v>37453699</v>
      </c>
      <c r="BE102">
        <v>39854300</v>
      </c>
      <c r="BF102">
        <v>40158634</v>
      </c>
      <c r="BG102">
        <v>47177357</v>
      </c>
      <c r="BH102">
        <v>45157514</v>
      </c>
      <c r="BI102">
        <v>44619466</v>
      </c>
      <c r="BJ102"/>
      <c r="BK102"/>
      <c r="BL102"/>
      <c r="BM102"/>
      <c r="BN102"/>
      <c r="BO102"/>
      <c r="BP102"/>
      <c r="BQ102"/>
      <c r="BR102"/>
      <c r="BS102"/>
      <c r="BT102"/>
      <c r="BU102"/>
    </row>
    <row r="103" spans="1:73">
      <c r="A103" t="s">
        <v>606</v>
      </c>
      <c r="B103" t="s">
        <v>1947</v>
      </c>
      <c r="C103" t="s">
        <v>1948</v>
      </c>
      <c r="D103" t="s">
        <v>785</v>
      </c>
      <c r="E103" t="s">
        <v>786</v>
      </c>
      <c r="F103" t="s">
        <v>787</v>
      </c>
      <c r="G103" t="s">
        <v>703</v>
      </c>
      <c r="H103" t="s">
        <v>607</v>
      </c>
      <c r="I103" t="s">
        <v>608</v>
      </c>
      <c r="J103" t="s">
        <v>609</v>
      </c>
      <c r="K103" t="s">
        <v>610</v>
      </c>
      <c r="L103" t="s">
        <v>611</v>
      </c>
      <c r="M103" t="s">
        <v>612</v>
      </c>
      <c r="N103" t="s">
        <v>613</v>
      </c>
      <c r="O103" t="s">
        <v>614</v>
      </c>
      <c r="P103" t="s">
        <v>614</v>
      </c>
      <c r="Q103" t="s">
        <v>615</v>
      </c>
      <c r="R103" t="s">
        <v>616</v>
      </c>
      <c r="S103" t="s">
        <v>617</v>
      </c>
      <c r="T103" t="s">
        <v>618</v>
      </c>
      <c r="U103" t="s">
        <v>619</v>
      </c>
      <c r="V103" t="s">
        <v>620</v>
      </c>
      <c r="W103" t="s">
        <v>621</v>
      </c>
      <c r="X103" t="s">
        <v>622</v>
      </c>
      <c r="Y103" t="s">
        <v>623</v>
      </c>
      <c r="Z103" t="s">
        <v>624</v>
      </c>
      <c r="AA103" t="s">
        <v>625</v>
      </c>
      <c r="AB103" t="s">
        <v>626</v>
      </c>
      <c r="AC103" t="s">
        <v>627</v>
      </c>
      <c r="AD103" t="s">
        <v>628</v>
      </c>
      <c r="AE103" t="s">
        <v>629</v>
      </c>
      <c r="AF103" t="s">
        <v>630</v>
      </c>
      <c r="AG103" t="s">
        <v>631</v>
      </c>
      <c r="AH103" t="s">
        <v>632</v>
      </c>
      <c r="AI103" t="s">
        <v>633</v>
      </c>
      <c r="AJ103" t="s">
        <v>634</v>
      </c>
      <c r="AK103" t="s">
        <v>635</v>
      </c>
      <c r="AL103" t="s">
        <v>636</v>
      </c>
      <c r="AM103" t="s">
        <v>637</v>
      </c>
      <c r="AN103" t="s">
        <v>638</v>
      </c>
      <c r="AO103" t="s">
        <v>639</v>
      </c>
      <c r="AP103" t="s">
        <v>640</v>
      </c>
      <c r="AQ103" t="s">
        <v>641</v>
      </c>
      <c r="AR103" t="s">
        <v>642</v>
      </c>
      <c r="AS103" t="s">
        <v>643</v>
      </c>
      <c r="AT103" t="s">
        <v>644</v>
      </c>
      <c r="AU103" t="s">
        <v>645</v>
      </c>
      <c r="AV103" t="s">
        <v>646</v>
      </c>
      <c r="AW103" t="s">
        <v>647</v>
      </c>
      <c r="AX103" t="s">
        <v>648</v>
      </c>
      <c r="AY103" t="s">
        <v>649</v>
      </c>
      <c r="AZ103" t="s">
        <v>650</v>
      </c>
      <c r="BA103" t="s">
        <v>651</v>
      </c>
      <c r="BB103" t="s">
        <v>652</v>
      </c>
      <c r="BC103" t="s">
        <v>653</v>
      </c>
      <c r="BD103" t="s">
        <v>654</v>
      </c>
      <c r="BE103" t="s">
        <v>655</v>
      </c>
      <c r="BF103" t="s">
        <v>656</v>
      </c>
      <c r="BG103" t="s">
        <v>657</v>
      </c>
      <c r="BH103" t="s">
        <v>658</v>
      </c>
      <c r="BI103" t="s">
        <v>659</v>
      </c>
      <c r="BJ103"/>
      <c r="BK103"/>
      <c r="BL103"/>
      <c r="BM103"/>
      <c r="BN103"/>
      <c r="BO103"/>
      <c r="BP103"/>
      <c r="BQ103"/>
      <c r="BR103"/>
      <c r="BS103"/>
      <c r="BT103"/>
      <c r="BU103"/>
    </row>
    <row r="104" spans="1:73">
      <c r="A104" t="s">
        <v>660</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788</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A106" t="s">
        <v>662</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301</v>
      </c>
      <c r="B119" s="131">
        <f>IFERROR(INDEX(B$3:B$117,MATCH($A$119,$A$3:$A$117,0),1),0)</f>
        <v>8622674</v>
      </c>
      <c r="C119" s="131">
        <f t="shared" ref="C119:BL119" si="0">IFERROR(INDEX(C$3:C$117,MATCH($A$119,$A$3:$A$117,0),1),0)</f>
        <v>21216691</v>
      </c>
      <c r="D119" s="131">
        <f t="shared" si="0"/>
        <v>43424698</v>
      </c>
      <c r="E119" s="131">
        <f t="shared" si="0"/>
        <v>42690844.509999998</v>
      </c>
      <c r="F119" s="131">
        <f t="shared" si="0"/>
        <v>14457051</v>
      </c>
      <c r="G119" s="131">
        <f t="shared" si="0"/>
        <v>10601451</v>
      </c>
      <c r="H119" s="131">
        <f t="shared" si="0"/>
        <v>12628167</v>
      </c>
      <c r="I119" s="131">
        <f t="shared" si="0"/>
        <v>1050248.6499999999</v>
      </c>
      <c r="J119" s="131">
        <f t="shared" si="0"/>
        <v>5687622</v>
      </c>
      <c r="K119" s="131">
        <f t="shared" si="0"/>
        <v>15860991</v>
      </c>
      <c r="L119" s="131">
        <f t="shared" si="0"/>
        <v>3711912</v>
      </c>
      <c r="M119" s="131">
        <f t="shared" si="0"/>
        <v>3326783.63</v>
      </c>
      <c r="N119" s="131">
        <f t="shared" si="0"/>
        <v>8643171</v>
      </c>
      <c r="O119" s="131">
        <f t="shared" si="0"/>
        <v>3686470</v>
      </c>
      <c r="P119" s="131">
        <f t="shared" si="0"/>
        <v>3686470</v>
      </c>
      <c r="Q119" s="131">
        <f t="shared" si="0"/>
        <v>679581</v>
      </c>
      <c r="R119" s="131">
        <f t="shared" si="0"/>
        <v>3582583.74</v>
      </c>
      <c r="S119" s="131">
        <f t="shared" si="0"/>
        <v>3429345</v>
      </c>
      <c r="T119" s="131">
        <f t="shared" si="0"/>
        <v>3504730</v>
      </c>
      <c r="U119" s="131">
        <f t="shared" si="0"/>
        <v>621407</v>
      </c>
      <c r="V119" s="131">
        <f t="shared" si="0"/>
        <v>4325529.84</v>
      </c>
      <c r="W119" s="131">
        <f t="shared" si="0"/>
        <v>6738581</v>
      </c>
      <c r="X119" s="131">
        <f t="shared" si="0"/>
        <v>7510964</v>
      </c>
      <c r="Y119" s="131">
        <f t="shared" si="0"/>
        <v>5532500</v>
      </c>
      <c r="Z119" s="131">
        <f t="shared" si="0"/>
        <v>3515916.38</v>
      </c>
      <c r="AA119" s="131">
        <f t="shared" si="0"/>
        <v>4874881</v>
      </c>
      <c r="AB119" s="131">
        <f t="shared" si="0"/>
        <v>8196947</v>
      </c>
      <c r="AC119" s="131">
        <f t="shared" si="0"/>
        <v>6670771</v>
      </c>
      <c r="AD119" s="131">
        <f t="shared" si="0"/>
        <v>11881373.16</v>
      </c>
      <c r="AE119" s="131">
        <f t="shared" si="0"/>
        <v>13437416</v>
      </c>
      <c r="AF119" s="131">
        <f t="shared" si="0"/>
        <v>16735857</v>
      </c>
      <c r="AG119" s="131">
        <f t="shared" si="0"/>
        <v>4850314</v>
      </c>
      <c r="AH119" s="131">
        <f t="shared" si="0"/>
        <v>14726390.369999999</v>
      </c>
      <c r="AI119" s="131">
        <f t="shared" si="0"/>
        <v>5663426</v>
      </c>
      <c r="AJ119" s="131">
        <f t="shared" si="0"/>
        <v>7184521</v>
      </c>
      <c r="AK119" s="131">
        <f t="shared" si="0"/>
        <v>3228136</v>
      </c>
      <c r="AL119" s="131">
        <f t="shared" si="0"/>
        <v>135143340.84999999</v>
      </c>
      <c r="AM119" s="131">
        <f t="shared" si="0"/>
        <v>186157179</v>
      </c>
      <c r="AN119" s="131">
        <f t="shared" si="0"/>
        <v>143332789</v>
      </c>
      <c r="AO119" s="131">
        <f t="shared" si="0"/>
        <v>22</v>
      </c>
      <c r="AP119" s="131">
        <f t="shared" si="0"/>
        <v>0</v>
      </c>
      <c r="AQ119" s="131">
        <f t="shared" si="0"/>
        <v>21136</v>
      </c>
      <c r="AR119" s="131">
        <f t="shared" si="0"/>
        <v>442</v>
      </c>
      <c r="AS119" s="131">
        <f t="shared" si="0"/>
        <v>7407</v>
      </c>
      <c r="AT119" s="131">
        <f t="shared" si="0"/>
        <v>2173.4699999999998</v>
      </c>
      <c r="AU119" s="131">
        <f t="shared" si="0"/>
        <v>48</v>
      </c>
      <c r="AV119" s="131">
        <f t="shared" si="0"/>
        <v>39</v>
      </c>
      <c r="AW119" s="131">
        <f t="shared" si="0"/>
        <v>3197</v>
      </c>
      <c r="AX119" s="131">
        <f t="shared" si="0"/>
        <v>0</v>
      </c>
      <c r="AY119" s="131">
        <f t="shared" si="0"/>
        <v>0</v>
      </c>
      <c r="AZ119" s="131">
        <f t="shared" si="0"/>
        <v>0</v>
      </c>
      <c r="BA119" s="131">
        <f t="shared" si="0"/>
        <v>17987</v>
      </c>
      <c r="BB119" s="131">
        <f t="shared" si="0"/>
        <v>10212.02</v>
      </c>
      <c r="BC119" s="131">
        <f t="shared" si="0"/>
        <v>11681</v>
      </c>
      <c r="BD119" s="131">
        <f t="shared" si="0"/>
        <v>103493</v>
      </c>
      <c r="BE119" s="131">
        <f t="shared" si="0"/>
        <v>157329</v>
      </c>
      <c r="BF119" s="131">
        <f t="shared" si="0"/>
        <v>167995</v>
      </c>
      <c r="BG119" s="131">
        <f t="shared" si="0"/>
        <v>4778636</v>
      </c>
      <c r="BH119" s="131">
        <f t="shared" si="0"/>
        <v>9403697</v>
      </c>
      <c r="BI119" s="131">
        <f t="shared" si="0"/>
        <v>7336569</v>
      </c>
      <c r="BJ119" s="131">
        <f t="shared" si="0"/>
        <v>0</v>
      </c>
      <c r="BK119" s="131">
        <f t="shared" si="0"/>
        <v>0</v>
      </c>
      <c r="BL119" s="131">
        <f t="shared" si="0"/>
        <v>0</v>
      </c>
    </row>
    <row r="120" spans="1:73">
      <c r="A120" s="130" t="s">
        <v>303</v>
      </c>
      <c r="B120" s="131">
        <f>IFERROR(INDEX(B$3:B$117,MATCH($A$120,$A$3:$A$117,0),1),0)</f>
        <v>21000</v>
      </c>
      <c r="C120" s="131">
        <f t="shared" ref="C120:BL120" si="1">IFERROR(INDEX(C$3:C$117,MATCH($A$120,$A$3:$A$117,0),1),0)</f>
        <v>0</v>
      </c>
      <c r="D120" s="131">
        <f t="shared" si="1"/>
        <v>0</v>
      </c>
      <c r="E120" s="131">
        <f t="shared" si="1"/>
        <v>0</v>
      </c>
      <c r="F120" s="131">
        <f t="shared" si="1"/>
        <v>0</v>
      </c>
      <c r="G120" s="131">
        <f t="shared" si="1"/>
        <v>0</v>
      </c>
      <c r="H120" s="131">
        <f t="shared" si="1"/>
        <v>6268</v>
      </c>
      <c r="I120" s="131">
        <f t="shared" si="1"/>
        <v>6007.42</v>
      </c>
      <c r="J120" s="131">
        <f t="shared" si="1"/>
        <v>6331</v>
      </c>
      <c r="K120" s="131">
        <f t="shared" si="1"/>
        <v>14827</v>
      </c>
      <c r="L120" s="131">
        <f t="shared" si="1"/>
        <v>15682</v>
      </c>
      <c r="M120" s="131">
        <f t="shared" si="1"/>
        <v>14473.92</v>
      </c>
      <c r="N120" s="131">
        <f t="shared" si="1"/>
        <v>14684</v>
      </c>
      <c r="O120" s="131">
        <f t="shared" si="1"/>
        <v>9223</v>
      </c>
      <c r="P120" s="131">
        <f t="shared" si="1"/>
        <v>9223</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813734</v>
      </c>
      <c r="BH120" s="131">
        <f t="shared" si="1"/>
        <v>494736</v>
      </c>
      <c r="BI120" s="131">
        <f t="shared" si="1"/>
        <v>0</v>
      </c>
      <c r="BJ120" s="131">
        <f t="shared" si="1"/>
        <v>0</v>
      </c>
      <c r="BK120" s="131">
        <f t="shared" si="1"/>
        <v>0</v>
      </c>
      <c r="BL120" s="131">
        <f t="shared" si="1"/>
        <v>0</v>
      </c>
    </row>
    <row r="121" spans="1:73">
      <c r="A121" s="130" t="s">
        <v>304</v>
      </c>
      <c r="B121" s="131">
        <f>IFERROR(INDEX(B$3:B$117,MATCH($A$121,$A$3:$A$117,0),1),0)</f>
        <v>21808381</v>
      </c>
      <c r="C121" s="131">
        <f t="shared" ref="C121:BL121" si="2">IFERROR(INDEX(C$3:C$117,MATCH($A$121,$A$3:$A$117,0),1),0)</f>
        <v>21302477</v>
      </c>
      <c r="D121" s="131">
        <f t="shared" si="2"/>
        <v>21300918</v>
      </c>
      <c r="E121" s="131">
        <f t="shared" si="2"/>
        <v>19366440.940000001</v>
      </c>
      <c r="F121" s="131">
        <f t="shared" si="2"/>
        <v>8367748</v>
      </c>
      <c r="G121" s="131">
        <f t="shared" si="2"/>
        <v>13583351</v>
      </c>
      <c r="H121" s="131">
        <f t="shared" si="2"/>
        <v>10569648</v>
      </c>
      <c r="I121" s="131">
        <f t="shared" si="2"/>
        <v>19825347.129999999</v>
      </c>
      <c r="J121" s="131">
        <f t="shared" si="2"/>
        <v>39490263</v>
      </c>
      <c r="K121" s="131">
        <f t="shared" si="2"/>
        <v>33611204</v>
      </c>
      <c r="L121" s="131">
        <f t="shared" si="2"/>
        <v>26804520</v>
      </c>
      <c r="M121" s="131">
        <f t="shared" si="2"/>
        <v>12528488.57</v>
      </c>
      <c r="N121" s="131">
        <f t="shared" si="2"/>
        <v>1629428</v>
      </c>
      <c r="O121" s="131">
        <f t="shared" si="2"/>
        <v>13562991</v>
      </c>
      <c r="P121" s="131">
        <f t="shared" si="2"/>
        <v>13562991</v>
      </c>
      <c r="Q121" s="131">
        <f t="shared" si="2"/>
        <v>12023275</v>
      </c>
      <c r="R121" s="131">
        <f t="shared" si="2"/>
        <v>23088776.829999998</v>
      </c>
      <c r="S121" s="131">
        <f t="shared" si="2"/>
        <v>37288372</v>
      </c>
      <c r="T121" s="131">
        <f t="shared" si="2"/>
        <v>25363115</v>
      </c>
      <c r="U121" s="131">
        <f t="shared" si="2"/>
        <v>27844315</v>
      </c>
      <c r="V121" s="131">
        <f t="shared" si="2"/>
        <v>16778562.129999999</v>
      </c>
      <c r="W121" s="131">
        <f t="shared" si="2"/>
        <v>10506511</v>
      </c>
      <c r="X121" s="131">
        <f t="shared" si="2"/>
        <v>16857439</v>
      </c>
      <c r="Y121" s="131">
        <f t="shared" si="2"/>
        <v>14357480</v>
      </c>
      <c r="Z121" s="131">
        <f t="shared" si="2"/>
        <v>27937000</v>
      </c>
      <c r="AA121" s="131">
        <f t="shared" si="2"/>
        <v>31778200</v>
      </c>
      <c r="AB121" s="131">
        <f t="shared" si="2"/>
        <v>25427300</v>
      </c>
      <c r="AC121" s="131">
        <f t="shared" si="2"/>
        <v>25427300</v>
      </c>
      <c r="AD121" s="131">
        <f t="shared" si="2"/>
        <v>11841200</v>
      </c>
      <c r="AE121" s="131">
        <f t="shared" si="2"/>
        <v>0</v>
      </c>
      <c r="AF121" s="131">
        <f t="shared" si="2"/>
        <v>0</v>
      </c>
      <c r="AG121" s="131">
        <f t="shared" si="2"/>
        <v>5733000</v>
      </c>
      <c r="AH121" s="131">
        <f t="shared" si="2"/>
        <v>4914000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100924</v>
      </c>
      <c r="BH121" s="131">
        <f t="shared" si="2"/>
        <v>412639</v>
      </c>
      <c r="BI121" s="131">
        <f t="shared" si="2"/>
        <v>0</v>
      </c>
      <c r="BJ121" s="131">
        <f t="shared" si="2"/>
        <v>0</v>
      </c>
      <c r="BK121" s="131">
        <f t="shared" si="2"/>
        <v>0</v>
      </c>
      <c r="BL121" s="131">
        <f t="shared" si="2"/>
        <v>0</v>
      </c>
    </row>
    <row r="122" spans="1:73">
      <c r="A122" s="130" t="s">
        <v>306</v>
      </c>
      <c r="B122" s="131">
        <f>IFERROR(INDEX(B$3:B$117,MATCH($A$122,$A3:$A$117,0),1),0)</f>
        <v>325617930</v>
      </c>
      <c r="C122" s="131">
        <f>IFERROR(INDEX(C$3:C$117,MATCH($A$122,$A3:$A$117,0),1),0)</f>
        <v>306678182</v>
      </c>
      <c r="D122" s="131">
        <f>IFERROR(INDEX(D$3:D$117,MATCH($A$122,$A3:$A$117,0),1),0)</f>
        <v>304152517</v>
      </c>
      <c r="E122" s="131">
        <f>IFERROR(INDEX(E$3:E$117,MATCH($A$122,$A3:$A$117,0),1),0)</f>
        <v>311679354.19</v>
      </c>
      <c r="F122" s="131">
        <f>IFERROR(INDEX(F$3:F$117,MATCH($A$122,$A3:$A$117,0),1),0)</f>
        <v>224757952</v>
      </c>
      <c r="G122" s="131">
        <f>IFERROR(INDEX(G$3:G$117,MATCH($A$122,$A3:$A$117,0),1),0)</f>
        <v>224674587</v>
      </c>
      <c r="H122" s="131">
        <f>IFERROR(INDEX(H$3:H$117,MATCH($A$122,$A3:$A$117,0),1),0)</f>
        <v>222521679</v>
      </c>
      <c r="I122" s="131">
        <f>IFERROR(INDEX(I$3:I$117,MATCH($A$122,$A3:$A$117,0),1),0)</f>
        <v>221502551.21000001</v>
      </c>
      <c r="J122" s="131">
        <f>IFERROR(INDEX(J$3:J$117,MATCH($A$122,$A3:$A$117,0),1),0)</f>
        <v>142072785</v>
      </c>
      <c r="K122" s="131">
        <f>IFERROR(INDEX(K$3:K$117,MATCH($A$122,$A3:$A$117,0),1),0)</f>
        <v>122232436</v>
      </c>
      <c r="L122" s="131">
        <f>IFERROR(INDEX(L$3:L$117,MATCH($A$122,$A3:$A$117,0),1),0)</f>
        <v>114954030</v>
      </c>
      <c r="M122" s="131">
        <f>IFERROR(INDEX(M$3:M$117,MATCH($A$122,$A3:$A$117,0),1),0)</f>
        <v>129193061.48</v>
      </c>
      <c r="N122" s="131">
        <f>IFERROR(INDEX(N$3:N$117,MATCH($A$122,$A3:$A$117,0),1),0)</f>
        <v>140144762</v>
      </c>
      <c r="O122" s="131">
        <f>IFERROR(INDEX(O$3:O$117,MATCH($A$122,$A3:$A$117,0),1),0)</f>
        <v>140218194</v>
      </c>
      <c r="P122" s="131">
        <f>IFERROR(INDEX(P$3:P$117,MATCH($A$122,$A3:$A$117,0),1),0)</f>
        <v>140218194</v>
      </c>
      <c r="Q122" s="131">
        <f>IFERROR(INDEX(Q$3:Q$117,MATCH($A$122,$A3:$A$117,0),1),0)</f>
        <v>141891689</v>
      </c>
      <c r="R122" s="131">
        <f>IFERROR(INDEX(R$3:R$117,MATCH($A$122,$A3:$A$117,0),1),0)</f>
        <v>126893493.59</v>
      </c>
      <c r="S122" s="131">
        <f>IFERROR(INDEX(S$3:S$117,MATCH($A$122,$A3:$A$117,0),1),0)</f>
        <v>126955935</v>
      </c>
      <c r="T122" s="131">
        <f>IFERROR(INDEX(T$3:T$117,MATCH($A$122,$A3:$A$117,0),1),0)</f>
        <v>137013325</v>
      </c>
      <c r="U122" s="131">
        <f>IFERROR(INDEX(U$3:U$117,MATCH($A$122,$A3:$A$117,0),1),0)</f>
        <v>137043628</v>
      </c>
      <c r="V122" s="131">
        <f>IFERROR(INDEX(V$3:V$117,MATCH($A$122,$A3:$A$117,0),1),0)</f>
        <v>145127987.16</v>
      </c>
      <c r="W122" s="131">
        <f>IFERROR(INDEX(W$3:W$117,MATCH($A$122,$A3:$A$117,0),1),0)</f>
        <v>157283423</v>
      </c>
      <c r="X122" s="131">
        <f>IFERROR(INDEX(X$3:X$117,MATCH($A$122,$A3:$A$117,0),1),0)</f>
        <v>160502284</v>
      </c>
      <c r="Y122" s="131">
        <f>IFERROR(INDEX(Y$3:Y$117,MATCH($A$122,$A3:$A$117,0),1),0)</f>
        <v>162215555</v>
      </c>
      <c r="Z122" s="131">
        <f>IFERROR(INDEX(Z$3:Z$117,MATCH($A$122,$A3:$A$117,0),1),0)</f>
        <v>156807034.69999999</v>
      </c>
      <c r="AA122" s="131">
        <f>IFERROR(INDEX(AA$3:AA$117,MATCH($A$122,$A3:$A$117,0),1),0)</f>
        <v>164434178</v>
      </c>
      <c r="AB122" s="131">
        <f>IFERROR(INDEX(AB$3:AB$117,MATCH($A$122,$A3:$A$117,0),1),0)</f>
        <v>158572700</v>
      </c>
      <c r="AC122" s="131">
        <f>IFERROR(INDEX(AC$3:AC$117,MATCH($A$122,$A3:$A$117,0),1),0)</f>
        <v>158572700</v>
      </c>
      <c r="AD122" s="131">
        <f>IFERROR(INDEX(AD$3:AD$117,MATCH($A$122,$A3:$A$117,0),1),0)</f>
        <v>165158800</v>
      </c>
      <c r="AE122" s="131">
        <f>IFERROR(INDEX(AE$3:AE$117,MATCH($A$122,$A3:$A$117,0),1),0)</f>
        <v>175000000</v>
      </c>
      <c r="AF122" s="131">
        <f>IFERROR(INDEX(AF$3:AF$117,MATCH($A$122,$A3:$A$117,0),1),0)</f>
        <v>175000000</v>
      </c>
      <c r="AG122" s="131">
        <f>IFERROR(INDEX(AG$3:AG$117,MATCH($A$122,$A3:$A$117,0),1),0)</f>
        <v>176867881</v>
      </c>
      <c r="AH122" s="131">
        <f>IFERROR(INDEX(AH$3:AH$117,MATCH($A$122,$A3:$A$117,0),1),0)</f>
        <v>193605311.38999999</v>
      </c>
      <c r="AI122" s="131">
        <f>IFERROR(INDEX(AI$3:AI$117,MATCH($A$122,$A3:$A$117,0),1),0)</f>
        <v>197152345</v>
      </c>
      <c r="AJ122" s="131">
        <f>IFERROR(INDEX(AJ$3:AJ$117,MATCH($A$122,$A3:$A$117,0),1),0)</f>
        <v>198036797</v>
      </c>
      <c r="AK122" s="131">
        <f>IFERROR(INDEX(AK$3:AK$117,MATCH($A$122,$A3:$A$117,0),1),0)</f>
        <v>198675242</v>
      </c>
      <c r="AL122" s="131">
        <f>IFERROR(INDEX(AL$3:AL$117,MATCH($A$122,$A3:$A$117,0),1),0)</f>
        <v>50000000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2036947</v>
      </c>
      <c r="BH122" s="131">
        <f>IFERROR(INDEX(BH$3:BH$117,MATCH($A$122,$A3:$A$117,0),1),0)</f>
        <v>0</v>
      </c>
      <c r="BI122" s="131">
        <f>IFERROR(INDEX(BI$3:BI$117,MATCH($A$122,$A3:$A$117,0),1),0)</f>
        <v>734061</v>
      </c>
      <c r="BJ122" s="131">
        <f>IFERROR(INDEX(BJ$3:BJ$117,MATCH($A$122,$A3:$A$117,0),1),0)</f>
        <v>0</v>
      </c>
      <c r="BK122" s="131">
        <f>IFERROR(INDEX(BK$3:BK$117,MATCH($A$122,$A3:$A$117,0),1),0)</f>
        <v>0</v>
      </c>
      <c r="BL122" s="131">
        <f>IFERROR(INDEX(BL$3:BL$117,MATCH($A$122,$A3:$A$117,0),1),0)</f>
        <v>0</v>
      </c>
    </row>
    <row r="123" spans="1:73" s="80" customFormat="1">
      <c r="A123" s="81" t="s">
        <v>2</v>
      </c>
      <c r="B123" s="80">
        <f>B119+B120+B121</f>
        <v>30452055</v>
      </c>
      <c r="C123" s="80">
        <f t="shared" ref="C123:BC123" si="3">C119+C120+C121</f>
        <v>42519168</v>
      </c>
      <c r="D123" s="80">
        <f t="shared" si="3"/>
        <v>64725616</v>
      </c>
      <c r="E123" s="80">
        <f t="shared" si="3"/>
        <v>62057285.450000003</v>
      </c>
      <c r="F123" s="80">
        <f t="shared" si="3"/>
        <v>22824799</v>
      </c>
      <c r="G123" s="80">
        <f t="shared" si="3"/>
        <v>24184802</v>
      </c>
      <c r="H123" s="80">
        <f t="shared" si="3"/>
        <v>23204083</v>
      </c>
      <c r="I123" s="80">
        <f t="shared" si="3"/>
        <v>20881603.199999999</v>
      </c>
      <c r="J123" s="80">
        <f t="shared" si="3"/>
        <v>45184216</v>
      </c>
      <c r="K123" s="80">
        <f t="shared" si="3"/>
        <v>49487022</v>
      </c>
      <c r="L123" s="80">
        <f t="shared" si="3"/>
        <v>30532114</v>
      </c>
      <c r="M123" s="80">
        <f t="shared" si="3"/>
        <v>15869746.120000001</v>
      </c>
      <c r="N123" s="80">
        <f t="shared" si="3"/>
        <v>10287283</v>
      </c>
      <c r="O123" s="80">
        <f t="shared" si="3"/>
        <v>17258684</v>
      </c>
      <c r="P123" s="80">
        <f t="shared" ref="P123" si="4">P119+P120+P121</f>
        <v>17258684</v>
      </c>
      <c r="Q123" s="80">
        <f t="shared" si="3"/>
        <v>12702856</v>
      </c>
      <c r="R123" s="80">
        <f t="shared" si="3"/>
        <v>26671360.57</v>
      </c>
      <c r="S123" s="80">
        <f t="shared" si="3"/>
        <v>40717717</v>
      </c>
      <c r="T123" s="80">
        <f t="shared" si="3"/>
        <v>28867845</v>
      </c>
      <c r="U123" s="80">
        <f t="shared" si="3"/>
        <v>28465722</v>
      </c>
      <c r="V123" s="80">
        <f t="shared" si="3"/>
        <v>21104091.969999999</v>
      </c>
      <c r="W123" s="80">
        <f t="shared" si="3"/>
        <v>17245092</v>
      </c>
      <c r="X123" s="80">
        <f t="shared" si="3"/>
        <v>24368403</v>
      </c>
      <c r="Y123" s="80">
        <f t="shared" si="3"/>
        <v>19889980</v>
      </c>
      <c r="Z123" s="80">
        <f t="shared" si="3"/>
        <v>31452916.379999999</v>
      </c>
      <c r="AA123" s="80">
        <f t="shared" si="3"/>
        <v>36653081</v>
      </c>
      <c r="AB123" s="80">
        <f t="shared" si="3"/>
        <v>33624247</v>
      </c>
      <c r="AC123" s="80">
        <f t="shared" si="3"/>
        <v>32098071</v>
      </c>
      <c r="AD123" s="80">
        <f t="shared" si="3"/>
        <v>23722573.16</v>
      </c>
      <c r="AE123" s="80">
        <f t="shared" si="3"/>
        <v>13437416</v>
      </c>
      <c r="AF123" s="80">
        <f t="shared" si="3"/>
        <v>16735857</v>
      </c>
      <c r="AG123" s="80">
        <f t="shared" si="3"/>
        <v>10583314</v>
      </c>
      <c r="AH123" s="80">
        <f t="shared" si="3"/>
        <v>19640390.369999997</v>
      </c>
      <c r="AI123" s="80">
        <f t="shared" si="3"/>
        <v>5663426</v>
      </c>
      <c r="AJ123" s="80">
        <f t="shared" si="3"/>
        <v>7184521</v>
      </c>
      <c r="AK123" s="80">
        <f t="shared" si="3"/>
        <v>3228136</v>
      </c>
      <c r="AL123" s="80">
        <f t="shared" si="3"/>
        <v>135143340.84999999</v>
      </c>
      <c r="AM123" s="80">
        <f t="shared" si="3"/>
        <v>186157179</v>
      </c>
      <c r="AN123" s="80">
        <f t="shared" si="3"/>
        <v>143332789</v>
      </c>
      <c r="AO123" s="80">
        <f t="shared" si="3"/>
        <v>22</v>
      </c>
      <c r="AP123" s="80">
        <f t="shared" si="3"/>
        <v>0</v>
      </c>
      <c r="AQ123" s="80">
        <f t="shared" si="3"/>
        <v>21136</v>
      </c>
      <c r="AR123" s="80">
        <f t="shared" si="3"/>
        <v>442</v>
      </c>
      <c r="AS123" s="80">
        <f t="shared" si="3"/>
        <v>7407</v>
      </c>
      <c r="AT123" s="80">
        <f t="shared" si="3"/>
        <v>2173.4699999999998</v>
      </c>
      <c r="AU123" s="80">
        <f t="shared" si="3"/>
        <v>48</v>
      </c>
      <c r="AV123" s="80">
        <f t="shared" si="3"/>
        <v>39</v>
      </c>
      <c r="AW123" s="80">
        <f t="shared" si="3"/>
        <v>3197</v>
      </c>
      <c r="AX123" s="80">
        <f t="shared" si="3"/>
        <v>0</v>
      </c>
      <c r="AY123" s="80">
        <f t="shared" si="3"/>
        <v>0</v>
      </c>
      <c r="AZ123" s="80">
        <f t="shared" si="3"/>
        <v>0</v>
      </c>
      <c r="BA123" s="80">
        <f t="shared" si="3"/>
        <v>17987</v>
      </c>
      <c r="BB123" s="80">
        <f t="shared" si="3"/>
        <v>10212.02</v>
      </c>
      <c r="BC123" s="80">
        <f t="shared" si="3"/>
        <v>11681</v>
      </c>
      <c r="BD123" s="80">
        <f t="shared" ref="BD123:BL123" si="5">+BD42+BD46+BD49</f>
        <v>0</v>
      </c>
      <c r="BE123" s="80">
        <f t="shared" si="5"/>
        <v>16262221</v>
      </c>
      <c r="BF123" s="80">
        <f t="shared" si="5"/>
        <v>17733297</v>
      </c>
      <c r="BG123" s="80">
        <f t="shared" si="5"/>
        <v>25088427</v>
      </c>
      <c r="BH123" s="80">
        <f t="shared" si="5"/>
        <v>23627856</v>
      </c>
      <c r="BI123" s="80">
        <f t="shared" si="5"/>
        <v>23833351</v>
      </c>
      <c r="BJ123" s="80">
        <f t="shared" si="5"/>
        <v>0</v>
      </c>
      <c r="BK123" s="80">
        <f t="shared" si="5"/>
        <v>0</v>
      </c>
      <c r="BL123" s="80">
        <f t="shared" si="5"/>
        <v>0</v>
      </c>
    </row>
    <row r="124" spans="1:73" s="80" customFormat="1">
      <c r="A124" s="81" t="s">
        <v>3</v>
      </c>
      <c r="B124" s="80">
        <f>B122</f>
        <v>325617930</v>
      </c>
      <c r="C124" s="80">
        <f t="shared" ref="C124:BL124" si="6">C122</f>
        <v>306678182</v>
      </c>
      <c r="D124" s="80">
        <f t="shared" si="6"/>
        <v>304152517</v>
      </c>
      <c r="E124" s="80">
        <f t="shared" si="6"/>
        <v>311679354.19</v>
      </c>
      <c r="F124" s="80">
        <f t="shared" si="6"/>
        <v>224757952</v>
      </c>
      <c r="G124" s="80">
        <f t="shared" si="6"/>
        <v>224674587</v>
      </c>
      <c r="H124" s="80">
        <f t="shared" si="6"/>
        <v>222521679</v>
      </c>
      <c r="I124" s="80">
        <f t="shared" si="6"/>
        <v>221502551.21000001</v>
      </c>
      <c r="J124" s="80">
        <f t="shared" si="6"/>
        <v>142072785</v>
      </c>
      <c r="K124" s="80">
        <f t="shared" si="6"/>
        <v>122232436</v>
      </c>
      <c r="L124" s="80">
        <f t="shared" si="6"/>
        <v>114954030</v>
      </c>
      <c r="M124" s="80">
        <f t="shared" si="6"/>
        <v>129193061.48</v>
      </c>
      <c r="N124" s="80">
        <f t="shared" si="6"/>
        <v>140144762</v>
      </c>
      <c r="O124" s="80">
        <f t="shared" si="6"/>
        <v>140218194</v>
      </c>
      <c r="P124" s="80">
        <f t="shared" ref="P124" si="7">P122</f>
        <v>140218194</v>
      </c>
      <c r="Q124" s="80">
        <f t="shared" si="6"/>
        <v>141891689</v>
      </c>
      <c r="R124" s="80">
        <f t="shared" si="6"/>
        <v>126893493.59</v>
      </c>
      <c r="S124" s="80">
        <f t="shared" si="6"/>
        <v>126955935</v>
      </c>
      <c r="T124" s="80">
        <f t="shared" si="6"/>
        <v>137013325</v>
      </c>
      <c r="U124" s="80">
        <f t="shared" si="6"/>
        <v>137043628</v>
      </c>
      <c r="V124" s="80">
        <f t="shared" si="6"/>
        <v>145127987.16</v>
      </c>
      <c r="W124" s="80">
        <f t="shared" si="6"/>
        <v>157283423</v>
      </c>
      <c r="X124" s="80">
        <f t="shared" si="6"/>
        <v>160502284</v>
      </c>
      <c r="Y124" s="80">
        <f t="shared" si="6"/>
        <v>162215555</v>
      </c>
      <c r="Z124" s="80">
        <f t="shared" si="6"/>
        <v>156807034.69999999</v>
      </c>
      <c r="AA124" s="80">
        <f t="shared" si="6"/>
        <v>164434178</v>
      </c>
      <c r="AB124" s="80">
        <f t="shared" si="6"/>
        <v>158572700</v>
      </c>
      <c r="AC124" s="80">
        <f t="shared" si="6"/>
        <v>158572700</v>
      </c>
      <c r="AD124" s="80">
        <f t="shared" si="6"/>
        <v>165158800</v>
      </c>
      <c r="AE124" s="80">
        <f t="shared" si="6"/>
        <v>175000000</v>
      </c>
      <c r="AF124" s="80">
        <f t="shared" si="6"/>
        <v>175000000</v>
      </c>
      <c r="AG124" s="80">
        <f t="shared" si="6"/>
        <v>176867881</v>
      </c>
      <c r="AH124" s="80">
        <f t="shared" si="6"/>
        <v>193605311.38999999</v>
      </c>
      <c r="AI124" s="80">
        <f t="shared" si="6"/>
        <v>197152345</v>
      </c>
      <c r="AJ124" s="80">
        <f t="shared" si="6"/>
        <v>198036797</v>
      </c>
      <c r="AK124" s="80">
        <f t="shared" si="6"/>
        <v>198675242</v>
      </c>
      <c r="AL124" s="80">
        <f t="shared" si="6"/>
        <v>50000000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2036947</v>
      </c>
      <c r="BH124" s="80">
        <f t="shared" si="6"/>
        <v>0</v>
      </c>
      <c r="BI124" s="80">
        <f t="shared" si="6"/>
        <v>734061</v>
      </c>
      <c r="BJ124" s="80">
        <f t="shared" si="6"/>
        <v>0</v>
      </c>
      <c r="BK124" s="80">
        <f t="shared" si="6"/>
        <v>0</v>
      </c>
      <c r="BL124" s="80">
        <f t="shared" si="6"/>
        <v>0</v>
      </c>
    </row>
    <row r="125" spans="1:73" s="82" customFormat="1">
      <c r="A125" s="81" t="s">
        <v>4</v>
      </c>
      <c r="B125" s="82">
        <f>SUM(B123:B124)</f>
        <v>356069985</v>
      </c>
      <c r="C125" s="82">
        <f t="shared" ref="C125:BL125" si="8">SUM(C123:C124)</f>
        <v>349197350</v>
      </c>
      <c r="D125" s="82">
        <f t="shared" si="8"/>
        <v>368878133</v>
      </c>
      <c r="E125" s="82">
        <f t="shared" si="8"/>
        <v>373736639.63999999</v>
      </c>
      <c r="F125" s="82">
        <f t="shared" si="8"/>
        <v>247582751</v>
      </c>
      <c r="G125" s="82">
        <f t="shared" si="8"/>
        <v>248859389</v>
      </c>
      <c r="H125" s="82">
        <f t="shared" si="8"/>
        <v>245725762</v>
      </c>
      <c r="I125" s="82">
        <f t="shared" si="8"/>
        <v>242384154.41</v>
      </c>
      <c r="J125" s="82">
        <f t="shared" si="8"/>
        <v>187257001</v>
      </c>
      <c r="K125" s="82">
        <f t="shared" si="8"/>
        <v>171719458</v>
      </c>
      <c r="L125" s="82">
        <f t="shared" si="8"/>
        <v>145486144</v>
      </c>
      <c r="M125" s="82">
        <f t="shared" si="8"/>
        <v>145062807.59999999</v>
      </c>
      <c r="N125" s="82">
        <f t="shared" si="8"/>
        <v>150432045</v>
      </c>
      <c r="O125" s="82">
        <f t="shared" si="8"/>
        <v>157476878</v>
      </c>
      <c r="P125" s="82">
        <f t="shared" ref="P125" si="9">SUM(P123:P124)</f>
        <v>157476878</v>
      </c>
      <c r="Q125" s="82">
        <f t="shared" si="8"/>
        <v>154594545</v>
      </c>
      <c r="R125" s="82">
        <f t="shared" si="8"/>
        <v>153564854.16</v>
      </c>
      <c r="S125" s="82">
        <f t="shared" si="8"/>
        <v>167673652</v>
      </c>
      <c r="T125" s="82">
        <f t="shared" si="8"/>
        <v>165881170</v>
      </c>
      <c r="U125" s="82">
        <f t="shared" si="8"/>
        <v>165509350</v>
      </c>
      <c r="V125" s="82">
        <f t="shared" si="8"/>
        <v>166232079.13</v>
      </c>
      <c r="W125" s="82">
        <f t="shared" si="8"/>
        <v>174528515</v>
      </c>
      <c r="X125" s="82">
        <f t="shared" si="8"/>
        <v>184870687</v>
      </c>
      <c r="Y125" s="82">
        <f t="shared" si="8"/>
        <v>182105535</v>
      </c>
      <c r="Z125" s="82">
        <f t="shared" si="8"/>
        <v>188259951.07999998</v>
      </c>
      <c r="AA125" s="82">
        <f t="shared" si="8"/>
        <v>201087259</v>
      </c>
      <c r="AB125" s="82">
        <f t="shared" si="8"/>
        <v>192196947</v>
      </c>
      <c r="AC125" s="82">
        <f t="shared" si="8"/>
        <v>190670771</v>
      </c>
      <c r="AD125" s="82">
        <f t="shared" si="8"/>
        <v>188881373.16</v>
      </c>
      <c r="AE125" s="82">
        <f t="shared" si="8"/>
        <v>188437416</v>
      </c>
      <c r="AF125" s="82">
        <f t="shared" si="8"/>
        <v>191735857</v>
      </c>
      <c r="AG125" s="82">
        <f t="shared" si="8"/>
        <v>187451195</v>
      </c>
      <c r="AH125" s="82">
        <f t="shared" si="8"/>
        <v>213245701.75999999</v>
      </c>
      <c r="AI125" s="82">
        <f t="shared" si="8"/>
        <v>202815771</v>
      </c>
      <c r="AJ125" s="82">
        <f t="shared" si="8"/>
        <v>205221318</v>
      </c>
      <c r="AK125" s="82">
        <f t="shared" si="8"/>
        <v>201903378</v>
      </c>
      <c r="AL125" s="82">
        <f t="shared" si="8"/>
        <v>185143340.84999999</v>
      </c>
      <c r="AM125" s="82">
        <f t="shared" si="8"/>
        <v>186157179</v>
      </c>
      <c r="AN125" s="82">
        <f t="shared" si="8"/>
        <v>143332789</v>
      </c>
      <c r="AO125" s="82">
        <f t="shared" si="8"/>
        <v>22</v>
      </c>
      <c r="AP125" s="82">
        <f t="shared" si="8"/>
        <v>0</v>
      </c>
      <c r="AQ125" s="82">
        <f t="shared" si="8"/>
        <v>21136</v>
      </c>
      <c r="AR125" s="82">
        <f t="shared" si="8"/>
        <v>442</v>
      </c>
      <c r="AS125" s="82">
        <f t="shared" si="8"/>
        <v>7407</v>
      </c>
      <c r="AT125" s="82">
        <f t="shared" si="8"/>
        <v>2173.4699999999998</v>
      </c>
      <c r="AU125" s="82">
        <f t="shared" si="8"/>
        <v>48</v>
      </c>
      <c r="AV125" s="82">
        <f t="shared" si="8"/>
        <v>39</v>
      </c>
      <c r="AW125" s="82">
        <f t="shared" si="8"/>
        <v>3197</v>
      </c>
      <c r="AX125" s="82">
        <f t="shared" si="8"/>
        <v>0</v>
      </c>
      <c r="AY125" s="82">
        <f t="shared" si="8"/>
        <v>0</v>
      </c>
      <c r="AZ125" s="82">
        <f t="shared" si="8"/>
        <v>0</v>
      </c>
      <c r="BA125" s="82">
        <f t="shared" si="8"/>
        <v>17987</v>
      </c>
      <c r="BB125" s="82">
        <f t="shared" si="8"/>
        <v>10212.02</v>
      </c>
      <c r="BC125" s="82">
        <f t="shared" si="8"/>
        <v>11681</v>
      </c>
      <c r="BD125" s="82">
        <f t="shared" si="8"/>
        <v>0</v>
      </c>
      <c r="BE125" s="82">
        <f t="shared" si="8"/>
        <v>16262221</v>
      </c>
      <c r="BF125" s="82">
        <f t="shared" si="8"/>
        <v>17733297</v>
      </c>
      <c r="BG125" s="82">
        <f t="shared" si="8"/>
        <v>27125374</v>
      </c>
      <c r="BH125" s="82">
        <f t="shared" si="8"/>
        <v>23627856</v>
      </c>
      <c r="BI125" s="82">
        <f t="shared" si="8"/>
        <v>24567412</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1944</v>
      </c>
      <c r="C128" t="s">
        <v>1945</v>
      </c>
      <c r="D128" t="s">
        <v>780</v>
      </c>
      <c r="E128" t="s">
        <v>789</v>
      </c>
      <c r="F128" t="s">
        <v>782</v>
      </c>
      <c r="G128" t="s">
        <v>702</v>
      </c>
      <c r="H128" t="s">
        <v>369</v>
      </c>
      <c r="I128" t="s">
        <v>491</v>
      </c>
      <c r="J128" t="s">
        <v>371</v>
      </c>
      <c r="K128" t="s">
        <v>372</v>
      </c>
      <c r="L128" t="s">
        <v>373</v>
      </c>
      <c r="M128" t="s">
        <v>492</v>
      </c>
      <c r="N128" t="s">
        <v>375</v>
      </c>
      <c r="O128" t="s">
        <v>376</v>
      </c>
      <c r="P128" t="s">
        <v>376</v>
      </c>
      <c r="Q128" t="s">
        <v>377</v>
      </c>
      <c r="R128" t="s">
        <v>493</v>
      </c>
      <c r="S128" t="s">
        <v>379</v>
      </c>
      <c r="T128" t="s">
        <v>380</v>
      </c>
      <c r="U128" t="s">
        <v>381</v>
      </c>
      <c r="V128" t="s">
        <v>494</v>
      </c>
      <c r="W128" t="s">
        <v>383</v>
      </c>
      <c r="X128" t="s">
        <v>384</v>
      </c>
      <c r="Y128" t="s">
        <v>385</v>
      </c>
      <c r="Z128" t="s">
        <v>495</v>
      </c>
      <c r="AA128" t="s">
        <v>387</v>
      </c>
      <c r="AB128" t="s">
        <v>388</v>
      </c>
      <c r="AC128" t="s">
        <v>389</v>
      </c>
      <c r="AD128" t="s">
        <v>496</v>
      </c>
      <c r="AE128" t="s">
        <v>391</v>
      </c>
      <c r="AF128" t="s">
        <v>392</v>
      </c>
      <c r="AG128" t="s">
        <v>393</v>
      </c>
      <c r="AH128" t="s">
        <v>497</v>
      </c>
      <c r="AI128" t="s">
        <v>395</v>
      </c>
      <c r="AJ128" t="s">
        <v>396</v>
      </c>
      <c r="AK128" t="s">
        <v>397</v>
      </c>
      <c r="AL128" t="s">
        <v>498</v>
      </c>
      <c r="AM128" t="s">
        <v>399</v>
      </c>
      <c r="AN128" t="s">
        <v>400</v>
      </c>
      <c r="AO128" t="s">
        <v>401</v>
      </c>
      <c r="AP128" t="s">
        <v>499</v>
      </c>
      <c r="AQ128" t="s">
        <v>403</v>
      </c>
      <c r="AR128" t="s">
        <v>404</v>
      </c>
      <c r="AS128" t="s">
        <v>405</v>
      </c>
      <c r="AT128" t="s">
        <v>500</v>
      </c>
      <c r="AU128" t="s">
        <v>407</v>
      </c>
      <c r="AV128" t="s">
        <v>408</v>
      </c>
      <c r="AW128" t="s">
        <v>409</v>
      </c>
      <c r="AX128" t="s">
        <v>501</v>
      </c>
      <c r="AY128" t="s">
        <v>411</v>
      </c>
      <c r="AZ128" t="s">
        <v>412</v>
      </c>
      <c r="BA128" t="s">
        <v>413</v>
      </c>
      <c r="BB128" t="s">
        <v>502</v>
      </c>
      <c r="BC128" t="s">
        <v>415</v>
      </c>
      <c r="BD128" t="s">
        <v>416</v>
      </c>
      <c r="BE128" t="s">
        <v>417</v>
      </c>
      <c r="BF128" t="s">
        <v>503</v>
      </c>
      <c r="BG128" t="s">
        <v>419</v>
      </c>
      <c r="BH128" t="s">
        <v>420</v>
      </c>
      <c r="BI128" t="s">
        <v>421</v>
      </c>
      <c r="BJ128"/>
      <c r="BK128"/>
      <c r="BL128"/>
      <c r="BM128"/>
      <c r="BN128"/>
      <c r="BO128"/>
      <c r="BP128"/>
      <c r="BQ128"/>
      <c r="BR128"/>
      <c r="BS128"/>
      <c r="BT128"/>
      <c r="BU128"/>
    </row>
    <row r="129" spans="1:73">
      <c r="A129" t="s">
        <v>504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505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327</v>
      </c>
      <c r="B131">
        <v>207616873</v>
      </c>
      <c r="C131">
        <v>208210342</v>
      </c>
      <c r="D131">
        <v>194408684</v>
      </c>
      <c r="E131">
        <v>179226117.40000001</v>
      </c>
      <c r="F131">
        <v>125286925</v>
      </c>
      <c r="G131">
        <v>132145662</v>
      </c>
      <c r="H131">
        <v>128548583</v>
      </c>
      <c r="I131">
        <v>131822726.40000001</v>
      </c>
      <c r="J131">
        <v>129990020</v>
      </c>
      <c r="K131">
        <v>123101061</v>
      </c>
      <c r="L131">
        <v>140970512</v>
      </c>
      <c r="M131">
        <v>142510625.53999999</v>
      </c>
      <c r="N131">
        <v>135762706</v>
      </c>
      <c r="O131">
        <v>138395714</v>
      </c>
      <c r="P131">
        <v>138395714</v>
      </c>
      <c r="Q131">
        <v>134317668</v>
      </c>
      <c r="R131">
        <v>134503438.96000001</v>
      </c>
      <c r="S131">
        <v>125482337</v>
      </c>
      <c r="T131">
        <v>124914898</v>
      </c>
      <c r="U131">
        <v>123651803</v>
      </c>
      <c r="V131">
        <v>123364653.17</v>
      </c>
      <c r="W131">
        <v>118241828</v>
      </c>
      <c r="X131">
        <v>116133912</v>
      </c>
      <c r="Y131">
        <v>113328832</v>
      </c>
      <c r="Z131">
        <v>111103385.91</v>
      </c>
      <c r="AA131">
        <v>108642041</v>
      </c>
      <c r="AB131">
        <v>109997677</v>
      </c>
      <c r="AC131">
        <v>104968767</v>
      </c>
      <c r="AD131">
        <v>102607555.26000001</v>
      </c>
      <c r="AE131">
        <v>96363864</v>
      </c>
      <c r="AF131">
        <v>97292252</v>
      </c>
      <c r="AG131">
        <v>95553652</v>
      </c>
      <c r="AH131">
        <v>94990804.730000004</v>
      </c>
      <c r="AI131">
        <v>87672418</v>
      </c>
      <c r="AJ131">
        <v>88945118</v>
      </c>
      <c r="AK131">
        <v>86158017</v>
      </c>
      <c r="AL131">
        <v>88413932.790000007</v>
      </c>
      <c r="AM131">
        <v>82350552</v>
      </c>
      <c r="AN131">
        <v>51081934</v>
      </c>
      <c r="AO131">
        <v>50439114</v>
      </c>
      <c r="AP131">
        <v>51568839.490000002</v>
      </c>
      <c r="AQ131">
        <v>48503536</v>
      </c>
      <c r="AR131">
        <v>45615209</v>
      </c>
      <c r="AS131">
        <v>43014463</v>
      </c>
      <c r="AT131">
        <v>39160084.920000002</v>
      </c>
      <c r="AU131">
        <v>40046338</v>
      </c>
      <c r="AV131">
        <v>38982979</v>
      </c>
      <c r="AW131">
        <v>37170465</v>
      </c>
      <c r="AX131">
        <v>36498116.479999997</v>
      </c>
      <c r="AY131">
        <v>33285270</v>
      </c>
      <c r="AZ131">
        <v>33188480</v>
      </c>
      <c r="BA131">
        <v>31981948</v>
      </c>
      <c r="BB131">
        <v>30668553.719999999</v>
      </c>
      <c r="BC131">
        <v>28395618</v>
      </c>
      <c r="BD131">
        <v>27394918</v>
      </c>
      <c r="BE131">
        <v>25917834</v>
      </c>
      <c r="BF131">
        <v>28770180</v>
      </c>
      <c r="BG131">
        <v>33043923</v>
      </c>
      <c r="BH131">
        <v>30817922</v>
      </c>
      <c r="BI131">
        <v>31450686</v>
      </c>
      <c r="BJ131"/>
      <c r="BK131"/>
      <c r="BL131"/>
      <c r="BM131"/>
      <c r="BN131"/>
      <c r="BO131"/>
      <c r="BP131"/>
      <c r="BQ131"/>
      <c r="BR131"/>
      <c r="BS131"/>
      <c r="BT131"/>
      <c r="BU131"/>
    </row>
    <row r="132" spans="1:73">
      <c r="A132" t="s">
        <v>506</v>
      </c>
      <c r="B132">
        <v>207616873</v>
      </c>
      <c r="C132">
        <v>208210342</v>
      </c>
      <c r="D132">
        <v>194408684</v>
      </c>
      <c r="E132">
        <v>179226117.40000001</v>
      </c>
      <c r="F132">
        <v>125286925</v>
      </c>
      <c r="G132">
        <v>132145662</v>
      </c>
      <c r="H132">
        <v>128548583</v>
      </c>
      <c r="I132">
        <v>131822726.40000001</v>
      </c>
      <c r="J132">
        <v>129990020</v>
      </c>
      <c r="K132">
        <v>123101061</v>
      </c>
      <c r="L132">
        <v>140970512</v>
      </c>
      <c r="M132">
        <v>142510625.53999999</v>
      </c>
      <c r="N132">
        <v>135762706</v>
      </c>
      <c r="O132">
        <v>138395714</v>
      </c>
      <c r="P132">
        <v>138395714</v>
      </c>
      <c r="Q132">
        <v>134317668</v>
      </c>
      <c r="R132">
        <v>134503438.96000001</v>
      </c>
      <c r="S132">
        <v>125482337</v>
      </c>
      <c r="T132">
        <v>124914898</v>
      </c>
      <c r="U132">
        <v>123651803</v>
      </c>
      <c r="V132">
        <v>123364653.17</v>
      </c>
      <c r="W132">
        <v>118241828</v>
      </c>
      <c r="X132">
        <v>116133912</v>
      </c>
      <c r="Y132">
        <v>113328832</v>
      </c>
      <c r="Z132">
        <v>111103385.91</v>
      </c>
      <c r="AA132">
        <v>108642041</v>
      </c>
      <c r="AB132">
        <v>109997677</v>
      </c>
      <c r="AC132">
        <v>104968767</v>
      </c>
      <c r="AD132">
        <v>102607555.26000001</v>
      </c>
      <c r="AE132">
        <v>96363864</v>
      </c>
      <c r="AF132">
        <v>97292252</v>
      </c>
      <c r="AG132">
        <v>95553652</v>
      </c>
      <c r="AH132">
        <v>94990804.730000004</v>
      </c>
      <c r="AI132">
        <v>87672418</v>
      </c>
      <c r="AJ132">
        <v>88945118</v>
      </c>
      <c r="AK132">
        <v>86158017</v>
      </c>
      <c r="AL132">
        <v>88413932.790000007</v>
      </c>
      <c r="AM132">
        <v>82350552</v>
      </c>
      <c r="AN132">
        <v>51081934</v>
      </c>
      <c r="AO132">
        <v>50439114</v>
      </c>
      <c r="AP132">
        <v>51568839.490000002</v>
      </c>
      <c r="AQ132">
        <v>48503536</v>
      </c>
      <c r="AR132">
        <v>45615209</v>
      </c>
      <c r="AS132">
        <v>43014463</v>
      </c>
      <c r="AT132">
        <v>39160084.920000002</v>
      </c>
      <c r="AU132">
        <v>40046338</v>
      </c>
      <c r="AV132">
        <v>38982979</v>
      </c>
      <c r="AW132">
        <v>37170465</v>
      </c>
      <c r="AX132">
        <v>36498116.479999997</v>
      </c>
      <c r="AY132">
        <v>33285270</v>
      </c>
      <c r="AZ132">
        <v>33188480</v>
      </c>
      <c r="BA132">
        <v>31981948</v>
      </c>
      <c r="BB132">
        <v>30668553.719999999</v>
      </c>
      <c r="BC132">
        <v>28395618</v>
      </c>
      <c r="BD132">
        <v>27394918</v>
      </c>
      <c r="BE132">
        <v>25917834</v>
      </c>
      <c r="BF132">
        <v>28770180</v>
      </c>
      <c r="BG132">
        <v>33043923</v>
      </c>
      <c r="BH132">
        <v>30817922</v>
      </c>
      <c r="BI132">
        <v>31450686</v>
      </c>
      <c r="BJ132"/>
      <c r="BK132"/>
      <c r="BL132"/>
      <c r="BM132"/>
      <c r="BN132"/>
      <c r="BO132"/>
      <c r="BP132"/>
      <c r="BQ132"/>
      <c r="BR132"/>
      <c r="BS132"/>
      <c r="BT132"/>
      <c r="BU132"/>
    </row>
    <row r="133" spans="1:73">
      <c r="A133" t="s">
        <v>328</v>
      </c>
      <c r="B133">
        <v>58900</v>
      </c>
      <c r="C133">
        <v>71216</v>
      </c>
      <c r="D133">
        <v>69338</v>
      </c>
      <c r="E133">
        <v>52377.23</v>
      </c>
      <c r="F133">
        <v>22460</v>
      </c>
      <c r="G133">
        <v>21512</v>
      </c>
      <c r="H133">
        <v>32869</v>
      </c>
      <c r="I133">
        <v>43976.25</v>
      </c>
      <c r="J133">
        <v>32202</v>
      </c>
      <c r="K133">
        <v>38204</v>
      </c>
      <c r="L133">
        <v>42453</v>
      </c>
      <c r="M133">
        <v>50033.760000000002</v>
      </c>
      <c r="N133">
        <v>57951</v>
      </c>
      <c r="O133">
        <v>74303</v>
      </c>
      <c r="P133">
        <v>74303</v>
      </c>
      <c r="Q133">
        <v>112436</v>
      </c>
      <c r="R133">
        <v>64947.82</v>
      </c>
      <c r="S133">
        <v>70553</v>
      </c>
      <c r="T133">
        <v>90025</v>
      </c>
      <c r="U133">
        <v>54414</v>
      </c>
      <c r="V133">
        <v>55653.120000000003</v>
      </c>
      <c r="W133">
        <v>45139</v>
      </c>
      <c r="X133">
        <v>53717</v>
      </c>
      <c r="Y133">
        <v>84175</v>
      </c>
      <c r="Z133">
        <v>75555.539999999994</v>
      </c>
      <c r="AA133">
        <v>59447</v>
      </c>
      <c r="AB133">
        <v>49289</v>
      </c>
      <c r="AC133">
        <v>45562</v>
      </c>
      <c r="AD133">
        <v>46520.29</v>
      </c>
      <c r="AE133">
        <v>42657</v>
      </c>
      <c r="AF133">
        <v>50589</v>
      </c>
      <c r="AG133">
        <v>64897</v>
      </c>
      <c r="AH133">
        <v>54586.32</v>
      </c>
      <c r="AI133">
        <v>54357</v>
      </c>
      <c r="AJ133">
        <v>61344</v>
      </c>
      <c r="AK133">
        <v>67644</v>
      </c>
      <c r="AL133">
        <v>65045.48</v>
      </c>
      <c r="AM133">
        <v>56740</v>
      </c>
      <c r="AN133">
        <v>152311</v>
      </c>
      <c r="AO133">
        <v>204422</v>
      </c>
      <c r="AP133">
        <v>209663.48</v>
      </c>
      <c r="AQ133">
        <v>181383</v>
      </c>
      <c r="AR133">
        <v>181430</v>
      </c>
      <c r="AS133">
        <v>159971</v>
      </c>
      <c r="AT133">
        <v>146471.91</v>
      </c>
      <c r="AU133">
        <v>120372</v>
      </c>
      <c r="AV133">
        <v>109225</v>
      </c>
      <c r="AW133">
        <v>74568</v>
      </c>
      <c r="AX133">
        <v>54221.64</v>
      </c>
      <c r="AY133">
        <v>31459</v>
      </c>
      <c r="AZ133">
        <v>132602</v>
      </c>
      <c r="BA133">
        <v>120957</v>
      </c>
      <c r="BB133">
        <v>117880.13</v>
      </c>
      <c r="BC133">
        <v>98056</v>
      </c>
      <c r="BD133">
        <v>32030</v>
      </c>
      <c r="BE133">
        <v>48963</v>
      </c>
      <c r="BF133">
        <v>75066</v>
      </c>
      <c r="BG133">
        <v>68521</v>
      </c>
      <c r="BH133">
        <v>66239</v>
      </c>
      <c r="BI133">
        <v>64822</v>
      </c>
      <c r="BJ133"/>
      <c r="BK133"/>
      <c r="BL133"/>
      <c r="BM133"/>
      <c r="BN133"/>
      <c r="BO133"/>
      <c r="BP133"/>
      <c r="BQ133"/>
      <c r="BR133"/>
      <c r="BS133"/>
      <c r="BT133"/>
      <c r="BU133"/>
    </row>
    <row r="134" spans="1:73">
      <c r="A134" t="s">
        <v>329</v>
      </c>
      <c r="B134">
        <v>58792</v>
      </c>
      <c r="C134">
        <v>71114</v>
      </c>
      <c r="D134">
        <v>69241</v>
      </c>
      <c r="E134">
        <v>52277.599999999999</v>
      </c>
      <c r="F134">
        <v>22378</v>
      </c>
      <c r="G134">
        <v>21433</v>
      </c>
      <c r="H134">
        <v>32793</v>
      </c>
      <c r="I134">
        <v>43899.61</v>
      </c>
      <c r="J134">
        <v>32129</v>
      </c>
      <c r="K134">
        <v>38128</v>
      </c>
      <c r="L134">
        <v>42379</v>
      </c>
      <c r="M134">
        <v>49962.36</v>
      </c>
      <c r="N134">
        <v>57891</v>
      </c>
      <c r="O134">
        <v>74241</v>
      </c>
      <c r="P134">
        <v>74241</v>
      </c>
      <c r="Q134">
        <v>112373</v>
      </c>
      <c r="R134">
        <v>64883.09</v>
      </c>
      <c r="S134">
        <v>70499</v>
      </c>
      <c r="T134">
        <v>89972</v>
      </c>
      <c r="U134">
        <v>54363</v>
      </c>
      <c r="V134">
        <v>55604.42</v>
      </c>
      <c r="W134">
        <v>45095</v>
      </c>
      <c r="X134">
        <v>53673</v>
      </c>
      <c r="Y134">
        <v>84129</v>
      </c>
      <c r="Z134">
        <v>75509.3</v>
      </c>
      <c r="AA134">
        <v>59408</v>
      </c>
      <c r="AB134">
        <v>49250</v>
      </c>
      <c r="AC134">
        <v>45523</v>
      </c>
      <c r="AD134">
        <v>46480.24</v>
      </c>
      <c r="AE134">
        <v>42623</v>
      </c>
      <c r="AF134">
        <v>50558</v>
      </c>
      <c r="AG134">
        <v>64866</v>
      </c>
      <c r="AH134">
        <v>54554.86</v>
      </c>
      <c r="AI134">
        <v>54333</v>
      </c>
      <c r="AJ134">
        <v>61318</v>
      </c>
      <c r="AK134">
        <v>67618</v>
      </c>
      <c r="AL134">
        <v>65019.79</v>
      </c>
      <c r="AM134">
        <v>56719</v>
      </c>
      <c r="AN134">
        <v>151900</v>
      </c>
      <c r="AO134">
        <v>204403</v>
      </c>
      <c r="AP134">
        <v>206121.16</v>
      </c>
      <c r="AQ134">
        <v>181370</v>
      </c>
      <c r="AR134">
        <v>181417</v>
      </c>
      <c r="AS134">
        <v>159958</v>
      </c>
      <c r="AT134">
        <v>146456.6</v>
      </c>
      <c r="AU134">
        <v>120362</v>
      </c>
      <c r="AV134">
        <v>109214</v>
      </c>
      <c r="AW134">
        <v>74558</v>
      </c>
      <c r="AX134">
        <v>54211.519999999997</v>
      </c>
      <c r="AY134">
        <v>31450</v>
      </c>
      <c r="AZ134">
        <v>132593</v>
      </c>
      <c r="BA134">
        <v>120948</v>
      </c>
      <c r="BB134">
        <v>117870.39999999999</v>
      </c>
      <c r="BC134">
        <v>98048</v>
      </c>
      <c r="BD134">
        <v>32023</v>
      </c>
      <c r="BE134">
        <v>48963</v>
      </c>
      <c r="BF134">
        <v>75066</v>
      </c>
      <c r="BG134">
        <v>68521</v>
      </c>
      <c r="BH134">
        <v>66239</v>
      </c>
      <c r="BI134">
        <v>64822</v>
      </c>
      <c r="BJ134"/>
      <c r="BK134"/>
      <c r="BL134"/>
      <c r="BM134"/>
      <c r="BN134"/>
      <c r="BO134"/>
      <c r="BP134"/>
      <c r="BQ134"/>
      <c r="BR134"/>
      <c r="BS134"/>
      <c r="BT134"/>
      <c r="BU134"/>
    </row>
    <row r="135" spans="1:73">
      <c r="A135" t="s">
        <v>507</v>
      </c>
      <c r="B135">
        <v>108</v>
      </c>
      <c r="C135">
        <v>102</v>
      </c>
      <c r="D135">
        <v>97</v>
      </c>
      <c r="E135">
        <v>99.63</v>
      </c>
      <c r="F135">
        <v>82</v>
      </c>
      <c r="G135">
        <v>79</v>
      </c>
      <c r="H135">
        <v>76</v>
      </c>
      <c r="I135">
        <v>76.64</v>
      </c>
      <c r="J135">
        <v>73</v>
      </c>
      <c r="K135">
        <v>76</v>
      </c>
      <c r="L135">
        <v>74</v>
      </c>
      <c r="M135">
        <v>71.41</v>
      </c>
      <c r="N135">
        <v>60</v>
      </c>
      <c r="O135">
        <v>62</v>
      </c>
      <c r="P135">
        <v>62</v>
      </c>
      <c r="Q135">
        <v>63</v>
      </c>
      <c r="R135">
        <v>64.72</v>
      </c>
      <c r="S135">
        <v>54</v>
      </c>
      <c r="T135">
        <v>53</v>
      </c>
      <c r="U135">
        <v>51</v>
      </c>
      <c r="V135">
        <v>48.7</v>
      </c>
      <c r="W135">
        <v>44</v>
      </c>
      <c r="X135">
        <v>44</v>
      </c>
      <c r="Y135">
        <v>46</v>
      </c>
      <c r="Z135">
        <v>46.24</v>
      </c>
      <c r="AA135">
        <v>39</v>
      </c>
      <c r="AB135">
        <v>39</v>
      </c>
      <c r="AC135">
        <v>39</v>
      </c>
      <c r="AD135">
        <v>40.04</v>
      </c>
      <c r="AE135">
        <v>34</v>
      </c>
      <c r="AF135">
        <v>31</v>
      </c>
      <c r="AG135">
        <v>31</v>
      </c>
      <c r="AH135">
        <v>31.46</v>
      </c>
      <c r="AI135">
        <v>24</v>
      </c>
      <c r="AJ135">
        <v>26</v>
      </c>
      <c r="AK135">
        <v>26</v>
      </c>
      <c r="AL135">
        <v>25.7</v>
      </c>
      <c r="AM135">
        <v>21</v>
      </c>
      <c r="AN135">
        <v>411</v>
      </c>
      <c r="AO135">
        <v>19</v>
      </c>
      <c r="AP135">
        <v>3542.32</v>
      </c>
      <c r="AQ135">
        <v>13</v>
      </c>
      <c r="AR135">
        <v>13</v>
      </c>
      <c r="AS135">
        <v>13</v>
      </c>
      <c r="AT135">
        <v>15.31</v>
      </c>
      <c r="AU135">
        <v>10</v>
      </c>
      <c r="AV135">
        <v>11</v>
      </c>
      <c r="AW135">
        <v>10</v>
      </c>
      <c r="AX135">
        <v>10.119999999999999</v>
      </c>
      <c r="AY135">
        <v>9</v>
      </c>
      <c r="AZ135">
        <v>9</v>
      </c>
      <c r="BA135">
        <v>9</v>
      </c>
      <c r="BB135">
        <v>9.74</v>
      </c>
      <c r="BC135">
        <v>8</v>
      </c>
      <c r="BD135">
        <v>7</v>
      </c>
      <c r="BE135">
        <v>0</v>
      </c>
      <c r="BF135">
        <v>0</v>
      </c>
      <c r="BG135">
        <v>0</v>
      </c>
      <c r="BH135">
        <v>0</v>
      </c>
      <c r="BI135">
        <v>0</v>
      </c>
      <c r="BJ135"/>
      <c r="BK135"/>
      <c r="BL135"/>
      <c r="BM135"/>
      <c r="BN135"/>
      <c r="BO135"/>
      <c r="BP135"/>
      <c r="BQ135"/>
      <c r="BR135"/>
      <c r="BS135"/>
      <c r="BT135"/>
      <c r="BU135"/>
    </row>
    <row r="136" spans="1:73">
      <c r="A136" t="s">
        <v>291</v>
      </c>
      <c r="B136">
        <v>6132381</v>
      </c>
      <c r="C136">
        <v>5373915</v>
      </c>
      <c r="D136">
        <v>5253129</v>
      </c>
      <c r="E136">
        <v>6827948.46</v>
      </c>
      <c r="F136">
        <v>5010617</v>
      </c>
      <c r="G136">
        <v>5224269</v>
      </c>
      <c r="H136">
        <v>4790420</v>
      </c>
      <c r="I136">
        <v>5181248.3499999996</v>
      </c>
      <c r="J136">
        <v>5466550</v>
      </c>
      <c r="K136">
        <v>4888055</v>
      </c>
      <c r="L136">
        <v>4787011</v>
      </c>
      <c r="M136">
        <v>5296947.2300000004</v>
      </c>
      <c r="N136">
        <v>5251591</v>
      </c>
      <c r="O136">
        <v>4796823</v>
      </c>
      <c r="P136">
        <v>4796823</v>
      </c>
      <c r="Q136">
        <v>4465610</v>
      </c>
      <c r="R136">
        <v>5005008.55</v>
      </c>
      <c r="S136">
        <v>4941596</v>
      </c>
      <c r="T136">
        <v>4701357</v>
      </c>
      <c r="U136">
        <v>4339655</v>
      </c>
      <c r="V136">
        <v>4612990.4800000004</v>
      </c>
      <c r="W136">
        <v>4923553</v>
      </c>
      <c r="X136">
        <v>4464309</v>
      </c>
      <c r="Y136">
        <v>4094488</v>
      </c>
      <c r="Z136">
        <v>4335431.79</v>
      </c>
      <c r="AA136">
        <v>4297996</v>
      </c>
      <c r="AB136">
        <v>4573992</v>
      </c>
      <c r="AC136">
        <v>3712618</v>
      </c>
      <c r="AD136">
        <v>3745277.02</v>
      </c>
      <c r="AE136">
        <v>3630498</v>
      </c>
      <c r="AF136">
        <v>3333320</v>
      </c>
      <c r="AG136">
        <v>3162157</v>
      </c>
      <c r="AH136">
        <v>3532267.8</v>
      </c>
      <c r="AI136">
        <v>3338085</v>
      </c>
      <c r="AJ136">
        <v>3126178</v>
      </c>
      <c r="AK136">
        <v>2923276</v>
      </c>
      <c r="AL136">
        <v>3500872.29</v>
      </c>
      <c r="AM136">
        <v>3748413</v>
      </c>
      <c r="AN136">
        <v>2326848</v>
      </c>
      <c r="AO136">
        <v>2258403</v>
      </c>
      <c r="AP136">
        <v>2375219</v>
      </c>
      <c r="AQ136">
        <v>2540123</v>
      </c>
      <c r="AR136">
        <v>1934688</v>
      </c>
      <c r="AS136">
        <v>1492490</v>
      </c>
      <c r="AT136">
        <v>1066243.72</v>
      </c>
      <c r="AU136">
        <v>1595604</v>
      </c>
      <c r="AV136">
        <v>1590375</v>
      </c>
      <c r="AW136">
        <v>1610751</v>
      </c>
      <c r="AX136">
        <v>1744138.84</v>
      </c>
      <c r="AY136">
        <v>1417359</v>
      </c>
      <c r="AZ136">
        <v>1307115</v>
      </c>
      <c r="BA136">
        <v>1321883</v>
      </c>
      <c r="BB136">
        <v>1447914.82</v>
      </c>
      <c r="BC136">
        <v>1186110</v>
      </c>
      <c r="BD136">
        <v>1145514</v>
      </c>
      <c r="BE136">
        <v>1307386</v>
      </c>
      <c r="BF136">
        <v>1363006</v>
      </c>
      <c r="BG136">
        <v>1107407</v>
      </c>
      <c r="BH136">
        <v>1178089</v>
      </c>
      <c r="BI136">
        <v>1207163</v>
      </c>
      <c r="BJ136"/>
      <c r="BK136"/>
      <c r="BL136"/>
      <c r="BM136"/>
      <c r="BN136"/>
      <c r="BO136"/>
      <c r="BP136"/>
      <c r="BQ136"/>
      <c r="BR136"/>
      <c r="BS136"/>
      <c r="BT136"/>
      <c r="BU136"/>
    </row>
    <row r="137" spans="1:73">
      <c r="A137" t="s">
        <v>330</v>
      </c>
      <c r="B137">
        <v>213808154</v>
      </c>
      <c r="C137">
        <v>213655473</v>
      </c>
      <c r="D137">
        <v>199731151</v>
      </c>
      <c r="E137">
        <v>186106443.09</v>
      </c>
      <c r="F137">
        <v>130320002</v>
      </c>
      <c r="G137">
        <v>137391443</v>
      </c>
      <c r="H137">
        <v>133371872</v>
      </c>
      <c r="I137">
        <v>137047950.99000001</v>
      </c>
      <c r="J137">
        <v>135488772</v>
      </c>
      <c r="K137">
        <v>128027320</v>
      </c>
      <c r="L137">
        <v>145799976</v>
      </c>
      <c r="M137">
        <v>147857606.53</v>
      </c>
      <c r="N137">
        <v>141072248</v>
      </c>
      <c r="O137">
        <v>143266840</v>
      </c>
      <c r="P137">
        <v>143266840</v>
      </c>
      <c r="Q137">
        <v>138895714</v>
      </c>
      <c r="R137">
        <v>139573395.33000001</v>
      </c>
      <c r="S137">
        <v>130494486</v>
      </c>
      <c r="T137">
        <v>129706280</v>
      </c>
      <c r="U137">
        <v>128045872</v>
      </c>
      <c r="V137">
        <v>128033296.77</v>
      </c>
      <c r="W137">
        <v>123210520</v>
      </c>
      <c r="X137">
        <v>120651938</v>
      </c>
      <c r="Y137">
        <v>117507495</v>
      </c>
      <c r="Z137">
        <v>115514373.23999999</v>
      </c>
      <c r="AA137">
        <v>112999484</v>
      </c>
      <c r="AB137">
        <v>114620958</v>
      </c>
      <c r="AC137">
        <v>108726947</v>
      </c>
      <c r="AD137">
        <v>106399352.56999999</v>
      </c>
      <c r="AE137">
        <v>100037019</v>
      </c>
      <c r="AF137">
        <v>100676161</v>
      </c>
      <c r="AG137">
        <v>98780706</v>
      </c>
      <c r="AH137">
        <v>98577658.849999994</v>
      </c>
      <c r="AI137">
        <v>91064860</v>
      </c>
      <c r="AJ137">
        <v>92132640</v>
      </c>
      <c r="AK137">
        <v>89148937</v>
      </c>
      <c r="AL137">
        <v>91979850.560000002</v>
      </c>
      <c r="AM137">
        <v>86155705</v>
      </c>
      <c r="AN137">
        <v>53561093</v>
      </c>
      <c r="AO137">
        <v>52901939</v>
      </c>
      <c r="AP137">
        <v>54153721.960000001</v>
      </c>
      <c r="AQ137">
        <v>51225042</v>
      </c>
      <c r="AR137">
        <v>47731327</v>
      </c>
      <c r="AS137">
        <v>44666924</v>
      </c>
      <c r="AT137">
        <v>40372800.539999999</v>
      </c>
      <c r="AU137">
        <v>41762314</v>
      </c>
      <c r="AV137">
        <v>40682579</v>
      </c>
      <c r="AW137">
        <v>38855784</v>
      </c>
      <c r="AX137">
        <v>38296476.960000001</v>
      </c>
      <c r="AY137">
        <v>34734088</v>
      </c>
      <c r="AZ137">
        <v>34628197</v>
      </c>
      <c r="BA137">
        <v>33424788</v>
      </c>
      <c r="BB137">
        <v>32234348.670000002</v>
      </c>
      <c r="BC137">
        <v>29679784</v>
      </c>
      <c r="BD137">
        <v>28572462</v>
      </c>
      <c r="BE137">
        <v>27274183</v>
      </c>
      <c r="BF137">
        <v>30208252</v>
      </c>
      <c r="BG137">
        <v>34219851</v>
      </c>
      <c r="BH137">
        <v>32062250</v>
      </c>
      <c r="BI137">
        <v>32722671</v>
      </c>
      <c r="BJ137"/>
      <c r="BK137"/>
      <c r="BL137"/>
      <c r="BM137"/>
      <c r="BN137"/>
      <c r="BO137"/>
      <c r="BP137"/>
      <c r="BQ137"/>
      <c r="BR137"/>
      <c r="BS137"/>
      <c r="BT137"/>
      <c r="BU137"/>
    </row>
    <row r="138" spans="1:73">
      <c r="A138" t="s">
        <v>508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331</v>
      </c>
      <c r="B139">
        <v>162428679</v>
      </c>
      <c r="C139">
        <v>164469840</v>
      </c>
      <c r="D139">
        <v>152586691</v>
      </c>
      <c r="E139">
        <v>140462806.69999999</v>
      </c>
      <c r="F139">
        <v>99023321</v>
      </c>
      <c r="G139">
        <v>104082818</v>
      </c>
      <c r="H139">
        <v>101269499</v>
      </c>
      <c r="I139">
        <v>103009578.81</v>
      </c>
      <c r="J139">
        <v>101422483</v>
      </c>
      <c r="K139">
        <v>96659238</v>
      </c>
      <c r="L139">
        <v>109788727</v>
      </c>
      <c r="M139">
        <v>110138600.89</v>
      </c>
      <c r="N139">
        <v>104585596</v>
      </c>
      <c r="O139">
        <v>107180802</v>
      </c>
      <c r="P139">
        <v>107180802</v>
      </c>
      <c r="Q139">
        <v>104244085</v>
      </c>
      <c r="R139">
        <v>104120052.86</v>
      </c>
      <c r="S139">
        <v>97474391</v>
      </c>
      <c r="T139">
        <v>97508629</v>
      </c>
      <c r="U139">
        <v>96214167</v>
      </c>
      <c r="V139">
        <v>95492591.769999996</v>
      </c>
      <c r="W139">
        <v>91742078</v>
      </c>
      <c r="X139">
        <v>90333235</v>
      </c>
      <c r="Y139">
        <v>88434390</v>
      </c>
      <c r="Z139">
        <v>86800357.959999993</v>
      </c>
      <c r="AA139">
        <v>84599591</v>
      </c>
      <c r="AB139">
        <v>86035371</v>
      </c>
      <c r="AC139">
        <v>82252728</v>
      </c>
      <c r="AD139">
        <v>80190984.370000005</v>
      </c>
      <c r="AE139">
        <v>75068073</v>
      </c>
      <c r="AF139">
        <v>76134726</v>
      </c>
      <c r="AG139">
        <v>75124884</v>
      </c>
      <c r="AH139">
        <v>74419302.129999995</v>
      </c>
      <c r="AI139">
        <v>68841769</v>
      </c>
      <c r="AJ139">
        <v>70030538</v>
      </c>
      <c r="AK139">
        <v>68151816</v>
      </c>
      <c r="AL139">
        <v>70474869.730000004</v>
      </c>
      <c r="AM139">
        <v>65137805</v>
      </c>
      <c r="AN139">
        <v>37655206</v>
      </c>
      <c r="AO139">
        <v>37388877</v>
      </c>
      <c r="AP139">
        <v>38418391.670000002</v>
      </c>
      <c r="AQ139">
        <v>35981672</v>
      </c>
      <c r="AR139">
        <v>33724856</v>
      </c>
      <c r="AS139">
        <v>31966248</v>
      </c>
      <c r="AT139">
        <v>29652526.469999999</v>
      </c>
      <c r="AU139">
        <v>29934076</v>
      </c>
      <c r="AV139">
        <v>29317441</v>
      </c>
      <c r="AW139">
        <v>27958524</v>
      </c>
      <c r="AX139">
        <v>26846817.199999999</v>
      </c>
      <c r="AY139">
        <v>24302607</v>
      </c>
      <c r="AZ139">
        <v>24179394</v>
      </c>
      <c r="BA139">
        <v>23508220</v>
      </c>
      <c r="BB139">
        <v>22653316.27</v>
      </c>
      <c r="BC139">
        <v>20835831</v>
      </c>
      <c r="BD139">
        <v>20099355</v>
      </c>
      <c r="BE139">
        <v>19129633</v>
      </c>
      <c r="BF139">
        <v>21650557</v>
      </c>
      <c r="BG139">
        <v>25160698</v>
      </c>
      <c r="BH139">
        <v>23352368</v>
      </c>
      <c r="BI139">
        <v>24190319</v>
      </c>
      <c r="BJ139"/>
      <c r="BK139"/>
      <c r="BL139"/>
      <c r="BM139"/>
      <c r="BN139"/>
      <c r="BO139"/>
      <c r="BP139"/>
      <c r="BQ139"/>
      <c r="BR139"/>
      <c r="BS139"/>
      <c r="BT139"/>
      <c r="BU139"/>
    </row>
    <row r="140" spans="1:73">
      <c r="A140" t="s">
        <v>332</v>
      </c>
      <c r="B140">
        <v>41916333</v>
      </c>
      <c r="C140">
        <v>40804449</v>
      </c>
      <c r="D140">
        <v>38294644</v>
      </c>
      <c r="E140">
        <v>36609559.57</v>
      </c>
      <c r="F140">
        <v>26602329</v>
      </c>
      <c r="G140">
        <v>27437832</v>
      </c>
      <c r="H140">
        <v>26217141</v>
      </c>
      <c r="I140">
        <v>27231871.879999999</v>
      </c>
      <c r="J140">
        <v>27306687</v>
      </c>
      <c r="K140">
        <v>26012794</v>
      </c>
      <c r="L140">
        <v>27306845</v>
      </c>
      <c r="M140">
        <v>28863883.68</v>
      </c>
      <c r="N140">
        <v>28029324</v>
      </c>
      <c r="O140">
        <v>28848813</v>
      </c>
      <c r="P140">
        <v>28848813</v>
      </c>
      <c r="Q140">
        <v>25820044</v>
      </c>
      <c r="R140">
        <v>27189019.210000001</v>
      </c>
      <c r="S140">
        <v>24997645</v>
      </c>
      <c r="T140">
        <v>24604230</v>
      </c>
      <c r="U140">
        <v>23404237</v>
      </c>
      <c r="V140">
        <v>24254353.609999999</v>
      </c>
      <c r="W140">
        <v>23624495</v>
      </c>
      <c r="X140">
        <v>22744305</v>
      </c>
      <c r="Y140">
        <v>21278575</v>
      </c>
      <c r="Z140">
        <v>21512510.09</v>
      </c>
      <c r="AA140">
        <v>21283051</v>
      </c>
      <c r="AB140">
        <v>21450813</v>
      </c>
      <c r="AC140">
        <v>19419678</v>
      </c>
      <c r="AD140">
        <v>19455409.170000002</v>
      </c>
      <c r="AE140">
        <v>18906220</v>
      </c>
      <c r="AF140">
        <v>18454078</v>
      </c>
      <c r="AG140">
        <v>17085459</v>
      </c>
      <c r="AH140">
        <v>18761026.390000001</v>
      </c>
      <c r="AI140">
        <v>16732864</v>
      </c>
      <c r="AJ140">
        <v>16885322</v>
      </c>
      <c r="AK140">
        <v>16448807</v>
      </c>
      <c r="AL140">
        <v>17668209.390000001</v>
      </c>
      <c r="AM140">
        <v>16435557</v>
      </c>
      <c r="AN140">
        <v>12623922</v>
      </c>
      <c r="AO140">
        <v>11581524</v>
      </c>
      <c r="AP140">
        <v>12239973.279999999</v>
      </c>
      <c r="AQ140">
        <v>11538260</v>
      </c>
      <c r="AR140">
        <v>10525305</v>
      </c>
      <c r="AS140">
        <v>9070208</v>
      </c>
      <c r="AT140">
        <v>8640926.4299999997</v>
      </c>
      <c r="AU140">
        <v>8861044</v>
      </c>
      <c r="AV140">
        <v>8292511</v>
      </c>
      <c r="AW140">
        <v>7932297</v>
      </c>
      <c r="AX140">
        <v>9094414.6600000001</v>
      </c>
      <c r="AY140">
        <v>8104545</v>
      </c>
      <c r="AZ140">
        <v>7978324</v>
      </c>
      <c r="BA140">
        <v>7545002</v>
      </c>
      <c r="BB140">
        <v>8178802.79</v>
      </c>
      <c r="BC140">
        <v>6851477</v>
      </c>
      <c r="BD140">
        <v>6669942</v>
      </c>
      <c r="BE140">
        <v>6305166</v>
      </c>
      <c r="BF140">
        <v>7773556</v>
      </c>
      <c r="BG140">
        <v>8184598</v>
      </c>
      <c r="BH140">
        <v>7957131</v>
      </c>
      <c r="BI140">
        <v>7152108</v>
      </c>
      <c r="BJ140"/>
      <c r="BK140"/>
      <c r="BL140"/>
      <c r="BM140"/>
      <c r="BN140"/>
      <c r="BO140"/>
      <c r="BP140"/>
      <c r="BQ140"/>
      <c r="BR140"/>
      <c r="BS140"/>
      <c r="BT140"/>
      <c r="BU140"/>
    </row>
    <row r="141" spans="1:73">
      <c r="A141" t="s">
        <v>333</v>
      </c>
      <c r="B141">
        <v>34573170</v>
      </c>
      <c r="C141">
        <v>33640717</v>
      </c>
      <c r="D141">
        <v>31614785</v>
      </c>
      <c r="E141">
        <v>29760087.379999999</v>
      </c>
      <c r="F141">
        <v>22469496</v>
      </c>
      <c r="G141">
        <v>23338931</v>
      </c>
      <c r="H141">
        <v>22111956</v>
      </c>
      <c r="I141">
        <v>23181756.809999999</v>
      </c>
      <c r="J141">
        <v>23032080</v>
      </c>
      <c r="K141">
        <v>22042799</v>
      </c>
      <c r="L141">
        <v>22878915</v>
      </c>
      <c r="M141">
        <v>24046681.350000001</v>
      </c>
      <c r="N141">
        <v>23638917</v>
      </c>
      <c r="O141">
        <v>23869872</v>
      </c>
      <c r="P141">
        <v>23869872</v>
      </c>
      <c r="Q141">
        <v>21834905</v>
      </c>
      <c r="R141">
        <v>22706258.989999998</v>
      </c>
      <c r="S141">
        <v>21170349</v>
      </c>
      <c r="T141">
        <v>20770693</v>
      </c>
      <c r="U141">
        <v>19838773</v>
      </c>
      <c r="V141">
        <v>20305500.359999999</v>
      </c>
      <c r="W141">
        <v>20003348</v>
      </c>
      <c r="X141">
        <v>19150619</v>
      </c>
      <c r="Y141">
        <v>17840384</v>
      </c>
      <c r="Z141">
        <v>18182706.100000001</v>
      </c>
      <c r="AA141">
        <v>18063436</v>
      </c>
      <c r="AB141">
        <v>18435327</v>
      </c>
      <c r="AC141">
        <v>16509115</v>
      </c>
      <c r="AD141">
        <v>16379404.73</v>
      </c>
      <c r="AE141">
        <v>15994853</v>
      </c>
      <c r="AF141">
        <v>15481647</v>
      </c>
      <c r="AG141">
        <v>14153287</v>
      </c>
      <c r="AH141">
        <v>15758619.890000001</v>
      </c>
      <c r="AI141">
        <v>13913869</v>
      </c>
      <c r="AJ141">
        <v>14133158</v>
      </c>
      <c r="AK141">
        <v>12262903</v>
      </c>
      <c r="AL141">
        <v>13343917.699999999</v>
      </c>
      <c r="AM141">
        <v>12773097</v>
      </c>
      <c r="AN141">
        <v>10551328</v>
      </c>
      <c r="AO141">
        <v>9736244</v>
      </c>
      <c r="AP141">
        <v>10096698.83</v>
      </c>
      <c r="AQ141">
        <v>9747647</v>
      </c>
      <c r="AR141">
        <v>8924611</v>
      </c>
      <c r="AS141">
        <v>7492022</v>
      </c>
      <c r="AT141">
        <v>6809280.0899999999</v>
      </c>
      <c r="AU141">
        <v>7120128</v>
      </c>
      <c r="AV141">
        <v>6906899</v>
      </c>
      <c r="AW141">
        <v>6297196</v>
      </c>
      <c r="AX141">
        <v>6902481.8899999997</v>
      </c>
      <c r="AY141">
        <v>5997966</v>
      </c>
      <c r="AZ141">
        <v>5829805</v>
      </c>
      <c r="BA141">
        <v>5470380</v>
      </c>
      <c r="BB141">
        <v>5825006.0199999996</v>
      </c>
      <c r="BC141">
        <v>5119062</v>
      </c>
      <c r="BD141">
        <v>4978867</v>
      </c>
      <c r="BE141">
        <v>0</v>
      </c>
      <c r="BF141">
        <v>0</v>
      </c>
      <c r="BG141">
        <v>0</v>
      </c>
      <c r="BH141">
        <v>0</v>
      </c>
      <c r="BI141">
        <v>0</v>
      </c>
      <c r="BJ141"/>
      <c r="BK141"/>
      <c r="BL141"/>
      <c r="BM141"/>
      <c r="BN141"/>
      <c r="BO141"/>
      <c r="BP141"/>
      <c r="BQ141"/>
      <c r="BR141"/>
      <c r="BS141"/>
      <c r="BT141"/>
      <c r="BU141"/>
    </row>
    <row r="142" spans="1:73">
      <c r="A142" t="s">
        <v>334</v>
      </c>
      <c r="B142">
        <v>7343163</v>
      </c>
      <c r="C142">
        <v>7163732</v>
      </c>
      <c r="D142">
        <v>6679859</v>
      </c>
      <c r="E142">
        <v>6849472.2000000002</v>
      </c>
      <c r="F142">
        <v>4132833</v>
      </c>
      <c r="G142">
        <v>4098901</v>
      </c>
      <c r="H142">
        <v>4105185</v>
      </c>
      <c r="I142">
        <v>4050115.07</v>
      </c>
      <c r="J142">
        <v>4274607</v>
      </c>
      <c r="K142">
        <v>3969995</v>
      </c>
      <c r="L142">
        <v>4427930</v>
      </c>
      <c r="M142">
        <v>4817202.34</v>
      </c>
      <c r="N142">
        <v>4390407</v>
      </c>
      <c r="O142">
        <v>4978941</v>
      </c>
      <c r="P142">
        <v>4978941</v>
      </c>
      <c r="Q142">
        <v>3985139</v>
      </c>
      <c r="R142">
        <v>4482760.22</v>
      </c>
      <c r="S142">
        <v>3827296</v>
      </c>
      <c r="T142">
        <v>3833537</v>
      </c>
      <c r="U142">
        <v>3565464</v>
      </c>
      <c r="V142">
        <v>3948853.25</v>
      </c>
      <c r="W142">
        <v>3621147</v>
      </c>
      <c r="X142">
        <v>3593686</v>
      </c>
      <c r="Y142">
        <v>3438191</v>
      </c>
      <c r="Z142">
        <v>3329803.99</v>
      </c>
      <c r="AA142">
        <v>3219615</v>
      </c>
      <c r="AB142">
        <v>3015486</v>
      </c>
      <c r="AC142">
        <v>2910563</v>
      </c>
      <c r="AD142">
        <v>3076004.44</v>
      </c>
      <c r="AE142">
        <v>2911367</v>
      </c>
      <c r="AF142">
        <v>2972431</v>
      </c>
      <c r="AG142">
        <v>2932172</v>
      </c>
      <c r="AH142">
        <v>3002406.5</v>
      </c>
      <c r="AI142">
        <v>2818995</v>
      </c>
      <c r="AJ142">
        <v>2752164</v>
      </c>
      <c r="AK142">
        <v>4185904</v>
      </c>
      <c r="AL142">
        <v>4324291.6900000004</v>
      </c>
      <c r="AM142">
        <v>3662460</v>
      </c>
      <c r="AN142">
        <v>2072594</v>
      </c>
      <c r="AO142">
        <v>1845280</v>
      </c>
      <c r="AP142">
        <v>2143274.4500000002</v>
      </c>
      <c r="AQ142">
        <v>1790613</v>
      </c>
      <c r="AR142">
        <v>1600694</v>
      </c>
      <c r="AS142">
        <v>1578186</v>
      </c>
      <c r="AT142">
        <v>1831646.34</v>
      </c>
      <c r="AU142">
        <v>1740916</v>
      </c>
      <c r="AV142">
        <v>1385612</v>
      </c>
      <c r="AW142">
        <v>1635101</v>
      </c>
      <c r="AX142">
        <v>2191932.77</v>
      </c>
      <c r="AY142">
        <v>2106579</v>
      </c>
      <c r="AZ142">
        <v>2148519</v>
      </c>
      <c r="BA142">
        <v>2074622</v>
      </c>
      <c r="BB142">
        <v>2353796.77</v>
      </c>
      <c r="BC142">
        <v>1732415</v>
      </c>
      <c r="BD142">
        <v>1691075</v>
      </c>
      <c r="BE142">
        <v>0</v>
      </c>
      <c r="BF142">
        <v>0</v>
      </c>
      <c r="BG142">
        <v>0</v>
      </c>
      <c r="BH142">
        <v>0</v>
      </c>
      <c r="BI142">
        <v>0</v>
      </c>
      <c r="BJ142"/>
      <c r="BK142"/>
      <c r="BL142"/>
      <c r="BM142"/>
      <c r="BN142"/>
      <c r="BO142"/>
      <c r="BP142"/>
      <c r="BQ142"/>
      <c r="BR142"/>
      <c r="BS142"/>
      <c r="BT142"/>
      <c r="BU142"/>
    </row>
    <row r="143" spans="1:73">
      <c r="A143" t="s">
        <v>335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62064.15</v>
      </c>
      <c r="AQ143">
        <v>76860</v>
      </c>
      <c r="AR143">
        <v>126754</v>
      </c>
      <c r="AS143">
        <v>96861</v>
      </c>
      <c r="AT143">
        <v>53214.68</v>
      </c>
      <c r="AU143">
        <v>54529</v>
      </c>
      <c r="AV143">
        <v>130668</v>
      </c>
      <c r="AW143">
        <v>67241</v>
      </c>
      <c r="AX143">
        <v>69133.48</v>
      </c>
      <c r="AY143">
        <v>66508</v>
      </c>
      <c r="AZ143">
        <v>63978</v>
      </c>
      <c r="BA143">
        <v>60761</v>
      </c>
      <c r="BB143">
        <v>-114189.02</v>
      </c>
      <c r="BC143">
        <v>118991</v>
      </c>
      <c r="BD143">
        <v>118032</v>
      </c>
      <c r="BE143">
        <v>118819</v>
      </c>
      <c r="BF143">
        <v>2159</v>
      </c>
      <c r="BG143">
        <v>2162</v>
      </c>
      <c r="BH143">
        <v>2160</v>
      </c>
      <c r="BI143">
        <v>2160</v>
      </c>
      <c r="BJ143"/>
      <c r="BK143"/>
      <c r="BL143"/>
      <c r="BM143"/>
      <c r="BN143"/>
      <c r="BO143"/>
      <c r="BP143"/>
      <c r="BQ143"/>
      <c r="BR143"/>
      <c r="BS143"/>
      <c r="BT143"/>
      <c r="BU143"/>
    </row>
    <row r="144" spans="1:73">
      <c r="A144" t="s">
        <v>362</v>
      </c>
      <c r="B144">
        <v>0</v>
      </c>
      <c r="C144">
        <v>0</v>
      </c>
      <c r="D144">
        <v>0</v>
      </c>
      <c r="E144">
        <v>1789771.59</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c r="BK144"/>
      <c r="BL144"/>
      <c r="BM144"/>
      <c r="BN144"/>
      <c r="BO144"/>
      <c r="BP144"/>
      <c r="BQ144"/>
      <c r="BR144"/>
      <c r="BS144"/>
      <c r="BT144"/>
      <c r="BU144"/>
    </row>
    <row r="145" spans="1:73">
      <c r="A145" t="s">
        <v>509</v>
      </c>
      <c r="B145">
        <v>204345012</v>
      </c>
      <c r="C145">
        <v>205274289</v>
      </c>
      <c r="D145">
        <v>190881335</v>
      </c>
      <c r="E145">
        <v>184231452.63999999</v>
      </c>
      <c r="F145">
        <v>125625650</v>
      </c>
      <c r="G145">
        <v>131520650</v>
      </c>
      <c r="H145">
        <v>127486640</v>
      </c>
      <c r="I145">
        <v>130241450.69</v>
      </c>
      <c r="J145">
        <v>128729170</v>
      </c>
      <c r="K145">
        <v>122672032</v>
      </c>
      <c r="L145">
        <v>137095572</v>
      </c>
      <c r="M145">
        <v>139002484.56999999</v>
      </c>
      <c r="N145">
        <v>132614920</v>
      </c>
      <c r="O145">
        <v>136029615</v>
      </c>
      <c r="P145">
        <v>136029615</v>
      </c>
      <c r="Q145">
        <v>130064129</v>
      </c>
      <c r="R145">
        <v>131309072.06999999</v>
      </c>
      <c r="S145">
        <v>122472036</v>
      </c>
      <c r="T145">
        <v>122112859</v>
      </c>
      <c r="U145">
        <v>119618404</v>
      </c>
      <c r="V145">
        <v>119746945.38</v>
      </c>
      <c r="W145">
        <v>115366573</v>
      </c>
      <c r="X145">
        <v>113077540</v>
      </c>
      <c r="Y145">
        <v>109712965</v>
      </c>
      <c r="Z145">
        <v>108312868.05</v>
      </c>
      <c r="AA145">
        <v>105882642</v>
      </c>
      <c r="AB145">
        <v>107486184</v>
      </c>
      <c r="AC145">
        <v>101672406</v>
      </c>
      <c r="AD145">
        <v>99646393.540000007</v>
      </c>
      <c r="AE145">
        <v>93974293</v>
      </c>
      <c r="AF145">
        <v>94588804</v>
      </c>
      <c r="AG145">
        <v>92210343</v>
      </c>
      <c r="AH145">
        <v>93180328.530000001</v>
      </c>
      <c r="AI145">
        <v>85574633</v>
      </c>
      <c r="AJ145">
        <v>86915860</v>
      </c>
      <c r="AK145">
        <v>84600623</v>
      </c>
      <c r="AL145">
        <v>88143079.129999995</v>
      </c>
      <c r="AM145">
        <v>81573362</v>
      </c>
      <c r="AN145">
        <v>50279128</v>
      </c>
      <c r="AO145">
        <v>48970401</v>
      </c>
      <c r="AP145">
        <v>50720429.100000001</v>
      </c>
      <c r="AQ145">
        <v>47596792</v>
      </c>
      <c r="AR145">
        <v>44376915</v>
      </c>
      <c r="AS145">
        <v>41133317</v>
      </c>
      <c r="AT145">
        <v>38346667.579999998</v>
      </c>
      <c r="AU145">
        <v>38849649</v>
      </c>
      <c r="AV145">
        <v>37740620</v>
      </c>
      <c r="AW145">
        <v>35958062</v>
      </c>
      <c r="AX145">
        <v>36010365.340000004</v>
      </c>
      <c r="AY145">
        <v>32473660</v>
      </c>
      <c r="AZ145">
        <v>32221696</v>
      </c>
      <c r="BA145">
        <v>31113983</v>
      </c>
      <c r="BB145">
        <v>30717930.039999999</v>
      </c>
      <c r="BC145">
        <v>27806299</v>
      </c>
      <c r="BD145">
        <v>26887329</v>
      </c>
      <c r="BE145">
        <v>25553618</v>
      </c>
      <c r="BF145">
        <v>29426272</v>
      </c>
      <c r="BG145">
        <v>33347458</v>
      </c>
      <c r="BH145">
        <v>31311659</v>
      </c>
      <c r="BI145">
        <v>31344587</v>
      </c>
      <c r="BJ145"/>
      <c r="BK145"/>
      <c r="BL145"/>
      <c r="BM145"/>
      <c r="BN145"/>
      <c r="BO145"/>
      <c r="BP145"/>
      <c r="BQ145"/>
      <c r="BR145"/>
      <c r="BS145"/>
      <c r="BT145"/>
      <c r="BU145"/>
    </row>
    <row r="146" spans="1:73">
      <c r="A146" t="s">
        <v>336</v>
      </c>
      <c r="B146">
        <v>229662</v>
      </c>
      <c r="C146">
        <v>202059</v>
      </c>
      <c r="D146">
        <v>224294</v>
      </c>
      <c r="E146">
        <v>148509.70000000001</v>
      </c>
      <c r="F146">
        <v>-281627</v>
      </c>
      <c r="G146">
        <v>-129095</v>
      </c>
      <c r="H146">
        <v>35738</v>
      </c>
      <c r="I146">
        <v>-62657.21</v>
      </c>
      <c r="J146">
        <v>-523</v>
      </c>
      <c r="K146">
        <v>-235</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c r="BK146"/>
      <c r="BL146"/>
      <c r="BM146"/>
      <c r="BN146"/>
      <c r="BO146"/>
      <c r="BP146"/>
      <c r="BQ146"/>
      <c r="BR146"/>
      <c r="BS146"/>
      <c r="BT146"/>
      <c r="BU146"/>
    </row>
    <row r="147" spans="1:73">
      <c r="A147" t="s">
        <v>337</v>
      </c>
      <c r="B147">
        <v>-132609</v>
      </c>
      <c r="C147">
        <v>-58638</v>
      </c>
      <c r="D147">
        <v>-48590</v>
      </c>
      <c r="E147">
        <v>6754927.5099999998</v>
      </c>
      <c r="F147">
        <v>23564</v>
      </c>
      <c r="G147">
        <v>283552</v>
      </c>
      <c r="H147">
        <v>59449</v>
      </c>
      <c r="I147">
        <v>161162.67000000001</v>
      </c>
      <c r="J147">
        <v>11306</v>
      </c>
      <c r="K147">
        <v>-2482</v>
      </c>
      <c r="L147">
        <v>55990</v>
      </c>
      <c r="M147">
        <v>68901.240000000005</v>
      </c>
      <c r="N147">
        <v>-22214</v>
      </c>
      <c r="O147">
        <v>58902</v>
      </c>
      <c r="P147">
        <v>58902</v>
      </c>
      <c r="Q147">
        <v>-2012</v>
      </c>
      <c r="R147">
        <v>-7339.96</v>
      </c>
      <c r="S147">
        <v>57790</v>
      </c>
      <c r="T147">
        <v>-3933</v>
      </c>
      <c r="U147">
        <v>-6799</v>
      </c>
      <c r="V147">
        <v>8250.56</v>
      </c>
      <c r="W147">
        <v>4550</v>
      </c>
      <c r="X147">
        <v>-18376</v>
      </c>
      <c r="Y147">
        <v>5036</v>
      </c>
      <c r="Z147">
        <v>-17328.46</v>
      </c>
      <c r="AA147">
        <v>28142</v>
      </c>
      <c r="AB147">
        <v>7685</v>
      </c>
      <c r="AC147">
        <v>58587</v>
      </c>
      <c r="AD147">
        <v>25740.9</v>
      </c>
      <c r="AE147">
        <v>25535</v>
      </c>
      <c r="AF147">
        <v>-36122</v>
      </c>
      <c r="AG147">
        <v>-19335</v>
      </c>
      <c r="AH147">
        <v>-38190.019999999997</v>
      </c>
      <c r="AI147">
        <v>236946</v>
      </c>
      <c r="AJ147">
        <v>1262</v>
      </c>
      <c r="AK147">
        <v>176962</v>
      </c>
      <c r="AL147">
        <v>-146982.76</v>
      </c>
      <c r="AM147">
        <v>-391277</v>
      </c>
      <c r="AN147">
        <v>37253</v>
      </c>
      <c r="AO147">
        <v>3055</v>
      </c>
      <c r="AP147">
        <v>17623.25</v>
      </c>
      <c r="AQ147">
        <v>41999</v>
      </c>
      <c r="AR147">
        <v>-28559</v>
      </c>
      <c r="AS147">
        <v>7524</v>
      </c>
      <c r="AT147">
        <v>59743.49</v>
      </c>
      <c r="AU147">
        <v>53625</v>
      </c>
      <c r="AV147">
        <v>57863</v>
      </c>
      <c r="AW147">
        <v>45073</v>
      </c>
      <c r="AX147">
        <v>-90825.25</v>
      </c>
      <c r="AY147">
        <v>8351</v>
      </c>
      <c r="AZ147">
        <v>-14876</v>
      </c>
      <c r="BA147">
        <v>-9258</v>
      </c>
      <c r="BB147">
        <v>-3582.48</v>
      </c>
      <c r="BC147">
        <v>138</v>
      </c>
      <c r="BD147">
        <v>-4873</v>
      </c>
      <c r="BE147">
        <v>2294</v>
      </c>
      <c r="BF147">
        <v>4301</v>
      </c>
      <c r="BG147">
        <v>23427</v>
      </c>
      <c r="BH147">
        <v>76014</v>
      </c>
      <c r="BI147">
        <v>137694</v>
      </c>
      <c r="BJ147"/>
      <c r="BK147"/>
      <c r="BL147"/>
      <c r="BM147"/>
      <c r="BN147"/>
      <c r="BO147"/>
      <c r="BP147"/>
      <c r="BQ147"/>
      <c r="BR147"/>
      <c r="BS147"/>
      <c r="BT147"/>
      <c r="BU147"/>
    </row>
    <row r="148" spans="1:73">
      <c r="A148" t="s">
        <v>510</v>
      </c>
      <c r="B148">
        <v>-132609</v>
      </c>
      <c r="C148">
        <v>-58638</v>
      </c>
      <c r="D148">
        <v>-48590</v>
      </c>
      <c r="E148">
        <v>40626.81</v>
      </c>
      <c r="F148">
        <v>23564</v>
      </c>
      <c r="G148">
        <v>283552</v>
      </c>
      <c r="H148">
        <v>59449</v>
      </c>
      <c r="I148">
        <v>161162.67000000001</v>
      </c>
      <c r="J148">
        <v>11306</v>
      </c>
      <c r="K148">
        <v>-2482</v>
      </c>
      <c r="L148">
        <v>55990</v>
      </c>
      <c r="M148">
        <v>68901.240000000005</v>
      </c>
      <c r="N148">
        <v>-22214</v>
      </c>
      <c r="O148">
        <v>58902</v>
      </c>
      <c r="P148">
        <v>58902</v>
      </c>
      <c r="Q148">
        <v>-2012</v>
      </c>
      <c r="R148">
        <v>-7339.96</v>
      </c>
      <c r="S148">
        <v>57790</v>
      </c>
      <c r="T148">
        <v>-3933</v>
      </c>
      <c r="U148">
        <v>-6799</v>
      </c>
      <c r="V148">
        <v>8250.56</v>
      </c>
      <c r="W148">
        <v>4550</v>
      </c>
      <c r="X148">
        <v>-18376</v>
      </c>
      <c r="Y148">
        <v>5036</v>
      </c>
      <c r="Z148">
        <v>-17328.46</v>
      </c>
      <c r="AA148">
        <v>28142</v>
      </c>
      <c r="AB148">
        <v>7685</v>
      </c>
      <c r="AC148">
        <v>58587</v>
      </c>
      <c r="AD148">
        <v>25740.9</v>
      </c>
      <c r="AE148">
        <v>25535</v>
      </c>
      <c r="AF148">
        <v>-36122</v>
      </c>
      <c r="AG148">
        <v>-19335</v>
      </c>
      <c r="AH148">
        <v>-38190.019999999997</v>
      </c>
      <c r="AI148">
        <v>236946</v>
      </c>
      <c r="AJ148">
        <v>1262</v>
      </c>
      <c r="AK148">
        <v>176962</v>
      </c>
      <c r="AL148">
        <v>-146982.79</v>
      </c>
      <c r="AM148">
        <v>-391277</v>
      </c>
      <c r="AN148">
        <v>-34449</v>
      </c>
      <c r="AO148">
        <v>3055</v>
      </c>
      <c r="AP148">
        <v>17623.25</v>
      </c>
      <c r="AQ148">
        <v>41999</v>
      </c>
      <c r="AR148">
        <v>-28559</v>
      </c>
      <c r="AS148">
        <v>7524</v>
      </c>
      <c r="AT148">
        <v>59743.49</v>
      </c>
      <c r="AU148">
        <v>53625</v>
      </c>
      <c r="AV148">
        <v>57863</v>
      </c>
      <c r="AW148">
        <v>45073</v>
      </c>
      <c r="AX148">
        <v>-90825.25</v>
      </c>
      <c r="AY148">
        <v>8351</v>
      </c>
      <c r="AZ148">
        <v>-14876</v>
      </c>
      <c r="BA148">
        <v>-9258</v>
      </c>
      <c r="BB148">
        <v>-3582.48</v>
      </c>
      <c r="BC148">
        <v>138</v>
      </c>
      <c r="BD148">
        <v>-4873</v>
      </c>
      <c r="BE148">
        <v>2294</v>
      </c>
      <c r="BF148">
        <v>4301</v>
      </c>
      <c r="BG148">
        <v>23427</v>
      </c>
      <c r="BH148">
        <v>76014</v>
      </c>
      <c r="BI148">
        <v>137694</v>
      </c>
      <c r="BJ148"/>
      <c r="BK148"/>
      <c r="BL148"/>
      <c r="BM148"/>
      <c r="BN148"/>
      <c r="BO148"/>
      <c r="BP148"/>
      <c r="BQ148"/>
      <c r="BR148"/>
      <c r="BS148"/>
      <c r="BT148"/>
      <c r="BU148"/>
    </row>
    <row r="149" spans="1:73">
      <c r="A149" t="s">
        <v>511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0.03</v>
      </c>
      <c r="AM149">
        <v>0</v>
      </c>
      <c r="AN149">
        <v>71702</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c r="BK149"/>
      <c r="BL149"/>
      <c r="BM149"/>
      <c r="BN149"/>
      <c r="BO149"/>
      <c r="BP149"/>
      <c r="BQ149"/>
      <c r="BR149"/>
      <c r="BS149"/>
      <c r="BT149"/>
      <c r="BU149"/>
    </row>
    <row r="150" spans="1:73">
      <c r="A150" t="s">
        <v>680</v>
      </c>
      <c r="B150">
        <v>0</v>
      </c>
      <c r="C150">
        <v>0</v>
      </c>
      <c r="D150">
        <v>0</v>
      </c>
      <c r="E150">
        <v>1678575.18</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c r="BK150"/>
      <c r="BL150"/>
      <c r="BM150"/>
      <c r="BN150"/>
      <c r="BO150"/>
      <c r="BP150"/>
      <c r="BQ150"/>
      <c r="BR150"/>
      <c r="BS150"/>
      <c r="BT150"/>
      <c r="BU150"/>
    </row>
    <row r="151" spans="1:73">
      <c r="A151" t="s">
        <v>512</v>
      </c>
      <c r="B151">
        <v>9560195</v>
      </c>
      <c r="C151">
        <v>8524605</v>
      </c>
      <c r="D151">
        <v>9025520</v>
      </c>
      <c r="E151">
        <v>8778427.6600000001</v>
      </c>
      <c r="F151">
        <v>4436289</v>
      </c>
      <c r="G151">
        <v>6025250</v>
      </c>
      <c r="H151">
        <v>5980419</v>
      </c>
      <c r="I151">
        <v>6905005.7699999996</v>
      </c>
      <c r="J151">
        <v>6770385</v>
      </c>
      <c r="K151">
        <v>5352571</v>
      </c>
      <c r="L151">
        <v>8760394</v>
      </c>
      <c r="M151">
        <v>8924023.1999999993</v>
      </c>
      <c r="N151">
        <v>8435114</v>
      </c>
      <c r="O151">
        <v>7296127</v>
      </c>
      <c r="P151">
        <v>7296127</v>
      </c>
      <c r="Q151">
        <v>8829573</v>
      </c>
      <c r="R151">
        <v>8256983.2999999998</v>
      </c>
      <c r="S151">
        <v>8080240</v>
      </c>
      <c r="T151">
        <v>7589488</v>
      </c>
      <c r="U151">
        <v>8420669</v>
      </c>
      <c r="V151">
        <v>8294601.96</v>
      </c>
      <c r="W151">
        <v>7848497</v>
      </c>
      <c r="X151">
        <v>7556022</v>
      </c>
      <c r="Y151">
        <v>7799566</v>
      </c>
      <c r="Z151">
        <v>7184176.7300000004</v>
      </c>
      <c r="AA151">
        <v>7144984</v>
      </c>
      <c r="AB151">
        <v>7142459</v>
      </c>
      <c r="AC151">
        <v>7113128</v>
      </c>
      <c r="AD151">
        <v>6778699.9299999997</v>
      </c>
      <c r="AE151">
        <v>6088261</v>
      </c>
      <c r="AF151">
        <v>6051235</v>
      </c>
      <c r="AG151">
        <v>6551028</v>
      </c>
      <c r="AH151">
        <v>5359140.3099999996</v>
      </c>
      <c r="AI151">
        <v>5727173</v>
      </c>
      <c r="AJ151">
        <v>5218042</v>
      </c>
      <c r="AK151">
        <v>4725276</v>
      </c>
      <c r="AL151">
        <v>3689788.67</v>
      </c>
      <c r="AM151">
        <v>4191066</v>
      </c>
      <c r="AN151">
        <v>3319218</v>
      </c>
      <c r="AO151">
        <v>3934593</v>
      </c>
      <c r="AP151">
        <v>3450916.11</v>
      </c>
      <c r="AQ151">
        <v>3670249</v>
      </c>
      <c r="AR151">
        <v>3325853</v>
      </c>
      <c r="AS151">
        <v>3541131</v>
      </c>
      <c r="AT151">
        <v>2085876.45</v>
      </c>
      <c r="AU151">
        <v>2966290</v>
      </c>
      <c r="AV151">
        <v>2999822</v>
      </c>
      <c r="AW151">
        <v>2942795</v>
      </c>
      <c r="AX151">
        <v>2195286.37</v>
      </c>
      <c r="AY151">
        <v>2268779</v>
      </c>
      <c r="AZ151">
        <v>2391625</v>
      </c>
      <c r="BA151">
        <v>2301547</v>
      </c>
      <c r="BB151">
        <v>1512836.16</v>
      </c>
      <c r="BC151">
        <v>1873623</v>
      </c>
      <c r="BD151">
        <v>1680260</v>
      </c>
      <c r="BE151">
        <v>1722859</v>
      </c>
      <c r="BF151">
        <v>786281</v>
      </c>
      <c r="BG151">
        <v>895820</v>
      </c>
      <c r="BH151">
        <v>826605</v>
      </c>
      <c r="BI151">
        <v>1515778</v>
      </c>
      <c r="BJ151"/>
      <c r="BK151"/>
      <c r="BL151"/>
      <c r="BM151"/>
      <c r="BN151"/>
      <c r="BO151"/>
      <c r="BP151"/>
      <c r="BQ151"/>
      <c r="BR151"/>
      <c r="BS151"/>
      <c r="BT151"/>
      <c r="BU151"/>
    </row>
    <row r="152" spans="1:73">
      <c r="A152" t="s">
        <v>338</v>
      </c>
      <c r="B152">
        <v>4283215</v>
      </c>
      <c r="C152">
        <v>3976862</v>
      </c>
      <c r="D152">
        <v>3825054</v>
      </c>
      <c r="E152">
        <v>3613172.58</v>
      </c>
      <c r="F152">
        <v>2599755</v>
      </c>
      <c r="G152">
        <v>3529316</v>
      </c>
      <c r="H152">
        <v>2900760</v>
      </c>
      <c r="I152">
        <v>2677863.02</v>
      </c>
      <c r="J152">
        <v>1991291</v>
      </c>
      <c r="K152">
        <v>1976254</v>
      </c>
      <c r="L152">
        <v>1880584</v>
      </c>
      <c r="M152">
        <v>1616475.7</v>
      </c>
      <c r="N152">
        <v>1671569</v>
      </c>
      <c r="O152">
        <v>1683829</v>
      </c>
      <c r="P152">
        <v>1683829</v>
      </c>
      <c r="Q152">
        <v>1749106</v>
      </c>
      <c r="R152">
        <v>1739592.76</v>
      </c>
      <c r="S152">
        <v>1834799</v>
      </c>
      <c r="T152">
        <v>1832776</v>
      </c>
      <c r="U152">
        <v>1788503</v>
      </c>
      <c r="V152">
        <v>1938561.23</v>
      </c>
      <c r="W152">
        <v>2000204</v>
      </c>
      <c r="X152">
        <v>2013538</v>
      </c>
      <c r="Y152">
        <v>2040296</v>
      </c>
      <c r="Z152">
        <v>2131442.83</v>
      </c>
      <c r="AA152">
        <v>2159679</v>
      </c>
      <c r="AB152">
        <v>2096779</v>
      </c>
      <c r="AC152">
        <v>2054419</v>
      </c>
      <c r="AD152">
        <v>2081732.36</v>
      </c>
      <c r="AE152">
        <v>2073650</v>
      </c>
      <c r="AF152">
        <v>2166959</v>
      </c>
      <c r="AG152">
        <v>2263162</v>
      </c>
      <c r="AH152">
        <v>2359528.7400000002</v>
      </c>
      <c r="AI152">
        <v>2415337</v>
      </c>
      <c r="AJ152">
        <v>2397968</v>
      </c>
      <c r="AK152">
        <v>1345661</v>
      </c>
      <c r="AL152">
        <v>1176603.3899999999</v>
      </c>
      <c r="AM152">
        <v>910001</v>
      </c>
      <c r="AN152">
        <v>127413</v>
      </c>
      <c r="AO152">
        <v>13</v>
      </c>
      <c r="AP152">
        <v>6.26</v>
      </c>
      <c r="AQ152">
        <v>8</v>
      </c>
      <c r="AR152">
        <v>10</v>
      </c>
      <c r="AS152">
        <v>1</v>
      </c>
      <c r="AT152">
        <v>6.87</v>
      </c>
      <c r="AU152">
        <v>2</v>
      </c>
      <c r="AV152">
        <v>3</v>
      </c>
      <c r="AW152">
        <v>0</v>
      </c>
      <c r="AX152">
        <v>2.71</v>
      </c>
      <c r="AY152">
        <v>1</v>
      </c>
      <c r="AZ152">
        <v>58</v>
      </c>
      <c r="BA152">
        <v>50</v>
      </c>
      <c r="BB152">
        <v>5.53</v>
      </c>
      <c r="BC152">
        <v>346</v>
      </c>
      <c r="BD152">
        <v>1220</v>
      </c>
      <c r="BE152">
        <v>902</v>
      </c>
      <c r="BF152">
        <v>60897</v>
      </c>
      <c r="BG152">
        <v>165490</v>
      </c>
      <c r="BH152">
        <v>154714</v>
      </c>
      <c r="BI152">
        <v>148861</v>
      </c>
      <c r="BJ152"/>
      <c r="BK152"/>
      <c r="BL152"/>
      <c r="BM152"/>
      <c r="BN152"/>
      <c r="BO152"/>
      <c r="BP152"/>
      <c r="BQ152"/>
      <c r="BR152"/>
      <c r="BS152"/>
      <c r="BT152"/>
      <c r="BU152"/>
    </row>
    <row r="153" spans="1:73">
      <c r="A153" t="s">
        <v>339</v>
      </c>
      <c r="B153">
        <v>986535</v>
      </c>
      <c r="C153">
        <v>932822</v>
      </c>
      <c r="D153">
        <v>946130</v>
      </c>
      <c r="E153">
        <v>-332486.5</v>
      </c>
      <c r="F153">
        <v>252678</v>
      </c>
      <c r="G153">
        <v>234466</v>
      </c>
      <c r="H153">
        <v>370232</v>
      </c>
      <c r="I153">
        <v>510933.19</v>
      </c>
      <c r="J153">
        <v>682325</v>
      </c>
      <c r="K153">
        <v>433981</v>
      </c>
      <c r="L153">
        <v>1132252</v>
      </c>
      <c r="M153">
        <v>1008438.97</v>
      </c>
      <c r="N153">
        <v>1067705</v>
      </c>
      <c r="O153">
        <v>761854</v>
      </c>
      <c r="P153">
        <v>761854</v>
      </c>
      <c r="Q153">
        <v>1231745</v>
      </c>
      <c r="R153">
        <v>861779.45</v>
      </c>
      <c r="S153">
        <v>998129</v>
      </c>
      <c r="T153">
        <v>927663</v>
      </c>
      <c r="U153">
        <v>1181100</v>
      </c>
      <c r="V153">
        <v>816829.68</v>
      </c>
      <c r="W153">
        <v>852968</v>
      </c>
      <c r="X153">
        <v>866259</v>
      </c>
      <c r="Y153">
        <v>950989</v>
      </c>
      <c r="Z153">
        <v>714419.94</v>
      </c>
      <c r="AA153">
        <v>832198</v>
      </c>
      <c r="AB153">
        <v>817142</v>
      </c>
      <c r="AC153">
        <v>959576</v>
      </c>
      <c r="AD153">
        <v>790152.37</v>
      </c>
      <c r="AE153">
        <v>718076</v>
      </c>
      <c r="AF153">
        <v>715648</v>
      </c>
      <c r="AG153">
        <v>842338</v>
      </c>
      <c r="AH153">
        <v>449775.64</v>
      </c>
      <c r="AI153">
        <v>595915</v>
      </c>
      <c r="AJ153">
        <v>542107</v>
      </c>
      <c r="AK153">
        <v>643191</v>
      </c>
      <c r="AL153">
        <v>431070.52</v>
      </c>
      <c r="AM153">
        <v>585600</v>
      </c>
      <c r="AN153">
        <v>534474</v>
      </c>
      <c r="AO153">
        <v>741250</v>
      </c>
      <c r="AP153">
        <v>679257.36</v>
      </c>
      <c r="AQ153">
        <v>749605</v>
      </c>
      <c r="AR153">
        <v>720238</v>
      </c>
      <c r="AS153">
        <v>781712</v>
      </c>
      <c r="AT153">
        <v>505720.79</v>
      </c>
      <c r="AU153">
        <v>791566</v>
      </c>
      <c r="AV153">
        <v>827936</v>
      </c>
      <c r="AW153">
        <v>856238</v>
      </c>
      <c r="AX153">
        <v>639050.31999999995</v>
      </c>
      <c r="AY153">
        <v>599821</v>
      </c>
      <c r="AZ153">
        <v>624261</v>
      </c>
      <c r="BA153">
        <v>624226</v>
      </c>
      <c r="BB153">
        <v>377440.79</v>
      </c>
      <c r="BC153">
        <v>461807</v>
      </c>
      <c r="BD153">
        <v>452289</v>
      </c>
      <c r="BE153">
        <v>482430</v>
      </c>
      <c r="BF153">
        <v>228248</v>
      </c>
      <c r="BG153">
        <v>284741</v>
      </c>
      <c r="BH153">
        <v>322281</v>
      </c>
      <c r="BI153">
        <v>369633</v>
      </c>
      <c r="BJ153"/>
      <c r="BK153"/>
      <c r="BL153"/>
      <c r="BM153"/>
      <c r="BN153"/>
      <c r="BO153"/>
      <c r="BP153"/>
      <c r="BQ153"/>
      <c r="BR153"/>
      <c r="BS153"/>
      <c r="BT153"/>
      <c r="BU153"/>
    </row>
    <row r="154" spans="1:73">
      <c r="A154" t="s">
        <v>513</v>
      </c>
      <c r="B154">
        <v>4290445</v>
      </c>
      <c r="C154">
        <v>3614921</v>
      </c>
      <c r="D154">
        <v>4254336</v>
      </c>
      <c r="E154">
        <v>5497741.5800000001</v>
      </c>
      <c r="F154">
        <v>1583856</v>
      </c>
      <c r="G154">
        <v>2261468</v>
      </c>
      <c r="H154">
        <v>2709427</v>
      </c>
      <c r="I154">
        <v>3716209.56</v>
      </c>
      <c r="J154">
        <v>4096769</v>
      </c>
      <c r="K154">
        <v>2942336</v>
      </c>
      <c r="L154">
        <v>5747558</v>
      </c>
      <c r="M154">
        <v>6299108.5300000003</v>
      </c>
      <c r="N154">
        <v>5695840</v>
      </c>
      <c r="O154">
        <v>4850444</v>
      </c>
      <c r="P154">
        <v>4850444</v>
      </c>
      <c r="Q154">
        <v>5848722</v>
      </c>
      <c r="R154">
        <v>5655611.0999999996</v>
      </c>
      <c r="S154">
        <v>5247312</v>
      </c>
      <c r="T154">
        <v>4829049</v>
      </c>
      <c r="U154">
        <v>5451066</v>
      </c>
      <c r="V154">
        <v>5539211.0499999998</v>
      </c>
      <c r="W154">
        <v>4995325</v>
      </c>
      <c r="X154">
        <v>4676225</v>
      </c>
      <c r="Y154">
        <v>4808281</v>
      </c>
      <c r="Z154">
        <v>4338313.96</v>
      </c>
      <c r="AA154">
        <v>4153107</v>
      </c>
      <c r="AB154">
        <v>4228538</v>
      </c>
      <c r="AC154">
        <v>4099133</v>
      </c>
      <c r="AD154">
        <v>3906815.2</v>
      </c>
      <c r="AE154">
        <v>3296535</v>
      </c>
      <c r="AF154">
        <v>3168628</v>
      </c>
      <c r="AG154">
        <v>3445528</v>
      </c>
      <c r="AH154">
        <v>2549835.9300000002</v>
      </c>
      <c r="AI154">
        <v>2715921</v>
      </c>
      <c r="AJ154">
        <v>2277967</v>
      </c>
      <c r="AK154">
        <v>2736424</v>
      </c>
      <c r="AL154">
        <v>2082114.76</v>
      </c>
      <c r="AM154">
        <v>2695465</v>
      </c>
      <c r="AN154">
        <v>2657331</v>
      </c>
      <c r="AO154">
        <v>3193330</v>
      </c>
      <c r="AP154">
        <v>2771652.49</v>
      </c>
      <c r="AQ154">
        <v>2920636</v>
      </c>
      <c r="AR154">
        <v>2605605</v>
      </c>
      <c r="AS154">
        <v>2759418</v>
      </c>
      <c r="AT154">
        <v>1580148.79</v>
      </c>
      <c r="AU154">
        <v>2174722</v>
      </c>
      <c r="AV154">
        <v>2171883</v>
      </c>
      <c r="AW154">
        <v>2086557</v>
      </c>
      <c r="AX154">
        <v>1556233.35</v>
      </c>
      <c r="AY154">
        <v>1668957</v>
      </c>
      <c r="AZ154">
        <v>1767306</v>
      </c>
      <c r="BA154">
        <v>1677271</v>
      </c>
      <c r="BB154">
        <v>1135389.8400000001</v>
      </c>
      <c r="BC154">
        <v>1411470</v>
      </c>
      <c r="BD154">
        <v>1226751</v>
      </c>
      <c r="BE154">
        <v>1239527</v>
      </c>
      <c r="BF154">
        <v>497136</v>
      </c>
      <c r="BG154">
        <v>445589</v>
      </c>
      <c r="BH154">
        <v>349610</v>
      </c>
      <c r="BI154">
        <v>997284</v>
      </c>
      <c r="BJ154"/>
      <c r="BK154"/>
      <c r="BL154"/>
      <c r="BM154"/>
      <c r="BN154"/>
      <c r="BO154"/>
      <c r="BP154"/>
      <c r="BQ154"/>
      <c r="BR154"/>
      <c r="BS154"/>
      <c r="BT154"/>
      <c r="BU154"/>
    </row>
    <row r="155" spans="1:73">
      <c r="A155" t="s">
        <v>514</v>
      </c>
      <c r="B155">
        <v>4290445</v>
      </c>
      <c r="C155">
        <v>3614921</v>
      </c>
      <c r="D155">
        <v>4254336</v>
      </c>
      <c r="E155">
        <v>5497741.5800000001</v>
      </c>
      <c r="F155">
        <v>1583856</v>
      </c>
      <c r="G155">
        <v>2261468</v>
      </c>
      <c r="H155">
        <v>2709427</v>
      </c>
      <c r="I155">
        <v>3716209.56</v>
      </c>
      <c r="J155">
        <v>4096769</v>
      </c>
      <c r="K155">
        <v>2942336</v>
      </c>
      <c r="L155">
        <v>5747558</v>
      </c>
      <c r="M155">
        <v>6299108.5300000003</v>
      </c>
      <c r="N155">
        <v>5695840</v>
      </c>
      <c r="O155">
        <v>4850444</v>
      </c>
      <c r="P155">
        <v>4850444</v>
      </c>
      <c r="Q155">
        <v>5848722</v>
      </c>
      <c r="R155">
        <v>5655611.0999999996</v>
      </c>
      <c r="S155">
        <v>5247312</v>
      </c>
      <c r="T155">
        <v>4829049</v>
      </c>
      <c r="U155">
        <v>5451066</v>
      </c>
      <c r="V155">
        <v>5539211.0499999998</v>
      </c>
      <c r="W155">
        <v>4995325</v>
      </c>
      <c r="X155">
        <v>4676225</v>
      </c>
      <c r="Y155">
        <v>4808281</v>
      </c>
      <c r="Z155">
        <v>4338313.96</v>
      </c>
      <c r="AA155">
        <v>4153107</v>
      </c>
      <c r="AB155">
        <v>4228538</v>
      </c>
      <c r="AC155">
        <v>4099133</v>
      </c>
      <c r="AD155">
        <v>3906815.2</v>
      </c>
      <c r="AE155">
        <v>3296535</v>
      </c>
      <c r="AF155">
        <v>3168628</v>
      </c>
      <c r="AG155">
        <v>3445528</v>
      </c>
      <c r="AH155">
        <v>2549835.9300000002</v>
      </c>
      <c r="AI155">
        <v>2715921</v>
      </c>
      <c r="AJ155">
        <v>2277967</v>
      </c>
      <c r="AK155">
        <v>2736424</v>
      </c>
      <c r="AL155">
        <v>2082114.76</v>
      </c>
      <c r="AM155">
        <v>2695465</v>
      </c>
      <c r="AN155">
        <v>2657331</v>
      </c>
      <c r="AO155">
        <v>3193330</v>
      </c>
      <c r="AP155">
        <v>2771652.49</v>
      </c>
      <c r="AQ155">
        <v>2920636</v>
      </c>
      <c r="AR155">
        <v>2605605</v>
      </c>
      <c r="AS155">
        <v>2759418</v>
      </c>
      <c r="AT155">
        <v>1580148.79</v>
      </c>
      <c r="AU155">
        <v>2174722</v>
      </c>
      <c r="AV155">
        <v>2171883</v>
      </c>
      <c r="AW155">
        <v>2086557</v>
      </c>
      <c r="AX155">
        <v>1556233.35</v>
      </c>
      <c r="AY155">
        <v>1668957</v>
      </c>
      <c r="AZ155">
        <v>1767306</v>
      </c>
      <c r="BA155">
        <v>1677271</v>
      </c>
      <c r="BB155">
        <v>1135389.8400000001</v>
      </c>
      <c r="BC155">
        <v>1411470</v>
      </c>
      <c r="BD155">
        <v>1226751</v>
      </c>
      <c r="BE155">
        <v>1239527</v>
      </c>
      <c r="BF155">
        <v>497136</v>
      </c>
      <c r="BG155">
        <v>445589</v>
      </c>
      <c r="BH155">
        <v>349610</v>
      </c>
      <c r="BI155">
        <v>997284</v>
      </c>
      <c r="BJ155"/>
      <c r="BK155"/>
      <c r="BL155"/>
      <c r="BM155"/>
      <c r="BN155"/>
      <c r="BO155"/>
      <c r="BP155"/>
      <c r="BQ155"/>
      <c r="BR155"/>
      <c r="BS155"/>
      <c r="BT155"/>
      <c r="BU155"/>
    </row>
    <row r="156" spans="1:73">
      <c r="A156" t="s">
        <v>515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516</v>
      </c>
      <c r="B157">
        <v>4290445</v>
      </c>
      <c r="C157">
        <v>3614921</v>
      </c>
      <c r="D157">
        <v>4254336</v>
      </c>
      <c r="E157">
        <v>5497741.5800000001</v>
      </c>
      <c r="F157">
        <v>1583856</v>
      </c>
      <c r="G157">
        <v>2261468</v>
      </c>
      <c r="H157">
        <v>2709427</v>
      </c>
      <c r="I157">
        <v>3716209.56</v>
      </c>
      <c r="J157">
        <v>4096769</v>
      </c>
      <c r="K157">
        <v>2942336</v>
      </c>
      <c r="L157">
        <v>5747558</v>
      </c>
      <c r="M157">
        <v>6299108.5300000003</v>
      </c>
      <c r="N157">
        <v>5695840</v>
      </c>
      <c r="O157">
        <v>4850444</v>
      </c>
      <c r="P157">
        <v>4850444</v>
      </c>
      <c r="Q157">
        <v>5848722</v>
      </c>
      <c r="R157">
        <v>5655611.0999999996</v>
      </c>
      <c r="S157">
        <v>5247312</v>
      </c>
      <c r="T157">
        <v>4829049</v>
      </c>
      <c r="U157">
        <v>5451066</v>
      </c>
      <c r="V157">
        <v>5539211.0499999998</v>
      </c>
      <c r="W157">
        <v>4995325</v>
      </c>
      <c r="X157">
        <v>4676225</v>
      </c>
      <c r="Y157">
        <v>4808281</v>
      </c>
      <c r="Z157">
        <v>4338313.96</v>
      </c>
      <c r="AA157">
        <v>4153107</v>
      </c>
      <c r="AB157">
        <v>4228538</v>
      </c>
      <c r="AC157">
        <v>4099133</v>
      </c>
      <c r="AD157">
        <v>3906815.2</v>
      </c>
      <c r="AE157">
        <v>3296535</v>
      </c>
      <c r="AF157">
        <v>3168628</v>
      </c>
      <c r="AG157">
        <v>3445528</v>
      </c>
      <c r="AH157">
        <v>2549835.9300000002</v>
      </c>
      <c r="AI157">
        <v>2715921</v>
      </c>
      <c r="AJ157">
        <v>2277967</v>
      </c>
      <c r="AK157">
        <v>2736424</v>
      </c>
      <c r="AL157">
        <v>2082114.76</v>
      </c>
      <c r="AM157">
        <v>2695465</v>
      </c>
      <c r="AN157">
        <v>2657331</v>
      </c>
      <c r="AO157">
        <v>3193330</v>
      </c>
      <c r="AP157">
        <v>2771652.49</v>
      </c>
      <c r="AQ157">
        <v>2920636</v>
      </c>
      <c r="AR157">
        <v>2605605</v>
      </c>
      <c r="AS157">
        <v>2759418</v>
      </c>
      <c r="AT157">
        <v>1580148.79</v>
      </c>
      <c r="AU157">
        <v>2174722</v>
      </c>
      <c r="AV157">
        <v>2171883</v>
      </c>
      <c r="AW157">
        <v>2086557</v>
      </c>
      <c r="AX157">
        <v>0</v>
      </c>
      <c r="AY157">
        <v>0</v>
      </c>
      <c r="AZ157">
        <v>0</v>
      </c>
      <c r="BA157">
        <v>0</v>
      </c>
      <c r="BB157">
        <v>0</v>
      </c>
      <c r="BC157">
        <v>0</v>
      </c>
      <c r="BD157">
        <v>0</v>
      </c>
      <c r="BE157">
        <v>0</v>
      </c>
      <c r="BF157">
        <v>0</v>
      </c>
      <c r="BG157">
        <v>0</v>
      </c>
      <c r="BH157">
        <v>0</v>
      </c>
      <c r="BI157">
        <v>0</v>
      </c>
      <c r="BJ157"/>
      <c r="BK157"/>
      <c r="BL157"/>
      <c r="BM157"/>
      <c r="BN157"/>
      <c r="BO157"/>
      <c r="BP157"/>
      <c r="BQ157"/>
      <c r="BR157"/>
      <c r="BS157"/>
      <c r="BT157"/>
      <c r="BU157"/>
    </row>
    <row r="158" spans="1:73">
      <c r="A158" t="s">
        <v>517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518</v>
      </c>
      <c r="B159">
        <v>-19101</v>
      </c>
      <c r="C159">
        <v>107320</v>
      </c>
      <c r="D159">
        <v>-54281</v>
      </c>
      <c r="E159">
        <v>-33675.879999999997</v>
      </c>
      <c r="F159">
        <v>0</v>
      </c>
      <c r="G159">
        <v>0</v>
      </c>
      <c r="H159">
        <v>0</v>
      </c>
      <c r="I159">
        <v>-4140432.36</v>
      </c>
      <c r="J159">
        <v>1446520</v>
      </c>
      <c r="K159">
        <v>-2004557</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c r="BK159"/>
      <c r="BL159"/>
      <c r="BM159"/>
      <c r="BN159"/>
      <c r="BO159"/>
      <c r="BP159"/>
      <c r="BQ159"/>
      <c r="BR159"/>
      <c r="BS159"/>
      <c r="BT159"/>
      <c r="BU159"/>
    </row>
    <row r="160" spans="1:73">
      <c r="A160" t="s">
        <v>519</v>
      </c>
      <c r="B160">
        <v>451878</v>
      </c>
      <c r="C160">
        <v>288630</v>
      </c>
      <c r="D160">
        <v>-284692</v>
      </c>
      <c r="E160">
        <v>98073.52</v>
      </c>
      <c r="F160">
        <v>675873</v>
      </c>
      <c r="G160">
        <v>317860</v>
      </c>
      <c r="H160">
        <v>430194</v>
      </c>
      <c r="I160">
        <v>-231346.27</v>
      </c>
      <c r="J160">
        <v>714546</v>
      </c>
      <c r="K160">
        <v>-664096</v>
      </c>
      <c r="L160">
        <v>739258</v>
      </c>
      <c r="M160">
        <v>-43252.02</v>
      </c>
      <c r="N160">
        <v>-328803</v>
      </c>
      <c r="O160">
        <v>-551817</v>
      </c>
      <c r="P160">
        <v>-551817</v>
      </c>
      <c r="Q160">
        <v>63584</v>
      </c>
      <c r="R160">
        <v>23884.81</v>
      </c>
      <c r="S160">
        <v>-603058</v>
      </c>
      <c r="T160">
        <v>137514</v>
      </c>
      <c r="U160">
        <v>-157486</v>
      </c>
      <c r="V160">
        <v>-19818.63</v>
      </c>
      <c r="W160">
        <v>-43059</v>
      </c>
      <c r="X160">
        <v>37696</v>
      </c>
      <c r="Y160">
        <v>-197038</v>
      </c>
      <c r="Z160">
        <v>-62838.51</v>
      </c>
      <c r="AA160">
        <v>-135833</v>
      </c>
      <c r="AB160">
        <v>-196622</v>
      </c>
      <c r="AC160">
        <v>-160588</v>
      </c>
      <c r="AD160">
        <v>-158737.85999999999</v>
      </c>
      <c r="AE160">
        <v>242406</v>
      </c>
      <c r="AF160">
        <v>170030</v>
      </c>
      <c r="AG160">
        <v>-48481</v>
      </c>
      <c r="AH160">
        <v>54804.22</v>
      </c>
      <c r="AI160">
        <v>7969</v>
      </c>
      <c r="AJ160">
        <v>1545</v>
      </c>
      <c r="AK160">
        <v>-97952</v>
      </c>
      <c r="AL160">
        <v>214485.21</v>
      </c>
      <c r="AM160">
        <v>61805</v>
      </c>
      <c r="AN160">
        <v>283823</v>
      </c>
      <c r="AO160">
        <v>-189348</v>
      </c>
      <c r="AP160">
        <v>-24462</v>
      </c>
      <c r="AQ160">
        <v>-139956</v>
      </c>
      <c r="AR160">
        <v>136708</v>
      </c>
      <c r="AS160">
        <v>-122730</v>
      </c>
      <c r="AT160">
        <v>76500.67</v>
      </c>
      <c r="AU160">
        <v>60942</v>
      </c>
      <c r="AV160">
        <v>63521</v>
      </c>
      <c r="AW160">
        <v>19549</v>
      </c>
      <c r="AX160">
        <v>0</v>
      </c>
      <c r="AY160">
        <v>0</v>
      </c>
      <c r="AZ160">
        <v>0</v>
      </c>
      <c r="BA160">
        <v>0</v>
      </c>
      <c r="BB160">
        <v>0</v>
      </c>
      <c r="BC160">
        <v>0</v>
      </c>
      <c r="BD160">
        <v>0</v>
      </c>
      <c r="BE160">
        <v>0</v>
      </c>
      <c r="BF160">
        <v>0</v>
      </c>
      <c r="BG160">
        <v>0</v>
      </c>
      <c r="BH160">
        <v>0</v>
      </c>
      <c r="BI160">
        <v>0</v>
      </c>
      <c r="BJ160"/>
      <c r="BK160"/>
      <c r="BL160"/>
      <c r="BM160"/>
      <c r="BN160"/>
      <c r="BO160"/>
      <c r="BP160"/>
      <c r="BQ160"/>
      <c r="BR160"/>
      <c r="BS160"/>
      <c r="BT160"/>
      <c r="BU160"/>
    </row>
    <row r="161" spans="1:73">
      <c r="A161" t="s">
        <v>520</v>
      </c>
      <c r="B161">
        <v>0</v>
      </c>
      <c r="C161">
        <v>0</v>
      </c>
      <c r="D161">
        <v>0</v>
      </c>
      <c r="E161">
        <v>0</v>
      </c>
      <c r="F161">
        <v>272703</v>
      </c>
      <c r="G161">
        <v>30909</v>
      </c>
      <c r="H161">
        <v>60659</v>
      </c>
      <c r="I161">
        <v>108510.03</v>
      </c>
      <c r="J161">
        <v>874227</v>
      </c>
      <c r="K161">
        <v>-1001765</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c r="BK161"/>
      <c r="BL161"/>
      <c r="BM161"/>
      <c r="BN161"/>
      <c r="BO161"/>
      <c r="BP161"/>
      <c r="BQ161"/>
      <c r="BR161"/>
      <c r="BS161"/>
      <c r="BT161"/>
      <c r="BU161"/>
    </row>
    <row r="162" spans="1:73">
      <c r="A162" t="s">
        <v>521</v>
      </c>
      <c r="B162">
        <v>3820</v>
      </c>
      <c r="C162">
        <v>-35111</v>
      </c>
      <c r="D162">
        <v>24503</v>
      </c>
      <c r="E162">
        <v>3323.43</v>
      </c>
      <c r="F162">
        <v>0</v>
      </c>
      <c r="G162">
        <v>0</v>
      </c>
      <c r="H162">
        <v>0</v>
      </c>
      <c r="I162">
        <v>-120120.2</v>
      </c>
      <c r="J162">
        <v>-289303</v>
      </c>
      <c r="K162">
        <v>400911</v>
      </c>
      <c r="L162">
        <v>0</v>
      </c>
      <c r="M162">
        <v>24674.58</v>
      </c>
      <c r="N162">
        <v>0</v>
      </c>
      <c r="O162">
        <v>0</v>
      </c>
      <c r="P162">
        <v>0</v>
      </c>
      <c r="Q162">
        <v>0</v>
      </c>
      <c r="R162">
        <v>2361.85</v>
      </c>
      <c r="S162">
        <v>0</v>
      </c>
      <c r="T162">
        <v>0</v>
      </c>
      <c r="U162">
        <v>0</v>
      </c>
      <c r="V162">
        <v>2454.2600000000002</v>
      </c>
      <c r="W162">
        <v>0</v>
      </c>
      <c r="X162">
        <v>0</v>
      </c>
      <c r="Y162">
        <v>0</v>
      </c>
      <c r="Z162">
        <v>471.27</v>
      </c>
      <c r="AA162">
        <v>29667</v>
      </c>
      <c r="AB162">
        <v>0</v>
      </c>
      <c r="AC162">
        <v>0</v>
      </c>
      <c r="AD162">
        <v>6160.49</v>
      </c>
      <c r="AE162">
        <v>27899</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c r="BK162"/>
      <c r="BL162"/>
      <c r="BM162"/>
      <c r="BN162"/>
      <c r="BO162"/>
      <c r="BP162"/>
      <c r="BQ162"/>
      <c r="BR162"/>
      <c r="BS162"/>
      <c r="BT162"/>
      <c r="BU162"/>
    </row>
    <row r="163" spans="1:73">
      <c r="A163" t="s">
        <v>522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523</v>
      </c>
      <c r="B164">
        <v>-53108</v>
      </c>
      <c r="C164">
        <v>102608</v>
      </c>
      <c r="D164">
        <v>110400</v>
      </c>
      <c r="E164">
        <v>127999.67</v>
      </c>
      <c r="F164">
        <v>0</v>
      </c>
      <c r="G164">
        <v>0</v>
      </c>
      <c r="H164">
        <v>131657</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c r="BL164"/>
      <c r="BM164"/>
      <c r="BN164"/>
      <c r="BO164"/>
      <c r="BP164"/>
      <c r="BQ164"/>
      <c r="BR164"/>
      <c r="BS164"/>
      <c r="BT164"/>
      <c r="BU164"/>
    </row>
    <row r="165" spans="1:73">
      <c r="A165" t="s">
        <v>790</v>
      </c>
      <c r="B165">
        <v>0</v>
      </c>
      <c r="C165">
        <v>0</v>
      </c>
      <c r="D165">
        <v>0</v>
      </c>
      <c r="E165">
        <v>4756.99</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c r="BK165"/>
      <c r="BL165"/>
      <c r="BM165"/>
      <c r="BN165"/>
      <c r="BO165"/>
      <c r="BP165"/>
      <c r="BQ165"/>
      <c r="BR165"/>
      <c r="BS165"/>
      <c r="BT165"/>
      <c r="BU165"/>
    </row>
    <row r="166" spans="1:73">
      <c r="A166" t="s">
        <v>524</v>
      </c>
      <c r="B166">
        <v>0</v>
      </c>
      <c r="C166">
        <v>0</v>
      </c>
      <c r="D166">
        <v>0</v>
      </c>
      <c r="E166">
        <v>69026.77</v>
      </c>
      <c r="F166">
        <v>0</v>
      </c>
      <c r="G166">
        <v>0</v>
      </c>
      <c r="H166">
        <v>0</v>
      </c>
      <c r="I166">
        <v>12692.38</v>
      </c>
      <c r="J166">
        <v>0</v>
      </c>
      <c r="K166">
        <v>0</v>
      </c>
      <c r="L166">
        <v>0</v>
      </c>
      <c r="M166">
        <v>-136167.13</v>
      </c>
      <c r="N166">
        <v>0</v>
      </c>
      <c r="O166">
        <v>0</v>
      </c>
      <c r="P166">
        <v>0</v>
      </c>
      <c r="Q166">
        <v>0</v>
      </c>
      <c r="R166">
        <v>-13981.2</v>
      </c>
      <c r="S166">
        <v>0</v>
      </c>
      <c r="T166">
        <v>0</v>
      </c>
      <c r="U166">
        <v>0</v>
      </c>
      <c r="V166">
        <v>-12652.03</v>
      </c>
      <c r="W166">
        <v>0</v>
      </c>
      <c r="X166">
        <v>0</v>
      </c>
      <c r="Y166">
        <v>0</v>
      </c>
      <c r="Z166">
        <v>-12630.41</v>
      </c>
      <c r="AA166">
        <v>-159776</v>
      </c>
      <c r="AB166">
        <v>0</v>
      </c>
      <c r="AC166">
        <v>0</v>
      </c>
      <c r="AD166">
        <v>-30801.81</v>
      </c>
      <c r="AE166">
        <v>-138082</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c r="BK166"/>
      <c r="BL166"/>
      <c r="BM166"/>
      <c r="BN166"/>
      <c r="BO166"/>
      <c r="BP166"/>
      <c r="BQ166"/>
      <c r="BR166"/>
      <c r="BS166"/>
      <c r="BT166"/>
      <c r="BU166"/>
    </row>
    <row r="167" spans="1:73">
      <c r="A167" t="s">
        <v>692</v>
      </c>
      <c r="B167">
        <v>0</v>
      </c>
      <c r="C167">
        <v>0</v>
      </c>
      <c r="D167">
        <v>0</v>
      </c>
      <c r="E167">
        <v>-13647.81</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c r="BK167"/>
      <c r="BL167"/>
      <c r="BM167"/>
      <c r="BN167"/>
      <c r="BO167"/>
      <c r="BP167"/>
      <c r="BQ167"/>
      <c r="BR167"/>
      <c r="BS167"/>
      <c r="BT167"/>
      <c r="BU167"/>
    </row>
    <row r="168" spans="1:73">
      <c r="A168" t="s">
        <v>525</v>
      </c>
      <c r="B168">
        <v>383489</v>
      </c>
      <c r="C168">
        <v>463447</v>
      </c>
      <c r="D168">
        <v>-204070</v>
      </c>
      <c r="E168">
        <v>-19063.86</v>
      </c>
      <c r="F168">
        <v>948576</v>
      </c>
      <c r="G168">
        <v>348769</v>
      </c>
      <c r="H168">
        <v>622510</v>
      </c>
      <c r="I168">
        <v>-4332619.3</v>
      </c>
      <c r="J168">
        <v>2745990</v>
      </c>
      <c r="K168">
        <v>-3269507</v>
      </c>
      <c r="L168">
        <v>739258</v>
      </c>
      <c r="M168">
        <v>-489222.2</v>
      </c>
      <c r="N168">
        <v>-328803</v>
      </c>
      <c r="O168">
        <v>-551817</v>
      </c>
      <c r="P168">
        <v>-551817</v>
      </c>
      <c r="Q168">
        <v>63584</v>
      </c>
      <c r="R168">
        <v>-22592.58</v>
      </c>
      <c r="S168">
        <v>-603058</v>
      </c>
      <c r="T168">
        <v>137514</v>
      </c>
      <c r="U168">
        <v>-157486</v>
      </c>
      <c r="V168">
        <v>-60609.71</v>
      </c>
      <c r="W168">
        <v>-43059</v>
      </c>
      <c r="X168">
        <v>37696</v>
      </c>
      <c r="Y168">
        <v>-197038</v>
      </c>
      <c r="Z168">
        <v>-74997.649999999994</v>
      </c>
      <c r="AA168">
        <v>-265942</v>
      </c>
      <c r="AB168">
        <v>-196622</v>
      </c>
      <c r="AC168">
        <v>-160588</v>
      </c>
      <c r="AD168">
        <v>-183379.19</v>
      </c>
      <c r="AE168">
        <v>132223</v>
      </c>
      <c r="AF168">
        <v>170030</v>
      </c>
      <c r="AG168">
        <v>-48481</v>
      </c>
      <c r="AH168">
        <v>54804.22</v>
      </c>
      <c r="AI168">
        <v>7969</v>
      </c>
      <c r="AJ168">
        <v>1545</v>
      </c>
      <c r="AK168">
        <v>-97952</v>
      </c>
      <c r="AL168">
        <v>214485.21</v>
      </c>
      <c r="AM168">
        <v>61805</v>
      </c>
      <c r="AN168">
        <v>283823</v>
      </c>
      <c r="AO168">
        <v>-189348</v>
      </c>
      <c r="AP168">
        <v>-24462</v>
      </c>
      <c r="AQ168">
        <v>-139956</v>
      </c>
      <c r="AR168">
        <v>136708</v>
      </c>
      <c r="AS168">
        <v>-122730</v>
      </c>
      <c r="AT168">
        <v>76500.67</v>
      </c>
      <c r="AU168">
        <v>60942</v>
      </c>
      <c r="AV168">
        <v>63521</v>
      </c>
      <c r="AW168">
        <v>19549</v>
      </c>
      <c r="AX168">
        <v>0</v>
      </c>
      <c r="AY168">
        <v>0</v>
      </c>
      <c r="AZ168">
        <v>0</v>
      </c>
      <c r="BA168">
        <v>0</v>
      </c>
      <c r="BB168">
        <v>0</v>
      </c>
      <c r="BC168">
        <v>0</v>
      </c>
      <c r="BD168">
        <v>0</v>
      </c>
      <c r="BE168">
        <v>0</v>
      </c>
      <c r="BF168">
        <v>0</v>
      </c>
      <c r="BG168">
        <v>0</v>
      </c>
      <c r="BH168">
        <v>0</v>
      </c>
      <c r="BI168">
        <v>0</v>
      </c>
      <c r="BJ168"/>
      <c r="BK168"/>
      <c r="BL168"/>
      <c r="BM168"/>
      <c r="BN168"/>
      <c r="BO168"/>
      <c r="BP168"/>
      <c r="BQ168"/>
      <c r="BR168"/>
      <c r="BS168"/>
      <c r="BT168"/>
      <c r="BU168"/>
    </row>
    <row r="169" spans="1:73">
      <c r="A169" t="s">
        <v>526</v>
      </c>
      <c r="B169">
        <v>4673934</v>
      </c>
      <c r="C169">
        <v>4078368</v>
      </c>
      <c r="D169">
        <v>4050266</v>
      </c>
      <c r="E169">
        <v>5478677.7199999997</v>
      </c>
      <c r="F169">
        <v>2532432</v>
      </c>
      <c r="G169">
        <v>2610237</v>
      </c>
      <c r="H169">
        <v>3331937</v>
      </c>
      <c r="I169">
        <v>-616409.74</v>
      </c>
      <c r="J169">
        <v>6842759</v>
      </c>
      <c r="K169">
        <v>-327171</v>
      </c>
      <c r="L169">
        <v>6486816</v>
      </c>
      <c r="M169">
        <v>5809886.3300000001</v>
      </c>
      <c r="N169">
        <v>5367037</v>
      </c>
      <c r="O169">
        <v>4298627</v>
      </c>
      <c r="P169">
        <v>4298627</v>
      </c>
      <c r="Q169">
        <v>5912306</v>
      </c>
      <c r="R169">
        <v>5633018.5199999996</v>
      </c>
      <c r="S169">
        <v>4644254</v>
      </c>
      <c r="T169">
        <v>4966563</v>
      </c>
      <c r="U169">
        <v>5293580</v>
      </c>
      <c r="V169">
        <v>5478601.3399999999</v>
      </c>
      <c r="W169">
        <v>4952266</v>
      </c>
      <c r="X169">
        <v>4713921</v>
      </c>
      <c r="Y169">
        <v>4611243</v>
      </c>
      <c r="Z169">
        <v>4263316.3099999996</v>
      </c>
      <c r="AA169">
        <v>3887165</v>
      </c>
      <c r="AB169">
        <v>4031916</v>
      </c>
      <c r="AC169">
        <v>3938545</v>
      </c>
      <c r="AD169">
        <v>3723436.02</v>
      </c>
      <c r="AE169">
        <v>3428758</v>
      </c>
      <c r="AF169">
        <v>3338658</v>
      </c>
      <c r="AG169">
        <v>3397047</v>
      </c>
      <c r="AH169">
        <v>2604640.15</v>
      </c>
      <c r="AI169">
        <v>2723890</v>
      </c>
      <c r="AJ169">
        <v>2279512</v>
      </c>
      <c r="AK169">
        <v>2638472</v>
      </c>
      <c r="AL169">
        <v>2296599.9700000002</v>
      </c>
      <c r="AM169">
        <v>2757270</v>
      </c>
      <c r="AN169">
        <v>2941154</v>
      </c>
      <c r="AO169">
        <v>3003982</v>
      </c>
      <c r="AP169">
        <v>2747190.5</v>
      </c>
      <c r="AQ169">
        <v>2780680</v>
      </c>
      <c r="AR169">
        <v>2742313</v>
      </c>
      <c r="AS169">
        <v>2636688</v>
      </c>
      <c r="AT169">
        <v>1656649.46</v>
      </c>
      <c r="AU169">
        <v>2235664</v>
      </c>
      <c r="AV169">
        <v>2235404</v>
      </c>
      <c r="AW169">
        <v>2106106</v>
      </c>
      <c r="AX169">
        <v>0</v>
      </c>
      <c r="AY169">
        <v>0</v>
      </c>
      <c r="AZ169">
        <v>0</v>
      </c>
      <c r="BA169">
        <v>0</v>
      </c>
      <c r="BB169">
        <v>0</v>
      </c>
      <c r="BC169">
        <v>0</v>
      </c>
      <c r="BD169">
        <v>0</v>
      </c>
      <c r="BE169">
        <v>0</v>
      </c>
      <c r="BF169">
        <v>0</v>
      </c>
      <c r="BG169">
        <v>0</v>
      </c>
      <c r="BH169">
        <v>0</v>
      </c>
      <c r="BI169">
        <v>0</v>
      </c>
      <c r="BJ169"/>
      <c r="BK169"/>
      <c r="BL169"/>
      <c r="BM169"/>
      <c r="BN169"/>
      <c r="BO169"/>
      <c r="BP169"/>
      <c r="BQ169"/>
      <c r="BR169"/>
      <c r="BS169"/>
      <c r="BT169"/>
      <c r="BU169"/>
    </row>
    <row r="170" spans="1:73">
      <c r="A170" t="s">
        <v>527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701</v>
      </c>
      <c r="B171">
        <v>3676932</v>
      </c>
      <c r="C171">
        <v>3004023</v>
      </c>
      <c r="D171">
        <v>3453025</v>
      </c>
      <c r="E171">
        <v>6703716.96</v>
      </c>
      <c r="F171">
        <v>1493009</v>
      </c>
      <c r="G171">
        <v>2189699</v>
      </c>
      <c r="H171">
        <v>2599055</v>
      </c>
      <c r="I171">
        <v>3572575.9</v>
      </c>
      <c r="J171">
        <v>3997703</v>
      </c>
      <c r="K171">
        <v>2887028</v>
      </c>
      <c r="L171">
        <v>5645110</v>
      </c>
      <c r="M171">
        <v>6167450.75</v>
      </c>
      <c r="N171">
        <v>5611835</v>
      </c>
      <c r="O171">
        <v>4794614</v>
      </c>
      <c r="P171">
        <v>4794614</v>
      </c>
      <c r="Q171">
        <v>5769185</v>
      </c>
      <c r="R171">
        <v>5551853.2999999998</v>
      </c>
      <c r="S171">
        <v>5181786</v>
      </c>
      <c r="T171">
        <v>4779175</v>
      </c>
      <c r="U171">
        <v>5416836</v>
      </c>
      <c r="V171">
        <v>5525196.1600000001</v>
      </c>
      <c r="W171">
        <v>4970338</v>
      </c>
      <c r="X171">
        <v>4647184</v>
      </c>
      <c r="Y171">
        <v>4764990</v>
      </c>
      <c r="Z171">
        <v>4300715.41</v>
      </c>
      <c r="AA171">
        <v>4115162</v>
      </c>
      <c r="AB171">
        <v>4195948</v>
      </c>
      <c r="AC171">
        <v>4064685</v>
      </c>
      <c r="AD171">
        <v>3876624.32</v>
      </c>
      <c r="AE171">
        <v>3257896</v>
      </c>
      <c r="AF171">
        <v>3139595</v>
      </c>
      <c r="AG171">
        <v>3408344</v>
      </c>
      <c r="AH171">
        <v>2515555.12</v>
      </c>
      <c r="AI171">
        <v>2687650</v>
      </c>
      <c r="AJ171">
        <v>2251570</v>
      </c>
      <c r="AK171">
        <v>2705199</v>
      </c>
      <c r="AL171">
        <v>2042456.83</v>
      </c>
      <c r="AM171">
        <v>2659581</v>
      </c>
      <c r="AN171">
        <v>2649212</v>
      </c>
      <c r="AO171">
        <v>3185739</v>
      </c>
      <c r="AP171">
        <v>2762028.09</v>
      </c>
      <c r="AQ171">
        <v>2902488</v>
      </c>
      <c r="AR171">
        <v>2600389</v>
      </c>
      <c r="AS171">
        <v>2758326</v>
      </c>
      <c r="AT171">
        <v>1580824.68</v>
      </c>
      <c r="AU171">
        <v>2173034</v>
      </c>
      <c r="AV171">
        <v>2169777</v>
      </c>
      <c r="AW171">
        <v>2083933</v>
      </c>
      <c r="AX171">
        <v>1547957.78</v>
      </c>
      <c r="AY171">
        <v>1670264</v>
      </c>
      <c r="AZ171">
        <v>1769347</v>
      </c>
      <c r="BA171">
        <v>1675894</v>
      </c>
      <c r="BB171">
        <v>1095102.55</v>
      </c>
      <c r="BC171">
        <v>1415969</v>
      </c>
      <c r="BD171">
        <v>1234393</v>
      </c>
      <c r="BE171">
        <v>1246607</v>
      </c>
      <c r="BF171">
        <v>509169</v>
      </c>
      <c r="BG171">
        <v>843667</v>
      </c>
      <c r="BH171">
        <v>864441</v>
      </c>
      <c r="BI171">
        <v>1084194</v>
      </c>
      <c r="BJ171"/>
      <c r="BK171"/>
      <c r="BL171"/>
      <c r="BM171"/>
      <c r="BN171"/>
      <c r="BO171"/>
      <c r="BP171"/>
      <c r="BQ171"/>
      <c r="BR171"/>
      <c r="BS171"/>
      <c r="BT171"/>
      <c r="BU171"/>
    </row>
    <row r="172" spans="1:73">
      <c r="A172" t="s">
        <v>704</v>
      </c>
      <c r="B172">
        <v>613513</v>
      </c>
      <c r="C172">
        <v>610898</v>
      </c>
      <c r="D172">
        <v>801311</v>
      </c>
      <c r="E172">
        <v>-1205975.3799999999</v>
      </c>
      <c r="F172">
        <v>90847</v>
      </c>
      <c r="G172">
        <v>71769</v>
      </c>
      <c r="H172">
        <v>110372</v>
      </c>
      <c r="I172">
        <v>143633.66</v>
      </c>
      <c r="J172">
        <v>99066</v>
      </c>
      <c r="K172">
        <v>55308</v>
      </c>
      <c r="L172">
        <v>102448</v>
      </c>
      <c r="M172">
        <v>131657.78</v>
      </c>
      <c r="N172">
        <v>84005</v>
      </c>
      <c r="O172">
        <v>55830</v>
      </c>
      <c r="P172">
        <v>55830</v>
      </c>
      <c r="Q172">
        <v>79537</v>
      </c>
      <c r="R172">
        <v>103757.8</v>
      </c>
      <c r="S172">
        <v>65526</v>
      </c>
      <c r="T172">
        <v>49874</v>
      </c>
      <c r="U172">
        <v>34230</v>
      </c>
      <c r="V172">
        <v>14014.89</v>
      </c>
      <c r="W172">
        <v>24987</v>
      </c>
      <c r="X172">
        <v>29041</v>
      </c>
      <c r="Y172">
        <v>43291</v>
      </c>
      <c r="Z172">
        <v>37598.559999999998</v>
      </c>
      <c r="AA172">
        <v>37945</v>
      </c>
      <c r="AB172">
        <v>32590</v>
      </c>
      <c r="AC172">
        <v>34448</v>
      </c>
      <c r="AD172">
        <v>30190.880000000001</v>
      </c>
      <c r="AE172">
        <v>38639</v>
      </c>
      <c r="AF172">
        <v>29033</v>
      </c>
      <c r="AG172">
        <v>37184</v>
      </c>
      <c r="AH172">
        <v>34280.82</v>
      </c>
      <c r="AI172">
        <v>28271</v>
      </c>
      <c r="AJ172">
        <v>26397</v>
      </c>
      <c r="AK172">
        <v>31225</v>
      </c>
      <c r="AL172">
        <v>39657.94</v>
      </c>
      <c r="AM172">
        <v>35884</v>
      </c>
      <c r="AN172">
        <v>8119</v>
      </c>
      <c r="AO172">
        <v>7591</v>
      </c>
      <c r="AP172">
        <v>9624.41</v>
      </c>
      <c r="AQ172">
        <v>18148</v>
      </c>
      <c r="AR172">
        <v>5216</v>
      </c>
      <c r="AS172">
        <v>1092</v>
      </c>
      <c r="AT172">
        <v>-675.89</v>
      </c>
      <c r="AU172">
        <v>1688</v>
      </c>
      <c r="AV172">
        <v>2106</v>
      </c>
      <c r="AW172">
        <v>2624</v>
      </c>
      <c r="AX172">
        <v>8275.58</v>
      </c>
      <c r="AY172">
        <v>-1307</v>
      </c>
      <c r="AZ172">
        <v>-2041</v>
      </c>
      <c r="BA172">
        <v>1377</v>
      </c>
      <c r="BB172">
        <v>40287.29</v>
      </c>
      <c r="BC172">
        <v>-4499</v>
      </c>
      <c r="BD172">
        <v>-7642</v>
      </c>
      <c r="BE172">
        <v>-7080</v>
      </c>
      <c r="BF172">
        <v>-12033</v>
      </c>
      <c r="BG172">
        <v>-398078</v>
      </c>
      <c r="BH172">
        <v>-514831</v>
      </c>
      <c r="BI172">
        <v>-86910</v>
      </c>
      <c r="BJ172"/>
      <c r="BK172"/>
      <c r="BL172"/>
      <c r="BM172"/>
      <c r="BN172"/>
      <c r="BO172"/>
      <c r="BP172"/>
      <c r="BQ172"/>
      <c r="BR172"/>
      <c r="BS172"/>
      <c r="BT172"/>
      <c r="BU172"/>
    </row>
    <row r="173" spans="1:73">
      <c r="A173" t="s">
        <v>528</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705</v>
      </c>
      <c r="B174">
        <v>3926785</v>
      </c>
      <c r="C174">
        <v>3300919</v>
      </c>
      <c r="D174">
        <v>3382497</v>
      </c>
      <c r="E174">
        <v>6667526</v>
      </c>
      <c r="F174">
        <v>2416017</v>
      </c>
      <c r="G174">
        <v>2533926</v>
      </c>
      <c r="H174">
        <v>3202199</v>
      </c>
      <c r="I174">
        <v>-734813.04</v>
      </c>
      <c r="J174">
        <v>6728335</v>
      </c>
      <c r="K174">
        <v>-337144</v>
      </c>
      <c r="L174">
        <v>6328117</v>
      </c>
      <c r="M174">
        <v>5688194.8499999996</v>
      </c>
      <c r="N174">
        <v>5289917</v>
      </c>
      <c r="O174">
        <v>4263330</v>
      </c>
      <c r="P174">
        <v>4263330</v>
      </c>
      <c r="Q174">
        <v>5827920</v>
      </c>
      <c r="R174">
        <v>5534070.4500000002</v>
      </c>
      <c r="S174">
        <v>4593387</v>
      </c>
      <c r="T174">
        <v>4894285</v>
      </c>
      <c r="U174">
        <v>5276119</v>
      </c>
      <c r="V174">
        <v>5471357.7699999996</v>
      </c>
      <c r="W174">
        <v>4932048</v>
      </c>
      <c r="X174">
        <v>4691407</v>
      </c>
      <c r="Y174">
        <v>4568807</v>
      </c>
      <c r="Z174">
        <v>4225776.7300000004</v>
      </c>
      <c r="AA174">
        <v>3849390</v>
      </c>
      <c r="AB174">
        <v>3999326</v>
      </c>
      <c r="AC174">
        <v>3904100</v>
      </c>
      <c r="AD174">
        <v>3693763.06</v>
      </c>
      <c r="AE174">
        <v>3390465</v>
      </c>
      <c r="AF174">
        <v>3309629</v>
      </c>
      <c r="AG174">
        <v>3359859</v>
      </c>
      <c r="AH174">
        <v>2570365.33</v>
      </c>
      <c r="AI174">
        <v>2695618</v>
      </c>
      <c r="AJ174">
        <v>2253114</v>
      </c>
      <c r="AK174">
        <v>2607234</v>
      </c>
      <c r="AL174">
        <v>2256942.04</v>
      </c>
      <c r="AM174">
        <v>2721386</v>
      </c>
      <c r="AN174">
        <v>2933035</v>
      </c>
      <c r="AO174">
        <v>2996391</v>
      </c>
      <c r="AP174">
        <v>2737566.09</v>
      </c>
      <c r="AQ174">
        <v>2762532</v>
      </c>
      <c r="AR174">
        <v>2737097</v>
      </c>
      <c r="AS174">
        <v>2635596</v>
      </c>
      <c r="AT174">
        <v>1657325.35</v>
      </c>
      <c r="AU174">
        <v>2233976</v>
      </c>
      <c r="AV174">
        <v>2233298</v>
      </c>
      <c r="AW174">
        <v>2103482</v>
      </c>
      <c r="AX174">
        <v>0</v>
      </c>
      <c r="AY174">
        <v>0</v>
      </c>
      <c r="AZ174">
        <v>0</v>
      </c>
      <c r="BA174">
        <v>0</v>
      </c>
      <c r="BB174">
        <v>0</v>
      </c>
      <c r="BC174">
        <v>0</v>
      </c>
      <c r="BD174">
        <v>0</v>
      </c>
      <c r="BE174">
        <v>0</v>
      </c>
      <c r="BF174">
        <v>0</v>
      </c>
      <c r="BG174">
        <v>0</v>
      </c>
      <c r="BH174">
        <v>0</v>
      </c>
      <c r="BI174">
        <v>0</v>
      </c>
      <c r="BJ174"/>
      <c r="BK174"/>
      <c r="BL174"/>
      <c r="BM174"/>
      <c r="BN174"/>
      <c r="BO174"/>
      <c r="BP174"/>
      <c r="BQ174"/>
      <c r="BR174"/>
      <c r="BS174"/>
      <c r="BT174"/>
      <c r="BU174"/>
    </row>
    <row r="175" spans="1:73">
      <c r="A175" t="s">
        <v>706</v>
      </c>
      <c r="B175">
        <v>747149</v>
      </c>
      <c r="C175">
        <v>777449</v>
      </c>
      <c r="D175">
        <v>667769</v>
      </c>
      <c r="E175">
        <v>-1188848.29</v>
      </c>
      <c r="F175">
        <v>116415</v>
      </c>
      <c r="G175">
        <v>76311</v>
      </c>
      <c r="H175">
        <v>129738</v>
      </c>
      <c r="I175">
        <v>118403.31</v>
      </c>
      <c r="J175">
        <v>114424</v>
      </c>
      <c r="K175">
        <v>9973</v>
      </c>
      <c r="L175">
        <v>158699</v>
      </c>
      <c r="M175">
        <v>121691.48</v>
      </c>
      <c r="N175">
        <v>77120</v>
      </c>
      <c r="O175">
        <v>35297</v>
      </c>
      <c r="P175">
        <v>35297</v>
      </c>
      <c r="Q175">
        <v>84386</v>
      </c>
      <c r="R175">
        <v>98948.07</v>
      </c>
      <c r="S175">
        <v>50867</v>
      </c>
      <c r="T175">
        <v>72278</v>
      </c>
      <c r="U175">
        <v>17461</v>
      </c>
      <c r="V175">
        <v>7243.57</v>
      </c>
      <c r="W175">
        <v>20218</v>
      </c>
      <c r="X175">
        <v>22514</v>
      </c>
      <c r="Y175">
        <v>42436</v>
      </c>
      <c r="Z175">
        <v>37539.58</v>
      </c>
      <c r="AA175">
        <v>37775</v>
      </c>
      <c r="AB175">
        <v>32590</v>
      </c>
      <c r="AC175">
        <v>34445</v>
      </c>
      <c r="AD175">
        <v>29672.959999999999</v>
      </c>
      <c r="AE175">
        <v>38293</v>
      </c>
      <c r="AF175">
        <v>29029</v>
      </c>
      <c r="AG175">
        <v>37188</v>
      </c>
      <c r="AH175">
        <v>34274.82</v>
      </c>
      <c r="AI175">
        <v>28272</v>
      </c>
      <c r="AJ175">
        <v>26398</v>
      </c>
      <c r="AK175">
        <v>31238</v>
      </c>
      <c r="AL175">
        <v>39657.94</v>
      </c>
      <c r="AM175">
        <v>35884</v>
      </c>
      <c r="AN175">
        <v>8119</v>
      </c>
      <c r="AO175">
        <v>7591</v>
      </c>
      <c r="AP175">
        <v>9624.41</v>
      </c>
      <c r="AQ175">
        <v>18148</v>
      </c>
      <c r="AR175">
        <v>5216</v>
      </c>
      <c r="AS175">
        <v>1092</v>
      </c>
      <c r="AT175">
        <v>-675.89</v>
      </c>
      <c r="AU175">
        <v>1688</v>
      </c>
      <c r="AV175">
        <v>2106</v>
      </c>
      <c r="AW175">
        <v>2624</v>
      </c>
      <c r="AX175">
        <v>0</v>
      </c>
      <c r="AY175">
        <v>0</v>
      </c>
      <c r="AZ175">
        <v>0</v>
      </c>
      <c r="BA175">
        <v>0</v>
      </c>
      <c r="BB175">
        <v>0</v>
      </c>
      <c r="BC175">
        <v>0</v>
      </c>
      <c r="BD175">
        <v>0</v>
      </c>
      <c r="BE175">
        <v>0</v>
      </c>
      <c r="BF175">
        <v>0</v>
      </c>
      <c r="BG175">
        <v>0</v>
      </c>
      <c r="BH175">
        <v>0</v>
      </c>
      <c r="BI175">
        <v>0</v>
      </c>
      <c r="BJ175"/>
      <c r="BK175"/>
      <c r="BL175"/>
      <c r="BM175"/>
      <c r="BN175"/>
      <c r="BO175"/>
      <c r="BP175"/>
      <c r="BQ175"/>
      <c r="BR175"/>
      <c r="BS175"/>
      <c r="BT175"/>
      <c r="BU175"/>
    </row>
    <row r="176" spans="1:73">
      <c r="A176" t="s">
        <v>529</v>
      </c>
      <c r="B176">
        <v>0.39</v>
      </c>
      <c r="C176">
        <v>0.31</v>
      </c>
      <c r="D176">
        <v>0.36</v>
      </c>
      <c r="E176">
        <v>0.71</v>
      </c>
      <c r="F176">
        <v>0.14000000000000001</v>
      </c>
      <c r="G176">
        <v>0.22</v>
      </c>
      <c r="H176">
        <v>0.26</v>
      </c>
      <c r="I176">
        <v>0.37</v>
      </c>
      <c r="J176">
        <v>0.42</v>
      </c>
      <c r="K176">
        <v>0.28999999999999998</v>
      </c>
      <c r="L176">
        <v>0.6</v>
      </c>
      <c r="M176">
        <v>0.66</v>
      </c>
      <c r="N176">
        <v>0.6</v>
      </c>
      <c r="O176">
        <v>0.51</v>
      </c>
      <c r="P176">
        <v>0.51</v>
      </c>
      <c r="Q176">
        <v>0.61</v>
      </c>
      <c r="R176">
        <v>0.59</v>
      </c>
      <c r="S176">
        <v>0.55000000000000004</v>
      </c>
      <c r="T176">
        <v>0.5</v>
      </c>
      <c r="U176">
        <v>0.57999999999999996</v>
      </c>
      <c r="V176">
        <v>0.59</v>
      </c>
      <c r="W176">
        <v>0.53</v>
      </c>
      <c r="X176">
        <v>0.5</v>
      </c>
      <c r="Y176">
        <v>0.52</v>
      </c>
      <c r="Z176">
        <v>0.47</v>
      </c>
      <c r="AA176">
        <v>0.46</v>
      </c>
      <c r="AB176">
        <v>0.47072000000000003</v>
      </c>
      <c r="AC176">
        <v>0.45</v>
      </c>
      <c r="AD176">
        <v>0.43</v>
      </c>
      <c r="AE176">
        <v>0.36</v>
      </c>
      <c r="AF176">
        <v>0.35</v>
      </c>
      <c r="AG176">
        <v>0.38</v>
      </c>
      <c r="AH176">
        <v>0.28000000000000003</v>
      </c>
      <c r="AI176">
        <v>0.3</v>
      </c>
      <c r="AJ176">
        <v>0.25</v>
      </c>
      <c r="AK176">
        <v>0.3</v>
      </c>
      <c r="AL176">
        <v>0.22</v>
      </c>
      <c r="AM176">
        <v>0.3</v>
      </c>
      <c r="AN176">
        <v>0.28999999999999998</v>
      </c>
      <c r="AO176">
        <v>0.35</v>
      </c>
      <c r="AP176">
        <v>0.31</v>
      </c>
      <c r="AQ176">
        <v>0.32</v>
      </c>
      <c r="AR176">
        <v>0.28999999999999998</v>
      </c>
      <c r="AS176">
        <v>0.61</v>
      </c>
      <c r="AT176">
        <v>0.35</v>
      </c>
      <c r="AU176">
        <v>0.48</v>
      </c>
      <c r="AV176">
        <v>0.48</v>
      </c>
      <c r="AW176">
        <v>0.46</v>
      </c>
      <c r="AX176">
        <v>0.34</v>
      </c>
      <c r="AY176">
        <v>0.37</v>
      </c>
      <c r="AZ176">
        <v>0.39</v>
      </c>
      <c r="BA176">
        <v>0.37</v>
      </c>
      <c r="BB176">
        <v>0.24</v>
      </c>
      <c r="BC176">
        <v>0.32</v>
      </c>
      <c r="BD176">
        <v>0.27</v>
      </c>
      <c r="BE176">
        <v>0.28000000000000003</v>
      </c>
      <c r="BF176">
        <v>0.12</v>
      </c>
      <c r="BG176">
        <v>0.19</v>
      </c>
      <c r="BH176">
        <v>0.19</v>
      </c>
      <c r="BI176">
        <v>0.24</v>
      </c>
      <c r="BJ176"/>
      <c r="BK176"/>
      <c r="BL176"/>
      <c r="BM176"/>
      <c r="BN176"/>
      <c r="BO176"/>
      <c r="BP176"/>
      <c r="BQ176"/>
      <c r="BR176"/>
      <c r="BS176"/>
      <c r="BT176"/>
      <c r="BU176"/>
    </row>
    <row r="177" spans="1:73">
      <c r="A177" t="s">
        <v>530</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0.24</v>
      </c>
      <c r="BC177">
        <v>0.32</v>
      </c>
      <c r="BD177">
        <v>0.27</v>
      </c>
      <c r="BE177">
        <v>0.28000000000000003</v>
      </c>
      <c r="BF177">
        <v>0.12</v>
      </c>
      <c r="BG177">
        <v>0.19</v>
      </c>
      <c r="BH177">
        <v>0.19</v>
      </c>
      <c r="BI177">
        <v>0.24</v>
      </c>
      <c r="BJ177"/>
      <c r="BK177"/>
      <c r="BL177"/>
      <c r="BM177"/>
      <c r="BN177"/>
      <c r="BO177"/>
      <c r="BP177"/>
      <c r="BQ177"/>
      <c r="BR177"/>
      <c r="BS177"/>
      <c r="BT177"/>
      <c r="BU177"/>
    </row>
    <row r="178" spans="1:73">
      <c r="A178" t="s">
        <v>606</v>
      </c>
      <c r="B178" t="s">
        <v>1947</v>
      </c>
      <c r="C178" t="s">
        <v>1948</v>
      </c>
      <c r="D178" t="s">
        <v>785</v>
      </c>
      <c r="E178" t="s">
        <v>786</v>
      </c>
      <c r="F178" t="s">
        <v>787</v>
      </c>
      <c r="G178" t="s">
        <v>703</v>
      </c>
      <c r="H178" t="s">
        <v>607</v>
      </c>
      <c r="I178" t="s">
        <v>608</v>
      </c>
      <c r="J178" t="s">
        <v>609</v>
      </c>
      <c r="K178" t="s">
        <v>610</v>
      </c>
      <c r="L178" t="s">
        <v>611</v>
      </c>
      <c r="M178" t="s">
        <v>612</v>
      </c>
      <c r="N178" t="s">
        <v>613</v>
      </c>
      <c r="O178" t="s">
        <v>614</v>
      </c>
      <c r="P178" t="s">
        <v>614</v>
      </c>
      <c r="Q178" t="s">
        <v>615</v>
      </c>
      <c r="R178" t="s">
        <v>616</v>
      </c>
      <c r="S178" t="s">
        <v>617</v>
      </c>
      <c r="T178" t="s">
        <v>618</v>
      </c>
      <c r="U178" t="s">
        <v>619</v>
      </c>
      <c r="V178" t="s">
        <v>620</v>
      </c>
      <c r="W178" t="s">
        <v>621</v>
      </c>
      <c r="X178" t="s">
        <v>622</v>
      </c>
      <c r="Y178" t="s">
        <v>623</v>
      </c>
      <c r="Z178" t="s">
        <v>624</v>
      </c>
      <c r="AA178" t="s">
        <v>625</v>
      </c>
      <c r="AB178" t="s">
        <v>626</v>
      </c>
      <c r="AC178" t="s">
        <v>627</v>
      </c>
      <c r="AD178" t="s">
        <v>628</v>
      </c>
      <c r="AE178" t="s">
        <v>629</v>
      </c>
      <c r="AF178" t="s">
        <v>630</v>
      </c>
      <c r="AG178" t="s">
        <v>631</v>
      </c>
      <c r="AH178" t="s">
        <v>632</v>
      </c>
      <c r="AI178" t="s">
        <v>633</v>
      </c>
      <c r="AJ178" t="s">
        <v>634</v>
      </c>
      <c r="AK178" t="s">
        <v>635</v>
      </c>
      <c r="AL178" t="s">
        <v>636</v>
      </c>
      <c r="AM178" t="s">
        <v>637</v>
      </c>
      <c r="AN178" t="s">
        <v>638</v>
      </c>
      <c r="AO178" t="s">
        <v>639</v>
      </c>
      <c r="AP178" t="s">
        <v>640</v>
      </c>
      <c r="AQ178" t="s">
        <v>641</v>
      </c>
      <c r="AR178" t="s">
        <v>642</v>
      </c>
      <c r="AS178" t="s">
        <v>643</v>
      </c>
      <c r="AT178" t="s">
        <v>644</v>
      </c>
      <c r="AU178" t="s">
        <v>645</v>
      </c>
      <c r="AV178" t="s">
        <v>646</v>
      </c>
      <c r="AW178" t="s">
        <v>647</v>
      </c>
      <c r="AX178" t="s">
        <v>648</v>
      </c>
      <c r="AY178" t="s">
        <v>649</v>
      </c>
      <c r="AZ178" t="s">
        <v>650</v>
      </c>
      <c r="BA178" t="s">
        <v>651</v>
      </c>
      <c r="BB178" t="s">
        <v>652</v>
      </c>
      <c r="BC178" t="s">
        <v>653</v>
      </c>
      <c r="BD178" t="s">
        <v>654</v>
      </c>
      <c r="BE178" t="s">
        <v>655</v>
      </c>
      <c r="BF178" t="s">
        <v>656</v>
      </c>
      <c r="BG178" t="s">
        <v>657</v>
      </c>
      <c r="BH178" t="s">
        <v>658</v>
      </c>
      <c r="BI178" t="s">
        <v>659</v>
      </c>
      <c r="BJ178" s="80"/>
      <c r="BK178" s="80"/>
      <c r="BL178" s="80"/>
      <c r="BM178" s="80"/>
      <c r="BN178" s="80"/>
      <c r="BO178" s="80"/>
      <c r="BP178" s="80"/>
      <c r="BQ178" s="80"/>
      <c r="BR178" s="80"/>
    </row>
    <row r="179" spans="1:73">
      <c r="A179" t="s">
        <v>660</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s="80"/>
      <c r="BK179" s="80"/>
      <c r="BL179" s="80"/>
      <c r="BM179" s="80"/>
      <c r="BN179" s="80"/>
      <c r="BO179" s="80"/>
      <c r="BP179" s="80"/>
      <c r="BQ179" s="80"/>
      <c r="BR179" s="80"/>
    </row>
    <row r="180" spans="1:73">
      <c r="A180" t="s">
        <v>788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s="80"/>
      <c r="BK180" s="80"/>
      <c r="BL180" s="80"/>
      <c r="BM180" s="80"/>
      <c r="BN180" s="80"/>
      <c r="BO180" s="80"/>
      <c r="BP180" s="80"/>
      <c r="BQ180" s="80"/>
      <c r="BR180" s="80"/>
    </row>
    <row r="181" spans="1:73">
      <c r="A181" t="s">
        <v>662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335</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62064.15</v>
      </c>
      <c r="AQ213" s="131">
        <f t="shared" si="10"/>
        <v>76860</v>
      </c>
      <c r="AR213" s="131">
        <f t="shared" si="10"/>
        <v>126754</v>
      </c>
      <c r="AS213" s="131">
        <f t="shared" si="10"/>
        <v>96861</v>
      </c>
      <c r="AT213" s="131">
        <f t="shared" si="10"/>
        <v>53214.68</v>
      </c>
      <c r="AU213" s="131">
        <f t="shared" si="10"/>
        <v>54529</v>
      </c>
      <c r="AV213" s="131">
        <f t="shared" si="10"/>
        <v>130668</v>
      </c>
      <c r="AW213" s="131">
        <f t="shared" si="10"/>
        <v>67241</v>
      </c>
      <c r="AX213" s="131">
        <f t="shared" si="10"/>
        <v>69133.48</v>
      </c>
      <c r="AY213" s="131">
        <f t="shared" si="10"/>
        <v>66508</v>
      </c>
      <c r="AZ213" s="131">
        <f t="shared" si="10"/>
        <v>63978</v>
      </c>
      <c r="BA213" s="131">
        <f t="shared" si="10"/>
        <v>60761</v>
      </c>
      <c r="BB213" s="131">
        <f t="shared" si="10"/>
        <v>-114189.02</v>
      </c>
      <c r="BC213" s="131">
        <f t="shared" si="10"/>
        <v>118991</v>
      </c>
      <c r="BD213" s="131">
        <f t="shared" si="10"/>
        <v>118032</v>
      </c>
      <c r="BE213" s="131">
        <f t="shared" si="10"/>
        <v>118819</v>
      </c>
      <c r="BF213" s="131">
        <f t="shared" si="10"/>
        <v>2159</v>
      </c>
      <c r="BG213" s="131">
        <f t="shared" si="10"/>
        <v>2162</v>
      </c>
      <c r="BH213" s="131">
        <f t="shared" si="10"/>
        <v>2160</v>
      </c>
      <c r="BI213" s="131">
        <f t="shared" si="10"/>
        <v>2160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62064.15</v>
      </c>
      <c r="AQ215" s="80">
        <f t="shared" si="11"/>
        <v>76860</v>
      </c>
      <c r="AR215" s="80">
        <f t="shared" si="11"/>
        <v>126754</v>
      </c>
      <c r="AS215" s="80">
        <f t="shared" si="11"/>
        <v>96861</v>
      </c>
      <c r="AT215" s="80">
        <f t="shared" si="11"/>
        <v>53214.68</v>
      </c>
      <c r="AU215" s="80">
        <f t="shared" si="11"/>
        <v>54529</v>
      </c>
      <c r="AV215" s="80">
        <f t="shared" si="11"/>
        <v>130668</v>
      </c>
      <c r="AW215" s="80">
        <f t="shared" si="11"/>
        <v>67241</v>
      </c>
      <c r="AX215" s="80">
        <f t="shared" si="11"/>
        <v>69133.48</v>
      </c>
      <c r="AY215" s="80">
        <f t="shared" si="11"/>
        <v>66508</v>
      </c>
      <c r="AZ215" s="80">
        <f t="shared" si="11"/>
        <v>63978</v>
      </c>
      <c r="BA215" s="80">
        <f t="shared" si="11"/>
        <v>60761</v>
      </c>
      <c r="BB215" s="80">
        <f t="shared" si="11"/>
        <v>-114189.02</v>
      </c>
      <c r="BC215" s="80">
        <f t="shared" si="11"/>
        <v>118991</v>
      </c>
      <c r="BD215" s="80">
        <f t="shared" si="11"/>
        <v>118032</v>
      </c>
      <c r="BE215" s="80">
        <f t="shared" si="11"/>
        <v>118819</v>
      </c>
      <c r="BF215" s="80">
        <f t="shared" si="11"/>
        <v>2159</v>
      </c>
      <c r="BG215" s="80">
        <f t="shared" si="11"/>
        <v>2162</v>
      </c>
      <c r="BH215" s="80">
        <f t="shared" si="11"/>
        <v>2160</v>
      </c>
      <c r="BI215" s="80">
        <f t="shared" si="11"/>
        <v>2160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1944</v>
      </c>
      <c r="C219" t="s">
        <v>1945</v>
      </c>
      <c r="D219" t="s">
        <v>780</v>
      </c>
      <c r="E219" t="s">
        <v>781</v>
      </c>
      <c r="F219" t="s">
        <v>782</v>
      </c>
      <c r="G219" t="s">
        <v>702</v>
      </c>
      <c r="H219" t="s">
        <v>369</v>
      </c>
      <c r="I219" t="s">
        <v>370</v>
      </c>
      <c r="J219" t="s">
        <v>371</v>
      </c>
      <c r="K219" t="s">
        <v>372</v>
      </c>
      <c r="L219" t="s">
        <v>373</v>
      </c>
      <c r="M219" t="s">
        <v>374</v>
      </c>
      <c r="N219" t="s">
        <v>375</v>
      </c>
      <c r="O219" t="s">
        <v>376</v>
      </c>
      <c r="P219" t="s">
        <v>376</v>
      </c>
      <c r="Q219" t="s">
        <v>377</v>
      </c>
      <c r="R219" t="s">
        <v>378</v>
      </c>
      <c r="S219" t="s">
        <v>379</v>
      </c>
      <c r="T219" t="s">
        <v>380</v>
      </c>
      <c r="U219" t="s">
        <v>381</v>
      </c>
      <c r="V219" t="s">
        <v>382</v>
      </c>
      <c r="W219" t="s">
        <v>383</v>
      </c>
      <c r="X219" t="s">
        <v>384</v>
      </c>
      <c r="Y219" t="s">
        <v>385</v>
      </c>
      <c r="Z219" t="s">
        <v>386</v>
      </c>
      <c r="AA219" t="s">
        <v>387</v>
      </c>
      <c r="AB219" t="s">
        <v>388</v>
      </c>
      <c r="AC219" t="s">
        <v>389</v>
      </c>
      <c r="AD219" t="s">
        <v>390</v>
      </c>
      <c r="AE219" t="s">
        <v>391</v>
      </c>
      <c r="AF219" t="s">
        <v>392</v>
      </c>
      <c r="AG219" t="s">
        <v>393</v>
      </c>
      <c r="AH219" t="s">
        <v>394</v>
      </c>
      <c r="AI219" t="s">
        <v>395</v>
      </c>
      <c r="AJ219" t="s">
        <v>396</v>
      </c>
      <c r="AK219" t="s">
        <v>397</v>
      </c>
      <c r="AL219" t="s">
        <v>398</v>
      </c>
      <c r="AM219" t="s">
        <v>399</v>
      </c>
      <c r="AN219" t="s">
        <v>400</v>
      </c>
      <c r="AO219" t="s">
        <v>401</v>
      </c>
      <c r="AP219" t="s">
        <v>402</v>
      </c>
      <c r="AQ219" t="s">
        <v>403</v>
      </c>
      <c r="AR219" t="s">
        <v>404</v>
      </c>
      <c r="AS219" t="s">
        <v>405</v>
      </c>
      <c r="AT219" t="s">
        <v>406</v>
      </c>
      <c r="AU219" t="s">
        <v>407</v>
      </c>
      <c r="AV219" t="s">
        <v>408</v>
      </c>
      <c r="AW219" t="s">
        <v>409</v>
      </c>
      <c r="AX219" t="s">
        <v>410</v>
      </c>
      <c r="AY219" t="s">
        <v>411</v>
      </c>
      <c r="AZ219" t="s">
        <v>412</v>
      </c>
      <c r="BA219" t="s">
        <v>413</v>
      </c>
      <c r="BB219" t="s">
        <v>414</v>
      </c>
      <c r="BC219" t="s">
        <v>415</v>
      </c>
      <c r="BD219" t="s">
        <v>416</v>
      </c>
      <c r="BE219" t="s">
        <v>417</v>
      </c>
      <c r="BF219" t="s">
        <v>418</v>
      </c>
      <c r="BG219" t="s">
        <v>419</v>
      </c>
      <c r="BH219" t="s">
        <v>420</v>
      </c>
      <c r="BI219" t="s">
        <v>421</v>
      </c>
    </row>
    <row r="220" spans="1:119">
      <c r="A220" t="s">
        <v>531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row>
    <row r="221" spans="1:119">
      <c r="A221" t="s">
        <v>532</v>
      </c>
      <c r="B221">
        <v>12159702</v>
      </c>
      <c r="C221">
        <v>7869257</v>
      </c>
      <c r="D221">
        <v>4254336</v>
      </c>
      <c r="E221">
        <v>12052492.58</v>
      </c>
      <c r="F221">
        <v>6554751</v>
      </c>
      <c r="G221">
        <v>4970895</v>
      </c>
      <c r="H221">
        <v>2709427</v>
      </c>
      <c r="I221">
        <v>16502872.560000001</v>
      </c>
      <c r="J221">
        <v>12786663</v>
      </c>
      <c r="K221">
        <v>8689894</v>
      </c>
      <c r="L221">
        <v>5747558</v>
      </c>
      <c r="M221">
        <v>22694114.530000001</v>
      </c>
      <c r="N221">
        <v>16395006</v>
      </c>
      <c r="O221">
        <v>10699166</v>
      </c>
      <c r="P221">
        <v>10699166</v>
      </c>
      <c r="Q221">
        <v>5848722</v>
      </c>
      <c r="R221">
        <v>21183038.100000001</v>
      </c>
      <c r="S221">
        <v>15527427</v>
      </c>
      <c r="T221">
        <v>10280115</v>
      </c>
      <c r="U221">
        <v>5451066</v>
      </c>
      <c r="V221">
        <v>20019042.050000001</v>
      </c>
      <c r="W221">
        <v>14479831</v>
      </c>
      <c r="X221">
        <v>9484506</v>
      </c>
      <c r="Y221">
        <v>4808281</v>
      </c>
      <c r="Z221">
        <v>16819091.960000001</v>
      </c>
      <c r="AA221">
        <v>12480778</v>
      </c>
      <c r="AB221">
        <v>8327671</v>
      </c>
      <c r="AC221">
        <v>4099133</v>
      </c>
      <c r="AD221">
        <v>13817506.199999999</v>
      </c>
      <c r="AE221">
        <v>9910691</v>
      </c>
      <c r="AF221">
        <v>6614156</v>
      </c>
      <c r="AG221">
        <v>3445528</v>
      </c>
      <c r="AH221">
        <v>10272335.93</v>
      </c>
      <c r="AI221">
        <v>7722500</v>
      </c>
      <c r="AJ221">
        <v>5006579</v>
      </c>
      <c r="AK221">
        <v>2736424</v>
      </c>
      <c r="AL221">
        <v>10628240.76</v>
      </c>
      <c r="AM221">
        <v>8546126</v>
      </c>
      <c r="AN221">
        <v>5850661</v>
      </c>
      <c r="AO221">
        <v>3193330</v>
      </c>
      <c r="AP221">
        <v>11057311.49</v>
      </c>
      <c r="AQ221">
        <v>8285659</v>
      </c>
      <c r="AR221">
        <v>5365023</v>
      </c>
      <c r="AS221">
        <v>2759418</v>
      </c>
      <c r="AT221">
        <v>8013310.79</v>
      </c>
      <c r="AU221">
        <v>6433162</v>
      </c>
      <c r="AV221">
        <v>4258440</v>
      </c>
      <c r="AW221">
        <v>2086557</v>
      </c>
      <c r="AX221">
        <v>6669767.3499999996</v>
      </c>
      <c r="AY221">
        <v>5113534</v>
      </c>
      <c r="AZ221">
        <v>3444577</v>
      </c>
      <c r="BA221">
        <v>1677271</v>
      </c>
      <c r="BB221">
        <v>5013137.84</v>
      </c>
      <c r="BC221">
        <v>3877748</v>
      </c>
      <c r="BD221">
        <v>2466278</v>
      </c>
      <c r="BE221">
        <v>1239527</v>
      </c>
      <c r="BF221">
        <v>2289619</v>
      </c>
      <c r="BG221">
        <v>1792483</v>
      </c>
      <c r="BH221">
        <v>1346894</v>
      </c>
      <c r="BI221">
        <v>997284</v>
      </c>
    </row>
    <row r="222" spans="1:119">
      <c r="A222" t="s">
        <v>340</v>
      </c>
      <c r="B222">
        <v>27087334</v>
      </c>
      <c r="C222">
        <v>17940630</v>
      </c>
      <c r="D222">
        <v>8959896</v>
      </c>
      <c r="E222">
        <v>24486039.16</v>
      </c>
      <c r="F222">
        <v>16378865</v>
      </c>
      <c r="G222">
        <v>10860507</v>
      </c>
      <c r="H222">
        <v>5369077</v>
      </c>
      <c r="I222">
        <v>20649950.66</v>
      </c>
      <c r="J222">
        <v>15280580</v>
      </c>
      <c r="K222">
        <v>10111386</v>
      </c>
      <c r="L222">
        <v>4980177</v>
      </c>
      <c r="M222">
        <v>11219849.960000001</v>
      </c>
      <c r="N222">
        <v>8267197</v>
      </c>
      <c r="O222">
        <v>5401563</v>
      </c>
      <c r="P222">
        <v>5401563</v>
      </c>
      <c r="Q222">
        <v>2671345</v>
      </c>
      <c r="R222">
        <v>10444149.07</v>
      </c>
      <c r="S222">
        <v>7761837</v>
      </c>
      <c r="T222">
        <v>5101528</v>
      </c>
      <c r="U222">
        <v>2490427</v>
      </c>
      <c r="V222">
        <v>9558177.6999999993</v>
      </c>
      <c r="W222">
        <v>7079354</v>
      </c>
      <c r="X222">
        <v>4651534</v>
      </c>
      <c r="Y222">
        <v>2286771</v>
      </c>
      <c r="Z222">
        <v>8314008.04</v>
      </c>
      <c r="AA222">
        <v>6127646</v>
      </c>
      <c r="AB222">
        <v>3981595</v>
      </c>
      <c r="AC222">
        <v>1939968</v>
      </c>
      <c r="AD222">
        <v>7357496.3300000001</v>
      </c>
      <c r="AE222">
        <v>5380350</v>
      </c>
      <c r="AF222">
        <v>3494637</v>
      </c>
      <c r="AG222">
        <v>1703925</v>
      </c>
      <c r="AH222">
        <v>6309769.4100000001</v>
      </c>
      <c r="AI222">
        <v>4630203</v>
      </c>
      <c r="AJ222">
        <v>3010609</v>
      </c>
      <c r="AK222">
        <v>1485973</v>
      </c>
      <c r="AL222">
        <v>4625318.1100000003</v>
      </c>
      <c r="AM222">
        <v>3151603</v>
      </c>
      <c r="AN222">
        <v>1823100</v>
      </c>
      <c r="AO222">
        <v>889775</v>
      </c>
      <c r="AP222">
        <v>3368442.02</v>
      </c>
      <c r="AQ222">
        <v>2498300</v>
      </c>
      <c r="AR222">
        <v>1648506</v>
      </c>
      <c r="AS222">
        <v>823055</v>
      </c>
      <c r="AT222">
        <v>3302001.88</v>
      </c>
      <c r="AU222">
        <v>2422391</v>
      </c>
      <c r="AV222">
        <v>1592391</v>
      </c>
      <c r="AW222">
        <v>783698</v>
      </c>
      <c r="AX222">
        <v>3092992.86</v>
      </c>
      <c r="AY222">
        <v>2288263</v>
      </c>
      <c r="AZ222">
        <v>1499057</v>
      </c>
      <c r="BA222">
        <v>738772</v>
      </c>
      <c r="BB222">
        <v>2858689.13</v>
      </c>
      <c r="BC222">
        <v>2104060</v>
      </c>
      <c r="BD222">
        <v>1378259</v>
      </c>
      <c r="BE222">
        <v>677866</v>
      </c>
      <c r="BF222">
        <v>3017289</v>
      </c>
      <c r="BG222">
        <v>2254890</v>
      </c>
      <c r="BH222">
        <v>1465788</v>
      </c>
      <c r="BI222">
        <v>712730</v>
      </c>
    </row>
    <row r="223" spans="1:119">
      <c r="A223" t="s">
        <v>533</v>
      </c>
      <c r="B223">
        <v>25813097</v>
      </c>
      <c r="C223">
        <v>17106229</v>
      </c>
      <c r="D223">
        <v>8570399</v>
      </c>
      <c r="E223">
        <v>23595413.620000001</v>
      </c>
      <c r="F223">
        <v>15802802</v>
      </c>
      <c r="G223">
        <v>10479426</v>
      </c>
      <c r="H223">
        <v>5181730</v>
      </c>
      <c r="I223">
        <v>19895366.300000001</v>
      </c>
      <c r="J223">
        <v>14702321</v>
      </c>
      <c r="K223">
        <v>9706734</v>
      </c>
      <c r="L223">
        <v>4783180</v>
      </c>
      <c r="M223">
        <v>10165615.98</v>
      </c>
      <c r="N223">
        <v>7497424</v>
      </c>
      <c r="O223">
        <v>4911475</v>
      </c>
      <c r="P223">
        <v>4911475</v>
      </c>
      <c r="Q223">
        <v>2426622</v>
      </c>
      <c r="R223">
        <v>9507405.8300000001</v>
      </c>
      <c r="S223">
        <v>7068327</v>
      </c>
      <c r="T223">
        <v>4660118</v>
      </c>
      <c r="U223">
        <v>2270704</v>
      </c>
      <c r="V223">
        <v>8744367.8100000005</v>
      </c>
      <c r="W223">
        <v>6471997</v>
      </c>
      <c r="X223">
        <v>4250964</v>
      </c>
      <c r="Y223">
        <v>2087851</v>
      </c>
      <c r="Z223">
        <v>7531514.6900000004</v>
      </c>
      <c r="AA223">
        <v>5527636</v>
      </c>
      <c r="AB223">
        <v>3597718</v>
      </c>
      <c r="AC223">
        <v>1763292</v>
      </c>
      <c r="AD223">
        <v>6693940.6699999999</v>
      </c>
      <c r="AE223">
        <v>4905415</v>
      </c>
      <c r="AF223">
        <v>3186022</v>
      </c>
      <c r="AG223">
        <v>1552956</v>
      </c>
      <c r="AH223">
        <v>5718366.9000000004</v>
      </c>
      <c r="AI223">
        <v>4197238</v>
      </c>
      <c r="AJ223">
        <v>2731270</v>
      </c>
      <c r="AK223">
        <v>1329106</v>
      </c>
      <c r="AL223">
        <v>4317951.03</v>
      </c>
      <c r="AM223">
        <v>2965648</v>
      </c>
      <c r="AN223">
        <v>1716081</v>
      </c>
      <c r="AO223">
        <v>837797</v>
      </c>
      <c r="AP223">
        <v>3173281.36</v>
      </c>
      <c r="AQ223">
        <v>2352370</v>
      </c>
      <c r="AR223">
        <v>1551326</v>
      </c>
      <c r="AS223">
        <v>776621</v>
      </c>
      <c r="AT223">
        <v>3122658.88</v>
      </c>
      <c r="AU223">
        <v>2289054</v>
      </c>
      <c r="AV223">
        <v>1504955</v>
      </c>
      <c r="AW223">
        <v>741162</v>
      </c>
      <c r="AX223">
        <v>2900446.31</v>
      </c>
      <c r="AY223">
        <v>2141794</v>
      </c>
      <c r="AZ223">
        <v>1405007</v>
      </c>
      <c r="BA223">
        <v>690637</v>
      </c>
      <c r="BB223">
        <v>2684037.44</v>
      </c>
      <c r="BC223">
        <v>1977026</v>
      </c>
      <c r="BD223">
        <v>1294620</v>
      </c>
      <c r="BE223">
        <v>637026</v>
      </c>
      <c r="BF223">
        <v>2808847</v>
      </c>
      <c r="BG223">
        <v>2110397</v>
      </c>
      <c r="BH223">
        <v>1370455</v>
      </c>
      <c r="BI223">
        <v>663850</v>
      </c>
    </row>
    <row r="224" spans="1:119">
      <c r="A224" t="s">
        <v>534</v>
      </c>
      <c r="B224">
        <v>1274237</v>
      </c>
      <c r="C224">
        <v>834401</v>
      </c>
      <c r="D224">
        <v>389497</v>
      </c>
      <c r="E224">
        <v>890625.54</v>
      </c>
      <c r="F224">
        <v>576063</v>
      </c>
      <c r="G224">
        <v>381081</v>
      </c>
      <c r="H224">
        <v>187347</v>
      </c>
      <c r="I224">
        <v>754584.36</v>
      </c>
      <c r="J224">
        <v>578259</v>
      </c>
      <c r="K224">
        <v>404652</v>
      </c>
      <c r="L224">
        <v>196997</v>
      </c>
      <c r="M224">
        <v>1054233.98</v>
      </c>
      <c r="N224">
        <v>769773</v>
      </c>
      <c r="O224">
        <v>490088</v>
      </c>
      <c r="P224">
        <v>490088</v>
      </c>
      <c r="Q224">
        <v>244723</v>
      </c>
      <c r="R224">
        <v>936743.24</v>
      </c>
      <c r="S224">
        <v>693510</v>
      </c>
      <c r="T224">
        <v>441410</v>
      </c>
      <c r="U224">
        <v>219723</v>
      </c>
      <c r="V224">
        <v>813809.89</v>
      </c>
      <c r="W224">
        <v>607357</v>
      </c>
      <c r="X224">
        <v>400570</v>
      </c>
      <c r="Y224">
        <v>198920</v>
      </c>
      <c r="Z224">
        <v>782493.36</v>
      </c>
      <c r="AA224">
        <v>600010</v>
      </c>
      <c r="AB224">
        <v>383877</v>
      </c>
      <c r="AC224">
        <v>176676</v>
      </c>
      <c r="AD224">
        <v>663555.66</v>
      </c>
      <c r="AE224">
        <v>474935</v>
      </c>
      <c r="AF224">
        <v>308615</v>
      </c>
      <c r="AG224">
        <v>150969</v>
      </c>
      <c r="AH224">
        <v>591402.52</v>
      </c>
      <c r="AI224">
        <v>432965</v>
      </c>
      <c r="AJ224">
        <v>279339</v>
      </c>
      <c r="AK224">
        <v>156867</v>
      </c>
      <c r="AL224">
        <v>307367.08</v>
      </c>
      <c r="AM224">
        <v>185955</v>
      </c>
      <c r="AN224">
        <v>107019</v>
      </c>
      <c r="AO224">
        <v>51978</v>
      </c>
      <c r="AP224">
        <v>195160.66</v>
      </c>
      <c r="AQ224">
        <v>145930</v>
      </c>
      <c r="AR224">
        <v>97180</v>
      </c>
      <c r="AS224">
        <v>46434</v>
      </c>
      <c r="AT224">
        <v>179342.99</v>
      </c>
      <c r="AU224">
        <v>133337</v>
      </c>
      <c r="AV224">
        <v>87436</v>
      </c>
      <c r="AW224">
        <v>42536</v>
      </c>
      <c r="AX224">
        <v>192546.56</v>
      </c>
      <c r="AY224">
        <v>146469</v>
      </c>
      <c r="AZ224">
        <v>94050</v>
      </c>
      <c r="BA224">
        <v>48135</v>
      </c>
      <c r="BB224">
        <v>174651.69</v>
      </c>
      <c r="BC224">
        <v>127034</v>
      </c>
      <c r="BD224">
        <v>83639</v>
      </c>
      <c r="BE224">
        <v>40840</v>
      </c>
      <c r="BF224">
        <v>208442</v>
      </c>
      <c r="BG224">
        <v>144493</v>
      </c>
      <c r="BH224">
        <v>95333</v>
      </c>
      <c r="BI224">
        <v>48880</v>
      </c>
    </row>
    <row r="225" spans="1:61">
      <c r="A225" t="s">
        <v>341</v>
      </c>
      <c r="B225">
        <v>0</v>
      </c>
      <c r="C225">
        <v>0</v>
      </c>
      <c r="D225">
        <v>0</v>
      </c>
      <c r="E225">
        <v>0</v>
      </c>
      <c r="F225">
        <v>0</v>
      </c>
      <c r="G225">
        <v>0</v>
      </c>
      <c r="H225">
        <v>0</v>
      </c>
      <c r="I225">
        <v>49178.29</v>
      </c>
      <c r="J225">
        <v>0</v>
      </c>
      <c r="K225">
        <v>0</v>
      </c>
      <c r="L225">
        <v>0</v>
      </c>
      <c r="M225">
        <v>32879.75</v>
      </c>
      <c r="N225">
        <v>16302</v>
      </c>
      <c r="O225">
        <v>9816</v>
      </c>
      <c r="P225">
        <v>9816</v>
      </c>
      <c r="Q225">
        <v>1123</v>
      </c>
      <c r="R225">
        <v>15355.78</v>
      </c>
      <c r="S225">
        <v>6003</v>
      </c>
      <c r="T225">
        <v>6227</v>
      </c>
      <c r="U225">
        <v>4095</v>
      </c>
      <c r="V225">
        <v>17845.87</v>
      </c>
      <c r="W225">
        <v>1806</v>
      </c>
      <c r="X225">
        <v>4674</v>
      </c>
      <c r="Y225">
        <v>1526</v>
      </c>
      <c r="Z225">
        <v>12187.27</v>
      </c>
      <c r="AA225">
        <v>6011</v>
      </c>
      <c r="AB225">
        <v>-1028</v>
      </c>
      <c r="AC225">
        <v>-1750</v>
      </c>
      <c r="AD225">
        <v>-5042.62</v>
      </c>
      <c r="AE225">
        <v>-5213</v>
      </c>
      <c r="AF225">
        <v>-5238</v>
      </c>
      <c r="AG225">
        <v>-6327</v>
      </c>
      <c r="AH225">
        <v>1189.8399999999999</v>
      </c>
      <c r="AI225">
        <v>-2475</v>
      </c>
      <c r="AJ225">
        <v>-2398</v>
      </c>
      <c r="AK225">
        <v>-13</v>
      </c>
      <c r="AL225">
        <v>10895.02</v>
      </c>
      <c r="AM225">
        <v>15686</v>
      </c>
      <c r="AN225">
        <v>15181</v>
      </c>
      <c r="AO225">
        <v>357</v>
      </c>
      <c r="AP225">
        <v>11386.02</v>
      </c>
      <c r="AQ225">
        <v>11355</v>
      </c>
      <c r="AR225">
        <v>-430</v>
      </c>
      <c r="AS225">
        <v>-450</v>
      </c>
      <c r="AT225">
        <v>-2437.33</v>
      </c>
      <c r="AU225">
        <v>-3387</v>
      </c>
      <c r="AV225">
        <v>-126</v>
      </c>
      <c r="AW225">
        <v>-81</v>
      </c>
      <c r="AX225">
        <v>2349.0100000000002</v>
      </c>
      <c r="AY225">
        <v>1584</v>
      </c>
      <c r="AZ225">
        <v>469</v>
      </c>
      <c r="BA225">
        <v>696</v>
      </c>
      <c r="BB225">
        <v>7767.52</v>
      </c>
      <c r="BC225">
        <v>211</v>
      </c>
      <c r="BD225">
        <v>-179</v>
      </c>
      <c r="BE225">
        <v>0</v>
      </c>
      <c r="BF225">
        <v>0</v>
      </c>
      <c r="BG225">
        <v>0</v>
      </c>
      <c r="BH225">
        <v>0</v>
      </c>
      <c r="BI225">
        <v>0</v>
      </c>
    </row>
    <row r="226" spans="1:61">
      <c r="A226" t="s">
        <v>535</v>
      </c>
      <c r="B226">
        <v>-156757</v>
      </c>
      <c r="C226">
        <v>-45726</v>
      </c>
      <c r="D226">
        <v>-274275</v>
      </c>
      <c r="E226">
        <v>1990950.96</v>
      </c>
      <c r="F226">
        <v>214739</v>
      </c>
      <c r="G226">
        <v>75650</v>
      </c>
      <c r="H226">
        <v>85417</v>
      </c>
      <c r="I226">
        <v>113523.02</v>
      </c>
      <c r="J226">
        <v>0</v>
      </c>
      <c r="K226">
        <v>0</v>
      </c>
      <c r="L226">
        <v>-72962</v>
      </c>
      <c r="M226">
        <v>0</v>
      </c>
      <c r="N226">
        <v>0</v>
      </c>
      <c r="O226">
        <v>0</v>
      </c>
      <c r="P226">
        <v>0</v>
      </c>
      <c r="Q226">
        <v>0</v>
      </c>
      <c r="R226">
        <v>0</v>
      </c>
      <c r="S226">
        <v>0</v>
      </c>
      <c r="T226">
        <v>0</v>
      </c>
      <c r="U226">
        <v>-47771</v>
      </c>
      <c r="V226">
        <v>-30832.720000000001</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row>
    <row r="227" spans="1:61">
      <c r="A227" t="s">
        <v>536</v>
      </c>
      <c r="B227">
        <v>-656015</v>
      </c>
      <c r="C227">
        <v>-426353</v>
      </c>
      <c r="D227">
        <v>-224294</v>
      </c>
      <c r="E227">
        <v>226474.31</v>
      </c>
      <c r="F227">
        <v>374984</v>
      </c>
      <c r="G227">
        <v>93357</v>
      </c>
      <c r="H227">
        <v>-35738</v>
      </c>
      <c r="I227">
        <v>63415.21</v>
      </c>
      <c r="J227">
        <v>758</v>
      </c>
      <c r="K227">
        <v>235</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row>
    <row r="228" spans="1:61">
      <c r="A228" t="s">
        <v>537</v>
      </c>
      <c r="B228">
        <v>-303805</v>
      </c>
      <c r="C228">
        <v>230693</v>
      </c>
      <c r="D228">
        <v>-62258</v>
      </c>
      <c r="E228">
        <v>-109198.59</v>
      </c>
      <c r="F228">
        <v>-158033</v>
      </c>
      <c r="G228">
        <v>8911</v>
      </c>
      <c r="H228">
        <v>-444637</v>
      </c>
      <c r="I228">
        <v>-59462.879999999997</v>
      </c>
      <c r="J228">
        <v>-4934</v>
      </c>
      <c r="K228">
        <v>26864</v>
      </c>
      <c r="L228">
        <v>6939</v>
      </c>
      <c r="M228">
        <v>2270.79</v>
      </c>
      <c r="N228">
        <v>4295</v>
      </c>
      <c r="O228">
        <v>-4304</v>
      </c>
      <c r="P228">
        <v>-4304</v>
      </c>
      <c r="Q228">
        <v>-2268</v>
      </c>
      <c r="R228">
        <v>-7772.57</v>
      </c>
      <c r="S228">
        <v>-821</v>
      </c>
      <c r="T228">
        <v>10065</v>
      </c>
      <c r="U228">
        <v>-8042</v>
      </c>
      <c r="V228">
        <v>-15695.82</v>
      </c>
      <c r="W228">
        <v>-5272</v>
      </c>
      <c r="X228">
        <v>-2859</v>
      </c>
      <c r="Y228">
        <v>-5958</v>
      </c>
      <c r="Z228">
        <v>33250.910000000003</v>
      </c>
      <c r="AA228">
        <v>11230</v>
      </c>
      <c r="AB228">
        <v>9106</v>
      </c>
      <c r="AC228">
        <v>6549</v>
      </c>
      <c r="AD228">
        <v>-1410.57</v>
      </c>
      <c r="AE228">
        <v>3762</v>
      </c>
      <c r="AF228">
        <v>-5275</v>
      </c>
      <c r="AG228">
        <v>-6166</v>
      </c>
      <c r="AH228">
        <v>607.52</v>
      </c>
      <c r="AI228">
        <v>-3585</v>
      </c>
      <c r="AJ228">
        <v>-39300</v>
      </c>
      <c r="AK228">
        <v>-44249</v>
      </c>
      <c r="AL228">
        <v>1917133.71</v>
      </c>
      <c r="AM228">
        <v>1769686</v>
      </c>
      <c r="AN228">
        <v>375273</v>
      </c>
      <c r="AO228">
        <v>-20033</v>
      </c>
      <c r="AP228">
        <v>-37327.199999999997</v>
      </c>
      <c r="AQ228">
        <v>2456</v>
      </c>
      <c r="AR228">
        <v>27873</v>
      </c>
      <c r="AS228">
        <v>-5081</v>
      </c>
      <c r="AT228">
        <v>-201989.54</v>
      </c>
      <c r="AU228">
        <v>-154616</v>
      </c>
      <c r="AV228">
        <v>-101222</v>
      </c>
      <c r="AW228">
        <v>-46172</v>
      </c>
      <c r="AX228">
        <v>-33297.01</v>
      </c>
      <c r="AY228">
        <v>3327</v>
      </c>
      <c r="AZ228">
        <v>23521</v>
      </c>
      <c r="BA228">
        <v>10548</v>
      </c>
      <c r="BB228">
        <v>5812.97</v>
      </c>
      <c r="BC228">
        <v>2896</v>
      </c>
      <c r="BD228">
        <v>1910</v>
      </c>
      <c r="BE228">
        <v>0</v>
      </c>
      <c r="BF228">
        <v>0</v>
      </c>
      <c r="BG228">
        <v>0</v>
      </c>
      <c r="BH228">
        <v>0</v>
      </c>
      <c r="BI228">
        <v>0</v>
      </c>
    </row>
    <row r="229" spans="1:61">
      <c r="A229" t="s">
        <v>538</v>
      </c>
      <c r="B229">
        <v>0</v>
      </c>
      <c r="C229">
        <v>0</v>
      </c>
      <c r="D229">
        <v>0</v>
      </c>
      <c r="E229">
        <v>-1317482.01</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-10115.01</v>
      </c>
      <c r="BC229">
        <v>0</v>
      </c>
      <c r="BD229">
        <v>0</v>
      </c>
      <c r="BE229">
        <v>0</v>
      </c>
      <c r="BF229">
        <v>0</v>
      </c>
      <c r="BG229">
        <v>0</v>
      </c>
      <c r="BH229">
        <v>0</v>
      </c>
      <c r="BI229">
        <v>0</v>
      </c>
    </row>
    <row r="230" spans="1:61">
      <c r="A230" t="s">
        <v>539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-71702.03</v>
      </c>
      <c r="AM230">
        <v>-71702</v>
      </c>
      <c r="AN230">
        <v>-71702</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row>
    <row r="231" spans="1:61">
      <c r="A231" t="s">
        <v>540</v>
      </c>
      <c r="B231">
        <v>-59420</v>
      </c>
      <c r="C231">
        <v>4544</v>
      </c>
      <c r="D231">
        <v>-75397</v>
      </c>
      <c r="E231">
        <v>45262.07</v>
      </c>
      <c r="F231">
        <v>-24247</v>
      </c>
      <c r="G231">
        <v>-10569</v>
      </c>
      <c r="H231">
        <v>495</v>
      </c>
      <c r="I231">
        <v>138428.84</v>
      </c>
      <c r="J231">
        <v>112820</v>
      </c>
      <c r="K231">
        <v>73977</v>
      </c>
      <c r="L231">
        <v>28827</v>
      </c>
      <c r="M231">
        <v>147627.69</v>
      </c>
      <c r="N231">
        <v>86853</v>
      </c>
      <c r="O231">
        <v>44911</v>
      </c>
      <c r="P231">
        <v>44911</v>
      </c>
      <c r="Q231">
        <v>28299</v>
      </c>
      <c r="R231">
        <v>139051.35999999999</v>
      </c>
      <c r="S231">
        <v>76179</v>
      </c>
      <c r="T231">
        <v>36794</v>
      </c>
      <c r="U231">
        <v>17044</v>
      </c>
      <c r="V231">
        <v>110062.69</v>
      </c>
      <c r="W231">
        <v>72204</v>
      </c>
      <c r="X231">
        <v>38510</v>
      </c>
      <c r="Y231">
        <v>13976</v>
      </c>
      <c r="Z231">
        <v>17262.36</v>
      </c>
      <c r="AA231">
        <v>7919</v>
      </c>
      <c r="AB231">
        <v>-10495</v>
      </c>
      <c r="AC231">
        <v>-22675</v>
      </c>
      <c r="AD231">
        <v>41554.15</v>
      </c>
      <c r="AE231">
        <v>31607</v>
      </c>
      <c r="AF231">
        <v>20237</v>
      </c>
      <c r="AG231">
        <v>1684</v>
      </c>
      <c r="AH231">
        <v>52859.64</v>
      </c>
      <c r="AI231">
        <v>39318</v>
      </c>
      <c r="AJ231">
        <v>10572</v>
      </c>
      <c r="AK231">
        <v>1575</v>
      </c>
      <c r="AL231">
        <v>109864.11</v>
      </c>
      <c r="AM231">
        <v>72186</v>
      </c>
      <c r="AN231">
        <v>55535</v>
      </c>
      <c r="AO231">
        <v>31003</v>
      </c>
      <c r="AP231">
        <v>143251.85</v>
      </c>
      <c r="AQ231">
        <v>83364</v>
      </c>
      <c r="AR231">
        <v>47959</v>
      </c>
      <c r="AS231">
        <v>20265</v>
      </c>
      <c r="AT231">
        <v>31951.07</v>
      </c>
      <c r="AU231">
        <v>13573</v>
      </c>
      <c r="AV231">
        <v>4749</v>
      </c>
      <c r="AW231">
        <v>408</v>
      </c>
      <c r="AX231">
        <v>37269.89</v>
      </c>
      <c r="AY231">
        <v>25097</v>
      </c>
      <c r="AZ231">
        <v>15163</v>
      </c>
      <c r="BA231">
        <v>5858</v>
      </c>
      <c r="BB231">
        <v>48628.88</v>
      </c>
      <c r="BC231">
        <v>34991</v>
      </c>
      <c r="BD231">
        <v>21576</v>
      </c>
      <c r="BE231">
        <v>0</v>
      </c>
      <c r="BF231">
        <v>0</v>
      </c>
      <c r="BG231">
        <v>0</v>
      </c>
      <c r="BH231">
        <v>0</v>
      </c>
      <c r="BI231">
        <v>0</v>
      </c>
    </row>
    <row r="232" spans="1:61">
      <c r="A232" t="s">
        <v>541</v>
      </c>
      <c r="B232">
        <v>0</v>
      </c>
      <c r="C232">
        <v>0</v>
      </c>
      <c r="D232">
        <v>0</v>
      </c>
      <c r="E232">
        <v>0</v>
      </c>
      <c r="F232">
        <v>0</v>
      </c>
      <c r="G232">
        <v>0</v>
      </c>
      <c r="H232">
        <v>0</v>
      </c>
      <c r="I232">
        <v>139295.73000000001</v>
      </c>
      <c r="J232">
        <v>112820</v>
      </c>
      <c r="K232">
        <v>73977</v>
      </c>
      <c r="L232">
        <v>28823</v>
      </c>
      <c r="M232">
        <v>147627.69</v>
      </c>
      <c r="N232">
        <v>86853</v>
      </c>
      <c r="O232">
        <v>44911</v>
      </c>
      <c r="P232">
        <v>44911</v>
      </c>
      <c r="Q232">
        <v>28299</v>
      </c>
      <c r="R232">
        <v>139051.35999999999</v>
      </c>
      <c r="S232">
        <v>76179</v>
      </c>
      <c r="T232">
        <v>36794</v>
      </c>
      <c r="U232">
        <v>16997</v>
      </c>
      <c r="V232">
        <v>110062.69</v>
      </c>
      <c r="W232">
        <v>72204</v>
      </c>
      <c r="X232">
        <v>38510</v>
      </c>
      <c r="Y232">
        <v>13976</v>
      </c>
      <c r="Z232">
        <v>17262.36</v>
      </c>
      <c r="AA232">
        <v>7919</v>
      </c>
      <c r="AB232">
        <v>-10495</v>
      </c>
      <c r="AC232">
        <v>-22675</v>
      </c>
      <c r="AD232">
        <v>41554.15</v>
      </c>
      <c r="AE232">
        <v>31607</v>
      </c>
      <c r="AF232">
        <v>20237</v>
      </c>
      <c r="AG232">
        <v>1684</v>
      </c>
      <c r="AH232">
        <v>52859.64</v>
      </c>
      <c r="AI232">
        <v>39318</v>
      </c>
      <c r="AJ232">
        <v>10572</v>
      </c>
      <c r="AK232">
        <v>1575</v>
      </c>
      <c r="AL232">
        <v>109864.11</v>
      </c>
      <c r="AM232">
        <v>72186</v>
      </c>
      <c r="AN232">
        <v>55535</v>
      </c>
      <c r="AO232">
        <v>31003</v>
      </c>
      <c r="AP232">
        <v>143251.85</v>
      </c>
      <c r="AQ232">
        <v>83364</v>
      </c>
      <c r="AR232">
        <v>47959</v>
      </c>
      <c r="AS232">
        <v>20265</v>
      </c>
      <c r="AT232">
        <v>31951.07</v>
      </c>
      <c r="AU232">
        <v>13573</v>
      </c>
      <c r="AV232">
        <v>4749</v>
      </c>
      <c r="AW232">
        <v>408</v>
      </c>
      <c r="AX232">
        <v>37269.89</v>
      </c>
      <c r="AY232">
        <v>25097</v>
      </c>
      <c r="AZ232">
        <v>15163</v>
      </c>
      <c r="BA232">
        <v>5858</v>
      </c>
      <c r="BB232">
        <v>48628.87</v>
      </c>
      <c r="BC232">
        <v>34991</v>
      </c>
      <c r="BD232">
        <v>21576</v>
      </c>
      <c r="BE232">
        <v>0</v>
      </c>
      <c r="BF232">
        <v>0</v>
      </c>
      <c r="BG232">
        <v>0</v>
      </c>
      <c r="BH232">
        <v>0</v>
      </c>
      <c r="BI232">
        <v>0</v>
      </c>
    </row>
    <row r="233" spans="1:61">
      <c r="A233" t="s">
        <v>542</v>
      </c>
      <c r="B233">
        <v>0</v>
      </c>
      <c r="C233">
        <v>0</v>
      </c>
      <c r="D233">
        <v>0</v>
      </c>
      <c r="E233">
        <v>0</v>
      </c>
      <c r="F233">
        <v>0</v>
      </c>
      <c r="G233">
        <v>0</v>
      </c>
      <c r="H233">
        <v>0</v>
      </c>
      <c r="I233">
        <v>-866.89</v>
      </c>
      <c r="J233">
        <v>0</v>
      </c>
      <c r="K233">
        <v>0</v>
      </c>
      <c r="L233">
        <v>4</v>
      </c>
      <c r="M233">
        <v>0</v>
      </c>
      <c r="N233">
        <v>0</v>
      </c>
      <c r="O233">
        <v>0</v>
      </c>
      <c r="P233">
        <v>0</v>
      </c>
      <c r="Q233">
        <v>0</v>
      </c>
      <c r="R233">
        <v>0</v>
      </c>
      <c r="S233">
        <v>0</v>
      </c>
      <c r="T233">
        <v>0</v>
      </c>
      <c r="U233">
        <v>47</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0.01</v>
      </c>
      <c r="BC233">
        <v>0</v>
      </c>
      <c r="BD233">
        <v>0</v>
      </c>
      <c r="BE233">
        <v>0</v>
      </c>
      <c r="BF233">
        <v>0</v>
      </c>
      <c r="BG233">
        <v>0</v>
      </c>
      <c r="BH233">
        <v>0</v>
      </c>
      <c r="BI233">
        <v>0</v>
      </c>
    </row>
    <row r="234" spans="1:61">
      <c r="A234" t="s">
        <v>543</v>
      </c>
      <c r="B234">
        <v>5468</v>
      </c>
      <c r="C234">
        <v>4351</v>
      </c>
      <c r="D234">
        <v>603</v>
      </c>
      <c r="E234">
        <v>23888.53</v>
      </c>
      <c r="F234">
        <v>0</v>
      </c>
      <c r="G234">
        <v>0</v>
      </c>
      <c r="H234">
        <v>0</v>
      </c>
      <c r="I234">
        <v>-163646.38</v>
      </c>
      <c r="J234">
        <v>-110182</v>
      </c>
      <c r="K234">
        <v>-56081</v>
      </c>
      <c r="L234">
        <v>-3026</v>
      </c>
      <c r="M234">
        <v>0</v>
      </c>
      <c r="N234">
        <v>0</v>
      </c>
      <c r="O234">
        <v>0</v>
      </c>
      <c r="P234">
        <v>0</v>
      </c>
      <c r="Q234">
        <v>0</v>
      </c>
      <c r="R234">
        <v>0</v>
      </c>
      <c r="S234">
        <v>0</v>
      </c>
      <c r="T234">
        <v>0</v>
      </c>
      <c r="U234">
        <v>-2948</v>
      </c>
      <c r="V234">
        <v>-8944.11</v>
      </c>
      <c r="W234">
        <v>0</v>
      </c>
      <c r="X234">
        <v>0</v>
      </c>
      <c r="Y234">
        <v>-2971</v>
      </c>
      <c r="Z234">
        <v>-749.06</v>
      </c>
      <c r="AA234">
        <v>-749</v>
      </c>
      <c r="AB234">
        <v>-7237</v>
      </c>
      <c r="AC234">
        <v>-3302</v>
      </c>
      <c r="AD234">
        <v>0</v>
      </c>
      <c r="AE234">
        <v>0</v>
      </c>
      <c r="AF234">
        <v>0</v>
      </c>
      <c r="AG234">
        <v>0</v>
      </c>
      <c r="AH234">
        <v>0</v>
      </c>
      <c r="AI234">
        <v>0</v>
      </c>
      <c r="AJ234">
        <v>0</v>
      </c>
      <c r="AK234">
        <v>0</v>
      </c>
      <c r="AL234">
        <v>-8287.48</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row>
    <row r="235" spans="1:61">
      <c r="A235" t="s">
        <v>544</v>
      </c>
      <c r="B235">
        <v>0</v>
      </c>
      <c r="C235">
        <v>0</v>
      </c>
      <c r="D235">
        <v>0</v>
      </c>
      <c r="E235">
        <v>0</v>
      </c>
      <c r="F235">
        <v>0</v>
      </c>
      <c r="G235">
        <v>0</v>
      </c>
      <c r="H235">
        <v>0</v>
      </c>
      <c r="I235">
        <v>-163646.38</v>
      </c>
      <c r="J235">
        <v>-110182</v>
      </c>
      <c r="K235">
        <v>-56081</v>
      </c>
      <c r="L235">
        <v>-3026</v>
      </c>
      <c r="M235">
        <v>0</v>
      </c>
      <c r="N235">
        <v>0</v>
      </c>
      <c r="O235">
        <v>0</v>
      </c>
      <c r="P235">
        <v>0</v>
      </c>
      <c r="Q235">
        <v>0</v>
      </c>
      <c r="R235">
        <v>0</v>
      </c>
      <c r="S235">
        <v>0</v>
      </c>
      <c r="T235">
        <v>0</v>
      </c>
      <c r="U235">
        <v>-2948</v>
      </c>
      <c r="V235">
        <v>-8944.11</v>
      </c>
      <c r="W235">
        <v>0</v>
      </c>
      <c r="X235">
        <v>0</v>
      </c>
      <c r="Y235">
        <v>-2971</v>
      </c>
      <c r="Z235">
        <v>-749.06</v>
      </c>
      <c r="AA235">
        <v>-749</v>
      </c>
      <c r="AB235">
        <v>-7237</v>
      </c>
      <c r="AC235">
        <v>-3302</v>
      </c>
      <c r="AD235">
        <v>0</v>
      </c>
      <c r="AE235">
        <v>0</v>
      </c>
      <c r="AF235">
        <v>0</v>
      </c>
      <c r="AG235">
        <v>0</v>
      </c>
      <c r="AH235">
        <v>0</v>
      </c>
      <c r="AI235">
        <v>0</v>
      </c>
      <c r="AJ235">
        <v>0</v>
      </c>
      <c r="AK235">
        <v>0</v>
      </c>
      <c r="AL235">
        <v>-8287.48</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row>
    <row r="236" spans="1:61">
      <c r="A236" t="s">
        <v>682</v>
      </c>
      <c r="B236">
        <v>5468</v>
      </c>
      <c r="C236">
        <v>4351</v>
      </c>
      <c r="D236">
        <v>603</v>
      </c>
      <c r="E236">
        <v>23888.53</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row>
    <row r="237" spans="1:61">
      <c r="A237" t="s">
        <v>545</v>
      </c>
      <c r="B237">
        <v>38215</v>
      </c>
      <c r="C237">
        <v>28691</v>
      </c>
      <c r="D237">
        <v>-15636</v>
      </c>
      <c r="E237">
        <v>79556.02</v>
      </c>
      <c r="F237">
        <v>6612</v>
      </c>
      <c r="G237">
        <v>-598</v>
      </c>
      <c r="H237">
        <v>-5443</v>
      </c>
      <c r="I237">
        <v>39</v>
      </c>
      <c r="J237">
        <v>3481</v>
      </c>
      <c r="K237">
        <v>-3542</v>
      </c>
      <c r="L237">
        <v>642</v>
      </c>
      <c r="M237">
        <v>3805</v>
      </c>
      <c r="N237">
        <v>8701</v>
      </c>
      <c r="O237">
        <v>1442</v>
      </c>
      <c r="P237">
        <v>1442</v>
      </c>
      <c r="Q237">
        <v>1920</v>
      </c>
      <c r="R237">
        <v>5856.16</v>
      </c>
      <c r="S237">
        <v>4481</v>
      </c>
      <c r="T237">
        <v>9058</v>
      </c>
      <c r="U237">
        <v>-2399</v>
      </c>
      <c r="V237">
        <v>6970</v>
      </c>
      <c r="W237">
        <v>800</v>
      </c>
      <c r="X237">
        <v>2100</v>
      </c>
      <c r="Y237">
        <v>1670</v>
      </c>
      <c r="Z237">
        <v>-7230</v>
      </c>
      <c r="AA237">
        <v>-1270</v>
      </c>
      <c r="AB237">
        <v>-1930</v>
      </c>
      <c r="AC237">
        <v>-1930</v>
      </c>
      <c r="AD237">
        <v>-3840</v>
      </c>
      <c r="AE237">
        <v>-1396</v>
      </c>
      <c r="AF237">
        <v>2844</v>
      </c>
      <c r="AG237">
        <v>-1392</v>
      </c>
      <c r="AH237">
        <v>-14355.13</v>
      </c>
      <c r="AI237">
        <v>-11125</v>
      </c>
      <c r="AJ237">
        <v>-10595</v>
      </c>
      <c r="AK237">
        <v>-12213</v>
      </c>
      <c r="AL237">
        <v>-6106.15</v>
      </c>
      <c r="AM237">
        <v>-5951</v>
      </c>
      <c r="AN237">
        <v>0</v>
      </c>
      <c r="AO237">
        <v>0</v>
      </c>
      <c r="AP237">
        <v>0</v>
      </c>
      <c r="AQ237">
        <v>0</v>
      </c>
      <c r="AR237">
        <v>0</v>
      </c>
      <c r="AS237">
        <v>0</v>
      </c>
      <c r="AT237">
        <v>0</v>
      </c>
      <c r="AU237">
        <v>0</v>
      </c>
      <c r="AV237">
        <v>0</v>
      </c>
      <c r="AW237">
        <v>0</v>
      </c>
      <c r="AX237">
        <v>1898.84</v>
      </c>
      <c r="AY237">
        <v>0</v>
      </c>
      <c r="AZ237">
        <v>0</v>
      </c>
      <c r="BA237">
        <v>0</v>
      </c>
      <c r="BB237">
        <v>-2416.21</v>
      </c>
      <c r="BC237">
        <v>-2294</v>
      </c>
      <c r="BD237">
        <v>-1916</v>
      </c>
      <c r="BE237">
        <v>0</v>
      </c>
      <c r="BF237">
        <v>0</v>
      </c>
      <c r="BG237">
        <v>0</v>
      </c>
      <c r="BH237">
        <v>0</v>
      </c>
      <c r="BI237">
        <v>0</v>
      </c>
    </row>
    <row r="238" spans="1:61">
      <c r="A238" t="s">
        <v>546</v>
      </c>
      <c r="B238">
        <v>0</v>
      </c>
      <c r="C238">
        <v>0</v>
      </c>
      <c r="D238">
        <v>0</v>
      </c>
      <c r="E238">
        <v>0</v>
      </c>
      <c r="F238">
        <v>0</v>
      </c>
      <c r="G238">
        <v>0</v>
      </c>
      <c r="H238">
        <v>0</v>
      </c>
      <c r="I238">
        <v>0</v>
      </c>
      <c r="J238">
        <v>0</v>
      </c>
      <c r="K238">
        <v>0</v>
      </c>
      <c r="L238">
        <v>0</v>
      </c>
      <c r="M238">
        <v>411.58</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row>
    <row r="239" spans="1:61">
      <c r="A239" t="s">
        <v>547</v>
      </c>
      <c r="B239">
        <v>-41092</v>
      </c>
      <c r="C239">
        <v>-87106</v>
      </c>
      <c r="D239">
        <v>-49347</v>
      </c>
      <c r="E239">
        <v>7603365.3200000003</v>
      </c>
      <c r="F239">
        <v>-2164</v>
      </c>
      <c r="G239">
        <v>3483</v>
      </c>
      <c r="H239">
        <v>139</v>
      </c>
      <c r="I239">
        <v>0</v>
      </c>
      <c r="J239">
        <v>54055</v>
      </c>
      <c r="K239">
        <v>44594</v>
      </c>
      <c r="L239">
        <v>15064</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row>
    <row r="240" spans="1:61">
      <c r="A240" t="s">
        <v>548</v>
      </c>
      <c r="B240">
        <v>-199454</v>
      </c>
      <c r="C240">
        <v>-140554</v>
      </c>
      <c r="D240">
        <v>-69338</v>
      </c>
      <c r="E240">
        <v>-129218.23</v>
      </c>
      <c r="F240">
        <v>-76841</v>
      </c>
      <c r="G240">
        <v>-54381</v>
      </c>
      <c r="H240">
        <v>-32869</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row>
    <row r="241" spans="1:61">
      <c r="A241" t="s">
        <v>507</v>
      </c>
      <c r="B241">
        <v>-307</v>
      </c>
      <c r="C241">
        <v>-199</v>
      </c>
      <c r="D241">
        <v>-97</v>
      </c>
      <c r="E241">
        <v>-336.63</v>
      </c>
      <c r="F241">
        <v>-237</v>
      </c>
      <c r="G241">
        <v>-155</v>
      </c>
      <c r="H241">
        <v>-76</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t="s">
        <v>329</v>
      </c>
      <c r="B242">
        <v>-199147</v>
      </c>
      <c r="C242">
        <v>-140355</v>
      </c>
      <c r="D242">
        <v>-69241</v>
      </c>
      <c r="E242">
        <v>-128881.60000000001</v>
      </c>
      <c r="F242">
        <v>-76604</v>
      </c>
      <c r="G242">
        <v>-54226</v>
      </c>
      <c r="H242">
        <v>-32793</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row>
    <row r="243" spans="1:61">
      <c r="A243" t="s">
        <v>338</v>
      </c>
      <c r="B243">
        <v>12085131</v>
      </c>
      <c r="C243">
        <v>7801916</v>
      </c>
      <c r="D243">
        <v>3825054</v>
      </c>
      <c r="E243">
        <v>12643003.58</v>
      </c>
      <c r="F243">
        <v>9029831</v>
      </c>
      <c r="G243">
        <v>6430076</v>
      </c>
      <c r="H243">
        <v>2900760</v>
      </c>
      <c r="I243">
        <v>8525992.0199999996</v>
      </c>
      <c r="J243">
        <v>5848129</v>
      </c>
      <c r="K243">
        <v>3856838</v>
      </c>
      <c r="L243">
        <v>1880584</v>
      </c>
      <c r="M243">
        <v>6720979.7000000002</v>
      </c>
      <c r="N243">
        <v>5104504</v>
      </c>
      <c r="O243">
        <v>3432935</v>
      </c>
      <c r="P243">
        <v>3432935</v>
      </c>
      <c r="Q243">
        <v>1749106</v>
      </c>
      <c r="R243">
        <v>7195670.7599999998</v>
      </c>
      <c r="S243">
        <v>5456078</v>
      </c>
      <c r="T243">
        <v>3621279</v>
      </c>
      <c r="U243">
        <v>1788503</v>
      </c>
      <c r="V243">
        <v>7992599.2300000004</v>
      </c>
      <c r="W243">
        <v>6054038</v>
      </c>
      <c r="X243">
        <v>4053834</v>
      </c>
      <c r="Y243">
        <v>2040296</v>
      </c>
      <c r="Z243">
        <v>8442319.8300000001</v>
      </c>
      <c r="AA243">
        <v>6310877</v>
      </c>
      <c r="AB243">
        <v>4151198</v>
      </c>
      <c r="AC243">
        <v>2054419</v>
      </c>
      <c r="AD243">
        <v>8585503.3599999994</v>
      </c>
      <c r="AE243">
        <v>6503771</v>
      </c>
      <c r="AF243">
        <v>4430121</v>
      </c>
      <c r="AG243">
        <v>2263162</v>
      </c>
      <c r="AH243">
        <v>8518494.7400000002</v>
      </c>
      <c r="AI243">
        <v>6158966</v>
      </c>
      <c r="AJ243">
        <v>3743629</v>
      </c>
      <c r="AK243">
        <v>1345661</v>
      </c>
      <c r="AL243">
        <v>2214030.39</v>
      </c>
      <c r="AM243">
        <v>1037427</v>
      </c>
      <c r="AN243">
        <v>127426</v>
      </c>
      <c r="AO243">
        <v>13</v>
      </c>
      <c r="AP243">
        <v>25.26</v>
      </c>
      <c r="AQ243">
        <v>19</v>
      </c>
      <c r="AR243">
        <v>11</v>
      </c>
      <c r="AS243">
        <v>1</v>
      </c>
      <c r="AT243">
        <v>11.87</v>
      </c>
      <c r="AU243">
        <v>5</v>
      </c>
      <c r="AV243">
        <v>3</v>
      </c>
      <c r="AW243">
        <v>0</v>
      </c>
      <c r="AX243">
        <v>111.71</v>
      </c>
      <c r="AY243">
        <v>109</v>
      </c>
      <c r="AZ243">
        <v>108</v>
      </c>
      <c r="BA243">
        <v>50</v>
      </c>
      <c r="BB243">
        <v>2473.5300000000002</v>
      </c>
      <c r="BC243">
        <v>2468</v>
      </c>
      <c r="BD243">
        <v>2122</v>
      </c>
      <c r="BE243">
        <v>0</v>
      </c>
      <c r="BF243">
        <v>0</v>
      </c>
      <c r="BG243">
        <v>0</v>
      </c>
      <c r="BH243">
        <v>0</v>
      </c>
      <c r="BI243">
        <v>0</v>
      </c>
    </row>
    <row r="244" spans="1:61">
      <c r="A244" t="s">
        <v>339</v>
      </c>
      <c r="B244">
        <v>2865487</v>
      </c>
      <c r="C244">
        <v>1878952</v>
      </c>
      <c r="D244">
        <v>946130</v>
      </c>
      <c r="E244">
        <v>524889.5</v>
      </c>
      <c r="F244">
        <v>857376</v>
      </c>
      <c r="G244">
        <v>604698</v>
      </c>
      <c r="H244">
        <v>370232</v>
      </c>
      <c r="I244">
        <v>2759491.19</v>
      </c>
      <c r="J244">
        <v>2248558</v>
      </c>
      <c r="K244">
        <v>1566233</v>
      </c>
      <c r="L244">
        <v>1132252</v>
      </c>
      <c r="M244">
        <v>4069742.97</v>
      </c>
      <c r="N244">
        <v>3061304</v>
      </c>
      <c r="O244">
        <v>1993599</v>
      </c>
      <c r="P244">
        <v>1993599</v>
      </c>
      <c r="Q244">
        <v>1231745</v>
      </c>
      <c r="R244">
        <v>3968671.45</v>
      </c>
      <c r="S244">
        <v>3106892</v>
      </c>
      <c r="T244">
        <v>2108763</v>
      </c>
      <c r="U244">
        <v>1181100</v>
      </c>
      <c r="V244">
        <v>3487045.68</v>
      </c>
      <c r="W244">
        <v>2670216</v>
      </c>
      <c r="X244">
        <v>1817248</v>
      </c>
      <c r="Y244">
        <v>950989</v>
      </c>
      <c r="Z244">
        <v>3323335.94</v>
      </c>
      <c r="AA244">
        <v>2608916</v>
      </c>
      <c r="AB244">
        <v>1776718</v>
      </c>
      <c r="AC244">
        <v>959576</v>
      </c>
      <c r="AD244">
        <v>3066214.37</v>
      </c>
      <c r="AE244">
        <v>2276062</v>
      </c>
      <c r="AF244">
        <v>1557986</v>
      </c>
      <c r="AG244">
        <v>842338</v>
      </c>
      <c r="AH244">
        <v>2257591.64</v>
      </c>
      <c r="AI244">
        <v>1807816</v>
      </c>
      <c r="AJ244">
        <v>1211901</v>
      </c>
      <c r="AK244">
        <v>643191</v>
      </c>
      <c r="AL244">
        <v>2292394.52</v>
      </c>
      <c r="AM244">
        <v>1861324</v>
      </c>
      <c r="AN244">
        <v>1275724</v>
      </c>
      <c r="AO244">
        <v>741250</v>
      </c>
      <c r="AP244">
        <v>2930812.36</v>
      </c>
      <c r="AQ244">
        <v>2251555</v>
      </c>
      <c r="AR244">
        <v>1501950</v>
      </c>
      <c r="AS244">
        <v>781712</v>
      </c>
      <c r="AT244">
        <v>2981460.79</v>
      </c>
      <c r="AU244">
        <v>2475740</v>
      </c>
      <c r="AV244">
        <v>1684174</v>
      </c>
      <c r="AW244">
        <v>856238</v>
      </c>
      <c r="AX244">
        <v>2487358.3199999998</v>
      </c>
      <c r="AY244">
        <v>1848308</v>
      </c>
      <c r="AZ244">
        <v>1248487</v>
      </c>
      <c r="BA244">
        <v>624226</v>
      </c>
      <c r="BB244">
        <v>1773966.79</v>
      </c>
      <c r="BC244">
        <v>1396526</v>
      </c>
      <c r="BD244">
        <v>934719</v>
      </c>
      <c r="BE244">
        <v>0</v>
      </c>
      <c r="BF244">
        <v>0</v>
      </c>
      <c r="BG244">
        <v>0</v>
      </c>
      <c r="BH244">
        <v>0</v>
      </c>
      <c r="BI244">
        <v>0</v>
      </c>
    </row>
    <row r="245" spans="1:61">
      <c r="A245" t="s">
        <v>549</v>
      </c>
      <c r="B245">
        <v>451287</v>
      </c>
      <c r="C245">
        <v>313546</v>
      </c>
      <c r="D245">
        <v>138335</v>
      </c>
      <c r="E245">
        <v>468557.58</v>
      </c>
      <c r="F245">
        <v>321067</v>
      </c>
      <c r="G245">
        <v>213994</v>
      </c>
      <c r="H245">
        <v>106853</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t="s">
        <v>550</v>
      </c>
      <c r="B246">
        <v>-166301</v>
      </c>
      <c r="C246">
        <v>-166301</v>
      </c>
      <c r="D246">
        <v>-71007</v>
      </c>
      <c r="E246">
        <v>-7637240.0199999996</v>
      </c>
      <c r="F246">
        <v>-377558</v>
      </c>
      <c r="G246">
        <v>-220434</v>
      </c>
      <c r="H246">
        <v>-89904</v>
      </c>
      <c r="I246">
        <v>296123.57</v>
      </c>
      <c r="J246">
        <v>272284</v>
      </c>
      <c r="K246">
        <v>196471</v>
      </c>
      <c r="L246">
        <v>59566</v>
      </c>
      <c r="M246">
        <v>876644.65</v>
      </c>
      <c r="N246">
        <v>808566</v>
      </c>
      <c r="O246">
        <v>818288</v>
      </c>
      <c r="P246">
        <v>818288</v>
      </c>
      <c r="Q246">
        <v>-11049</v>
      </c>
      <c r="R246">
        <v>36162.03</v>
      </c>
      <c r="S246">
        <v>17688</v>
      </c>
      <c r="T246">
        <v>17531</v>
      </c>
      <c r="U246">
        <v>49719</v>
      </c>
      <c r="V246">
        <v>54210.41</v>
      </c>
      <c r="W246">
        <v>24150</v>
      </c>
      <c r="X246">
        <v>-5344</v>
      </c>
      <c r="Y246">
        <v>-23502</v>
      </c>
      <c r="Z246">
        <v>-25864.3</v>
      </c>
      <c r="AA246">
        <v>-12859</v>
      </c>
      <c r="AB246">
        <v>34050</v>
      </c>
      <c r="AC246">
        <v>37211</v>
      </c>
      <c r="AD246">
        <v>186289.32</v>
      </c>
      <c r="AE246">
        <v>-41231</v>
      </c>
      <c r="AF246">
        <v>-40937</v>
      </c>
      <c r="AG246">
        <v>-63747</v>
      </c>
      <c r="AH246">
        <v>184515.98</v>
      </c>
      <c r="AI246">
        <v>64674</v>
      </c>
      <c r="AJ246">
        <v>-18496</v>
      </c>
      <c r="AK246">
        <v>-5836</v>
      </c>
      <c r="AL246">
        <v>-398425.86</v>
      </c>
      <c r="AM246">
        <v>-274475</v>
      </c>
      <c r="AN246">
        <v>-253152</v>
      </c>
      <c r="AO246">
        <v>-148894</v>
      </c>
      <c r="AP246">
        <v>-453880.29</v>
      </c>
      <c r="AQ246">
        <v>-391528</v>
      </c>
      <c r="AR246">
        <v>-260159</v>
      </c>
      <c r="AS246">
        <v>-105705</v>
      </c>
      <c r="AT246">
        <v>-220491.94</v>
      </c>
      <c r="AU246">
        <v>-205879</v>
      </c>
      <c r="AV246">
        <v>-85072</v>
      </c>
      <c r="AW246">
        <v>-17271</v>
      </c>
      <c r="AX246">
        <v>87881.56</v>
      </c>
      <c r="AY246">
        <v>-222009</v>
      </c>
      <c r="AZ246">
        <v>-232491</v>
      </c>
      <c r="BA246">
        <v>-105721</v>
      </c>
      <c r="BB246">
        <v>-81923.03</v>
      </c>
      <c r="BC246">
        <v>-136947</v>
      </c>
      <c r="BD246">
        <v>-55485</v>
      </c>
      <c r="BE246">
        <v>462099</v>
      </c>
      <c r="BF246">
        <v>1853440</v>
      </c>
      <c r="BG246">
        <v>1506271</v>
      </c>
      <c r="BH246">
        <v>945760</v>
      </c>
      <c r="BI246">
        <v>28043</v>
      </c>
    </row>
    <row r="247" spans="1:61">
      <c r="A247" t="s">
        <v>551</v>
      </c>
      <c r="B247">
        <v>53109780</v>
      </c>
      <c r="C247">
        <v>35206540</v>
      </c>
      <c r="D247">
        <v>17282802</v>
      </c>
      <c r="E247">
        <v>50951340.759999998</v>
      </c>
      <c r="F247">
        <v>33099382</v>
      </c>
      <c r="G247">
        <v>22975589</v>
      </c>
      <c r="H247">
        <v>10933809</v>
      </c>
      <c r="I247">
        <v>48875905.100000001</v>
      </c>
      <c r="J247">
        <v>36492212</v>
      </c>
      <c r="K247">
        <v>24506869</v>
      </c>
      <c r="L247">
        <v>13775621</v>
      </c>
      <c r="M247">
        <v>45768326.609999999</v>
      </c>
      <c r="N247">
        <v>33752728</v>
      </c>
      <c r="O247">
        <v>22397416</v>
      </c>
      <c r="P247">
        <v>22397416</v>
      </c>
      <c r="Q247">
        <v>11518943</v>
      </c>
      <c r="R247">
        <v>42980182.130000003</v>
      </c>
      <c r="S247">
        <v>31955764</v>
      </c>
      <c r="T247">
        <v>21191360</v>
      </c>
      <c r="U247">
        <v>10920794</v>
      </c>
      <c r="V247">
        <v>41190480.969999999</v>
      </c>
      <c r="W247">
        <v>30377127</v>
      </c>
      <c r="X247">
        <v>20044203</v>
      </c>
      <c r="Y247">
        <v>10071078</v>
      </c>
      <c r="Z247">
        <v>36927612.960000001</v>
      </c>
      <c r="AA247">
        <v>27538499</v>
      </c>
      <c r="AB247">
        <v>18259648</v>
      </c>
      <c r="AC247">
        <v>9067199</v>
      </c>
      <c r="AD247">
        <v>33044270.530000001</v>
      </c>
      <c r="AE247">
        <v>24058403</v>
      </c>
      <c r="AF247">
        <v>16068531</v>
      </c>
      <c r="AG247">
        <v>8179005</v>
      </c>
      <c r="AH247">
        <v>27583009.57</v>
      </c>
      <c r="AI247">
        <v>20406292</v>
      </c>
      <c r="AJ247">
        <v>12912501</v>
      </c>
      <c r="AK247">
        <v>6150513</v>
      </c>
      <c r="AL247">
        <v>21313355.079999998</v>
      </c>
      <c r="AM247">
        <v>16101910</v>
      </c>
      <c r="AN247">
        <v>9198046</v>
      </c>
      <c r="AO247">
        <v>4686801</v>
      </c>
      <c r="AP247">
        <v>17020021.52</v>
      </c>
      <c r="AQ247">
        <v>12741180</v>
      </c>
      <c r="AR247">
        <v>8330733</v>
      </c>
      <c r="AS247">
        <v>4273215</v>
      </c>
      <c r="AT247">
        <v>13903817.59</v>
      </c>
      <c r="AU247">
        <v>10980989</v>
      </c>
      <c r="AV247">
        <v>7353337</v>
      </c>
      <c r="AW247">
        <v>3663377</v>
      </c>
      <c r="AX247">
        <v>12346332.529999999</v>
      </c>
      <c r="AY247">
        <v>9058213</v>
      </c>
      <c r="AZ247">
        <v>5998891</v>
      </c>
      <c r="BA247">
        <v>2951700</v>
      </c>
      <c r="BB247">
        <v>9616022.4100000001</v>
      </c>
      <c r="BC247">
        <v>7279659</v>
      </c>
      <c r="BD247">
        <v>4747284</v>
      </c>
      <c r="BE247">
        <v>2379492</v>
      </c>
      <c r="BF247">
        <v>7160348</v>
      </c>
      <c r="BG247">
        <v>5553644</v>
      </c>
      <c r="BH247">
        <v>3758442</v>
      </c>
      <c r="BI247">
        <v>1738057</v>
      </c>
    </row>
    <row r="248" spans="1:61">
      <c r="A248" t="s">
        <v>552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row>
    <row r="249" spans="1:61">
      <c r="A249" t="s">
        <v>553</v>
      </c>
      <c r="B249">
        <v>1021457</v>
      </c>
      <c r="C249">
        <v>2420402</v>
      </c>
      <c r="D249">
        <v>2874232</v>
      </c>
      <c r="E249">
        <v>-3597266.51</v>
      </c>
      <c r="F249">
        <v>-1182993</v>
      </c>
      <c r="G249">
        <v>201157</v>
      </c>
      <c r="H249">
        <v>814736</v>
      </c>
      <c r="I249">
        <v>644012.13</v>
      </c>
      <c r="J249">
        <v>909149</v>
      </c>
      <c r="K249">
        <v>306399</v>
      </c>
      <c r="L249">
        <v>750195</v>
      </c>
      <c r="M249">
        <v>-235343.48</v>
      </c>
      <c r="N249">
        <v>964282</v>
      </c>
      <c r="O249">
        <v>1472049</v>
      </c>
      <c r="P249">
        <v>1472049</v>
      </c>
      <c r="Q249">
        <v>1339369</v>
      </c>
      <c r="R249">
        <v>-1158915.3500000001</v>
      </c>
      <c r="S249">
        <v>613514</v>
      </c>
      <c r="T249">
        <v>827667</v>
      </c>
      <c r="U249">
        <v>753880</v>
      </c>
      <c r="V249">
        <v>-46265.62</v>
      </c>
      <c r="W249">
        <v>410555</v>
      </c>
      <c r="X249">
        <v>1061360</v>
      </c>
      <c r="Y249">
        <v>601397</v>
      </c>
      <c r="Z249">
        <v>-446026.7</v>
      </c>
      <c r="AA249">
        <v>-145605</v>
      </c>
      <c r="AB249">
        <v>-495976</v>
      </c>
      <c r="AC249">
        <v>212048</v>
      </c>
      <c r="AD249">
        <v>-161962.82999999999</v>
      </c>
      <c r="AE249">
        <v>-106182</v>
      </c>
      <c r="AF249">
        <v>60152</v>
      </c>
      <c r="AG249">
        <v>164746</v>
      </c>
      <c r="AH249">
        <v>-294137.19</v>
      </c>
      <c r="AI249">
        <v>217442</v>
      </c>
      <c r="AJ249">
        <v>348465</v>
      </c>
      <c r="AK249">
        <v>307100</v>
      </c>
      <c r="AL249">
        <v>-363086.05</v>
      </c>
      <c r="AM249">
        <v>31699</v>
      </c>
      <c r="AN249">
        <v>-245005</v>
      </c>
      <c r="AO249">
        <v>446535</v>
      </c>
      <c r="AP249">
        <v>-923615.22</v>
      </c>
      <c r="AQ249">
        <v>-682491</v>
      </c>
      <c r="AR249">
        <v>-606093</v>
      </c>
      <c r="AS249">
        <v>-325308</v>
      </c>
      <c r="AT249">
        <v>251051.69</v>
      </c>
      <c r="AU249">
        <v>16045</v>
      </c>
      <c r="AV249">
        <v>-48311</v>
      </c>
      <c r="AW249">
        <v>-68198</v>
      </c>
      <c r="AX249">
        <v>-37530.94</v>
      </c>
      <c r="AY249">
        <v>10844</v>
      </c>
      <c r="AZ249">
        <v>52465</v>
      </c>
      <c r="BA249">
        <v>73500</v>
      </c>
      <c r="BB249">
        <v>106518.81</v>
      </c>
      <c r="BC249">
        <v>76115</v>
      </c>
      <c r="BD249">
        <v>137147</v>
      </c>
      <c r="BE249">
        <v>0</v>
      </c>
      <c r="BF249">
        <v>0</v>
      </c>
      <c r="BG249">
        <v>0</v>
      </c>
      <c r="BH249">
        <v>0</v>
      </c>
      <c r="BI249">
        <v>0</v>
      </c>
    </row>
    <row r="250" spans="1:61">
      <c r="A250" t="s">
        <v>554</v>
      </c>
      <c r="B250">
        <v>-2049923</v>
      </c>
      <c r="C250">
        <v>-1439502</v>
      </c>
      <c r="D250">
        <v>-198293</v>
      </c>
      <c r="E250">
        <v>-6299338.4199999999</v>
      </c>
      <c r="F250">
        <v>149001</v>
      </c>
      <c r="G250">
        <v>1317781</v>
      </c>
      <c r="H250">
        <v>858873</v>
      </c>
      <c r="I250">
        <v>-324450.12</v>
      </c>
      <c r="J250">
        <v>1802051</v>
      </c>
      <c r="K250">
        <v>2612017</v>
      </c>
      <c r="L250">
        <v>-149937</v>
      </c>
      <c r="M250">
        <v>-1945814.77</v>
      </c>
      <c r="N250">
        <v>1426437</v>
      </c>
      <c r="O250">
        <v>1598237</v>
      </c>
      <c r="P250">
        <v>1598237</v>
      </c>
      <c r="Q250">
        <v>142053</v>
      </c>
      <c r="R250">
        <v>-1940788.38</v>
      </c>
      <c r="S250">
        <v>1009949</v>
      </c>
      <c r="T250">
        <v>1408356</v>
      </c>
      <c r="U250">
        <v>-425704</v>
      </c>
      <c r="V250">
        <v>-301254.52</v>
      </c>
      <c r="W250">
        <v>2182127</v>
      </c>
      <c r="X250">
        <v>2807426</v>
      </c>
      <c r="Y250">
        <v>266714</v>
      </c>
      <c r="Z250">
        <v>-1571418.75</v>
      </c>
      <c r="AA250">
        <v>2065475</v>
      </c>
      <c r="AB250">
        <v>1542223</v>
      </c>
      <c r="AC250">
        <v>400054</v>
      </c>
      <c r="AD250">
        <v>-3030043.63</v>
      </c>
      <c r="AE250">
        <v>199899</v>
      </c>
      <c r="AF250">
        <v>836703</v>
      </c>
      <c r="AG250">
        <v>133856</v>
      </c>
      <c r="AH250">
        <v>-2377813.58</v>
      </c>
      <c r="AI250">
        <v>500994</v>
      </c>
      <c r="AJ250">
        <v>319339</v>
      </c>
      <c r="AK250">
        <v>-8259</v>
      </c>
      <c r="AL250">
        <v>-3073080.59</v>
      </c>
      <c r="AM250">
        <v>-622467</v>
      </c>
      <c r="AN250">
        <v>133490</v>
      </c>
      <c r="AO250">
        <v>-339986</v>
      </c>
      <c r="AP250">
        <v>-552833.25</v>
      </c>
      <c r="AQ250">
        <v>359921</v>
      </c>
      <c r="AR250">
        <v>437385</v>
      </c>
      <c r="AS250">
        <v>319187</v>
      </c>
      <c r="AT250">
        <v>-2089019.26</v>
      </c>
      <c r="AU250">
        <v>97403</v>
      </c>
      <c r="AV250">
        <v>101244</v>
      </c>
      <c r="AW250">
        <v>-283753</v>
      </c>
      <c r="AX250">
        <v>-826775.43</v>
      </c>
      <c r="AY250">
        <v>178011</v>
      </c>
      <c r="AZ250">
        <v>455180</v>
      </c>
      <c r="BA250">
        <v>181972</v>
      </c>
      <c r="BB250">
        <v>-593808.87</v>
      </c>
      <c r="BC250">
        <v>183631</v>
      </c>
      <c r="BD250">
        <v>531041</v>
      </c>
      <c r="BE250">
        <v>0</v>
      </c>
      <c r="BF250">
        <v>0</v>
      </c>
      <c r="BG250">
        <v>0</v>
      </c>
      <c r="BH250">
        <v>0</v>
      </c>
      <c r="BI250">
        <v>0</v>
      </c>
    </row>
    <row r="251" spans="1:61">
      <c r="A251" t="s">
        <v>555</v>
      </c>
      <c r="B251">
        <v>458749</v>
      </c>
      <c r="C251">
        <v>-356112</v>
      </c>
      <c r="D251">
        <v>66784</v>
      </c>
      <c r="E251">
        <v>319387.21000000002</v>
      </c>
      <c r="F251">
        <v>-118733</v>
      </c>
      <c r="G251">
        <v>-40887</v>
      </c>
      <c r="H251">
        <v>-25415</v>
      </c>
      <c r="I251">
        <v>-111116.31</v>
      </c>
      <c r="J251">
        <v>-754483</v>
      </c>
      <c r="K251">
        <v>886961</v>
      </c>
      <c r="L251">
        <v>-473591</v>
      </c>
      <c r="M251">
        <v>26141.79</v>
      </c>
      <c r="N251">
        <v>-231426</v>
      </c>
      <c r="O251">
        <v>-170619</v>
      </c>
      <c r="P251">
        <v>-170619</v>
      </c>
      <c r="Q251">
        <v>107196</v>
      </c>
      <c r="R251">
        <v>-122035.2</v>
      </c>
      <c r="S251">
        <v>7104</v>
      </c>
      <c r="T251">
        <v>-13657</v>
      </c>
      <c r="U251">
        <v>-93553</v>
      </c>
      <c r="V251">
        <v>-47466.13</v>
      </c>
      <c r="W251">
        <v>-84862</v>
      </c>
      <c r="X251">
        <v>-44519</v>
      </c>
      <c r="Y251">
        <v>-22029</v>
      </c>
      <c r="Z251">
        <v>524135.77</v>
      </c>
      <c r="AA251">
        <v>1343708</v>
      </c>
      <c r="AB251">
        <v>771422</v>
      </c>
      <c r="AC251">
        <v>-186937</v>
      </c>
      <c r="AD251">
        <v>198361.48</v>
      </c>
      <c r="AE251">
        <v>499065</v>
      </c>
      <c r="AF251">
        <v>426898</v>
      </c>
      <c r="AG251">
        <v>663354</v>
      </c>
      <c r="AH251">
        <v>-946787.77</v>
      </c>
      <c r="AI251">
        <v>-313668</v>
      </c>
      <c r="AJ251">
        <v>-609002</v>
      </c>
      <c r="AK251">
        <v>-700327</v>
      </c>
      <c r="AL251">
        <v>-1692788.33</v>
      </c>
      <c r="AM251">
        <v>-2526348</v>
      </c>
      <c r="AN251">
        <v>-1782372</v>
      </c>
      <c r="AO251">
        <v>74724</v>
      </c>
      <c r="AP251">
        <v>-159594.28</v>
      </c>
      <c r="AQ251">
        <v>29166</v>
      </c>
      <c r="AR251">
        <v>554770</v>
      </c>
      <c r="AS251">
        <v>382890</v>
      </c>
      <c r="AT251">
        <v>52616.75</v>
      </c>
      <c r="AU251">
        <v>958952</v>
      </c>
      <c r="AV251">
        <v>1280813</v>
      </c>
      <c r="AW251">
        <v>1292935</v>
      </c>
      <c r="AX251">
        <v>-781476.51</v>
      </c>
      <c r="AY251">
        <v>1156302</v>
      </c>
      <c r="AZ251">
        <v>1255239</v>
      </c>
      <c r="BA251">
        <v>1020919</v>
      </c>
      <c r="BB251">
        <v>-672906.75</v>
      </c>
      <c r="BC251">
        <v>536988</v>
      </c>
      <c r="BD251">
        <v>520819</v>
      </c>
      <c r="BE251">
        <v>707311</v>
      </c>
      <c r="BF251">
        <v>-798846</v>
      </c>
      <c r="BG251">
        <v>180772</v>
      </c>
      <c r="BH251">
        <v>757927</v>
      </c>
      <c r="BI251">
        <v>641161</v>
      </c>
    </row>
    <row r="252" spans="1:61">
      <c r="A252" t="s">
        <v>556</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row>
    <row r="253" spans="1:61">
      <c r="A253" t="s">
        <v>557</v>
      </c>
      <c r="B253">
        <v>-12703036</v>
      </c>
      <c r="C253">
        <v>-4542964</v>
      </c>
      <c r="D253">
        <v>-7955570</v>
      </c>
      <c r="E253">
        <v>8564344.6600000001</v>
      </c>
      <c r="F253">
        <v>-9828291</v>
      </c>
      <c r="G253">
        <v>-8335630</v>
      </c>
      <c r="H253">
        <v>-5996977</v>
      </c>
      <c r="I253">
        <v>-6179335.0300000003</v>
      </c>
      <c r="J253">
        <v>-13786538</v>
      </c>
      <c r="K253">
        <v>-17357584</v>
      </c>
      <c r="L253">
        <v>-6426578</v>
      </c>
      <c r="M253">
        <v>494091.4</v>
      </c>
      <c r="N253">
        <v>-8415516</v>
      </c>
      <c r="O253">
        <v>-6782338</v>
      </c>
      <c r="P253">
        <v>-6782338</v>
      </c>
      <c r="Q253">
        <v>-4222511</v>
      </c>
      <c r="R253">
        <v>5114234.21</v>
      </c>
      <c r="S253">
        <v>-6323037</v>
      </c>
      <c r="T253">
        <v>-8826467</v>
      </c>
      <c r="U253">
        <v>-4301880</v>
      </c>
      <c r="V253">
        <v>8590993.6799999997</v>
      </c>
      <c r="W253">
        <v>741157</v>
      </c>
      <c r="X253">
        <v>-8889835</v>
      </c>
      <c r="Y253">
        <v>-5819562</v>
      </c>
      <c r="Z253">
        <v>4377442.96</v>
      </c>
      <c r="AA253">
        <v>-5340605</v>
      </c>
      <c r="AB253">
        <v>-5119016</v>
      </c>
      <c r="AC253">
        <v>-4413962</v>
      </c>
      <c r="AD253">
        <v>3546398.46</v>
      </c>
      <c r="AE253">
        <v>-6018092</v>
      </c>
      <c r="AF253">
        <v>-6704497</v>
      </c>
      <c r="AG253">
        <v>-4624893</v>
      </c>
      <c r="AH253">
        <v>4640247.16</v>
      </c>
      <c r="AI253">
        <v>-6905219</v>
      </c>
      <c r="AJ253">
        <v>-6726681</v>
      </c>
      <c r="AK253">
        <v>-5562972</v>
      </c>
      <c r="AL253">
        <v>8452569.6699999999</v>
      </c>
      <c r="AM253">
        <v>-13567</v>
      </c>
      <c r="AN253">
        <v>-1372839</v>
      </c>
      <c r="AO253">
        <v>-1196637</v>
      </c>
      <c r="AP253">
        <v>8461336.6400000006</v>
      </c>
      <c r="AQ253">
        <v>5539883</v>
      </c>
      <c r="AR253">
        <v>2576756</v>
      </c>
      <c r="AS253">
        <v>1567673</v>
      </c>
      <c r="AT253">
        <v>2780415.94</v>
      </c>
      <c r="AU253">
        <v>30662</v>
      </c>
      <c r="AV253">
        <v>-1296673</v>
      </c>
      <c r="AW253">
        <v>-302476</v>
      </c>
      <c r="AX253">
        <v>2423667.59</v>
      </c>
      <c r="AY253">
        <v>-908514</v>
      </c>
      <c r="AZ253">
        <v>-1470061</v>
      </c>
      <c r="BA253">
        <v>-707133</v>
      </c>
      <c r="BB253">
        <v>1455734</v>
      </c>
      <c r="BC253">
        <v>-1101141</v>
      </c>
      <c r="BD253">
        <v>-2036137</v>
      </c>
      <c r="BE253">
        <v>0</v>
      </c>
      <c r="BF253">
        <v>0</v>
      </c>
      <c r="BG253">
        <v>0</v>
      </c>
      <c r="BH253">
        <v>0</v>
      </c>
      <c r="BI253">
        <v>0</v>
      </c>
    </row>
    <row r="254" spans="1:61">
      <c r="A254" t="s">
        <v>558</v>
      </c>
      <c r="B254">
        <v>-167970</v>
      </c>
      <c r="C254">
        <v>-135128</v>
      </c>
      <c r="D254">
        <v>-16126</v>
      </c>
      <c r="E254">
        <v>-155447.04000000001</v>
      </c>
      <c r="F254">
        <v>-48341</v>
      </c>
      <c r="G254">
        <v>-38215</v>
      </c>
      <c r="H254">
        <v>-7661</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row>
    <row r="255" spans="1:61">
      <c r="A255" t="s">
        <v>791</v>
      </c>
      <c r="B255">
        <v>-36990</v>
      </c>
      <c r="C255">
        <v>-49472</v>
      </c>
      <c r="D255">
        <v>26748</v>
      </c>
      <c r="E255">
        <v>332045.13</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row>
    <row r="256" spans="1:61">
      <c r="A256" t="s">
        <v>559</v>
      </c>
      <c r="B256">
        <v>582939</v>
      </c>
      <c r="C256">
        <v>238408</v>
      </c>
      <c r="D256">
        <v>-2787</v>
      </c>
      <c r="E256">
        <v>85701.62</v>
      </c>
      <c r="F256">
        <v>94688</v>
      </c>
      <c r="G256">
        <v>-26063</v>
      </c>
      <c r="H256">
        <v>-139902</v>
      </c>
      <c r="I256">
        <v>-197328.79</v>
      </c>
      <c r="J256">
        <v>521887</v>
      </c>
      <c r="K256">
        <v>62132</v>
      </c>
      <c r="L256">
        <v>199512</v>
      </c>
      <c r="M256">
        <v>579920.34</v>
      </c>
      <c r="N256">
        <v>646730</v>
      </c>
      <c r="O256">
        <v>263563</v>
      </c>
      <c r="P256">
        <v>263563</v>
      </c>
      <c r="Q256">
        <v>172721</v>
      </c>
      <c r="R256">
        <v>343659.23</v>
      </c>
      <c r="S256">
        <v>-6269</v>
      </c>
      <c r="T256">
        <v>-130057</v>
      </c>
      <c r="U256">
        <v>-159853</v>
      </c>
      <c r="V256">
        <v>273883.46000000002</v>
      </c>
      <c r="W256">
        <v>137230</v>
      </c>
      <c r="X256">
        <v>-32952</v>
      </c>
      <c r="Y256">
        <v>166318</v>
      </c>
      <c r="Z256">
        <v>1673236.22</v>
      </c>
      <c r="AA256">
        <v>2040716</v>
      </c>
      <c r="AB256">
        <v>-262545</v>
      </c>
      <c r="AC256">
        <v>23404</v>
      </c>
      <c r="AD256">
        <v>649628.69999999995</v>
      </c>
      <c r="AE256">
        <v>1682741</v>
      </c>
      <c r="AF256">
        <v>-478881</v>
      </c>
      <c r="AG256">
        <v>-50810</v>
      </c>
      <c r="AH256">
        <v>257982.28</v>
      </c>
      <c r="AI256">
        <v>133460</v>
      </c>
      <c r="AJ256">
        <v>-1008400</v>
      </c>
      <c r="AK256">
        <v>-752191</v>
      </c>
      <c r="AL256">
        <v>306936.95</v>
      </c>
      <c r="AM256">
        <v>350350</v>
      </c>
      <c r="AN256">
        <v>-1051435</v>
      </c>
      <c r="AO256">
        <v>-1355688</v>
      </c>
      <c r="AP256">
        <v>2052705.79</v>
      </c>
      <c r="AQ256">
        <v>1413302</v>
      </c>
      <c r="AR256">
        <v>448752</v>
      </c>
      <c r="AS256">
        <v>-270021</v>
      </c>
      <c r="AT256">
        <v>626269.81999999995</v>
      </c>
      <c r="AU256">
        <v>325313</v>
      </c>
      <c r="AV256">
        <v>-273315</v>
      </c>
      <c r="AW256">
        <v>-516140</v>
      </c>
      <c r="AX256">
        <v>1299124.29</v>
      </c>
      <c r="AY256">
        <v>553063</v>
      </c>
      <c r="AZ256">
        <v>182763</v>
      </c>
      <c r="BA256">
        <v>-221520</v>
      </c>
      <c r="BB256">
        <v>586260.06000000006</v>
      </c>
      <c r="BC256">
        <v>-492337</v>
      </c>
      <c r="BD256">
        <v>-610221</v>
      </c>
      <c r="BE256">
        <v>-2081362</v>
      </c>
      <c r="BF256">
        <v>4163782</v>
      </c>
      <c r="BG256">
        <v>-1073449</v>
      </c>
      <c r="BH256">
        <v>-2911583</v>
      </c>
      <c r="BI256">
        <v>-1305445</v>
      </c>
    </row>
    <row r="257" spans="1:61">
      <c r="A257" t="s">
        <v>560</v>
      </c>
      <c r="B257">
        <v>40215006</v>
      </c>
      <c r="C257">
        <v>31342172</v>
      </c>
      <c r="D257">
        <v>12077790</v>
      </c>
      <c r="E257">
        <v>50200767.409999996</v>
      </c>
      <c r="F257">
        <v>22164713</v>
      </c>
      <c r="G257">
        <v>16053732</v>
      </c>
      <c r="H257">
        <v>6437463</v>
      </c>
      <c r="I257">
        <v>42707686.969999999</v>
      </c>
      <c r="J257">
        <v>25184278</v>
      </c>
      <c r="K257">
        <v>11016794</v>
      </c>
      <c r="L257">
        <v>7675222</v>
      </c>
      <c r="M257">
        <v>44687321.899999999</v>
      </c>
      <c r="N257">
        <v>28143235</v>
      </c>
      <c r="O257">
        <v>18778308</v>
      </c>
      <c r="P257">
        <v>18778308</v>
      </c>
      <c r="Q257">
        <v>9057771</v>
      </c>
      <c r="R257">
        <v>45216336.630000003</v>
      </c>
      <c r="S257">
        <v>27257025</v>
      </c>
      <c r="T257">
        <v>14457202</v>
      </c>
      <c r="U257">
        <v>6693684</v>
      </c>
      <c r="V257">
        <v>49660371.840000004</v>
      </c>
      <c r="W257">
        <v>33763334</v>
      </c>
      <c r="X257">
        <v>14945683</v>
      </c>
      <c r="Y257">
        <v>5263916</v>
      </c>
      <c r="Z257">
        <v>41484982.460000001</v>
      </c>
      <c r="AA257">
        <v>27502188</v>
      </c>
      <c r="AB257">
        <v>14695756</v>
      </c>
      <c r="AC257">
        <v>5101806</v>
      </c>
      <c r="AD257">
        <v>34246652.710000001</v>
      </c>
      <c r="AE257">
        <v>20315834</v>
      </c>
      <c r="AF257">
        <v>10208906</v>
      </c>
      <c r="AG257">
        <v>4465258</v>
      </c>
      <c r="AH257">
        <v>28862500.469999999</v>
      </c>
      <c r="AI257">
        <v>14039301</v>
      </c>
      <c r="AJ257">
        <v>5236222</v>
      </c>
      <c r="AK257">
        <v>-566136</v>
      </c>
      <c r="AL257">
        <v>24943906.719999999</v>
      </c>
      <c r="AM257">
        <v>13321577</v>
      </c>
      <c r="AN257">
        <v>4879885</v>
      </c>
      <c r="AO257">
        <v>2315749</v>
      </c>
      <c r="AP257">
        <v>25898021.199999999</v>
      </c>
      <c r="AQ257">
        <v>19400961</v>
      </c>
      <c r="AR257">
        <v>11742303</v>
      </c>
      <c r="AS257">
        <v>5947636</v>
      </c>
      <c r="AT257">
        <v>15525152.529999999</v>
      </c>
      <c r="AU257">
        <v>12409364</v>
      </c>
      <c r="AV257">
        <v>7117095</v>
      </c>
      <c r="AW257">
        <v>3785745</v>
      </c>
      <c r="AX257">
        <v>14423341.529999999</v>
      </c>
      <c r="AY257">
        <v>10047919</v>
      </c>
      <c r="AZ257">
        <v>6474477</v>
      </c>
      <c r="BA257">
        <v>3299438</v>
      </c>
      <c r="BB257">
        <v>10497819.66</v>
      </c>
      <c r="BC257">
        <v>6482915</v>
      </c>
      <c r="BD257">
        <v>3289933</v>
      </c>
      <c r="BE257">
        <v>1005441</v>
      </c>
      <c r="BF257">
        <v>10525284</v>
      </c>
      <c r="BG257">
        <v>4660967</v>
      </c>
      <c r="BH257">
        <v>1604786</v>
      </c>
      <c r="BI257">
        <v>1073773</v>
      </c>
    </row>
    <row r="258" spans="1:61">
      <c r="A258" t="s">
        <v>561</v>
      </c>
      <c r="B258">
        <v>-4296757</v>
      </c>
      <c r="C258">
        <v>-2306964</v>
      </c>
      <c r="D258">
        <v>-1559412</v>
      </c>
      <c r="E258">
        <v>-3881946.68</v>
      </c>
      <c r="F258">
        <v>-3029071</v>
      </c>
      <c r="G258">
        <v>-1901302</v>
      </c>
      <c r="H258">
        <v>-351037</v>
      </c>
      <c r="I258">
        <v>-3559342.66</v>
      </c>
      <c r="J258">
        <v>-3214603</v>
      </c>
      <c r="K258">
        <v>-1665382</v>
      </c>
      <c r="L258">
        <v>-343586</v>
      </c>
      <c r="M258">
        <v>-4210463</v>
      </c>
      <c r="N258">
        <v>-3868093</v>
      </c>
      <c r="O258">
        <v>-2013313</v>
      </c>
      <c r="P258">
        <v>-2013313</v>
      </c>
      <c r="Q258">
        <v>-351944</v>
      </c>
      <c r="R258">
        <v>-3989499.32</v>
      </c>
      <c r="S258">
        <v>-3670376</v>
      </c>
      <c r="T258">
        <v>-1856788</v>
      </c>
      <c r="U258">
        <v>-340227</v>
      </c>
      <c r="V258">
        <v>-3502425.69</v>
      </c>
      <c r="W258">
        <v>-3181340</v>
      </c>
      <c r="X258">
        <v>-1630828</v>
      </c>
      <c r="Y258">
        <v>-313063</v>
      </c>
      <c r="Z258">
        <v>-3545531.91</v>
      </c>
      <c r="AA258">
        <v>-3261574</v>
      </c>
      <c r="AB258">
        <v>-1651874</v>
      </c>
      <c r="AC258">
        <v>-281315</v>
      </c>
      <c r="AD258">
        <v>-2827774.02</v>
      </c>
      <c r="AE258">
        <v>-2575554</v>
      </c>
      <c r="AF258">
        <v>-1293801</v>
      </c>
      <c r="AG258">
        <v>-266574</v>
      </c>
      <c r="AH258">
        <v>-2491923.2000000002</v>
      </c>
      <c r="AI258">
        <v>-2261601</v>
      </c>
      <c r="AJ258">
        <v>-1073844</v>
      </c>
      <c r="AK258">
        <v>-237719</v>
      </c>
      <c r="AL258">
        <v>-3319793.26</v>
      </c>
      <c r="AM258">
        <v>-3082074</v>
      </c>
      <c r="AN258">
        <v>-1447316</v>
      </c>
      <c r="AO258">
        <v>-135415</v>
      </c>
      <c r="AP258">
        <v>-2866433.8</v>
      </c>
      <c r="AQ258">
        <v>-2735984</v>
      </c>
      <c r="AR258">
        <v>-1318038</v>
      </c>
      <c r="AS258">
        <v>-79404</v>
      </c>
      <c r="AT258">
        <v>-2935029.5</v>
      </c>
      <c r="AU258">
        <v>-2828603</v>
      </c>
      <c r="AV258">
        <v>-1271745</v>
      </c>
      <c r="AW258">
        <v>-81884</v>
      </c>
      <c r="AX258">
        <v>-2083431.8</v>
      </c>
      <c r="AY258">
        <v>-1991797</v>
      </c>
      <c r="AZ258">
        <v>-842721</v>
      </c>
      <c r="BA258">
        <v>-72047</v>
      </c>
      <c r="BB258">
        <v>-1492428.94</v>
      </c>
      <c r="BC258">
        <v>-1393214</v>
      </c>
      <c r="BD258">
        <v>-524466</v>
      </c>
      <c r="BE258">
        <v>0</v>
      </c>
      <c r="BF258">
        <v>-1089972</v>
      </c>
      <c r="BG258">
        <v>-1018050</v>
      </c>
      <c r="BH258">
        <v>0</v>
      </c>
      <c r="BI258">
        <v>0</v>
      </c>
    </row>
    <row r="259" spans="1:61">
      <c r="A259" t="s">
        <v>342</v>
      </c>
      <c r="B259">
        <v>35918249</v>
      </c>
      <c r="C259">
        <v>29035208</v>
      </c>
      <c r="D259">
        <v>10518378</v>
      </c>
      <c r="E259">
        <v>46318820.729999997</v>
      </c>
      <c r="F259">
        <v>19135642</v>
      </c>
      <c r="G259">
        <v>14152430</v>
      </c>
      <c r="H259">
        <v>6086426</v>
      </c>
      <c r="I259">
        <v>39148344.310000002</v>
      </c>
      <c r="J259">
        <v>21969675</v>
      </c>
      <c r="K259">
        <v>9351412</v>
      </c>
      <c r="L259">
        <v>7331636</v>
      </c>
      <c r="M259">
        <v>40476858.899999999</v>
      </c>
      <c r="N259">
        <v>24275142</v>
      </c>
      <c r="O259">
        <v>16764995</v>
      </c>
      <c r="P259">
        <v>16764995</v>
      </c>
      <c r="Q259">
        <v>8705827</v>
      </c>
      <c r="R259">
        <v>41226837.310000002</v>
      </c>
      <c r="S259">
        <v>23586649</v>
      </c>
      <c r="T259">
        <v>12600414</v>
      </c>
      <c r="U259">
        <v>6353457</v>
      </c>
      <c r="V259">
        <v>46157946.149999999</v>
      </c>
      <c r="W259">
        <v>30581994</v>
      </c>
      <c r="X259">
        <v>13314855</v>
      </c>
      <c r="Y259">
        <v>4950853</v>
      </c>
      <c r="Z259">
        <v>37939450.549999997</v>
      </c>
      <c r="AA259">
        <v>24240614</v>
      </c>
      <c r="AB259">
        <v>13043882</v>
      </c>
      <c r="AC259">
        <v>4820491</v>
      </c>
      <c r="AD259">
        <v>31418878.690000001</v>
      </c>
      <c r="AE259">
        <v>17740280</v>
      </c>
      <c r="AF259">
        <v>8915105</v>
      </c>
      <c r="AG259">
        <v>4198684</v>
      </c>
      <c r="AH259">
        <v>26370577.27</v>
      </c>
      <c r="AI259">
        <v>11777700</v>
      </c>
      <c r="AJ259">
        <v>4162378</v>
      </c>
      <c r="AK259">
        <v>-803855</v>
      </c>
      <c r="AL259">
        <v>21624113.460000001</v>
      </c>
      <c r="AM259">
        <v>10239503</v>
      </c>
      <c r="AN259">
        <v>3432569</v>
      </c>
      <c r="AO259">
        <v>2180334</v>
      </c>
      <c r="AP259">
        <v>23031587.399999999</v>
      </c>
      <c r="AQ259">
        <v>16664977</v>
      </c>
      <c r="AR259">
        <v>10424265</v>
      </c>
      <c r="AS259">
        <v>5868232</v>
      </c>
      <c r="AT259">
        <v>12590123.02</v>
      </c>
      <c r="AU259">
        <v>9580761</v>
      </c>
      <c r="AV259">
        <v>5845350</v>
      </c>
      <c r="AW259">
        <v>3703861</v>
      </c>
      <c r="AX259">
        <v>12339909.73</v>
      </c>
      <c r="AY259">
        <v>8056122</v>
      </c>
      <c r="AZ259">
        <v>5631756</v>
      </c>
      <c r="BA259">
        <v>3227391</v>
      </c>
      <c r="BB259">
        <v>9005390.7200000007</v>
      </c>
      <c r="BC259">
        <v>5089701</v>
      </c>
      <c r="BD259">
        <v>2765467</v>
      </c>
      <c r="BE259">
        <v>1005441</v>
      </c>
      <c r="BF259">
        <v>9435312</v>
      </c>
      <c r="BG259">
        <v>3642917</v>
      </c>
      <c r="BH259">
        <v>1604786</v>
      </c>
      <c r="BI259">
        <v>1073773</v>
      </c>
    </row>
    <row r="260" spans="1:61">
      <c r="A260" t="s">
        <v>562</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row>
    <row r="261" spans="1:61">
      <c r="A261" t="s">
        <v>563</v>
      </c>
      <c r="B261">
        <v>0</v>
      </c>
      <c r="C261">
        <v>0</v>
      </c>
      <c r="D261">
        <v>0</v>
      </c>
      <c r="E261">
        <v>0</v>
      </c>
      <c r="F261">
        <v>0</v>
      </c>
      <c r="G261">
        <v>0</v>
      </c>
      <c r="H261">
        <v>0</v>
      </c>
      <c r="I261">
        <v>620928.06999999995</v>
      </c>
      <c r="J261">
        <v>459814</v>
      </c>
      <c r="K261">
        <v>432443</v>
      </c>
      <c r="L261">
        <v>470854</v>
      </c>
      <c r="M261">
        <v>805866.47</v>
      </c>
      <c r="N261">
        <v>849335</v>
      </c>
      <c r="O261">
        <v>757134</v>
      </c>
      <c r="P261">
        <v>757134</v>
      </c>
      <c r="Q261">
        <v>-120524</v>
      </c>
      <c r="R261">
        <v>-83301.83</v>
      </c>
      <c r="S261">
        <v>-77470</v>
      </c>
      <c r="T261">
        <v>-25304</v>
      </c>
      <c r="U261">
        <v>-320264</v>
      </c>
      <c r="V261">
        <v>-9439.14</v>
      </c>
      <c r="W261">
        <v>3922</v>
      </c>
      <c r="X261">
        <v>-11785</v>
      </c>
      <c r="Y261">
        <v>-30899</v>
      </c>
      <c r="Z261">
        <v>26250.14</v>
      </c>
      <c r="AA261">
        <v>18841</v>
      </c>
      <c r="AB261">
        <v>15880</v>
      </c>
      <c r="AC261">
        <v>8600</v>
      </c>
      <c r="AD261">
        <v>-168287.67</v>
      </c>
      <c r="AE261">
        <v>-105121</v>
      </c>
      <c r="AF261">
        <v>-100035</v>
      </c>
      <c r="AG261">
        <v>9657</v>
      </c>
      <c r="AH261">
        <v>-182209.21</v>
      </c>
      <c r="AI261">
        <v>-152059</v>
      </c>
      <c r="AJ261">
        <v>-102000</v>
      </c>
      <c r="AK261">
        <v>0</v>
      </c>
      <c r="AL261">
        <v>11017220.5</v>
      </c>
      <c r="AM261">
        <v>11057680</v>
      </c>
      <c r="AN261">
        <v>8439240</v>
      </c>
      <c r="AO261">
        <v>-528141</v>
      </c>
      <c r="AP261">
        <v>-2225827.94</v>
      </c>
      <c r="AQ261">
        <v>-223468</v>
      </c>
      <c r="AR261">
        <v>2192460</v>
      </c>
      <c r="AS261">
        <v>346997</v>
      </c>
      <c r="AT261">
        <v>-5052501.5199999996</v>
      </c>
      <c r="AU261">
        <v>-1989847</v>
      </c>
      <c r="AV261">
        <v>714391</v>
      </c>
      <c r="AW261">
        <v>298417</v>
      </c>
      <c r="AX261">
        <v>-3172359.43</v>
      </c>
      <c r="AY261">
        <v>796867</v>
      </c>
      <c r="AZ261">
        <v>995283</v>
      </c>
      <c r="BA261">
        <v>250000</v>
      </c>
      <c r="BB261">
        <v>-445692.26</v>
      </c>
      <c r="BC261">
        <v>-119285</v>
      </c>
      <c r="BD261">
        <v>360734</v>
      </c>
      <c r="BE261">
        <v>0</v>
      </c>
      <c r="BF261">
        <v>0</v>
      </c>
      <c r="BG261">
        <v>0</v>
      </c>
      <c r="BH261">
        <v>0</v>
      </c>
      <c r="BI261">
        <v>0</v>
      </c>
    </row>
    <row r="262" spans="1:61">
      <c r="A262" t="s">
        <v>564</v>
      </c>
      <c r="B262">
        <v>34162937</v>
      </c>
      <c r="C262">
        <v>23965845</v>
      </c>
      <c r="D262">
        <v>9953132</v>
      </c>
      <c r="E262">
        <v>3050653.92</v>
      </c>
      <c r="F262">
        <v>36183</v>
      </c>
      <c r="G262">
        <v>33494</v>
      </c>
      <c r="H262">
        <v>33494</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100000</v>
      </c>
      <c r="AE262">
        <v>100000</v>
      </c>
      <c r="AF262">
        <v>100000</v>
      </c>
      <c r="AG262">
        <v>100000</v>
      </c>
      <c r="AH262">
        <v>700</v>
      </c>
      <c r="AI262">
        <v>700</v>
      </c>
      <c r="AJ262">
        <v>0</v>
      </c>
      <c r="AK262">
        <v>0</v>
      </c>
      <c r="AL262">
        <v>2090000</v>
      </c>
      <c r="AM262">
        <v>2090000</v>
      </c>
      <c r="AN262">
        <v>2090000</v>
      </c>
      <c r="AO262">
        <v>0</v>
      </c>
      <c r="AP262">
        <v>350000</v>
      </c>
      <c r="AQ262">
        <v>350000</v>
      </c>
      <c r="AR262">
        <v>300000</v>
      </c>
      <c r="AS262">
        <v>0</v>
      </c>
      <c r="AT262">
        <v>50183.16</v>
      </c>
      <c r="AU262">
        <v>50183</v>
      </c>
      <c r="AV262">
        <v>50183</v>
      </c>
      <c r="AW262">
        <v>0</v>
      </c>
      <c r="AX262">
        <v>3787726.2</v>
      </c>
      <c r="AY262">
        <v>3787726</v>
      </c>
      <c r="AZ262">
        <v>0</v>
      </c>
      <c r="BA262">
        <v>0</v>
      </c>
      <c r="BB262">
        <v>0</v>
      </c>
      <c r="BC262">
        <v>0</v>
      </c>
      <c r="BD262">
        <v>0</v>
      </c>
      <c r="BE262">
        <v>220733</v>
      </c>
      <c r="BF262">
        <v>0</v>
      </c>
      <c r="BG262">
        <v>0</v>
      </c>
      <c r="BH262">
        <v>0</v>
      </c>
      <c r="BI262">
        <v>0</v>
      </c>
    </row>
    <row r="263" spans="1:61">
      <c r="A263" t="s">
        <v>565</v>
      </c>
      <c r="B263">
        <v>34162937</v>
      </c>
      <c r="C263">
        <v>23965845</v>
      </c>
      <c r="D263">
        <v>9953132</v>
      </c>
      <c r="E263">
        <v>3050653.92</v>
      </c>
      <c r="F263">
        <v>36183</v>
      </c>
      <c r="G263">
        <v>33494</v>
      </c>
      <c r="H263">
        <v>33494</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row>
    <row r="264" spans="1:61">
      <c r="A264" t="s">
        <v>566</v>
      </c>
      <c r="B264">
        <v>-34134836</v>
      </c>
      <c r="C264">
        <v>-24191435</v>
      </c>
      <c r="D264">
        <v>-11954000</v>
      </c>
      <c r="E264">
        <v>-1171289.47</v>
      </c>
      <c r="F264">
        <v>0</v>
      </c>
      <c r="G264">
        <v>0</v>
      </c>
      <c r="H264">
        <v>0</v>
      </c>
      <c r="I264">
        <v>0</v>
      </c>
      <c r="J264">
        <v>0</v>
      </c>
      <c r="K264">
        <v>0</v>
      </c>
      <c r="L264">
        <v>0</v>
      </c>
      <c r="M264">
        <v>-1464.9</v>
      </c>
      <c r="N264">
        <v>-1464</v>
      </c>
      <c r="O264">
        <v>0</v>
      </c>
      <c r="P264">
        <v>0</v>
      </c>
      <c r="Q264">
        <v>0</v>
      </c>
      <c r="R264">
        <v>-576.9</v>
      </c>
      <c r="S264">
        <v>-577</v>
      </c>
      <c r="T264">
        <v>-577</v>
      </c>
      <c r="U264">
        <v>-577</v>
      </c>
      <c r="V264">
        <v>0</v>
      </c>
      <c r="W264">
        <v>0</v>
      </c>
      <c r="X264">
        <v>0</v>
      </c>
      <c r="Y264">
        <v>0</v>
      </c>
      <c r="Z264">
        <v>-10000</v>
      </c>
      <c r="AA264">
        <v>-10000</v>
      </c>
      <c r="AB264">
        <v>0</v>
      </c>
      <c r="AC264">
        <v>0</v>
      </c>
      <c r="AD264">
        <v>0</v>
      </c>
      <c r="AE264">
        <v>0</v>
      </c>
      <c r="AF264">
        <v>0</v>
      </c>
      <c r="AG264">
        <v>0</v>
      </c>
      <c r="AH264">
        <v>0</v>
      </c>
      <c r="AI264">
        <v>0</v>
      </c>
      <c r="AJ264">
        <v>0</v>
      </c>
      <c r="AK264">
        <v>0</v>
      </c>
      <c r="AL264">
        <v>0</v>
      </c>
      <c r="AM264">
        <v>0</v>
      </c>
      <c r="AN264">
        <v>0</v>
      </c>
      <c r="AO264">
        <v>0</v>
      </c>
      <c r="AP264">
        <v>-806000</v>
      </c>
      <c r="AQ264">
        <v>-706000</v>
      </c>
      <c r="AR264">
        <v>-706000</v>
      </c>
      <c r="AS264">
        <v>-206000</v>
      </c>
      <c r="AT264">
        <v>-1118000</v>
      </c>
      <c r="AU264">
        <v>-1106000</v>
      </c>
      <c r="AV264">
        <v>-1106000</v>
      </c>
      <c r="AW264">
        <v>-300000</v>
      </c>
      <c r="AX264">
        <v>-640883.16</v>
      </c>
      <c r="AY264">
        <v>-550883</v>
      </c>
      <c r="AZ264">
        <v>-50183</v>
      </c>
      <c r="BA264">
        <v>-50183</v>
      </c>
      <c r="BB264">
        <v>-1271370.0900000001</v>
      </c>
      <c r="BC264">
        <v>-1271370</v>
      </c>
      <c r="BD264">
        <v>0</v>
      </c>
      <c r="BE264">
        <v>0</v>
      </c>
      <c r="BF264">
        <v>-1025756</v>
      </c>
      <c r="BG264">
        <v>-2085197</v>
      </c>
      <c r="BH264">
        <v>-736965</v>
      </c>
      <c r="BI264">
        <v>-350601</v>
      </c>
    </row>
    <row r="265" spans="1:61">
      <c r="A265" t="s">
        <v>567</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0.08</v>
      </c>
      <c r="BC265">
        <v>0</v>
      </c>
      <c r="BD265">
        <v>0</v>
      </c>
      <c r="BE265">
        <v>0</v>
      </c>
      <c r="BF265">
        <v>0</v>
      </c>
      <c r="BG265">
        <v>0</v>
      </c>
      <c r="BH265">
        <v>0</v>
      </c>
      <c r="BI265">
        <v>0</v>
      </c>
    </row>
    <row r="266" spans="1:61">
      <c r="A266" t="s">
        <v>568</v>
      </c>
      <c r="B266">
        <v>0</v>
      </c>
      <c r="C266">
        <v>0</v>
      </c>
      <c r="D266">
        <v>0</v>
      </c>
      <c r="E266">
        <v>0</v>
      </c>
      <c r="F266">
        <v>0</v>
      </c>
      <c r="G266">
        <v>0</v>
      </c>
      <c r="H266">
        <v>0</v>
      </c>
      <c r="I266">
        <v>-80936378.430000007</v>
      </c>
      <c r="J266">
        <v>-502000</v>
      </c>
      <c r="K266">
        <v>-252000</v>
      </c>
      <c r="L266">
        <v>-252000</v>
      </c>
      <c r="M266">
        <v>0</v>
      </c>
      <c r="N266">
        <v>0</v>
      </c>
      <c r="O266">
        <v>0</v>
      </c>
      <c r="P266">
        <v>0</v>
      </c>
      <c r="Q266">
        <v>0</v>
      </c>
      <c r="R266">
        <v>0</v>
      </c>
      <c r="S266">
        <v>0</v>
      </c>
      <c r="T266">
        <v>0</v>
      </c>
      <c r="U266">
        <v>0</v>
      </c>
      <c r="V266">
        <v>-2720264.2</v>
      </c>
      <c r="W266">
        <v>-2618402</v>
      </c>
      <c r="X266">
        <v>-2618402</v>
      </c>
      <c r="Y266">
        <v>-2618402</v>
      </c>
      <c r="Z266">
        <v>0</v>
      </c>
      <c r="AA266">
        <v>0</v>
      </c>
      <c r="AB266">
        <v>-10000</v>
      </c>
      <c r="AC266">
        <v>0</v>
      </c>
      <c r="AD266">
        <v>0</v>
      </c>
      <c r="AE266">
        <v>0</v>
      </c>
      <c r="AF266">
        <v>0</v>
      </c>
      <c r="AG266">
        <v>0</v>
      </c>
      <c r="AH266">
        <v>0</v>
      </c>
      <c r="AI266">
        <v>0</v>
      </c>
      <c r="AJ266">
        <v>0</v>
      </c>
      <c r="AK266">
        <v>0</v>
      </c>
      <c r="AL266">
        <v>-193126864.13</v>
      </c>
      <c r="AM266">
        <v>-193126864</v>
      </c>
      <c r="AN266">
        <v>-133179205</v>
      </c>
      <c r="AO266">
        <v>0</v>
      </c>
      <c r="AP266">
        <v>0</v>
      </c>
      <c r="AQ266">
        <v>0</v>
      </c>
      <c r="AR266">
        <v>0</v>
      </c>
      <c r="AS266">
        <v>0</v>
      </c>
      <c r="AT266">
        <v>0</v>
      </c>
      <c r="AU266">
        <v>0</v>
      </c>
      <c r="AV266">
        <v>0</v>
      </c>
      <c r="AW266">
        <v>0</v>
      </c>
      <c r="AX266">
        <v>-0.03</v>
      </c>
      <c r="AY266">
        <v>0</v>
      </c>
      <c r="AZ266">
        <v>0</v>
      </c>
      <c r="BA266">
        <v>0</v>
      </c>
      <c r="BB266">
        <v>0</v>
      </c>
      <c r="BC266">
        <v>0</v>
      </c>
      <c r="BD266">
        <v>0</v>
      </c>
      <c r="BE266">
        <v>0</v>
      </c>
      <c r="BF266">
        <v>0</v>
      </c>
      <c r="BG266">
        <v>0</v>
      </c>
      <c r="BH266">
        <v>0</v>
      </c>
      <c r="BI266">
        <v>0</v>
      </c>
    </row>
    <row r="267" spans="1:61">
      <c r="A267" t="s">
        <v>569</v>
      </c>
      <c r="B267">
        <v>363507</v>
      </c>
      <c r="C267">
        <v>149241</v>
      </c>
      <c r="D267">
        <v>70901</v>
      </c>
      <c r="E267">
        <v>430875.42</v>
      </c>
      <c r="F267">
        <v>165154</v>
      </c>
      <c r="G267">
        <v>121403</v>
      </c>
      <c r="H267">
        <v>72365</v>
      </c>
      <c r="I267">
        <v>124774.45</v>
      </c>
      <c r="J267">
        <v>66670</v>
      </c>
      <c r="K267">
        <v>29462</v>
      </c>
      <c r="L267">
        <v>11738</v>
      </c>
      <c r="M267">
        <v>222660.37</v>
      </c>
      <c r="N267">
        <v>190173</v>
      </c>
      <c r="O267">
        <v>144219</v>
      </c>
      <c r="P267">
        <v>144219</v>
      </c>
      <c r="Q267">
        <v>52685</v>
      </c>
      <c r="R267">
        <v>218661.32</v>
      </c>
      <c r="S267">
        <v>168683</v>
      </c>
      <c r="T267">
        <v>133584</v>
      </c>
      <c r="U267">
        <v>44713</v>
      </c>
      <c r="V267">
        <v>168970.56</v>
      </c>
      <c r="W267">
        <v>114783</v>
      </c>
      <c r="X267">
        <v>79132</v>
      </c>
      <c r="Y267">
        <v>38113</v>
      </c>
      <c r="Z267">
        <v>299667.81</v>
      </c>
      <c r="AA267">
        <v>239274</v>
      </c>
      <c r="AB267">
        <v>75039</v>
      </c>
      <c r="AC267">
        <v>45182</v>
      </c>
      <c r="AD267">
        <v>111943.96</v>
      </c>
      <c r="AE267">
        <v>71054</v>
      </c>
      <c r="AF267">
        <v>47778</v>
      </c>
      <c r="AG267">
        <v>21964</v>
      </c>
      <c r="AH267">
        <v>384377.82</v>
      </c>
      <c r="AI267">
        <v>97863</v>
      </c>
      <c r="AJ267">
        <v>76105</v>
      </c>
      <c r="AK267">
        <v>56226</v>
      </c>
      <c r="AL267">
        <v>84425.72</v>
      </c>
      <c r="AM267">
        <v>64918</v>
      </c>
      <c r="AN267">
        <v>45289</v>
      </c>
      <c r="AO267">
        <v>23868</v>
      </c>
      <c r="AP267">
        <v>315559.90999999997</v>
      </c>
      <c r="AQ267">
        <v>251379</v>
      </c>
      <c r="AR267">
        <v>171817</v>
      </c>
      <c r="AS267">
        <v>64747</v>
      </c>
      <c r="AT267">
        <v>243675.62</v>
      </c>
      <c r="AU267">
        <v>123839</v>
      </c>
      <c r="AV267">
        <v>60612</v>
      </c>
      <c r="AW267">
        <v>42329</v>
      </c>
      <c r="AX267">
        <v>229977.23</v>
      </c>
      <c r="AY267">
        <v>120046</v>
      </c>
      <c r="AZ267">
        <v>72309</v>
      </c>
      <c r="BA267">
        <v>31514</v>
      </c>
      <c r="BB267">
        <v>130459.76</v>
      </c>
      <c r="BC267">
        <v>77654</v>
      </c>
      <c r="BD267">
        <v>42498</v>
      </c>
      <c r="BE267">
        <v>16829</v>
      </c>
      <c r="BF267">
        <v>117754</v>
      </c>
      <c r="BG267">
        <v>59490</v>
      </c>
      <c r="BH267">
        <v>28761</v>
      </c>
      <c r="BI267">
        <v>15838</v>
      </c>
    </row>
    <row r="268" spans="1:61">
      <c r="A268" t="s">
        <v>570</v>
      </c>
      <c r="B268">
        <v>354866</v>
      </c>
      <c r="C268">
        <v>133710</v>
      </c>
      <c r="D268">
        <v>69893</v>
      </c>
      <c r="E268">
        <v>263450.63</v>
      </c>
      <c r="F268">
        <v>131406</v>
      </c>
      <c r="G268">
        <v>89616</v>
      </c>
      <c r="H268">
        <v>42721</v>
      </c>
      <c r="I268">
        <v>124774.45</v>
      </c>
      <c r="J268">
        <v>66670</v>
      </c>
      <c r="K268">
        <v>29462</v>
      </c>
      <c r="L268">
        <v>11738</v>
      </c>
      <c r="M268">
        <v>208558.35</v>
      </c>
      <c r="N268">
        <v>180471</v>
      </c>
      <c r="O268">
        <v>137915</v>
      </c>
      <c r="P268">
        <v>137915</v>
      </c>
      <c r="Q268">
        <v>49576</v>
      </c>
      <c r="R268">
        <v>203985.8</v>
      </c>
      <c r="S268">
        <v>158417</v>
      </c>
      <c r="T268">
        <v>117830</v>
      </c>
      <c r="U268">
        <v>44675</v>
      </c>
      <c r="V268">
        <v>166686.20000000001</v>
      </c>
      <c r="W268">
        <v>104843</v>
      </c>
      <c r="X268">
        <v>72699</v>
      </c>
      <c r="Y268">
        <v>38113</v>
      </c>
      <c r="Z268">
        <v>284223.64</v>
      </c>
      <c r="AA268">
        <v>228355</v>
      </c>
      <c r="AB268">
        <v>73737</v>
      </c>
      <c r="AC268">
        <v>45182</v>
      </c>
      <c r="AD268">
        <v>95692.23</v>
      </c>
      <c r="AE268">
        <v>58399</v>
      </c>
      <c r="AF268">
        <v>35752</v>
      </c>
      <c r="AG268">
        <v>15274</v>
      </c>
      <c r="AH268">
        <v>364865.95</v>
      </c>
      <c r="AI268">
        <v>83486</v>
      </c>
      <c r="AJ268">
        <v>65564</v>
      </c>
      <c r="AK268">
        <v>48700</v>
      </c>
      <c r="AL268">
        <v>81241.73</v>
      </c>
      <c r="AM268">
        <v>57823</v>
      </c>
      <c r="AN268">
        <v>40524</v>
      </c>
      <c r="AO268">
        <v>21251</v>
      </c>
      <c r="AP268">
        <v>306627.8</v>
      </c>
      <c r="AQ268">
        <v>245120</v>
      </c>
      <c r="AR268">
        <v>167757</v>
      </c>
      <c r="AS268">
        <v>62598</v>
      </c>
      <c r="AT268">
        <v>233822.75</v>
      </c>
      <c r="AU268">
        <v>116969</v>
      </c>
      <c r="AV268">
        <v>54991</v>
      </c>
      <c r="AW268">
        <v>39436</v>
      </c>
      <c r="AX268">
        <v>224318.48</v>
      </c>
      <c r="AY268">
        <v>115072</v>
      </c>
      <c r="AZ268">
        <v>69574</v>
      </c>
      <c r="BA268">
        <v>29771</v>
      </c>
      <c r="BB268">
        <v>123044.11</v>
      </c>
      <c r="BC268">
        <v>72919</v>
      </c>
      <c r="BD268">
        <v>40043</v>
      </c>
      <c r="BE268">
        <v>16829</v>
      </c>
      <c r="BF268">
        <v>117754</v>
      </c>
      <c r="BG268">
        <v>59490</v>
      </c>
      <c r="BH268">
        <v>28761</v>
      </c>
      <c r="BI268">
        <v>15838</v>
      </c>
    </row>
    <row r="269" spans="1:61">
      <c r="A269" t="s">
        <v>571</v>
      </c>
      <c r="B269">
        <v>7532</v>
      </c>
      <c r="C269">
        <v>15531</v>
      </c>
      <c r="D269">
        <v>1008</v>
      </c>
      <c r="E269">
        <v>159122.14000000001</v>
      </c>
      <c r="F269">
        <v>27530</v>
      </c>
      <c r="G269">
        <v>27573</v>
      </c>
      <c r="H269">
        <v>27518</v>
      </c>
      <c r="I269">
        <v>0</v>
      </c>
      <c r="J269">
        <v>0</v>
      </c>
      <c r="K269">
        <v>0</v>
      </c>
      <c r="L269">
        <v>0</v>
      </c>
      <c r="M269">
        <v>14102.02</v>
      </c>
      <c r="N269">
        <v>9702</v>
      </c>
      <c r="O269">
        <v>6304</v>
      </c>
      <c r="P269">
        <v>6304</v>
      </c>
      <c r="Q269">
        <v>3109</v>
      </c>
      <c r="R269">
        <v>14675.52</v>
      </c>
      <c r="S269">
        <v>10266</v>
      </c>
      <c r="T269">
        <v>15754</v>
      </c>
      <c r="U269">
        <v>38</v>
      </c>
      <c r="V269">
        <v>2284.36</v>
      </c>
      <c r="W269">
        <v>9940</v>
      </c>
      <c r="X269">
        <v>6433</v>
      </c>
      <c r="Y269">
        <v>0</v>
      </c>
      <c r="Z269">
        <v>14327.61</v>
      </c>
      <c r="AA269">
        <v>9802</v>
      </c>
      <c r="AB269">
        <v>185</v>
      </c>
      <c r="AC269">
        <v>0</v>
      </c>
      <c r="AD269">
        <v>16251.73</v>
      </c>
      <c r="AE269">
        <v>12655</v>
      </c>
      <c r="AF269">
        <v>12026</v>
      </c>
      <c r="AG269">
        <v>6690</v>
      </c>
      <c r="AH269">
        <v>19511.86</v>
      </c>
      <c r="AI269">
        <v>14377</v>
      </c>
      <c r="AJ269">
        <v>10541</v>
      </c>
      <c r="AK269">
        <v>7526</v>
      </c>
      <c r="AL269">
        <v>3183.99</v>
      </c>
      <c r="AM269">
        <v>7095</v>
      </c>
      <c r="AN269">
        <v>4765</v>
      </c>
      <c r="AO269">
        <v>2617</v>
      </c>
      <c r="AP269">
        <v>8932.11</v>
      </c>
      <c r="AQ269">
        <v>6259</v>
      </c>
      <c r="AR269">
        <v>4060</v>
      </c>
      <c r="AS269">
        <v>2149</v>
      </c>
      <c r="AT269">
        <v>9852.8700000000008</v>
      </c>
      <c r="AU269">
        <v>6870</v>
      </c>
      <c r="AV269">
        <v>5621</v>
      </c>
      <c r="AW269">
        <v>2893</v>
      </c>
      <c r="AX269">
        <v>5658.75</v>
      </c>
      <c r="AY269">
        <v>4974</v>
      </c>
      <c r="AZ269">
        <v>2735</v>
      </c>
      <c r="BA269">
        <v>1743</v>
      </c>
      <c r="BB269">
        <v>7415.66</v>
      </c>
      <c r="BC269">
        <v>4735</v>
      </c>
      <c r="BD269">
        <v>2455</v>
      </c>
      <c r="BE269">
        <v>0</v>
      </c>
      <c r="BF269">
        <v>0</v>
      </c>
      <c r="BG269">
        <v>0</v>
      </c>
      <c r="BH269">
        <v>0</v>
      </c>
      <c r="BI269">
        <v>0</v>
      </c>
    </row>
    <row r="270" spans="1:61">
      <c r="A270" t="s">
        <v>572</v>
      </c>
      <c r="B270">
        <v>1109</v>
      </c>
      <c r="C270">
        <v>0</v>
      </c>
      <c r="D270">
        <v>0</v>
      </c>
      <c r="E270">
        <v>222.8</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1116.56</v>
      </c>
      <c r="AA270">
        <v>1117</v>
      </c>
      <c r="AB270">
        <v>1117</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row>
    <row r="271" spans="1:61">
      <c r="A271" t="s">
        <v>573</v>
      </c>
      <c r="B271">
        <v>0</v>
      </c>
      <c r="C271">
        <v>0</v>
      </c>
      <c r="D271">
        <v>0</v>
      </c>
      <c r="E271">
        <v>8079.85</v>
      </c>
      <c r="F271">
        <v>6218</v>
      </c>
      <c r="G271">
        <v>4214</v>
      </c>
      <c r="H271">
        <v>2126</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row>
    <row r="272" spans="1:61">
      <c r="A272" t="s">
        <v>343</v>
      </c>
      <c r="B272">
        <v>-24186294</v>
      </c>
      <c r="C272">
        <v>-16349153</v>
      </c>
      <c r="D272">
        <v>-8705149</v>
      </c>
      <c r="E272">
        <v>-17756919.579999998</v>
      </c>
      <c r="F272">
        <v>-10955306</v>
      </c>
      <c r="G272">
        <v>-7134924</v>
      </c>
      <c r="H272">
        <v>-3520489</v>
      </c>
      <c r="I272">
        <v>-16406870.15</v>
      </c>
      <c r="J272">
        <v>-12535126</v>
      </c>
      <c r="K272">
        <v>-8738392</v>
      </c>
      <c r="L272">
        <v>-4282714</v>
      </c>
      <c r="M272">
        <v>-17901725.359999999</v>
      </c>
      <c r="N272">
        <v>-12931060</v>
      </c>
      <c r="O272">
        <v>-8871964</v>
      </c>
      <c r="P272">
        <v>-8871964</v>
      </c>
      <c r="Q272">
        <v>-5116510</v>
      </c>
      <c r="R272">
        <v>-15771337.130000001</v>
      </c>
      <c r="S272">
        <v>-10863662</v>
      </c>
      <c r="T272">
        <v>-6580215</v>
      </c>
      <c r="U272">
        <v>-3122113</v>
      </c>
      <c r="V272">
        <v>-17038783.800000001</v>
      </c>
      <c r="W272">
        <v>-12891692</v>
      </c>
      <c r="X272">
        <v>-8486126</v>
      </c>
      <c r="Y272">
        <v>-3317544</v>
      </c>
      <c r="Z272">
        <v>-19308117.309999999</v>
      </c>
      <c r="AA272">
        <v>-13304516</v>
      </c>
      <c r="AB272">
        <v>-8498603</v>
      </c>
      <c r="AC272">
        <v>-4170109</v>
      </c>
      <c r="AD272">
        <v>-17660804.77</v>
      </c>
      <c r="AE272">
        <v>-12401498</v>
      </c>
      <c r="AF272">
        <v>-8049334</v>
      </c>
      <c r="AG272">
        <v>-4525332</v>
      </c>
      <c r="AH272">
        <v>-16402897.720000001</v>
      </c>
      <c r="AI272">
        <v>-10814238</v>
      </c>
      <c r="AJ272">
        <v>-7337186</v>
      </c>
      <c r="AK272">
        <v>-3887071</v>
      </c>
      <c r="AL272">
        <v>-11724731.92</v>
      </c>
      <c r="AM272">
        <v>-8571395</v>
      </c>
      <c r="AN272">
        <v>-4753716</v>
      </c>
      <c r="AO272">
        <v>-2281779</v>
      </c>
      <c r="AP272">
        <v>-6770300.75</v>
      </c>
      <c r="AQ272">
        <v>-4489198</v>
      </c>
      <c r="AR272">
        <v>-2734391</v>
      </c>
      <c r="AS272">
        <v>-1311899</v>
      </c>
      <c r="AT272">
        <v>-4155754.59</v>
      </c>
      <c r="AU272">
        <v>-3303534</v>
      </c>
      <c r="AV272">
        <v>-2155402</v>
      </c>
      <c r="AW272">
        <v>-1130754</v>
      </c>
      <c r="AX272">
        <v>-4259771.6900000004</v>
      </c>
      <c r="AY272">
        <v>-3183236</v>
      </c>
      <c r="AZ272">
        <v>-1884975</v>
      </c>
      <c r="BA272">
        <v>-1045949</v>
      </c>
      <c r="BB272">
        <v>-3902300.17</v>
      </c>
      <c r="BC272">
        <v>-2800265</v>
      </c>
      <c r="BD272">
        <v>-1952860</v>
      </c>
      <c r="BE272">
        <v>-907111</v>
      </c>
      <c r="BF272">
        <v>-3956800</v>
      </c>
      <c r="BG272">
        <v>-2957638</v>
      </c>
      <c r="BH272">
        <v>-1941636</v>
      </c>
      <c r="BI272">
        <v>-755078</v>
      </c>
    </row>
    <row r="273" spans="1:61">
      <c r="A273" t="s">
        <v>570</v>
      </c>
      <c r="B273">
        <v>-19850291</v>
      </c>
      <c r="C273">
        <v>-13486257</v>
      </c>
      <c r="D273">
        <v>-7934875</v>
      </c>
      <c r="E273">
        <v>-14071553.34</v>
      </c>
      <c r="F273">
        <v>-8913347</v>
      </c>
      <c r="G273">
        <v>-5987030</v>
      </c>
      <c r="H273">
        <v>-2786160</v>
      </c>
      <c r="I273">
        <v>-15387288.289999999</v>
      </c>
      <c r="J273">
        <v>-11796573</v>
      </c>
      <c r="K273">
        <v>-8341863</v>
      </c>
      <c r="L273">
        <v>-4103280</v>
      </c>
      <c r="M273">
        <v>-16837129.879999999</v>
      </c>
      <c r="N273">
        <v>-12227164</v>
      </c>
      <c r="O273">
        <v>-8388105</v>
      </c>
      <c r="P273">
        <v>-8388105</v>
      </c>
      <c r="Q273">
        <v>-4982672</v>
      </c>
      <c r="R273">
        <v>-14434171.789999999</v>
      </c>
      <c r="S273">
        <v>-10018417</v>
      </c>
      <c r="T273">
        <v>-6210136</v>
      </c>
      <c r="U273">
        <v>-3000897</v>
      </c>
      <c r="V273">
        <v>-15978312.48</v>
      </c>
      <c r="W273">
        <v>-11347975</v>
      </c>
      <c r="X273">
        <v>-7356388</v>
      </c>
      <c r="Y273">
        <v>-3227274</v>
      </c>
      <c r="Z273">
        <v>-17875623.32</v>
      </c>
      <c r="AA273">
        <v>-12539704</v>
      </c>
      <c r="AB273">
        <v>-8139121</v>
      </c>
      <c r="AC273">
        <v>-3939315</v>
      </c>
      <c r="AD273">
        <v>-16098405.119999999</v>
      </c>
      <c r="AE273">
        <v>-11158676</v>
      </c>
      <c r="AF273">
        <v>-7083183</v>
      </c>
      <c r="AG273">
        <v>-3981116</v>
      </c>
      <c r="AH273">
        <v>-14199863.789999999</v>
      </c>
      <c r="AI273">
        <v>-9881025</v>
      </c>
      <c r="AJ273">
        <v>-6615625</v>
      </c>
      <c r="AK273">
        <v>-3655617</v>
      </c>
      <c r="AL273">
        <v>-11272382.060000001</v>
      </c>
      <c r="AM273">
        <v>-8097989</v>
      </c>
      <c r="AN273">
        <v>-4622305</v>
      </c>
      <c r="AO273">
        <v>-2213509</v>
      </c>
      <c r="AP273">
        <v>-6346566.4800000004</v>
      </c>
      <c r="AQ273">
        <v>-4207268</v>
      </c>
      <c r="AR273">
        <v>-2606397</v>
      </c>
      <c r="AS273">
        <v>-1265836</v>
      </c>
      <c r="AT273">
        <v>-3921465.79</v>
      </c>
      <c r="AU273">
        <v>-3133950</v>
      </c>
      <c r="AV273">
        <v>-2048360</v>
      </c>
      <c r="AW273">
        <v>-1068584</v>
      </c>
      <c r="AX273">
        <v>-4093294.95</v>
      </c>
      <c r="AY273">
        <v>-3050668</v>
      </c>
      <c r="AZ273">
        <v>-1788426</v>
      </c>
      <c r="BA273">
        <v>-983846</v>
      </c>
      <c r="BB273">
        <v>-3674588.87</v>
      </c>
      <c r="BC273">
        <v>-2630796</v>
      </c>
      <c r="BD273">
        <v>-1833343</v>
      </c>
      <c r="BE273">
        <v>-907111</v>
      </c>
      <c r="BF273">
        <v>-3956800</v>
      </c>
      <c r="BG273">
        <v>-2957638</v>
      </c>
      <c r="BH273">
        <v>-1941636</v>
      </c>
      <c r="BI273">
        <v>-755078</v>
      </c>
    </row>
    <row r="274" spans="1:61">
      <c r="A274" t="s">
        <v>571</v>
      </c>
      <c r="B274">
        <v>-3033070</v>
      </c>
      <c r="C274">
        <v>-2345267</v>
      </c>
      <c r="D274">
        <v>-489473</v>
      </c>
      <c r="E274">
        <v>-2278332.31</v>
      </c>
      <c r="F274">
        <v>-1013977</v>
      </c>
      <c r="G274">
        <v>-574076</v>
      </c>
      <c r="H274">
        <v>-419020</v>
      </c>
      <c r="I274">
        <v>-1019581.86</v>
      </c>
      <c r="J274">
        <v>-738553</v>
      </c>
      <c r="K274">
        <v>-396529</v>
      </c>
      <c r="L274">
        <v>-179434</v>
      </c>
      <c r="M274">
        <v>-1064595.48</v>
      </c>
      <c r="N274">
        <v>-703896</v>
      </c>
      <c r="O274">
        <v>-483859</v>
      </c>
      <c r="P274">
        <v>-483859</v>
      </c>
      <c r="Q274">
        <v>-133838</v>
      </c>
      <c r="R274">
        <v>-1337165.3400000001</v>
      </c>
      <c r="S274">
        <v>-845245</v>
      </c>
      <c r="T274">
        <v>-370079</v>
      </c>
      <c r="U274">
        <v>-121216</v>
      </c>
      <c r="V274">
        <v>-1060471.32</v>
      </c>
      <c r="W274">
        <v>-1543717</v>
      </c>
      <c r="X274">
        <v>-1129738</v>
      </c>
      <c r="Y274">
        <v>-90270</v>
      </c>
      <c r="Z274">
        <v>-1432494</v>
      </c>
      <c r="AA274">
        <v>-764812</v>
      </c>
      <c r="AB274">
        <v>-359482</v>
      </c>
      <c r="AC274">
        <v>-230794</v>
      </c>
      <c r="AD274">
        <v>-1562399.66</v>
      </c>
      <c r="AE274">
        <v>-1242822</v>
      </c>
      <c r="AF274">
        <v>-966151</v>
      </c>
      <c r="AG274">
        <v>-544216</v>
      </c>
      <c r="AH274">
        <v>-2203033.9300000002</v>
      </c>
      <c r="AI274">
        <v>-933213</v>
      </c>
      <c r="AJ274">
        <v>-721561</v>
      </c>
      <c r="AK274">
        <v>-231454</v>
      </c>
      <c r="AL274">
        <v>-452349.87</v>
      </c>
      <c r="AM274">
        <v>-473406</v>
      </c>
      <c r="AN274">
        <v>-131411</v>
      </c>
      <c r="AO274">
        <v>-68270</v>
      </c>
      <c r="AP274">
        <v>-423734.27</v>
      </c>
      <c r="AQ274">
        <v>-281930</v>
      </c>
      <c r="AR274">
        <v>-127994</v>
      </c>
      <c r="AS274">
        <v>-46063</v>
      </c>
      <c r="AT274">
        <v>-234288.81</v>
      </c>
      <c r="AU274">
        <v>-169584</v>
      </c>
      <c r="AV274">
        <v>-107042</v>
      </c>
      <c r="AW274">
        <v>-62170</v>
      </c>
      <c r="AX274">
        <v>-166476.75</v>
      </c>
      <c r="AY274">
        <v>-132568</v>
      </c>
      <c r="AZ274">
        <v>-96549</v>
      </c>
      <c r="BA274">
        <v>-62103</v>
      </c>
      <c r="BB274">
        <v>-227711.3</v>
      </c>
      <c r="BC274">
        <v>-169469</v>
      </c>
      <c r="BD274">
        <v>-119517</v>
      </c>
      <c r="BE274">
        <v>0</v>
      </c>
      <c r="BF274">
        <v>0</v>
      </c>
      <c r="BG274">
        <v>0</v>
      </c>
      <c r="BH274">
        <v>0</v>
      </c>
      <c r="BI274">
        <v>0</v>
      </c>
    </row>
    <row r="275" spans="1:61">
      <c r="A275" t="s">
        <v>572</v>
      </c>
      <c r="B275">
        <v>-519183</v>
      </c>
      <c r="C275">
        <v>-37703</v>
      </c>
      <c r="D275">
        <v>-11896</v>
      </c>
      <c r="E275">
        <v>-65825.16</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row>
    <row r="276" spans="1:61">
      <c r="A276" t="s">
        <v>573</v>
      </c>
      <c r="B276">
        <v>-783750</v>
      </c>
      <c r="C276">
        <v>-479926</v>
      </c>
      <c r="D276">
        <v>-268905</v>
      </c>
      <c r="E276">
        <v>-1341208.77</v>
      </c>
      <c r="F276">
        <v>-1027982</v>
      </c>
      <c r="G276">
        <v>-573818</v>
      </c>
      <c r="H276">
        <v>-315309</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row>
    <row r="277" spans="1:61">
      <c r="A277" t="s">
        <v>574</v>
      </c>
      <c r="B277">
        <v>340013</v>
      </c>
      <c r="C277">
        <v>220587</v>
      </c>
      <c r="D277">
        <v>100542</v>
      </c>
      <c r="E277">
        <v>81498.86</v>
      </c>
      <c r="F277">
        <v>237</v>
      </c>
      <c r="G277">
        <v>155</v>
      </c>
      <c r="H277">
        <v>76</v>
      </c>
      <c r="I277">
        <v>299.64</v>
      </c>
      <c r="J277">
        <v>223</v>
      </c>
      <c r="K277">
        <v>150</v>
      </c>
      <c r="L277">
        <v>74</v>
      </c>
      <c r="M277">
        <v>256.41000000000003</v>
      </c>
      <c r="N277">
        <v>185</v>
      </c>
      <c r="O277">
        <v>125</v>
      </c>
      <c r="P277">
        <v>125</v>
      </c>
      <c r="Q277">
        <v>63</v>
      </c>
      <c r="R277">
        <v>222.72</v>
      </c>
      <c r="S277">
        <v>158</v>
      </c>
      <c r="T277">
        <v>104</v>
      </c>
      <c r="U277">
        <v>51</v>
      </c>
      <c r="V277">
        <v>182.7</v>
      </c>
      <c r="W277">
        <v>134</v>
      </c>
      <c r="X277">
        <v>90</v>
      </c>
      <c r="Y277">
        <v>46</v>
      </c>
      <c r="Z277">
        <v>163.24</v>
      </c>
      <c r="AA277">
        <v>117</v>
      </c>
      <c r="AB277">
        <v>78</v>
      </c>
      <c r="AC277">
        <v>39</v>
      </c>
      <c r="AD277">
        <v>136.04</v>
      </c>
      <c r="AE277">
        <v>96</v>
      </c>
      <c r="AF277">
        <v>62</v>
      </c>
      <c r="AG277">
        <v>31</v>
      </c>
      <c r="AH277">
        <v>107.46</v>
      </c>
      <c r="AI277">
        <v>76</v>
      </c>
      <c r="AJ277">
        <v>52</v>
      </c>
      <c r="AK277">
        <v>26</v>
      </c>
      <c r="AL277">
        <v>476.7</v>
      </c>
      <c r="AM277">
        <v>451</v>
      </c>
      <c r="AN277">
        <v>430</v>
      </c>
      <c r="AO277">
        <v>19</v>
      </c>
      <c r="AP277">
        <v>3581.32</v>
      </c>
      <c r="AQ277">
        <v>39</v>
      </c>
      <c r="AR277">
        <v>26</v>
      </c>
      <c r="AS277">
        <v>13</v>
      </c>
      <c r="AT277">
        <v>46.31</v>
      </c>
      <c r="AU277">
        <v>31</v>
      </c>
      <c r="AV277">
        <v>21</v>
      </c>
      <c r="AW277">
        <v>10</v>
      </c>
      <c r="AX277">
        <v>37.119999999999997</v>
      </c>
      <c r="AY277">
        <v>27</v>
      </c>
      <c r="AZ277">
        <v>18</v>
      </c>
      <c r="BA277">
        <v>9</v>
      </c>
      <c r="BB277">
        <v>33.74</v>
      </c>
      <c r="BC277">
        <v>24</v>
      </c>
      <c r="BD277">
        <v>16</v>
      </c>
      <c r="BE277">
        <v>9</v>
      </c>
      <c r="BF277">
        <v>1552</v>
      </c>
      <c r="BG277">
        <v>1535</v>
      </c>
      <c r="BH277">
        <v>1535</v>
      </c>
      <c r="BI277">
        <v>0</v>
      </c>
    </row>
    <row r="278" spans="1:61">
      <c r="A278" t="s">
        <v>575</v>
      </c>
      <c r="B278">
        <v>125192</v>
      </c>
      <c r="C278">
        <v>146308</v>
      </c>
      <c r="D278">
        <v>2821</v>
      </c>
      <c r="E278">
        <v>103300.82</v>
      </c>
      <c r="F278">
        <v>59589</v>
      </c>
      <c r="G278">
        <v>24906</v>
      </c>
      <c r="H278">
        <v>22202</v>
      </c>
      <c r="I278">
        <v>163033.15</v>
      </c>
      <c r="J278">
        <v>108618</v>
      </c>
      <c r="K278">
        <v>87421</v>
      </c>
      <c r="L278">
        <v>33502</v>
      </c>
      <c r="M278">
        <v>290846.71999999997</v>
      </c>
      <c r="N278">
        <v>218933</v>
      </c>
      <c r="O278">
        <v>182191</v>
      </c>
      <c r="P278">
        <v>182191</v>
      </c>
      <c r="Q278">
        <v>59464</v>
      </c>
      <c r="R278">
        <v>282408.86</v>
      </c>
      <c r="S278">
        <v>171184</v>
      </c>
      <c r="T278">
        <v>133787</v>
      </c>
      <c r="U278">
        <v>28095</v>
      </c>
      <c r="V278">
        <v>270653.33</v>
      </c>
      <c r="W278">
        <v>195243</v>
      </c>
      <c r="X278">
        <v>175361</v>
      </c>
      <c r="Y278">
        <v>96473</v>
      </c>
      <c r="Z278">
        <v>197872.78</v>
      </c>
      <c r="AA278">
        <v>115915</v>
      </c>
      <c r="AB278">
        <v>95940</v>
      </c>
      <c r="AC278">
        <v>22118</v>
      </c>
      <c r="AD278">
        <v>207701.42</v>
      </c>
      <c r="AE278">
        <v>144501</v>
      </c>
      <c r="AF278">
        <v>115904</v>
      </c>
      <c r="AG278">
        <v>37795</v>
      </c>
      <c r="AH278">
        <v>241955.11</v>
      </c>
      <c r="AI278">
        <v>155544</v>
      </c>
      <c r="AJ278">
        <v>129251</v>
      </c>
      <c r="AK278">
        <v>59685</v>
      </c>
      <c r="AL278">
        <v>633352.89</v>
      </c>
      <c r="AM278">
        <v>532808</v>
      </c>
      <c r="AN278">
        <v>490915</v>
      </c>
      <c r="AO278">
        <v>148729</v>
      </c>
      <c r="AP278">
        <v>630750.9</v>
      </c>
      <c r="AQ278">
        <v>441686</v>
      </c>
      <c r="AR278">
        <v>305802</v>
      </c>
      <c r="AS278">
        <v>54113</v>
      </c>
      <c r="AT278">
        <v>394536.69</v>
      </c>
      <c r="AU278">
        <v>252536</v>
      </c>
      <c r="AV278">
        <v>178264</v>
      </c>
      <c r="AW278">
        <v>47535</v>
      </c>
      <c r="AX278">
        <v>182653.82</v>
      </c>
      <c r="AY278">
        <v>127144</v>
      </c>
      <c r="AZ278">
        <v>106845</v>
      </c>
      <c r="BA278">
        <v>16426</v>
      </c>
      <c r="BB278">
        <v>150303.67000000001</v>
      </c>
      <c r="BC278">
        <v>95998</v>
      </c>
      <c r="BD278">
        <v>88587</v>
      </c>
      <c r="BE278">
        <v>0</v>
      </c>
      <c r="BF278">
        <v>0</v>
      </c>
      <c r="BG278">
        <v>0</v>
      </c>
      <c r="BH278">
        <v>0</v>
      </c>
      <c r="BI278">
        <v>0</v>
      </c>
    </row>
    <row r="279" spans="1:61">
      <c r="A279" t="s">
        <v>576</v>
      </c>
      <c r="B279">
        <v>0</v>
      </c>
      <c r="C279">
        <v>0</v>
      </c>
      <c r="D279">
        <v>0</v>
      </c>
      <c r="E279">
        <v>13165259.380000001</v>
      </c>
      <c r="F279">
        <v>0</v>
      </c>
      <c r="G279">
        <v>0</v>
      </c>
      <c r="H279">
        <v>0</v>
      </c>
      <c r="I279">
        <v>-970288.54</v>
      </c>
      <c r="J279">
        <v>-643002</v>
      </c>
      <c r="K279">
        <v>-387397</v>
      </c>
      <c r="L279">
        <v>-154857</v>
      </c>
      <c r="M279">
        <v>0</v>
      </c>
      <c r="N279">
        <v>0</v>
      </c>
      <c r="O279">
        <v>0</v>
      </c>
      <c r="P279">
        <v>0</v>
      </c>
      <c r="Q279">
        <v>0</v>
      </c>
      <c r="R279">
        <v>0</v>
      </c>
      <c r="S279">
        <v>0</v>
      </c>
      <c r="T279">
        <v>0</v>
      </c>
      <c r="U279">
        <v>-42275</v>
      </c>
      <c r="V279">
        <v>-1053610.44</v>
      </c>
      <c r="W279">
        <v>0</v>
      </c>
      <c r="X279">
        <v>0</v>
      </c>
      <c r="Y279">
        <v>-23920</v>
      </c>
      <c r="Z279">
        <v>0</v>
      </c>
      <c r="AA279">
        <v>0</v>
      </c>
      <c r="AB279">
        <v>-180888</v>
      </c>
      <c r="AC279">
        <v>-132736</v>
      </c>
      <c r="AD279">
        <v>0</v>
      </c>
      <c r="AE279">
        <v>0</v>
      </c>
      <c r="AF279">
        <v>0</v>
      </c>
      <c r="AG279">
        <v>0</v>
      </c>
      <c r="AH279">
        <v>0.03</v>
      </c>
      <c r="AI279">
        <v>0</v>
      </c>
      <c r="AJ279">
        <v>0</v>
      </c>
      <c r="AK279">
        <v>0</v>
      </c>
      <c r="AL279">
        <v>-382726.33</v>
      </c>
      <c r="AM279">
        <v>0</v>
      </c>
      <c r="AN279">
        <v>0</v>
      </c>
      <c r="AO279">
        <v>0</v>
      </c>
      <c r="AP279">
        <v>0.03</v>
      </c>
      <c r="AQ279">
        <v>0</v>
      </c>
      <c r="AR279">
        <v>0</v>
      </c>
      <c r="AS279">
        <v>0</v>
      </c>
      <c r="AT279">
        <v>0</v>
      </c>
      <c r="AU279">
        <v>0</v>
      </c>
      <c r="AV279">
        <v>0</v>
      </c>
      <c r="AW279">
        <v>0</v>
      </c>
      <c r="AX279">
        <v>0</v>
      </c>
      <c r="AY279">
        <v>0</v>
      </c>
      <c r="AZ279">
        <v>0</v>
      </c>
      <c r="BA279">
        <v>0</v>
      </c>
      <c r="BB279">
        <v>-0.04</v>
      </c>
      <c r="BC279">
        <v>0</v>
      </c>
      <c r="BD279">
        <v>0</v>
      </c>
      <c r="BE279">
        <v>-63176</v>
      </c>
      <c r="BF279">
        <v>-1009423</v>
      </c>
      <c r="BG279">
        <v>2105363</v>
      </c>
      <c r="BH279">
        <v>-330770</v>
      </c>
      <c r="BI279">
        <v>-504807</v>
      </c>
    </row>
    <row r="280" spans="1:61">
      <c r="A280" t="s">
        <v>344</v>
      </c>
      <c r="B280">
        <v>-23329481</v>
      </c>
      <c r="C280">
        <v>-16058607</v>
      </c>
      <c r="D280">
        <v>-10531753</v>
      </c>
      <c r="E280">
        <v>-2096620.66</v>
      </c>
      <c r="F280">
        <v>-10694143</v>
      </c>
      <c r="G280">
        <v>-6954966</v>
      </c>
      <c r="H280">
        <v>-3392352</v>
      </c>
      <c r="I280">
        <v>-97404501.810000002</v>
      </c>
      <c r="J280">
        <v>-13044803</v>
      </c>
      <c r="K280">
        <v>-8828313</v>
      </c>
      <c r="L280">
        <v>-4173403</v>
      </c>
      <c r="M280">
        <v>-16583560.300000001</v>
      </c>
      <c r="N280">
        <v>-11673898</v>
      </c>
      <c r="O280">
        <v>-7788295</v>
      </c>
      <c r="P280">
        <v>-7788295</v>
      </c>
      <c r="Q280">
        <v>-5124822</v>
      </c>
      <c r="R280">
        <v>-15353922.949999999</v>
      </c>
      <c r="S280">
        <v>-10601684</v>
      </c>
      <c r="T280">
        <v>-6338621</v>
      </c>
      <c r="U280">
        <v>-3412370</v>
      </c>
      <c r="V280">
        <v>-20382290.989999998</v>
      </c>
      <c r="W280">
        <v>-15196012</v>
      </c>
      <c r="X280">
        <v>-10861730</v>
      </c>
      <c r="Y280">
        <v>-5856133</v>
      </c>
      <c r="Z280">
        <v>-18794163.34</v>
      </c>
      <c r="AA280">
        <v>-12940369</v>
      </c>
      <c r="AB280">
        <v>-8502554</v>
      </c>
      <c r="AC280">
        <v>-4226906</v>
      </c>
      <c r="AD280">
        <v>-17409311.02</v>
      </c>
      <c r="AE280">
        <v>-12190968</v>
      </c>
      <c r="AF280">
        <v>-7885625</v>
      </c>
      <c r="AG280">
        <v>-4355885</v>
      </c>
      <c r="AH280">
        <v>-15957966.52</v>
      </c>
      <c r="AI280">
        <v>-10712114</v>
      </c>
      <c r="AJ280">
        <v>-7233778</v>
      </c>
      <c r="AK280">
        <v>-3771134</v>
      </c>
      <c r="AL280">
        <v>-191408846.59</v>
      </c>
      <c r="AM280">
        <v>-187952402</v>
      </c>
      <c r="AN280">
        <v>-126867047</v>
      </c>
      <c r="AO280">
        <v>-2637304</v>
      </c>
      <c r="AP280">
        <v>-8502236.5299999993</v>
      </c>
      <c r="AQ280">
        <v>-4375562</v>
      </c>
      <c r="AR280">
        <v>-470286</v>
      </c>
      <c r="AS280">
        <v>-1052029</v>
      </c>
      <c r="AT280">
        <v>-9637814.3300000001</v>
      </c>
      <c r="AU280">
        <v>-5972792</v>
      </c>
      <c r="AV280">
        <v>-2257931</v>
      </c>
      <c r="AW280">
        <v>-1042463</v>
      </c>
      <c r="AX280">
        <v>-3872619.94</v>
      </c>
      <c r="AY280">
        <v>1097691</v>
      </c>
      <c r="AZ280">
        <v>-760703</v>
      </c>
      <c r="BA280">
        <v>-798183</v>
      </c>
      <c r="BB280">
        <v>-5338565.32</v>
      </c>
      <c r="BC280">
        <v>-4017244</v>
      </c>
      <c r="BD280">
        <v>-1461025</v>
      </c>
      <c r="BE280">
        <v>-732716</v>
      </c>
      <c r="BF280">
        <v>-5872673</v>
      </c>
      <c r="BG280">
        <v>-2876447</v>
      </c>
      <c r="BH280">
        <v>-2979075</v>
      </c>
      <c r="BI280">
        <v>-1594648</v>
      </c>
    </row>
    <row r="281" spans="1:61">
      <c r="A281" t="s">
        <v>577</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row>
    <row r="282" spans="1:61">
      <c r="A282" t="s">
        <v>578</v>
      </c>
      <c r="B282">
        <v>-34288151</v>
      </c>
      <c r="C282">
        <v>-21872673</v>
      </c>
      <c r="D282">
        <v>787636</v>
      </c>
      <c r="E282">
        <v>0</v>
      </c>
      <c r="F282">
        <v>13336079</v>
      </c>
      <c r="G282">
        <v>9513247</v>
      </c>
      <c r="H282">
        <v>11566638</v>
      </c>
      <c r="I282">
        <v>-2279128.84</v>
      </c>
      <c r="J282">
        <v>2352526</v>
      </c>
      <c r="K282">
        <v>12532601</v>
      </c>
      <c r="L282">
        <v>377528</v>
      </c>
      <c r="M282">
        <v>-235106</v>
      </c>
      <c r="N282">
        <v>5082417</v>
      </c>
      <c r="O282">
        <v>120039</v>
      </c>
      <c r="P282">
        <v>120039</v>
      </c>
      <c r="Q282">
        <v>0</v>
      </c>
      <c r="R282">
        <v>0</v>
      </c>
      <c r="S282">
        <v>0</v>
      </c>
      <c r="T282">
        <v>0</v>
      </c>
      <c r="U282">
        <v>-3704202</v>
      </c>
      <c r="V282">
        <v>434669.64</v>
      </c>
      <c r="W282">
        <v>0</v>
      </c>
      <c r="X282">
        <v>0</v>
      </c>
      <c r="Y282">
        <v>1637903</v>
      </c>
      <c r="Z282">
        <v>0</v>
      </c>
      <c r="AA282">
        <v>0</v>
      </c>
      <c r="AB282">
        <v>-3683839</v>
      </c>
      <c r="AC282">
        <v>-5209940</v>
      </c>
      <c r="AD282">
        <v>0</v>
      </c>
      <c r="AE282">
        <v>0</v>
      </c>
      <c r="AF282">
        <v>0</v>
      </c>
      <c r="AG282">
        <v>-9876076</v>
      </c>
      <c r="AH282">
        <v>-120416950.48</v>
      </c>
      <c r="AI282">
        <v>-129479915</v>
      </c>
      <c r="AJ282">
        <v>-127958820</v>
      </c>
      <c r="AK282">
        <v>0</v>
      </c>
      <c r="AL282">
        <v>131043521.70999999</v>
      </c>
      <c r="AM282">
        <v>0</v>
      </c>
      <c r="AN282">
        <v>140509665</v>
      </c>
      <c r="AO282">
        <v>22</v>
      </c>
      <c r="AP282">
        <v>-2173.4699999999998</v>
      </c>
      <c r="AQ282">
        <v>18962</v>
      </c>
      <c r="AR282">
        <v>-1732</v>
      </c>
      <c r="AS282">
        <v>5234</v>
      </c>
      <c r="AT282">
        <v>2173.4699999999998</v>
      </c>
      <c r="AU282">
        <v>48</v>
      </c>
      <c r="AV282">
        <v>39</v>
      </c>
      <c r="AW282">
        <v>3197</v>
      </c>
      <c r="AX282">
        <v>-10212.02</v>
      </c>
      <c r="AY282">
        <v>-10212</v>
      </c>
      <c r="AZ282">
        <v>-10212</v>
      </c>
      <c r="BA282">
        <v>7775</v>
      </c>
      <c r="BB282">
        <v>-157783.47</v>
      </c>
      <c r="BC282">
        <v>-156314</v>
      </c>
      <c r="BD282">
        <v>-64502</v>
      </c>
      <c r="BE282">
        <v>0</v>
      </c>
      <c r="BF282">
        <v>0</v>
      </c>
      <c r="BG282">
        <v>0</v>
      </c>
      <c r="BH282">
        <v>0</v>
      </c>
      <c r="BI282">
        <v>0</v>
      </c>
    </row>
    <row r="283" spans="1:61">
      <c r="A283" t="s">
        <v>579</v>
      </c>
      <c r="B283">
        <v>0</v>
      </c>
      <c r="C283">
        <v>0</v>
      </c>
      <c r="D283">
        <v>0</v>
      </c>
      <c r="E283">
        <v>0</v>
      </c>
      <c r="F283">
        <v>0</v>
      </c>
      <c r="G283">
        <v>0</v>
      </c>
      <c r="H283">
        <v>0</v>
      </c>
      <c r="I283">
        <v>-8762.24</v>
      </c>
      <c r="J283">
        <v>-8798</v>
      </c>
      <c r="K283">
        <v>0</v>
      </c>
      <c r="L283">
        <v>0</v>
      </c>
      <c r="M283">
        <v>14902.85</v>
      </c>
      <c r="N283">
        <v>15026</v>
      </c>
      <c r="O283">
        <v>9480</v>
      </c>
      <c r="P283">
        <v>9480</v>
      </c>
      <c r="Q283">
        <v>0</v>
      </c>
      <c r="R283">
        <v>0</v>
      </c>
      <c r="S283">
        <v>0</v>
      </c>
      <c r="T283">
        <v>0</v>
      </c>
      <c r="U283">
        <v>0</v>
      </c>
      <c r="V283">
        <v>0</v>
      </c>
      <c r="W283">
        <v>0</v>
      </c>
      <c r="X283">
        <v>0</v>
      </c>
      <c r="Y283">
        <v>0</v>
      </c>
      <c r="Z283">
        <v>0</v>
      </c>
      <c r="AA283">
        <v>0</v>
      </c>
      <c r="AB283">
        <v>0</v>
      </c>
      <c r="AC283">
        <v>0</v>
      </c>
      <c r="AD283">
        <v>-2847500.86</v>
      </c>
      <c r="AE283">
        <v>-1288974</v>
      </c>
      <c r="AF283">
        <v>2009467</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row>
    <row r="284" spans="1:61">
      <c r="A284" t="s">
        <v>580</v>
      </c>
      <c r="B284">
        <v>0</v>
      </c>
      <c r="C284">
        <v>0</v>
      </c>
      <c r="D284">
        <v>0</v>
      </c>
      <c r="E284">
        <v>0</v>
      </c>
      <c r="F284">
        <v>0</v>
      </c>
      <c r="G284">
        <v>0</v>
      </c>
      <c r="H284">
        <v>0</v>
      </c>
      <c r="I284">
        <v>-8762.24</v>
      </c>
      <c r="J284">
        <v>-8798</v>
      </c>
      <c r="K284">
        <v>0</v>
      </c>
      <c r="L284">
        <v>0</v>
      </c>
      <c r="M284">
        <v>14902.85</v>
      </c>
      <c r="N284">
        <v>15026</v>
      </c>
      <c r="O284">
        <v>9480</v>
      </c>
      <c r="P284">
        <v>9480</v>
      </c>
      <c r="Q284">
        <v>0</v>
      </c>
      <c r="R284">
        <v>0</v>
      </c>
      <c r="S284">
        <v>0</v>
      </c>
      <c r="T284">
        <v>0</v>
      </c>
      <c r="U284">
        <v>0</v>
      </c>
      <c r="V284">
        <v>0</v>
      </c>
      <c r="W284">
        <v>0</v>
      </c>
      <c r="X284">
        <v>0</v>
      </c>
      <c r="Y284">
        <v>0</v>
      </c>
      <c r="Z284">
        <v>0</v>
      </c>
      <c r="AA284">
        <v>0</v>
      </c>
      <c r="AB284">
        <v>0</v>
      </c>
      <c r="AC284">
        <v>0</v>
      </c>
      <c r="AD284">
        <v>-2847500.86</v>
      </c>
      <c r="AE284">
        <v>-1288974</v>
      </c>
      <c r="AF284">
        <v>2009467</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row>
    <row r="285" spans="1:61">
      <c r="A285" t="s">
        <v>581</v>
      </c>
      <c r="B285">
        <v>177142</v>
      </c>
      <c r="C285">
        <v>156142</v>
      </c>
      <c r="D285">
        <v>0</v>
      </c>
      <c r="E285">
        <v>18272275.699999999</v>
      </c>
      <c r="F285">
        <v>3000653</v>
      </c>
      <c r="G285">
        <v>3000640</v>
      </c>
      <c r="H285">
        <v>3000632</v>
      </c>
      <c r="I285">
        <v>79244880.349999994</v>
      </c>
      <c r="J285">
        <v>0</v>
      </c>
      <c r="K285">
        <v>0</v>
      </c>
      <c r="L285">
        <v>0</v>
      </c>
      <c r="M285">
        <v>3068.33</v>
      </c>
      <c r="N285">
        <v>0</v>
      </c>
      <c r="O285">
        <v>0</v>
      </c>
      <c r="P285">
        <v>0</v>
      </c>
      <c r="Q285">
        <v>0</v>
      </c>
      <c r="R285">
        <v>5002261.01</v>
      </c>
      <c r="S285">
        <v>4846460</v>
      </c>
      <c r="T285">
        <v>2932272</v>
      </c>
      <c r="U285">
        <v>3090673</v>
      </c>
      <c r="V285">
        <v>1821279.37</v>
      </c>
      <c r="W285">
        <v>4616277</v>
      </c>
      <c r="X285">
        <v>5353149</v>
      </c>
      <c r="Y285">
        <v>930211</v>
      </c>
      <c r="Z285">
        <v>576507.80000000005</v>
      </c>
      <c r="AA285">
        <v>215833</v>
      </c>
      <c r="AB285">
        <v>0</v>
      </c>
      <c r="AC285">
        <v>0</v>
      </c>
      <c r="AD285">
        <v>2000000</v>
      </c>
      <c r="AE285">
        <v>0</v>
      </c>
      <c r="AF285">
        <v>0</v>
      </c>
      <c r="AG285">
        <v>0</v>
      </c>
      <c r="AH285">
        <v>95346925</v>
      </c>
      <c r="AI285">
        <v>93346925</v>
      </c>
      <c r="AJ285">
        <v>93346925</v>
      </c>
      <c r="AK285">
        <v>93408366</v>
      </c>
      <c r="AL285">
        <v>0</v>
      </c>
      <c r="AM285">
        <v>194951094</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84255</v>
      </c>
      <c r="BH285">
        <v>1322167</v>
      </c>
      <c r="BI285">
        <v>111690</v>
      </c>
    </row>
    <row r="286" spans="1:61">
      <c r="A286" t="s">
        <v>582</v>
      </c>
      <c r="B286">
        <v>21000</v>
      </c>
      <c r="C286">
        <v>0</v>
      </c>
      <c r="D286">
        <v>0</v>
      </c>
      <c r="E286">
        <v>13272275.699999999</v>
      </c>
      <c r="F286">
        <v>0</v>
      </c>
      <c r="G286">
        <v>0</v>
      </c>
      <c r="H286">
        <v>0</v>
      </c>
      <c r="I286">
        <v>0</v>
      </c>
      <c r="J286">
        <v>0</v>
      </c>
      <c r="K286">
        <v>0</v>
      </c>
      <c r="L286">
        <v>0</v>
      </c>
      <c r="M286">
        <v>0</v>
      </c>
      <c r="N286">
        <v>0</v>
      </c>
      <c r="O286">
        <v>0</v>
      </c>
      <c r="P286">
        <v>0</v>
      </c>
      <c r="Q286">
        <v>0</v>
      </c>
      <c r="R286">
        <v>0</v>
      </c>
      <c r="S286">
        <v>0</v>
      </c>
      <c r="T286">
        <v>0</v>
      </c>
      <c r="U286">
        <v>0</v>
      </c>
      <c r="V286">
        <v>0</v>
      </c>
      <c r="W286">
        <v>2844360</v>
      </c>
      <c r="X286">
        <v>3616618</v>
      </c>
      <c r="Y286">
        <v>0</v>
      </c>
      <c r="Z286">
        <v>0</v>
      </c>
      <c r="AA286">
        <v>0</v>
      </c>
      <c r="AB286">
        <v>0</v>
      </c>
      <c r="AC286">
        <v>0</v>
      </c>
      <c r="AD286">
        <v>0</v>
      </c>
      <c r="AE286">
        <v>0</v>
      </c>
      <c r="AF286">
        <v>0</v>
      </c>
      <c r="AG286">
        <v>0</v>
      </c>
      <c r="AH286">
        <v>0</v>
      </c>
      <c r="AI286">
        <v>0</v>
      </c>
      <c r="AJ286">
        <v>0</v>
      </c>
      <c r="AK286">
        <v>61441</v>
      </c>
      <c r="AL286">
        <v>0</v>
      </c>
      <c r="AM286">
        <v>194951094</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row>
    <row r="287" spans="1:61">
      <c r="A287" t="s">
        <v>583</v>
      </c>
      <c r="B287">
        <v>0</v>
      </c>
      <c r="C287">
        <v>0</v>
      </c>
      <c r="D287">
        <v>0</v>
      </c>
      <c r="E287">
        <v>13272275.699999999</v>
      </c>
      <c r="F287">
        <v>0</v>
      </c>
      <c r="G287">
        <v>0</v>
      </c>
      <c r="H287">
        <v>0</v>
      </c>
      <c r="I287">
        <v>0</v>
      </c>
      <c r="J287">
        <v>0</v>
      </c>
      <c r="K287">
        <v>0</v>
      </c>
      <c r="L287">
        <v>0</v>
      </c>
      <c r="M287">
        <v>0</v>
      </c>
      <c r="N287">
        <v>0</v>
      </c>
      <c r="O287">
        <v>0</v>
      </c>
      <c r="P287">
        <v>0</v>
      </c>
      <c r="Q287">
        <v>0</v>
      </c>
      <c r="R287">
        <v>0</v>
      </c>
      <c r="S287">
        <v>0</v>
      </c>
      <c r="T287">
        <v>0</v>
      </c>
      <c r="U287">
        <v>0</v>
      </c>
      <c r="V287">
        <v>0</v>
      </c>
      <c r="W287">
        <v>2844360</v>
      </c>
      <c r="X287">
        <v>3616618</v>
      </c>
      <c r="Y287">
        <v>0</v>
      </c>
      <c r="Z287">
        <v>0</v>
      </c>
      <c r="AA287">
        <v>0</v>
      </c>
      <c r="AB287">
        <v>0</v>
      </c>
      <c r="AC287">
        <v>0</v>
      </c>
      <c r="AD287">
        <v>0</v>
      </c>
      <c r="AE287">
        <v>0</v>
      </c>
      <c r="AF287">
        <v>0</v>
      </c>
      <c r="AG287">
        <v>0</v>
      </c>
      <c r="AH287">
        <v>0</v>
      </c>
      <c r="AI287">
        <v>0</v>
      </c>
      <c r="AJ287">
        <v>0</v>
      </c>
      <c r="AK287">
        <v>61441</v>
      </c>
      <c r="AL287">
        <v>0</v>
      </c>
      <c r="AM287">
        <v>194951094</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row>
    <row r="288" spans="1:61">
      <c r="A288" t="s">
        <v>1949</v>
      </c>
      <c r="B288">
        <v>21000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row>
    <row r="289" spans="1:61">
      <c r="A289" t="s">
        <v>584</v>
      </c>
      <c r="B289">
        <v>156142</v>
      </c>
      <c r="C289">
        <v>156142</v>
      </c>
      <c r="D289">
        <v>0</v>
      </c>
      <c r="E289">
        <v>5000000</v>
      </c>
      <c r="F289">
        <v>3000653</v>
      </c>
      <c r="G289">
        <v>3000640</v>
      </c>
      <c r="H289">
        <v>3000632</v>
      </c>
      <c r="I289">
        <v>79244880.349999994</v>
      </c>
      <c r="J289">
        <v>0</v>
      </c>
      <c r="K289">
        <v>0</v>
      </c>
      <c r="L289">
        <v>0</v>
      </c>
      <c r="M289">
        <v>3068.33</v>
      </c>
      <c r="N289">
        <v>0</v>
      </c>
      <c r="O289">
        <v>0</v>
      </c>
      <c r="P289">
        <v>0</v>
      </c>
      <c r="Q289">
        <v>0</v>
      </c>
      <c r="R289">
        <v>5002261.01</v>
      </c>
      <c r="S289">
        <v>4846460</v>
      </c>
      <c r="T289">
        <v>2932272</v>
      </c>
      <c r="U289">
        <v>3090673</v>
      </c>
      <c r="V289">
        <v>1821279.37</v>
      </c>
      <c r="W289">
        <v>1771917</v>
      </c>
      <c r="X289">
        <v>1736531</v>
      </c>
      <c r="Y289">
        <v>930211</v>
      </c>
      <c r="Z289">
        <v>576507.80000000005</v>
      </c>
      <c r="AA289">
        <v>215833</v>
      </c>
      <c r="AB289">
        <v>0</v>
      </c>
      <c r="AC289">
        <v>0</v>
      </c>
      <c r="AD289">
        <v>2000000</v>
      </c>
      <c r="AE289">
        <v>0</v>
      </c>
      <c r="AF289">
        <v>0</v>
      </c>
      <c r="AG289">
        <v>0</v>
      </c>
      <c r="AH289">
        <v>95346925</v>
      </c>
      <c r="AI289">
        <v>93346925</v>
      </c>
      <c r="AJ289">
        <v>93346925</v>
      </c>
      <c r="AK289">
        <v>93346925</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84255</v>
      </c>
      <c r="BH289">
        <v>1322167</v>
      </c>
      <c r="BI289">
        <v>111690</v>
      </c>
    </row>
    <row r="290" spans="1:61">
      <c r="A290" t="s">
        <v>585</v>
      </c>
      <c r="B290">
        <v>156142</v>
      </c>
      <c r="C290">
        <v>156142</v>
      </c>
      <c r="D290">
        <v>0</v>
      </c>
      <c r="E290">
        <v>5000000</v>
      </c>
      <c r="F290">
        <v>3000653</v>
      </c>
      <c r="G290">
        <v>3000640</v>
      </c>
      <c r="H290">
        <v>3000632</v>
      </c>
      <c r="I290">
        <v>79244880.349999994</v>
      </c>
      <c r="J290">
        <v>0</v>
      </c>
      <c r="K290">
        <v>0</v>
      </c>
      <c r="L290">
        <v>0</v>
      </c>
      <c r="M290">
        <v>3068.33</v>
      </c>
      <c r="N290">
        <v>0</v>
      </c>
      <c r="O290">
        <v>0</v>
      </c>
      <c r="P290">
        <v>0</v>
      </c>
      <c r="Q290">
        <v>0</v>
      </c>
      <c r="R290">
        <v>5002261.01</v>
      </c>
      <c r="S290">
        <v>4846460</v>
      </c>
      <c r="T290">
        <v>2932272</v>
      </c>
      <c r="U290">
        <v>3090673</v>
      </c>
      <c r="V290">
        <v>1821279.37</v>
      </c>
      <c r="W290">
        <v>1771917</v>
      </c>
      <c r="X290">
        <v>1736531</v>
      </c>
      <c r="Y290">
        <v>930211</v>
      </c>
      <c r="Z290">
        <v>0</v>
      </c>
      <c r="AA290">
        <v>0</v>
      </c>
      <c r="AB290">
        <v>0</v>
      </c>
      <c r="AC290">
        <v>0</v>
      </c>
      <c r="AD290">
        <v>2000000</v>
      </c>
      <c r="AE290">
        <v>0</v>
      </c>
      <c r="AF290">
        <v>0</v>
      </c>
      <c r="AG290">
        <v>0</v>
      </c>
      <c r="AH290">
        <v>95346925</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1231092</v>
      </c>
      <c r="BI290">
        <v>0</v>
      </c>
    </row>
    <row r="291" spans="1:61">
      <c r="A291" t="s">
        <v>586</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84255</v>
      </c>
      <c r="BH291">
        <v>91075</v>
      </c>
      <c r="BI291">
        <v>111690</v>
      </c>
    </row>
    <row r="292" spans="1:61">
      <c r="A292" t="s">
        <v>587</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576507.80000000005</v>
      </c>
      <c r="AA292">
        <v>215833</v>
      </c>
      <c r="AB292">
        <v>0</v>
      </c>
      <c r="AC292">
        <v>0</v>
      </c>
      <c r="AD292">
        <v>0</v>
      </c>
      <c r="AE292">
        <v>0</v>
      </c>
      <c r="AF292">
        <v>0</v>
      </c>
      <c r="AG292">
        <v>0</v>
      </c>
      <c r="AH292">
        <v>0</v>
      </c>
      <c r="AI292">
        <v>93346925</v>
      </c>
      <c r="AJ292">
        <v>93346925</v>
      </c>
      <c r="AK292">
        <v>93346925</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row>
    <row r="293" spans="1:61">
      <c r="A293" t="s">
        <v>588</v>
      </c>
      <c r="B293">
        <v>-313915</v>
      </c>
      <c r="C293">
        <v>-313726</v>
      </c>
      <c r="D293">
        <v>-722</v>
      </c>
      <c r="E293">
        <v>-89193810.790000007</v>
      </c>
      <c r="F293">
        <v>-89017034</v>
      </c>
      <c r="G293">
        <v>-87008145</v>
      </c>
      <c r="H293">
        <v>-24565382</v>
      </c>
      <c r="I293">
        <v>-255785.13</v>
      </c>
      <c r="J293">
        <v>-71134</v>
      </c>
      <c r="K293">
        <v>-66730</v>
      </c>
      <c r="L293">
        <v>-959</v>
      </c>
      <c r="M293">
        <v>-86993.81</v>
      </c>
      <c r="N293">
        <v>-21908</v>
      </c>
      <c r="O293">
        <v>-22647</v>
      </c>
      <c r="P293">
        <v>-22647</v>
      </c>
      <c r="Q293">
        <v>-2903145</v>
      </c>
      <c r="R293">
        <v>-2790541.2</v>
      </c>
      <c r="S293">
        <v>-896362</v>
      </c>
      <c r="T293">
        <v>-820978</v>
      </c>
      <c r="U293">
        <v>0</v>
      </c>
      <c r="V293">
        <v>0</v>
      </c>
      <c r="W293">
        <v>0</v>
      </c>
      <c r="X293">
        <v>0</v>
      </c>
      <c r="Y293">
        <v>0</v>
      </c>
      <c r="Z293">
        <v>-8367065.4100000001</v>
      </c>
      <c r="AA293">
        <v>-7005993</v>
      </c>
      <c r="AB293">
        <v>0</v>
      </c>
      <c r="AC293">
        <v>0</v>
      </c>
      <c r="AD293">
        <v>-41215130.600000001</v>
      </c>
      <c r="AE293">
        <v>-41215131</v>
      </c>
      <c r="AF293">
        <v>-41215131</v>
      </c>
      <c r="AG293">
        <v>-20614250</v>
      </c>
      <c r="AH293">
        <v>-52131794.399999999</v>
      </c>
      <c r="AI293">
        <v>-41517544</v>
      </c>
      <c r="AJ293">
        <v>-614250</v>
      </c>
      <c r="AK293">
        <v>-131976646</v>
      </c>
      <c r="AL293">
        <v>0</v>
      </c>
      <c r="AM293">
        <v>-13027341</v>
      </c>
      <c r="AN293">
        <v>0</v>
      </c>
      <c r="AO293">
        <v>0</v>
      </c>
      <c r="AP293">
        <v>0</v>
      </c>
      <c r="AQ293">
        <v>0</v>
      </c>
      <c r="AR293">
        <v>0</v>
      </c>
      <c r="AS293">
        <v>0</v>
      </c>
      <c r="AT293">
        <v>0</v>
      </c>
      <c r="AU293">
        <v>0</v>
      </c>
      <c r="AV293">
        <v>0</v>
      </c>
      <c r="AW293">
        <v>0</v>
      </c>
      <c r="AX293">
        <v>0</v>
      </c>
      <c r="AY293">
        <v>0</v>
      </c>
      <c r="AZ293">
        <v>0</v>
      </c>
      <c r="BA293">
        <v>0</v>
      </c>
      <c r="BB293">
        <v>0</v>
      </c>
      <c r="BC293">
        <v>0</v>
      </c>
      <c r="BD293">
        <v>0</v>
      </c>
      <c r="BE293">
        <v>-10666</v>
      </c>
      <c r="BF293">
        <v>-1882516</v>
      </c>
      <c r="BG293">
        <v>-1420490</v>
      </c>
      <c r="BH293">
        <v>0</v>
      </c>
      <c r="BI293">
        <v>-317465</v>
      </c>
    </row>
    <row r="294" spans="1:61">
      <c r="A294" t="s">
        <v>589</v>
      </c>
      <c r="B294">
        <v>0</v>
      </c>
      <c r="C294">
        <v>0</v>
      </c>
      <c r="D294">
        <v>0</v>
      </c>
      <c r="E294">
        <v>-6007.42</v>
      </c>
      <c r="F294">
        <v>-6302</v>
      </c>
      <c r="G294">
        <v>-6161</v>
      </c>
      <c r="H294">
        <v>0</v>
      </c>
      <c r="I294">
        <v>0</v>
      </c>
      <c r="J294">
        <v>0</v>
      </c>
      <c r="K294">
        <v>0</v>
      </c>
      <c r="L294">
        <v>0</v>
      </c>
      <c r="M294">
        <v>0</v>
      </c>
      <c r="N294">
        <v>0</v>
      </c>
      <c r="O294">
        <v>0</v>
      </c>
      <c r="P294">
        <v>0</v>
      </c>
      <c r="Q294">
        <v>-2903003</v>
      </c>
      <c r="R294">
        <v>-742946.1</v>
      </c>
      <c r="S294">
        <v>-896362</v>
      </c>
      <c r="T294">
        <v>-820978</v>
      </c>
      <c r="U294">
        <v>0</v>
      </c>
      <c r="V294">
        <v>0</v>
      </c>
      <c r="W294">
        <v>0</v>
      </c>
      <c r="X294">
        <v>0</v>
      </c>
      <c r="Y294">
        <v>0</v>
      </c>
      <c r="Z294">
        <v>-8367065.4100000001</v>
      </c>
      <c r="AA294">
        <v>-7005993</v>
      </c>
      <c r="AB294">
        <v>0</v>
      </c>
      <c r="AC294">
        <v>0</v>
      </c>
      <c r="AD294">
        <v>0</v>
      </c>
      <c r="AE294">
        <v>0</v>
      </c>
      <c r="AF294">
        <v>0</v>
      </c>
      <c r="AG294">
        <v>0</v>
      </c>
      <c r="AH294">
        <v>0</v>
      </c>
      <c r="AI294">
        <v>0</v>
      </c>
      <c r="AJ294">
        <v>0</v>
      </c>
      <c r="AK294">
        <v>-131976646</v>
      </c>
      <c r="AL294">
        <v>0</v>
      </c>
      <c r="AM294">
        <v>-13027341</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row>
    <row r="295" spans="1:61">
      <c r="A295" t="s">
        <v>590</v>
      </c>
      <c r="B295">
        <v>0</v>
      </c>
      <c r="C295">
        <v>0</v>
      </c>
      <c r="D295">
        <v>0</v>
      </c>
      <c r="E295">
        <v>0</v>
      </c>
      <c r="F295">
        <v>0</v>
      </c>
      <c r="G295">
        <v>0</v>
      </c>
      <c r="H295">
        <v>0</v>
      </c>
      <c r="I295">
        <v>0</v>
      </c>
      <c r="J295">
        <v>0</v>
      </c>
      <c r="K295">
        <v>0</v>
      </c>
      <c r="L295">
        <v>0</v>
      </c>
      <c r="M295">
        <v>0</v>
      </c>
      <c r="N295">
        <v>0</v>
      </c>
      <c r="O295">
        <v>0</v>
      </c>
      <c r="P295">
        <v>0</v>
      </c>
      <c r="Q295">
        <v>-2903003</v>
      </c>
      <c r="R295">
        <v>-742946.1</v>
      </c>
      <c r="S295">
        <v>-896362</v>
      </c>
      <c r="T295">
        <v>-820978</v>
      </c>
      <c r="U295">
        <v>0</v>
      </c>
      <c r="V295">
        <v>0</v>
      </c>
      <c r="W295">
        <v>0</v>
      </c>
      <c r="X295">
        <v>0</v>
      </c>
      <c r="Y295">
        <v>0</v>
      </c>
      <c r="Z295">
        <v>-8367065.4100000001</v>
      </c>
      <c r="AA295">
        <v>-7005993</v>
      </c>
      <c r="AB295">
        <v>0</v>
      </c>
      <c r="AC295">
        <v>0</v>
      </c>
      <c r="AD295">
        <v>0</v>
      </c>
      <c r="AE295">
        <v>0</v>
      </c>
      <c r="AF295">
        <v>0</v>
      </c>
      <c r="AG295">
        <v>0</v>
      </c>
      <c r="AH295">
        <v>0</v>
      </c>
      <c r="AI295">
        <v>0</v>
      </c>
      <c r="AJ295">
        <v>0</v>
      </c>
      <c r="AK295">
        <v>-131976646</v>
      </c>
      <c r="AL295">
        <v>0</v>
      </c>
      <c r="AM295">
        <v>-13027341</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row>
    <row r="296" spans="1:61">
      <c r="A296" t="s">
        <v>707</v>
      </c>
      <c r="B296">
        <v>0</v>
      </c>
      <c r="C296">
        <v>0</v>
      </c>
      <c r="D296">
        <v>0</v>
      </c>
      <c r="E296">
        <v>-6007.42</v>
      </c>
      <c r="F296">
        <v>-6302</v>
      </c>
      <c r="G296">
        <v>-6161</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row>
    <row r="297" spans="1:61">
      <c r="A297" t="s">
        <v>591</v>
      </c>
      <c r="B297">
        <v>-313915</v>
      </c>
      <c r="C297">
        <v>-313726</v>
      </c>
      <c r="D297">
        <v>-722</v>
      </c>
      <c r="E297">
        <v>-89187803.370000005</v>
      </c>
      <c r="F297">
        <v>-89010732</v>
      </c>
      <c r="G297">
        <v>-87001984</v>
      </c>
      <c r="H297">
        <v>-24565382</v>
      </c>
      <c r="I297">
        <v>-255785.13</v>
      </c>
      <c r="J297">
        <v>-71134</v>
      </c>
      <c r="K297">
        <v>-66730</v>
      </c>
      <c r="L297">
        <v>-959</v>
      </c>
      <c r="M297">
        <v>-86993.81</v>
      </c>
      <c r="N297">
        <v>-21908</v>
      </c>
      <c r="O297">
        <v>-22647</v>
      </c>
      <c r="P297">
        <v>-22647</v>
      </c>
      <c r="Q297">
        <v>-142</v>
      </c>
      <c r="R297">
        <v>-2047595.1</v>
      </c>
      <c r="S297">
        <v>0</v>
      </c>
      <c r="T297">
        <v>0</v>
      </c>
      <c r="U297">
        <v>0</v>
      </c>
      <c r="V297">
        <v>0</v>
      </c>
      <c r="W297">
        <v>0</v>
      </c>
      <c r="X297">
        <v>0</v>
      </c>
      <c r="Y297">
        <v>0</v>
      </c>
      <c r="Z297">
        <v>0</v>
      </c>
      <c r="AA297">
        <v>0</v>
      </c>
      <c r="AB297">
        <v>0</v>
      </c>
      <c r="AC297">
        <v>0</v>
      </c>
      <c r="AD297">
        <v>-41215130.600000001</v>
      </c>
      <c r="AE297">
        <v>-41215131</v>
      </c>
      <c r="AF297">
        <v>-41215131</v>
      </c>
      <c r="AG297">
        <v>-20614250</v>
      </c>
      <c r="AH297">
        <v>-52131794.399999999</v>
      </c>
      <c r="AI297">
        <v>-41517544</v>
      </c>
      <c r="AJ297">
        <v>-614250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-10666</v>
      </c>
      <c r="BF297">
        <v>-1882516</v>
      </c>
      <c r="BG297">
        <v>-1420490</v>
      </c>
      <c r="BH297">
        <v>0</v>
      </c>
      <c r="BI297">
        <v>-317465</v>
      </c>
    </row>
    <row r="298" spans="1:61">
      <c r="A298" t="s">
        <v>592</v>
      </c>
      <c r="B298">
        <v>-313915</v>
      </c>
      <c r="C298">
        <v>-313726</v>
      </c>
      <c r="D298">
        <v>-722</v>
      </c>
      <c r="E298">
        <v>-89187803.370000005</v>
      </c>
      <c r="F298">
        <v>-89010732</v>
      </c>
      <c r="G298">
        <v>-87001984</v>
      </c>
      <c r="H298">
        <v>-24565382</v>
      </c>
      <c r="I298">
        <v>-255785.13</v>
      </c>
      <c r="J298">
        <v>-71134</v>
      </c>
      <c r="K298">
        <v>-66730</v>
      </c>
      <c r="L298">
        <v>-959</v>
      </c>
      <c r="M298">
        <v>-86993.81</v>
      </c>
      <c r="N298">
        <v>-21908</v>
      </c>
      <c r="O298">
        <v>-22647</v>
      </c>
      <c r="P298">
        <v>-22647</v>
      </c>
      <c r="Q298">
        <v>-142</v>
      </c>
      <c r="R298">
        <v>-2047595.1</v>
      </c>
      <c r="S298">
        <v>0</v>
      </c>
      <c r="T298">
        <v>0</v>
      </c>
      <c r="U298">
        <v>0</v>
      </c>
      <c r="V298">
        <v>0</v>
      </c>
      <c r="W298">
        <v>0</v>
      </c>
      <c r="X298">
        <v>0</v>
      </c>
      <c r="Y298">
        <v>0</v>
      </c>
      <c r="Z298">
        <v>0</v>
      </c>
      <c r="AA298">
        <v>0</v>
      </c>
      <c r="AB298">
        <v>0</v>
      </c>
      <c r="AC298">
        <v>0</v>
      </c>
      <c r="AD298">
        <v>-41215130.600000001</v>
      </c>
      <c r="AE298">
        <v>-41215131</v>
      </c>
      <c r="AF298">
        <v>-41215131</v>
      </c>
      <c r="AG298">
        <v>-20614250</v>
      </c>
      <c r="AH298">
        <v>-52131794.399999999</v>
      </c>
      <c r="AI298">
        <v>-41517544</v>
      </c>
      <c r="AJ298">
        <v>-614250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-10666</v>
      </c>
      <c r="BF298">
        <v>-1843561</v>
      </c>
      <c r="BG298">
        <v>-1420490</v>
      </c>
      <c r="BH298">
        <v>0</v>
      </c>
      <c r="BI298">
        <v>-317465</v>
      </c>
    </row>
    <row r="299" spans="1:61">
      <c r="A299" t="s">
        <v>593</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-38955</v>
      </c>
      <c r="BG299">
        <v>0</v>
      </c>
      <c r="BH299">
        <v>0</v>
      </c>
      <c r="BI299">
        <v>0</v>
      </c>
    </row>
    <row r="300" spans="1:61">
      <c r="A300" t="s">
        <v>594</v>
      </c>
      <c r="B300">
        <v>-9800908</v>
      </c>
      <c r="C300">
        <v>-6650553</v>
      </c>
      <c r="D300">
        <v>-3208396</v>
      </c>
      <c r="E300">
        <v>-9853735.1199999992</v>
      </c>
      <c r="F300">
        <v>-6626445</v>
      </c>
      <c r="G300">
        <v>-4417712</v>
      </c>
      <c r="H300">
        <v>-2212171</v>
      </c>
      <c r="I300">
        <v>-8525569.9700000007</v>
      </c>
      <c r="J300">
        <v>0</v>
      </c>
      <c r="K300">
        <v>0</v>
      </c>
      <c r="L300">
        <v>-2147608</v>
      </c>
      <c r="M300">
        <v>-124355.92</v>
      </c>
      <c r="N300">
        <v>-125649</v>
      </c>
      <c r="O300">
        <v>-89098</v>
      </c>
      <c r="P300">
        <v>-89098</v>
      </c>
      <c r="Q300">
        <v>-44463</v>
      </c>
      <c r="R300">
        <v>-183604.9</v>
      </c>
      <c r="S300">
        <v>-137869</v>
      </c>
      <c r="T300">
        <v>-92040</v>
      </c>
      <c r="U300">
        <v>-46345</v>
      </c>
      <c r="V300">
        <v>-180596.74</v>
      </c>
      <c r="W300">
        <v>-135287</v>
      </c>
      <c r="X300">
        <v>-89515</v>
      </c>
      <c r="Y300">
        <v>-39753</v>
      </c>
      <c r="Z300">
        <v>-146747.22</v>
      </c>
      <c r="AA300">
        <v>-105051</v>
      </c>
      <c r="AB300">
        <v>-66376</v>
      </c>
      <c r="AC300">
        <v>-33335</v>
      </c>
      <c r="AD300">
        <v>-114299.31</v>
      </c>
      <c r="AE300">
        <v>-81435</v>
      </c>
      <c r="AF300">
        <v>-53137</v>
      </c>
      <c r="AG300">
        <v>-26320</v>
      </c>
      <c r="AH300">
        <v>-79797.53</v>
      </c>
      <c r="AI300">
        <v>-52118</v>
      </c>
      <c r="AJ300">
        <v>-31843</v>
      </c>
      <c r="AK300">
        <v>-14805</v>
      </c>
      <c r="AL300">
        <v>-21592.06</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row>
    <row r="301" spans="1:61">
      <c r="A301" t="s">
        <v>595</v>
      </c>
      <c r="B301">
        <v>22551494</v>
      </c>
      <c r="C301">
        <v>7992000</v>
      </c>
      <c r="D301">
        <v>0</v>
      </c>
      <c r="E301">
        <v>87822880</v>
      </c>
      <c r="F301">
        <v>87822880</v>
      </c>
      <c r="G301">
        <v>87822880</v>
      </c>
      <c r="H301">
        <v>21882480</v>
      </c>
      <c r="I301">
        <v>32467500</v>
      </c>
      <c r="J301">
        <v>32467500</v>
      </c>
      <c r="K301">
        <v>7492500</v>
      </c>
      <c r="L301">
        <v>0</v>
      </c>
      <c r="M301">
        <v>15000000</v>
      </c>
      <c r="N301">
        <v>15000000</v>
      </c>
      <c r="O301">
        <v>15000000</v>
      </c>
      <c r="P301">
        <v>15000000</v>
      </c>
      <c r="Q301">
        <v>15000000</v>
      </c>
      <c r="R301">
        <v>0</v>
      </c>
      <c r="S301">
        <v>0</v>
      </c>
      <c r="T301">
        <v>0</v>
      </c>
      <c r="U301">
        <v>0</v>
      </c>
      <c r="V301">
        <v>35456229.700000003</v>
      </c>
      <c r="W301">
        <v>7500000</v>
      </c>
      <c r="X301">
        <v>4500000</v>
      </c>
      <c r="Y301">
        <v>4500000</v>
      </c>
      <c r="Z301">
        <v>19000000</v>
      </c>
      <c r="AA301">
        <v>19000000</v>
      </c>
      <c r="AB301">
        <v>7000000</v>
      </c>
      <c r="AC301">
        <v>7000000</v>
      </c>
      <c r="AD301">
        <v>33000000</v>
      </c>
      <c r="AE301">
        <v>33000000</v>
      </c>
      <c r="AF301">
        <v>33000000</v>
      </c>
      <c r="AG301">
        <v>20000000</v>
      </c>
      <c r="AH301">
        <v>90000000</v>
      </c>
      <c r="AI301">
        <v>80000000</v>
      </c>
      <c r="AJ301">
        <v>40000000</v>
      </c>
      <c r="AK301">
        <v>40000000</v>
      </c>
      <c r="AL301">
        <v>50000000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row>
    <row r="302" spans="1:61">
      <c r="A302" t="s">
        <v>596</v>
      </c>
      <c r="B302">
        <v>-24000000</v>
      </c>
      <c r="C302">
        <v>-14000000</v>
      </c>
      <c r="D302">
        <v>-5000000</v>
      </c>
      <c r="E302">
        <v>-18502100</v>
      </c>
      <c r="F302">
        <v>-14502100</v>
      </c>
      <c r="G302">
        <v>-11266100</v>
      </c>
      <c r="H302">
        <v>-11266100</v>
      </c>
      <c r="I302">
        <v>-12289800</v>
      </c>
      <c r="J302">
        <v>-1500000</v>
      </c>
      <c r="K302">
        <v>-1500000</v>
      </c>
      <c r="L302">
        <v>0</v>
      </c>
      <c r="M302">
        <v>-22994300</v>
      </c>
      <c r="N302">
        <v>-22994300</v>
      </c>
      <c r="O302">
        <v>-11066100</v>
      </c>
      <c r="P302">
        <v>-11066100</v>
      </c>
      <c r="Q302">
        <v>-11066100</v>
      </c>
      <c r="R302">
        <v>-14747000</v>
      </c>
      <c r="S302">
        <v>-2500000</v>
      </c>
      <c r="T302">
        <v>-2500000</v>
      </c>
      <c r="U302">
        <v>0</v>
      </c>
      <c r="V302">
        <v>-50033900</v>
      </c>
      <c r="W302">
        <v>-26149100</v>
      </c>
      <c r="X302">
        <v>-13586100</v>
      </c>
      <c r="Y302">
        <v>-13586100</v>
      </c>
      <c r="Z302">
        <v>-11841200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row>
    <row r="303" spans="1:61">
      <c r="A303" t="s">
        <v>597</v>
      </c>
      <c r="B303">
        <v>0</v>
      </c>
      <c r="C303">
        <v>0</v>
      </c>
      <c r="D303">
        <v>0</v>
      </c>
      <c r="E303">
        <v>33006631.350000001</v>
      </c>
      <c r="F303">
        <v>0</v>
      </c>
      <c r="G303">
        <v>0</v>
      </c>
      <c r="H303">
        <v>0</v>
      </c>
      <c r="I303">
        <v>110223.12</v>
      </c>
      <c r="J303">
        <v>-12662</v>
      </c>
      <c r="K303">
        <v>0</v>
      </c>
      <c r="L303">
        <v>0</v>
      </c>
      <c r="M303">
        <v>-788050.76</v>
      </c>
      <c r="N303">
        <v>-788051</v>
      </c>
      <c r="O303">
        <v>-788051</v>
      </c>
      <c r="P303">
        <v>-788051</v>
      </c>
      <c r="Q303">
        <v>-553420</v>
      </c>
      <c r="R303">
        <v>10130912</v>
      </c>
      <c r="S303">
        <v>10130912</v>
      </c>
      <c r="T303">
        <v>10130912</v>
      </c>
      <c r="U303">
        <v>19593</v>
      </c>
      <c r="V303">
        <v>281515.82</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157321</v>
      </c>
      <c r="BG303">
        <v>157321</v>
      </c>
      <c r="BH303">
        <v>109642</v>
      </c>
      <c r="BI303">
        <v>109642</v>
      </c>
    </row>
    <row r="304" spans="1:61">
      <c r="A304" t="s">
        <v>792</v>
      </c>
      <c r="B304">
        <v>0</v>
      </c>
      <c r="C304">
        <v>0</v>
      </c>
      <c r="D304">
        <v>0</v>
      </c>
      <c r="E304">
        <v>5735628</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t="s">
        <v>793</v>
      </c>
      <c r="B305">
        <v>0</v>
      </c>
      <c r="C305">
        <v>0</v>
      </c>
      <c r="D305">
        <v>0</v>
      </c>
      <c r="E305">
        <v>0</v>
      </c>
      <c r="F305">
        <v>-6372</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row>
    <row r="306" spans="1:61">
      <c r="A306" t="s">
        <v>598</v>
      </c>
      <c r="B306">
        <v>-7509798</v>
      </c>
      <c r="C306">
        <v>-6746545</v>
      </c>
      <c r="D306">
        <v>-3</v>
      </c>
      <c r="E306">
        <v>-8416884.1099999994</v>
      </c>
      <c r="F306">
        <v>-8416884</v>
      </c>
      <c r="G306">
        <v>-8284041</v>
      </c>
      <c r="H306">
        <v>-2</v>
      </c>
      <c r="I306">
        <v>-11547791.42</v>
      </c>
      <c r="J306">
        <v>-11547789</v>
      </c>
      <c r="K306">
        <v>-11414950</v>
      </c>
      <c r="L306">
        <v>-3</v>
      </c>
      <c r="M306">
        <v>-11099150.17</v>
      </c>
      <c r="N306">
        <v>-11099148</v>
      </c>
      <c r="O306">
        <v>-10966308</v>
      </c>
      <c r="P306">
        <v>-10966308</v>
      </c>
      <c r="Q306">
        <v>-1</v>
      </c>
      <c r="R306">
        <v>-10070877.42</v>
      </c>
      <c r="S306">
        <v>-9880995</v>
      </c>
      <c r="T306">
        <v>-9880995</v>
      </c>
      <c r="U306">
        <v>0</v>
      </c>
      <c r="V306">
        <v>-9073437.4000000004</v>
      </c>
      <c r="W306">
        <v>-9073430</v>
      </c>
      <c r="X306">
        <v>-9032690</v>
      </c>
      <c r="Y306">
        <v>0</v>
      </c>
      <c r="Z306">
        <v>-8167395.9500000002</v>
      </c>
      <c r="AA306">
        <v>-8167395</v>
      </c>
      <c r="AB306">
        <v>-8130729</v>
      </c>
      <c r="AC306">
        <v>0</v>
      </c>
      <c r="AD306">
        <v>-7269881.1600000001</v>
      </c>
      <c r="AE306">
        <v>-7269879</v>
      </c>
      <c r="AF306">
        <v>-7229139</v>
      </c>
      <c r="AG306">
        <v>-1</v>
      </c>
      <c r="AH306">
        <v>-8150953.5999999996</v>
      </c>
      <c r="AI306">
        <v>-8150949</v>
      </c>
      <c r="AJ306">
        <v>-8115301</v>
      </c>
      <c r="AK306">
        <v>-2</v>
      </c>
      <c r="AL306">
        <v>-8134713.3200000003</v>
      </c>
      <c r="AM306">
        <v>-8083788</v>
      </c>
      <c r="AN306">
        <v>-8083783</v>
      </c>
      <c r="AO306">
        <v>0</v>
      </c>
      <c r="AP306">
        <v>-5612445.0099999998</v>
      </c>
      <c r="AQ306">
        <v>-5612444</v>
      </c>
      <c r="AR306">
        <v>-5612444</v>
      </c>
      <c r="AS306">
        <v>0</v>
      </c>
      <c r="AT306">
        <v>-4493155.29</v>
      </c>
      <c r="AU306">
        <v>-4493153</v>
      </c>
      <c r="AV306">
        <v>-4493153</v>
      </c>
      <c r="AW306">
        <v>0</v>
      </c>
      <c r="AX306">
        <v>-5391784.2800000003</v>
      </c>
      <c r="AY306">
        <v>-3594523</v>
      </c>
      <c r="AZ306">
        <v>-3594519</v>
      </c>
      <c r="BA306">
        <v>0</v>
      </c>
      <c r="BB306">
        <v>-2695893.33</v>
      </c>
      <c r="BC306">
        <v>-2695892</v>
      </c>
      <c r="BD306">
        <v>-2695890</v>
      </c>
      <c r="BE306">
        <v>0</v>
      </c>
      <c r="BF306">
        <v>-1568548</v>
      </c>
      <c r="BG306">
        <v>-1568545</v>
      </c>
      <c r="BH306">
        <v>-1568545</v>
      </c>
      <c r="BI306">
        <v>0</v>
      </c>
    </row>
    <row r="307" spans="1:61">
      <c r="A307" t="s">
        <v>599</v>
      </c>
      <c r="B307">
        <v>-9627698</v>
      </c>
      <c r="C307">
        <v>-7150388</v>
      </c>
      <c r="D307">
        <v>-3231993</v>
      </c>
      <c r="E307">
        <v>-9616802.5800000001</v>
      </c>
      <c r="F307">
        <v>-6940783</v>
      </c>
      <c r="G307">
        <v>-4477856</v>
      </c>
      <c r="H307">
        <v>-2762649</v>
      </c>
      <c r="I307">
        <v>-7943620.4900000002</v>
      </c>
      <c r="J307">
        <v>-5766260</v>
      </c>
      <c r="K307">
        <v>-3665055</v>
      </c>
      <c r="L307">
        <v>-2037060</v>
      </c>
      <c r="M307">
        <v>-7676471.7699999996</v>
      </c>
      <c r="N307">
        <v>-6030377</v>
      </c>
      <c r="O307">
        <v>-3789615</v>
      </c>
      <c r="P307">
        <v>-3789615</v>
      </c>
      <c r="Q307">
        <v>-2185920</v>
      </c>
      <c r="R307">
        <v>-8200771.6500000004</v>
      </c>
      <c r="S307">
        <v>-6439746</v>
      </c>
      <c r="T307">
        <v>-4137576</v>
      </c>
      <c r="U307">
        <v>-2135869</v>
      </c>
      <c r="V307">
        <v>-8825271.5299999993</v>
      </c>
      <c r="W307">
        <v>-6869082</v>
      </c>
      <c r="X307">
        <v>-4339579</v>
      </c>
      <c r="Y307">
        <v>-2580990</v>
      </c>
      <c r="Z307">
        <v>-8260805.75</v>
      </c>
      <c r="AA307">
        <v>-6484220</v>
      </c>
      <c r="AB307">
        <v>-4065588</v>
      </c>
      <c r="AC307">
        <v>-2300785</v>
      </c>
      <c r="AD307">
        <v>-8332798.8099999996</v>
      </c>
      <c r="AE307">
        <v>-6573590</v>
      </c>
      <c r="AF307">
        <v>-4221642</v>
      </c>
      <c r="AG307">
        <v>-2450630</v>
      </c>
      <c r="AH307">
        <v>-7397299.7300000004</v>
      </c>
      <c r="AI307">
        <v>-5358800</v>
      </c>
      <c r="AJ307">
        <v>-3309403</v>
      </c>
      <c r="AK307">
        <v>-783741</v>
      </c>
      <c r="AL307">
        <v>-1710148.14</v>
      </c>
      <c r="AM307">
        <v>-929804</v>
      </c>
      <c r="AN307">
        <v>-26805</v>
      </c>
      <c r="AO307">
        <v>-13</v>
      </c>
      <c r="AP307">
        <v>-25.26</v>
      </c>
      <c r="AQ307">
        <v>-19</v>
      </c>
      <c r="AR307">
        <v>-11</v>
      </c>
      <c r="AS307">
        <v>-1</v>
      </c>
      <c r="AT307">
        <v>0</v>
      </c>
      <c r="AU307">
        <v>0</v>
      </c>
      <c r="AV307">
        <v>0</v>
      </c>
      <c r="AW307">
        <v>0</v>
      </c>
      <c r="AX307">
        <v>-164.69</v>
      </c>
      <c r="AY307">
        <v>-111</v>
      </c>
      <c r="AZ307">
        <v>-110</v>
      </c>
      <c r="BA307">
        <v>-51</v>
      </c>
      <c r="BB307">
        <v>-3097.72</v>
      </c>
      <c r="BC307">
        <v>-3092</v>
      </c>
      <c r="BD307">
        <v>-2741</v>
      </c>
      <c r="BE307">
        <v>0</v>
      </c>
      <c r="BF307">
        <v>0</v>
      </c>
      <c r="BG307">
        <v>0</v>
      </c>
      <c r="BH307">
        <v>0</v>
      </c>
      <c r="BI307">
        <v>0</v>
      </c>
    </row>
    <row r="308" spans="1:61">
      <c r="A308" t="s">
        <v>600</v>
      </c>
      <c r="B308">
        <v>2660292</v>
      </c>
      <c r="C308">
        <v>0</v>
      </c>
      <c r="D308">
        <v>0</v>
      </c>
      <c r="E308">
        <v>-1743936.77</v>
      </c>
      <c r="F308">
        <v>-1693429</v>
      </c>
      <c r="G308">
        <v>-1696226</v>
      </c>
      <c r="H308">
        <v>-2446781</v>
      </c>
      <c r="I308">
        <v>-12661.6</v>
      </c>
      <c r="J308">
        <v>-6163671</v>
      </c>
      <c r="K308">
        <v>-4282332</v>
      </c>
      <c r="L308">
        <v>0</v>
      </c>
      <c r="M308">
        <v>47850.03</v>
      </c>
      <c r="N308">
        <v>47850</v>
      </c>
      <c r="O308">
        <v>47850</v>
      </c>
      <c r="P308">
        <v>47850</v>
      </c>
      <c r="Q308">
        <v>0</v>
      </c>
      <c r="R308">
        <v>145289.03</v>
      </c>
      <c r="S308">
        <v>19593</v>
      </c>
      <c r="T308">
        <v>19593</v>
      </c>
      <c r="U308">
        <v>10130912</v>
      </c>
      <c r="V308">
        <v>0</v>
      </c>
      <c r="W308">
        <v>10145644</v>
      </c>
      <c r="X308">
        <v>0</v>
      </c>
      <c r="Y308">
        <v>0</v>
      </c>
      <c r="Z308">
        <v>9973815.0899999999</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-464</v>
      </c>
      <c r="BF308">
        <v>-539208</v>
      </c>
      <c r="BG308">
        <v>-486804</v>
      </c>
      <c r="BH308">
        <v>-317650</v>
      </c>
      <c r="BI308">
        <v>-167169</v>
      </c>
    </row>
    <row r="309" spans="1:61">
      <c r="A309" t="s">
        <v>345</v>
      </c>
      <c r="B309">
        <v>-60151542</v>
      </c>
      <c r="C309">
        <v>-48585743</v>
      </c>
      <c r="D309">
        <v>-10653478</v>
      </c>
      <c r="E309">
        <v>7510145.6799999997</v>
      </c>
      <c r="F309">
        <v>-23043435</v>
      </c>
      <c r="G309">
        <v>-16813313</v>
      </c>
      <c r="H309">
        <v>-6803335</v>
      </c>
      <c r="I309">
        <v>68959483.799999997</v>
      </c>
      <c r="J309">
        <v>9749712</v>
      </c>
      <c r="K309">
        <v>-903966</v>
      </c>
      <c r="L309">
        <v>-3808102</v>
      </c>
      <c r="M309">
        <v>-27938607.210000001</v>
      </c>
      <c r="N309">
        <v>-20914140</v>
      </c>
      <c r="O309">
        <v>-11544450</v>
      </c>
      <c r="P309">
        <v>-11544450</v>
      </c>
      <c r="Q309">
        <v>-1753049</v>
      </c>
      <c r="R309">
        <v>-20714333.140000001</v>
      </c>
      <c r="S309">
        <v>-4858007</v>
      </c>
      <c r="T309">
        <v>-4348812</v>
      </c>
      <c r="U309">
        <v>7354762</v>
      </c>
      <c r="V309">
        <v>-30119511.149999999</v>
      </c>
      <c r="W309">
        <v>-19964978</v>
      </c>
      <c r="X309">
        <v>-17194735</v>
      </c>
      <c r="Y309">
        <v>-9138729</v>
      </c>
      <c r="Z309">
        <v>-7232891.4500000002</v>
      </c>
      <c r="AA309">
        <v>-2546826</v>
      </c>
      <c r="AB309">
        <v>-8946532</v>
      </c>
      <c r="AC309">
        <v>-544060</v>
      </c>
      <c r="AD309">
        <v>-24779610.739999998</v>
      </c>
      <c r="AE309">
        <v>-23429009</v>
      </c>
      <c r="AF309">
        <v>-17709582</v>
      </c>
      <c r="AG309">
        <v>-12967277</v>
      </c>
      <c r="AH309">
        <v>-2829870.74</v>
      </c>
      <c r="AI309">
        <v>-11212401</v>
      </c>
      <c r="AJ309">
        <v>-6682692</v>
      </c>
      <c r="AK309">
        <v>633172</v>
      </c>
      <c r="AL309">
        <v>171177068.19</v>
      </c>
      <c r="AM309">
        <v>172910161</v>
      </c>
      <c r="AN309">
        <v>132399077</v>
      </c>
      <c r="AO309">
        <v>9</v>
      </c>
      <c r="AP309">
        <v>-5614643.7400000002</v>
      </c>
      <c r="AQ309">
        <v>-5593501</v>
      </c>
      <c r="AR309">
        <v>-5614187</v>
      </c>
      <c r="AS309">
        <v>5233</v>
      </c>
      <c r="AT309">
        <v>-4490981.82</v>
      </c>
      <c r="AU309">
        <v>-4493105</v>
      </c>
      <c r="AV309">
        <v>-4493114</v>
      </c>
      <c r="AW309">
        <v>3197</v>
      </c>
      <c r="AX309">
        <v>-5402160.9900000002</v>
      </c>
      <c r="AY309">
        <v>-3604846</v>
      </c>
      <c r="AZ309">
        <v>-3604841</v>
      </c>
      <c r="BA309">
        <v>7724</v>
      </c>
      <c r="BB309">
        <v>-2856774.52</v>
      </c>
      <c r="BC309">
        <v>-2855298</v>
      </c>
      <c r="BD309">
        <v>-2763133</v>
      </c>
      <c r="BE309">
        <v>-11130</v>
      </c>
      <c r="BF309">
        <v>-3832951</v>
      </c>
      <c r="BG309">
        <v>-3234263</v>
      </c>
      <c r="BH309">
        <v>-454386</v>
      </c>
      <c r="BI309">
        <v>-263302</v>
      </c>
    </row>
    <row r="310" spans="1:61">
      <c r="A310" t="s">
        <v>346</v>
      </c>
      <c r="B310">
        <v>-47562774</v>
      </c>
      <c r="C310">
        <v>-35609142</v>
      </c>
      <c r="D310">
        <v>-10666853</v>
      </c>
      <c r="E310">
        <v>51732345.75</v>
      </c>
      <c r="F310">
        <v>-14601936</v>
      </c>
      <c r="G310">
        <v>-9615849</v>
      </c>
      <c r="H310">
        <v>-4109261</v>
      </c>
      <c r="I310">
        <v>10703326.289999999</v>
      </c>
      <c r="J310">
        <v>18674584</v>
      </c>
      <c r="K310">
        <v>-380867</v>
      </c>
      <c r="L310">
        <v>-649869</v>
      </c>
      <c r="M310">
        <v>-4045308.62</v>
      </c>
      <c r="N310">
        <v>-8312896</v>
      </c>
      <c r="O310">
        <v>-2567750</v>
      </c>
      <c r="P310">
        <v>-2567750</v>
      </c>
      <c r="Q310">
        <v>1827956</v>
      </c>
      <c r="R310">
        <v>5158581.22</v>
      </c>
      <c r="S310">
        <v>8126958</v>
      </c>
      <c r="T310">
        <v>1912981</v>
      </c>
      <c r="U310">
        <v>10295849</v>
      </c>
      <c r="V310">
        <v>-4343855.9800000004</v>
      </c>
      <c r="W310">
        <v>-4578996</v>
      </c>
      <c r="X310">
        <v>-14741610</v>
      </c>
      <c r="Y310">
        <v>-10044009</v>
      </c>
      <c r="Z310">
        <v>11912395.76</v>
      </c>
      <c r="AA310">
        <v>8753419</v>
      </c>
      <c r="AB310">
        <v>-4405204</v>
      </c>
      <c r="AC310">
        <v>49525</v>
      </c>
      <c r="AD310">
        <v>-10770043.07</v>
      </c>
      <c r="AE310">
        <v>-17879697</v>
      </c>
      <c r="AF310">
        <v>-16680102</v>
      </c>
      <c r="AG310">
        <v>-13124478</v>
      </c>
      <c r="AH310">
        <v>7582740.0199999996</v>
      </c>
      <c r="AI310">
        <v>-10146815</v>
      </c>
      <c r="AJ310">
        <v>-9754092</v>
      </c>
      <c r="AK310">
        <v>-3941817</v>
      </c>
      <c r="AL310">
        <v>1392335.07</v>
      </c>
      <c r="AM310">
        <v>-4802738</v>
      </c>
      <c r="AN310">
        <v>8964599</v>
      </c>
      <c r="AO310">
        <v>-456961</v>
      </c>
      <c r="AP310">
        <v>8914707.1199999992</v>
      </c>
      <c r="AQ310">
        <v>6695914</v>
      </c>
      <c r="AR310">
        <v>4339792</v>
      </c>
      <c r="AS310">
        <v>4821436</v>
      </c>
      <c r="AT310">
        <v>-1538673.13</v>
      </c>
      <c r="AU310">
        <v>-885136</v>
      </c>
      <c r="AV310">
        <v>-905695</v>
      </c>
      <c r="AW310">
        <v>2664595</v>
      </c>
      <c r="AX310">
        <v>3065128.81</v>
      </c>
      <c r="AY310">
        <v>5548967</v>
      </c>
      <c r="AZ310">
        <v>1266212</v>
      </c>
      <c r="BA310">
        <v>2436932</v>
      </c>
      <c r="BB310">
        <v>810050.88</v>
      </c>
      <c r="BC310">
        <v>-1782841</v>
      </c>
      <c r="BD310">
        <v>-1458691</v>
      </c>
      <c r="BE310">
        <v>261595</v>
      </c>
      <c r="BF310">
        <v>-270312</v>
      </c>
      <c r="BG310">
        <v>-2467793</v>
      </c>
      <c r="BH310">
        <v>-1828675</v>
      </c>
      <c r="BI310">
        <v>-784177</v>
      </c>
    </row>
    <row r="311" spans="1:61">
      <c r="A311" t="s">
        <v>601</v>
      </c>
      <c r="B311">
        <v>566353</v>
      </c>
      <c r="C311">
        <v>214158</v>
      </c>
      <c r="D311">
        <v>-18600</v>
      </c>
      <c r="E311">
        <v>26440.03</v>
      </c>
      <c r="F311">
        <v>379384</v>
      </c>
      <c r="G311">
        <v>62469</v>
      </c>
      <c r="H311">
        <v>58874</v>
      </c>
      <c r="I311">
        <v>25242.21</v>
      </c>
      <c r="J311">
        <v>0</v>
      </c>
      <c r="K311">
        <v>0</v>
      </c>
      <c r="L311">
        <v>106449</v>
      </c>
      <c r="M311">
        <v>0</v>
      </c>
      <c r="N311">
        <v>0</v>
      </c>
      <c r="O311">
        <v>0</v>
      </c>
      <c r="P311">
        <v>0</v>
      </c>
      <c r="Q311">
        <v>0</v>
      </c>
      <c r="R311">
        <v>0</v>
      </c>
      <c r="S311">
        <v>0</v>
      </c>
      <c r="T311">
        <v>0</v>
      </c>
      <c r="U311">
        <v>-92923</v>
      </c>
      <c r="V311">
        <v>-220503.92</v>
      </c>
      <c r="W311">
        <v>0</v>
      </c>
      <c r="X311">
        <v>0</v>
      </c>
      <c r="Y311">
        <v>-100059</v>
      </c>
      <c r="Z311">
        <v>0</v>
      </c>
      <c r="AA311">
        <v>0</v>
      </c>
      <c r="AB311">
        <v>-46685</v>
      </c>
      <c r="AC311">
        <v>-56751</v>
      </c>
      <c r="AD311">
        <v>0</v>
      </c>
      <c r="AE311">
        <v>0</v>
      </c>
      <c r="AF311">
        <v>0</v>
      </c>
      <c r="AG311">
        <v>0</v>
      </c>
      <c r="AH311">
        <v>0</v>
      </c>
      <c r="AI311">
        <v>0</v>
      </c>
      <c r="AJ311">
        <v>0</v>
      </c>
      <c r="AK311">
        <v>0</v>
      </c>
      <c r="AL311">
        <v>154941.97</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row>
    <row r="312" spans="1:61">
      <c r="A312" t="s">
        <v>602</v>
      </c>
      <c r="B312">
        <v>0</v>
      </c>
      <c r="C312">
        <v>0</v>
      </c>
      <c r="D312">
        <v>0</v>
      </c>
      <c r="E312">
        <v>0</v>
      </c>
      <c r="F312">
        <v>0</v>
      </c>
      <c r="G312">
        <v>0</v>
      </c>
      <c r="H312">
        <v>0</v>
      </c>
      <c r="I312">
        <v>0</v>
      </c>
      <c r="J312">
        <v>79110</v>
      </c>
      <c r="K312">
        <v>43437</v>
      </c>
      <c r="L312">
        <v>0</v>
      </c>
      <c r="M312">
        <v>-117287.52</v>
      </c>
      <c r="N312">
        <v>-103324</v>
      </c>
      <c r="O312">
        <v>-85141</v>
      </c>
      <c r="P312">
        <v>-85141</v>
      </c>
      <c r="Q312">
        <v>-36104</v>
      </c>
      <c r="R312">
        <v>-14278.35</v>
      </c>
      <c r="S312">
        <v>-19356</v>
      </c>
      <c r="T312">
        <v>8466</v>
      </c>
      <c r="U312">
        <v>0</v>
      </c>
      <c r="V312">
        <v>0</v>
      </c>
      <c r="W312">
        <v>-155053</v>
      </c>
      <c r="X312">
        <v>-109902</v>
      </c>
      <c r="Y312">
        <v>0</v>
      </c>
      <c r="Z312">
        <v>12518.37</v>
      </c>
      <c r="AA312">
        <v>-78415</v>
      </c>
      <c r="AB312">
        <v>0</v>
      </c>
      <c r="AC312">
        <v>0</v>
      </c>
      <c r="AD312">
        <v>83919.38</v>
      </c>
      <c r="AE312">
        <v>155492</v>
      </c>
      <c r="AF312">
        <v>41818</v>
      </c>
      <c r="AG312">
        <v>-10330</v>
      </c>
      <c r="AH312">
        <v>-10617.6</v>
      </c>
      <c r="AI312">
        <v>-25220</v>
      </c>
      <c r="AJ312">
        <v>-18484</v>
      </c>
      <c r="AK312">
        <v>-17325</v>
      </c>
      <c r="AL312">
        <v>0</v>
      </c>
      <c r="AM312">
        <v>31962</v>
      </c>
      <c r="AN312">
        <v>16239</v>
      </c>
      <c r="AO312">
        <v>-58168</v>
      </c>
      <c r="AP312">
        <v>-31443.52</v>
      </c>
      <c r="AQ312">
        <v>-25870</v>
      </c>
      <c r="AR312">
        <v>20314</v>
      </c>
      <c r="AS312">
        <v>-16824</v>
      </c>
      <c r="AT312">
        <v>24616.240000000002</v>
      </c>
      <c r="AU312">
        <v>26453</v>
      </c>
      <c r="AV312">
        <v>11006</v>
      </c>
      <c r="AW312">
        <v>556</v>
      </c>
      <c r="AX312">
        <v>-31642.46</v>
      </c>
      <c r="AY312">
        <v>-49044</v>
      </c>
      <c r="AZ312">
        <v>-15047</v>
      </c>
      <c r="BA312">
        <v>-15914</v>
      </c>
      <c r="BB312">
        <v>-24494.18</v>
      </c>
      <c r="BC312">
        <v>-20815</v>
      </c>
      <c r="BD312">
        <v>-13919</v>
      </c>
      <c r="BE312">
        <v>0</v>
      </c>
      <c r="BF312">
        <v>0</v>
      </c>
      <c r="BG312">
        <v>0</v>
      </c>
      <c r="BH312">
        <v>0</v>
      </c>
      <c r="BI312">
        <v>0</v>
      </c>
    </row>
    <row r="313" spans="1:61">
      <c r="A313" t="s">
        <v>603</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8581</v>
      </c>
      <c r="BF313">
        <v>84650</v>
      </c>
      <c r="BG313">
        <v>84891</v>
      </c>
      <c r="BH313">
        <v>52030</v>
      </c>
      <c r="BI313">
        <v>-65292</v>
      </c>
    </row>
    <row r="314" spans="1:61">
      <c r="A314" t="s">
        <v>604</v>
      </c>
      <c r="B314">
        <v>92347867</v>
      </c>
      <c r="C314">
        <v>92347867</v>
      </c>
      <c r="D314">
        <v>92347867</v>
      </c>
      <c r="E314">
        <v>40589081.049999997</v>
      </c>
      <c r="F314">
        <v>40589081</v>
      </c>
      <c r="G314">
        <v>40589081</v>
      </c>
      <c r="H314">
        <v>40589081</v>
      </c>
      <c r="I314">
        <v>29860512.539999999</v>
      </c>
      <c r="J314">
        <v>29860513</v>
      </c>
      <c r="K314">
        <v>29860513</v>
      </c>
      <c r="L314">
        <v>29860513</v>
      </c>
      <c r="M314">
        <v>34023108.68</v>
      </c>
      <c r="N314">
        <v>34023109</v>
      </c>
      <c r="O314">
        <v>34023109</v>
      </c>
      <c r="P314">
        <v>34023109</v>
      </c>
      <c r="Q314">
        <v>34023109</v>
      </c>
      <c r="R314">
        <v>28878805.809999999</v>
      </c>
      <c r="S314">
        <v>28878806</v>
      </c>
      <c r="T314">
        <v>28878806</v>
      </c>
      <c r="U314">
        <v>28878806</v>
      </c>
      <c r="V314">
        <v>33443165.710000001</v>
      </c>
      <c r="W314">
        <v>33443166</v>
      </c>
      <c r="X314">
        <v>33443166</v>
      </c>
      <c r="Y314">
        <v>33443166</v>
      </c>
      <c r="Z314">
        <v>21518251.579999998</v>
      </c>
      <c r="AA314">
        <v>21518252</v>
      </c>
      <c r="AB314">
        <v>21518252</v>
      </c>
      <c r="AC314">
        <v>21518252</v>
      </c>
      <c r="AD314">
        <v>32204375.27</v>
      </c>
      <c r="AE314">
        <v>32204375</v>
      </c>
      <c r="AF314">
        <v>32204375</v>
      </c>
      <c r="AG314">
        <v>32204375</v>
      </c>
      <c r="AH314">
        <v>24632252.850000001</v>
      </c>
      <c r="AI314">
        <v>24632253</v>
      </c>
      <c r="AJ314">
        <v>24632253</v>
      </c>
      <c r="AK314">
        <v>24632253</v>
      </c>
      <c r="AL314">
        <v>23084975.809999999</v>
      </c>
      <c r="AM314">
        <v>23084976</v>
      </c>
      <c r="AN314">
        <v>23084976</v>
      </c>
      <c r="AO314">
        <v>23084976</v>
      </c>
      <c r="AP314">
        <v>14201712.210000001</v>
      </c>
      <c r="AQ314">
        <v>14201712</v>
      </c>
      <c r="AR314">
        <v>14201712</v>
      </c>
      <c r="AS314">
        <v>14201712</v>
      </c>
      <c r="AT314">
        <v>15715769.1</v>
      </c>
      <c r="AU314">
        <v>15715769</v>
      </c>
      <c r="AV314">
        <v>15715769</v>
      </c>
      <c r="AW314">
        <v>15715769</v>
      </c>
      <c r="AX314">
        <v>12682282.76</v>
      </c>
      <c r="AY314">
        <v>12682283</v>
      </c>
      <c r="AZ314">
        <v>12682283</v>
      </c>
      <c r="BA314">
        <v>12682283</v>
      </c>
      <c r="BB314">
        <v>11896726.050000001</v>
      </c>
      <c r="BC314">
        <v>11896726</v>
      </c>
      <c r="BD314">
        <v>11896726</v>
      </c>
      <c r="BE314">
        <v>11896726</v>
      </c>
      <c r="BF314">
        <v>12082388</v>
      </c>
      <c r="BG314">
        <v>12082389</v>
      </c>
      <c r="BH314">
        <v>12082389</v>
      </c>
      <c r="BI314">
        <v>12082389</v>
      </c>
    </row>
    <row r="315" spans="1:61">
      <c r="A315" t="s">
        <v>605</v>
      </c>
      <c r="B315">
        <v>45351446</v>
      </c>
      <c r="C315">
        <v>56952883</v>
      </c>
      <c r="D315">
        <v>81662414</v>
      </c>
      <c r="E315">
        <v>92347866.829999998</v>
      </c>
      <c r="F315">
        <v>26366529</v>
      </c>
      <c r="G315">
        <v>31035701</v>
      </c>
      <c r="H315">
        <v>36538694</v>
      </c>
      <c r="I315">
        <v>40589081.049999997</v>
      </c>
      <c r="J315">
        <v>48614207</v>
      </c>
      <c r="K315">
        <v>29523083</v>
      </c>
      <c r="L315">
        <v>29317093</v>
      </c>
      <c r="M315">
        <v>29860512.539999999</v>
      </c>
      <c r="N315">
        <v>25606889</v>
      </c>
      <c r="O315">
        <v>31370218</v>
      </c>
      <c r="P315">
        <v>31370218</v>
      </c>
      <c r="Q315">
        <v>35814961</v>
      </c>
      <c r="R315">
        <v>34023108.68</v>
      </c>
      <c r="S315">
        <v>36986408</v>
      </c>
      <c r="T315">
        <v>30800253</v>
      </c>
      <c r="U315">
        <v>39081732</v>
      </c>
      <c r="V315">
        <v>28878805.809999999</v>
      </c>
      <c r="W315">
        <v>28709117</v>
      </c>
      <c r="X315">
        <v>18591654</v>
      </c>
      <c r="Y315">
        <v>23299098</v>
      </c>
      <c r="Z315">
        <v>33443165.710000001</v>
      </c>
      <c r="AA315">
        <v>30193256</v>
      </c>
      <c r="AB315">
        <v>17066363</v>
      </c>
      <c r="AC315">
        <v>21511026</v>
      </c>
      <c r="AD315">
        <v>21518251.579999998</v>
      </c>
      <c r="AE315">
        <v>14480170</v>
      </c>
      <c r="AF315">
        <v>15566091</v>
      </c>
      <c r="AG315">
        <v>19069567</v>
      </c>
      <c r="AH315">
        <v>32204375.27</v>
      </c>
      <c r="AI315">
        <v>14460218</v>
      </c>
      <c r="AJ315">
        <v>14859677</v>
      </c>
      <c r="AK315">
        <v>20673111</v>
      </c>
      <c r="AL315">
        <v>24632252.850000001</v>
      </c>
      <c r="AM315">
        <v>18314200</v>
      </c>
      <c r="AN315">
        <v>32065814</v>
      </c>
      <c r="AO315">
        <v>22569847</v>
      </c>
      <c r="AP315">
        <v>23084975.809999999</v>
      </c>
      <c r="AQ315">
        <v>20871756</v>
      </c>
      <c r="AR315">
        <v>18561818</v>
      </c>
      <c r="AS315">
        <v>19006324</v>
      </c>
      <c r="AT315">
        <v>14201712.210000001</v>
      </c>
      <c r="AU315">
        <v>14857086</v>
      </c>
      <c r="AV315">
        <v>14821080</v>
      </c>
      <c r="AW315">
        <v>18380920</v>
      </c>
      <c r="AX315">
        <v>15715769.1</v>
      </c>
      <c r="AY315">
        <v>18182206</v>
      </c>
      <c r="AZ315">
        <v>13933448</v>
      </c>
      <c r="BA315">
        <v>15103301</v>
      </c>
      <c r="BB315">
        <v>12682282.76</v>
      </c>
      <c r="BC315">
        <v>10093070</v>
      </c>
      <c r="BD315">
        <v>10424116</v>
      </c>
      <c r="BE315">
        <v>12166902</v>
      </c>
      <c r="BF315">
        <v>11896726</v>
      </c>
      <c r="BG315">
        <v>9699487</v>
      </c>
      <c r="BH315">
        <v>10305744</v>
      </c>
      <c r="BI315">
        <v>11232920</v>
      </c>
    </row>
    <row r="316" spans="1:61">
      <c r="A316" t="s">
        <v>606</v>
      </c>
      <c r="B316" t="s">
        <v>1947</v>
      </c>
      <c r="C316" t="s">
        <v>1948</v>
      </c>
      <c r="D316" t="s">
        <v>785</v>
      </c>
      <c r="E316" t="s">
        <v>786</v>
      </c>
      <c r="F316" t="s">
        <v>787</v>
      </c>
      <c r="G316" t="s">
        <v>703</v>
      </c>
      <c r="H316" t="s">
        <v>607</v>
      </c>
      <c r="I316" t="s">
        <v>608</v>
      </c>
      <c r="J316" t="s">
        <v>609</v>
      </c>
      <c r="K316" t="s">
        <v>610</v>
      </c>
      <c r="L316" t="s">
        <v>611</v>
      </c>
      <c r="M316" t="s">
        <v>612</v>
      </c>
      <c r="N316" t="s">
        <v>613</v>
      </c>
      <c r="O316" t="s">
        <v>614</v>
      </c>
      <c r="P316" t="s">
        <v>614</v>
      </c>
      <c r="Q316" t="s">
        <v>615</v>
      </c>
      <c r="R316" t="s">
        <v>616</v>
      </c>
      <c r="S316" t="s">
        <v>617</v>
      </c>
      <c r="T316" t="s">
        <v>618</v>
      </c>
      <c r="U316" t="s">
        <v>619</v>
      </c>
      <c r="V316" t="s">
        <v>620</v>
      </c>
      <c r="W316" t="s">
        <v>621</v>
      </c>
      <c r="X316" t="s">
        <v>622</v>
      </c>
      <c r="Y316" t="s">
        <v>623</v>
      </c>
      <c r="Z316" t="s">
        <v>624</v>
      </c>
      <c r="AA316" t="s">
        <v>625</v>
      </c>
      <c r="AB316" t="s">
        <v>626</v>
      </c>
      <c r="AC316" t="s">
        <v>627</v>
      </c>
      <c r="AD316" t="s">
        <v>628</v>
      </c>
      <c r="AE316" t="s">
        <v>629</v>
      </c>
      <c r="AF316" t="s">
        <v>630</v>
      </c>
      <c r="AG316" t="s">
        <v>631</v>
      </c>
      <c r="AH316" t="s">
        <v>632</v>
      </c>
      <c r="AI316" t="s">
        <v>633</v>
      </c>
      <c r="AJ316" t="s">
        <v>634</v>
      </c>
      <c r="AK316" t="s">
        <v>635</v>
      </c>
      <c r="AL316" t="s">
        <v>636</v>
      </c>
      <c r="AM316" t="s">
        <v>637</v>
      </c>
      <c r="AN316" t="s">
        <v>638</v>
      </c>
      <c r="AO316" t="s">
        <v>639</v>
      </c>
      <c r="AP316" t="s">
        <v>640</v>
      </c>
      <c r="AQ316" t="s">
        <v>641</v>
      </c>
      <c r="AR316" t="s">
        <v>642</v>
      </c>
      <c r="AS316" t="s">
        <v>643</v>
      </c>
      <c r="AT316" t="s">
        <v>644</v>
      </c>
      <c r="AU316" t="s">
        <v>645</v>
      </c>
      <c r="AV316" t="s">
        <v>646</v>
      </c>
      <c r="AW316" t="s">
        <v>647</v>
      </c>
      <c r="AX316" t="s">
        <v>648</v>
      </c>
      <c r="AY316" t="s">
        <v>649</v>
      </c>
      <c r="AZ316" t="s">
        <v>650</v>
      </c>
      <c r="BA316" t="s">
        <v>651</v>
      </c>
      <c r="BB316" t="s">
        <v>652</v>
      </c>
      <c r="BC316" t="s">
        <v>653</v>
      </c>
      <c r="BD316" t="s">
        <v>654</v>
      </c>
      <c r="BE316" t="s">
        <v>655</v>
      </c>
      <c r="BF316" t="s">
        <v>656</v>
      </c>
      <c r="BG316" t="s">
        <v>657</v>
      </c>
      <c r="BH316" t="s">
        <v>658</v>
      </c>
      <c r="BI316" t="s">
        <v>659</v>
      </c>
    </row>
    <row r="317" spans="1:61">
      <c r="A317" t="s">
        <v>660</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row>
    <row r="318" spans="1:61">
      <c r="A318" t="s">
        <v>788</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row>
    <row r="319" spans="1:61">
      <c r="A319" t="s">
        <v>662</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356</v>
      </c>
      <c r="R347" s="134" t="s">
        <v>357</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52" t="s">
        <v>11</v>
      </c>
      <c r="C349" s="252"/>
      <c r="D349" s="252"/>
      <c r="E349" s="252"/>
      <c r="F349" s="252"/>
      <c r="G349" s="252"/>
      <c r="H349" s="252"/>
      <c r="I349" s="252"/>
      <c r="J349" s="252"/>
      <c r="K349" s="252"/>
      <c r="L349" s="252"/>
      <c r="M349" s="252"/>
      <c r="N349" s="252"/>
      <c r="O349" s="115"/>
      <c r="P349" s="115"/>
      <c r="Q349" s="6"/>
      <c r="R349" s="3"/>
    </row>
    <row r="350" spans="1:54">
      <c r="B350" s="273" t="s">
        <v>292</v>
      </c>
      <c r="C350" s="273"/>
      <c r="D350" s="273"/>
      <c r="E350" s="273"/>
      <c r="F350" s="273"/>
      <c r="G350" s="273"/>
      <c r="H350" s="273"/>
      <c r="I350" s="273"/>
      <c r="J350" s="273"/>
      <c r="K350" s="273"/>
      <c r="L350" s="273"/>
      <c r="M350" s="273"/>
      <c r="N350" s="273"/>
      <c r="O350" s="116"/>
      <c r="P350" s="116"/>
      <c r="Q350" s="6"/>
      <c r="R350" s="3"/>
    </row>
    <row r="351" spans="1:54">
      <c r="B351" s="7">
        <f t="shared" ref="B351:P353" si="13">IFERROR(VLOOKUP($B$350,$4:$126,MATCH($R351&amp;"/"&amp;B$348,$2:$2,0),FALSE),"")</f>
        <v>11232920</v>
      </c>
      <c r="C351" s="7">
        <f t="shared" si="13"/>
        <v>12166902</v>
      </c>
      <c r="D351" s="7">
        <f t="shared" si="13"/>
        <v>15103301</v>
      </c>
      <c r="E351" s="7">
        <f t="shared" si="13"/>
        <v>18380920</v>
      </c>
      <c r="F351" s="7">
        <f t="shared" si="13"/>
        <v>19006324</v>
      </c>
      <c r="G351" s="7">
        <f t="shared" si="13"/>
        <v>22569847</v>
      </c>
      <c r="H351" s="7">
        <f t="shared" si="13"/>
        <v>20673111</v>
      </c>
      <c r="I351" s="7">
        <f t="shared" si="13"/>
        <v>19069567</v>
      </c>
      <c r="J351" s="7">
        <f t="shared" si="13"/>
        <v>21511026</v>
      </c>
      <c r="K351" s="7">
        <f t="shared" si="13"/>
        <v>23299098</v>
      </c>
      <c r="L351" s="7">
        <f t="shared" si="13"/>
        <v>39081732</v>
      </c>
      <c r="M351" s="7">
        <f t="shared" si="13"/>
        <v>35814961</v>
      </c>
      <c r="N351" s="8">
        <f t="shared" si="13"/>
        <v>29317093</v>
      </c>
      <c r="O351" s="8">
        <f t="shared" si="13"/>
        <v>36538694</v>
      </c>
      <c r="P351" s="8">
        <f t="shared" si="13"/>
        <v>81662414</v>
      </c>
      <c r="Q351" s="6"/>
      <c r="R351" s="9" t="s">
        <v>12</v>
      </c>
    </row>
    <row r="352" spans="1:54">
      <c r="B352" s="7">
        <f t="shared" si="13"/>
        <v>10305744</v>
      </c>
      <c r="C352" s="7">
        <f t="shared" si="13"/>
        <v>10424116</v>
      </c>
      <c r="D352" s="7">
        <f t="shared" si="13"/>
        <v>13933448</v>
      </c>
      <c r="E352" s="7">
        <f t="shared" si="13"/>
        <v>14821080</v>
      </c>
      <c r="F352" s="7">
        <f t="shared" si="13"/>
        <v>18561818</v>
      </c>
      <c r="G352" s="7">
        <f t="shared" si="13"/>
        <v>32065814</v>
      </c>
      <c r="H352" s="7">
        <f t="shared" si="13"/>
        <v>14859677</v>
      </c>
      <c r="I352" s="7">
        <f t="shared" si="13"/>
        <v>15566091</v>
      </c>
      <c r="J352" s="7">
        <f t="shared" si="13"/>
        <v>17066363</v>
      </c>
      <c r="K352" s="7">
        <f t="shared" si="13"/>
        <v>18591654</v>
      </c>
      <c r="L352" s="7">
        <f t="shared" si="13"/>
        <v>30800253</v>
      </c>
      <c r="M352" s="7">
        <f t="shared" si="13"/>
        <v>31370218</v>
      </c>
      <c r="N352" s="8">
        <f t="shared" si="13"/>
        <v>29523083</v>
      </c>
      <c r="O352" s="8">
        <f t="shared" si="13"/>
        <v>31035701</v>
      </c>
      <c r="P352" s="8">
        <f t="shared" si="13"/>
        <v>56952883</v>
      </c>
      <c r="Q352" s="6"/>
      <c r="R352" s="9" t="s">
        <v>13</v>
      </c>
    </row>
    <row r="353" spans="2:18">
      <c r="B353" s="7">
        <f t="shared" si="13"/>
        <v>9699487</v>
      </c>
      <c r="C353" s="7">
        <f t="shared" si="13"/>
        <v>10093070</v>
      </c>
      <c r="D353" s="7">
        <f t="shared" si="13"/>
        <v>18182206</v>
      </c>
      <c r="E353" s="7">
        <f t="shared" si="13"/>
        <v>14857086</v>
      </c>
      <c r="F353" s="7">
        <f t="shared" si="13"/>
        <v>20871756</v>
      </c>
      <c r="G353" s="7">
        <f t="shared" si="13"/>
        <v>18314200</v>
      </c>
      <c r="H353" s="7">
        <f t="shared" si="13"/>
        <v>14460218</v>
      </c>
      <c r="I353" s="7">
        <f t="shared" si="13"/>
        <v>14480170</v>
      </c>
      <c r="J353" s="7">
        <f t="shared" si="13"/>
        <v>30193256</v>
      </c>
      <c r="K353" s="7">
        <f t="shared" si="13"/>
        <v>28709117</v>
      </c>
      <c r="L353" s="7">
        <f t="shared" si="13"/>
        <v>36986408</v>
      </c>
      <c r="M353" s="7">
        <f t="shared" si="13"/>
        <v>25606889</v>
      </c>
      <c r="N353" s="8">
        <f t="shared" si="13"/>
        <v>48614207</v>
      </c>
      <c r="O353" s="8">
        <f t="shared" si="13"/>
        <v>26366529</v>
      </c>
      <c r="P353" s="8">
        <f t="shared" si="13"/>
        <v>45351446</v>
      </c>
      <c r="Q353" s="6"/>
      <c r="R353" s="9" t="s">
        <v>14</v>
      </c>
    </row>
    <row r="354" spans="2:18">
      <c r="B354" s="7">
        <f t="shared" ref="B354:M354" si="14">IFERROR(VLOOKUP($B$350,$4:$126,MATCH($R354&amp;"/"&amp;B$348,$2:$2,0),FALSE),"")</f>
        <v>11896726</v>
      </c>
      <c r="C354" s="7">
        <f t="shared" si="14"/>
        <v>12682282.76</v>
      </c>
      <c r="D354" s="7">
        <f t="shared" si="14"/>
        <v>15715769.1</v>
      </c>
      <c r="E354" s="7">
        <f t="shared" si="14"/>
        <v>14201712.210000001</v>
      </c>
      <c r="F354" s="7">
        <f t="shared" si="14"/>
        <v>23084975.809999999</v>
      </c>
      <c r="G354" s="7">
        <f t="shared" si="14"/>
        <v>24632252.850000001</v>
      </c>
      <c r="H354" s="7">
        <f t="shared" si="14"/>
        <v>32204375.27</v>
      </c>
      <c r="I354" s="7">
        <f t="shared" si="14"/>
        <v>21518251.579999998</v>
      </c>
      <c r="J354" s="7">
        <f t="shared" si="14"/>
        <v>33443165.710000001</v>
      </c>
      <c r="K354" s="7">
        <f t="shared" si="14"/>
        <v>28878805.809999999</v>
      </c>
      <c r="L354" s="7">
        <f t="shared" si="14"/>
        <v>34023108.68</v>
      </c>
      <c r="M354" s="7">
        <f t="shared" si="14"/>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45351446</v>
      </c>
      <c r="Q354" s="6"/>
      <c r="R354" s="9" t="s">
        <v>15</v>
      </c>
    </row>
    <row r="355" spans="2:18">
      <c r="B355" s="12">
        <f t="shared" ref="B355:O355" si="15">+B354/B$402</f>
        <v>0.29624329353433687</v>
      </c>
      <c r="C355" s="12">
        <f t="shared" si="15"/>
        <v>0.28537050803543984</v>
      </c>
      <c r="D355" s="12">
        <f t="shared" si="15"/>
        <v>0.32806719048876937</v>
      </c>
      <c r="E355" s="12">
        <f t="shared" si="15"/>
        <v>0.2566225078112721</v>
      </c>
      <c r="F355" s="12">
        <f t="shared" si="15"/>
        <v>0.32152464258308322</v>
      </c>
      <c r="G355" s="12">
        <f t="shared" si="15"/>
        <v>8.533148034863465E-2</v>
      </c>
      <c r="H355" s="12">
        <f t="shared" si="15"/>
        <v>9.8662328959478504E-2</v>
      </c>
      <c r="I355" s="12">
        <f t="shared" si="15"/>
        <v>6.5388536046935938E-2</v>
      </c>
      <c r="J355" s="12">
        <f t="shared" si="15"/>
        <v>9.4936697942002921E-2</v>
      </c>
      <c r="K355" s="12">
        <f t="shared" si="15"/>
        <v>8.0152430680639389E-2</v>
      </c>
      <c r="L355" s="12">
        <f t="shared" si="15"/>
        <v>9.1033770730804042E-2</v>
      </c>
      <c r="M355" s="12">
        <f t="shared" si="15"/>
        <v>7.9497137851655089E-2</v>
      </c>
      <c r="N355" s="12">
        <f t="shared" si="15"/>
        <v>7.7555642030306959E-2</v>
      </c>
      <c r="O355" s="12">
        <f t="shared" si="15"/>
        <v>9.9097117367253948E-2</v>
      </c>
      <c r="P355" s="12">
        <f t="shared" ref="P355" si="16">+P354/P$402</f>
        <v>5.0415843969692266E-2</v>
      </c>
      <c r="Q355" s="6"/>
      <c r="R355" s="11" t="s">
        <v>364</v>
      </c>
    </row>
    <row r="356" spans="2:18">
      <c r="B356" s="273" t="s">
        <v>293</v>
      </c>
      <c r="C356" s="273"/>
      <c r="D356" s="273"/>
      <c r="E356" s="273"/>
      <c r="F356" s="273"/>
      <c r="G356" s="273"/>
      <c r="H356" s="273"/>
      <c r="I356" s="273"/>
      <c r="J356" s="273"/>
      <c r="K356" s="273"/>
      <c r="L356" s="273"/>
      <c r="M356" s="273"/>
      <c r="N356" s="273"/>
      <c r="O356" s="116"/>
      <c r="P356" s="116"/>
      <c r="Q356" s="6"/>
      <c r="R356" s="3"/>
    </row>
    <row r="357" spans="2:18">
      <c r="B357" s="8">
        <f t="shared" ref="B357:P359" si="17">IFERROR(VLOOKUP($B$356,$4:$126,MATCH($R357&amp;"/"&amp;B$348,$2:$2,0),FALSE),"")</f>
        <v>778056</v>
      </c>
      <c r="C357" s="8">
        <f t="shared" si="17"/>
        <v>529585</v>
      </c>
      <c r="D357" s="8">
        <f t="shared" si="17"/>
        <v>946010</v>
      </c>
      <c r="E357" s="8">
        <f t="shared" si="17"/>
        <v>4202344</v>
      </c>
      <c r="F357" s="8">
        <f t="shared" si="17"/>
        <v>9415364</v>
      </c>
      <c r="G357" s="8">
        <f t="shared" si="17"/>
        <v>12417635</v>
      </c>
      <c r="H357" s="8">
        <f t="shared" si="17"/>
        <v>1050000</v>
      </c>
      <c r="I357" s="8">
        <f t="shared" si="17"/>
        <v>1222000</v>
      </c>
      <c r="J357" s="8">
        <f t="shared" si="17"/>
        <v>1393350</v>
      </c>
      <c r="K357" s="8">
        <f t="shared" si="17"/>
        <v>1406044</v>
      </c>
      <c r="L357" s="8">
        <f t="shared" si="17"/>
        <v>1704811</v>
      </c>
      <c r="M357" s="8">
        <f t="shared" si="17"/>
        <v>1586727</v>
      </c>
      <c r="N357" s="8">
        <f t="shared" si="17"/>
        <v>183605</v>
      </c>
      <c r="O357" s="8">
        <f t="shared" si="17"/>
        <v>2000</v>
      </c>
      <c r="P357" s="8">
        <f t="shared" si="17"/>
        <v>6786607</v>
      </c>
      <c r="Q357" s="6"/>
      <c r="R357" s="9" t="s">
        <v>12</v>
      </c>
    </row>
    <row r="358" spans="2:18">
      <c r="B358" s="8">
        <f t="shared" si="17"/>
        <v>1169325</v>
      </c>
      <c r="C358" s="8">
        <f t="shared" si="17"/>
        <v>389584</v>
      </c>
      <c r="D358" s="8">
        <f t="shared" si="17"/>
        <v>200727</v>
      </c>
      <c r="E358" s="8">
        <f t="shared" si="17"/>
        <v>3793083</v>
      </c>
      <c r="F358" s="8">
        <f t="shared" si="17"/>
        <v>7674552</v>
      </c>
      <c r="G358" s="8">
        <f t="shared" si="17"/>
        <v>3648489</v>
      </c>
      <c r="H358" s="8">
        <f t="shared" si="17"/>
        <v>1152000</v>
      </c>
      <c r="I358" s="8">
        <f t="shared" si="17"/>
        <v>1332000</v>
      </c>
      <c r="J358" s="8">
        <f t="shared" si="17"/>
        <v>1386185</v>
      </c>
      <c r="K358" s="8">
        <f t="shared" si="17"/>
        <v>1387360</v>
      </c>
      <c r="L358" s="8">
        <f t="shared" si="17"/>
        <v>1411564</v>
      </c>
      <c r="M358" s="8">
        <f t="shared" si="17"/>
        <v>708947</v>
      </c>
      <c r="N358" s="8">
        <f t="shared" si="17"/>
        <v>222016</v>
      </c>
      <c r="O358" s="8">
        <f t="shared" si="17"/>
        <v>2000</v>
      </c>
      <c r="P358" s="8">
        <f t="shared" si="17"/>
        <v>4541072</v>
      </c>
      <c r="Q358" s="6"/>
      <c r="R358" s="9" t="s">
        <v>13</v>
      </c>
    </row>
    <row r="359" spans="2:18">
      <c r="B359" s="8">
        <f t="shared" si="17"/>
        <v>2517557</v>
      </c>
      <c r="C359" s="8">
        <f t="shared" si="17"/>
        <v>869603</v>
      </c>
      <c r="D359" s="8">
        <f t="shared" si="17"/>
        <v>399144</v>
      </c>
      <c r="E359" s="8">
        <f t="shared" si="17"/>
        <v>6700682</v>
      </c>
      <c r="F359" s="8">
        <f t="shared" si="17"/>
        <v>9968062</v>
      </c>
      <c r="G359" s="8">
        <f t="shared" si="17"/>
        <v>975607</v>
      </c>
      <c r="H359" s="8">
        <f t="shared" si="17"/>
        <v>1202000</v>
      </c>
      <c r="I359" s="8">
        <f t="shared" si="17"/>
        <v>1338221</v>
      </c>
      <c r="J359" s="8">
        <f t="shared" si="17"/>
        <v>1383140</v>
      </c>
      <c r="K359" s="8">
        <f t="shared" si="17"/>
        <v>1372000</v>
      </c>
      <c r="L359" s="8">
        <f t="shared" si="17"/>
        <v>1461815</v>
      </c>
      <c r="M359" s="8">
        <f t="shared" si="17"/>
        <v>615867</v>
      </c>
      <c r="N359" s="8">
        <f t="shared" si="17"/>
        <v>198758</v>
      </c>
      <c r="O359" s="8">
        <f t="shared" si="17"/>
        <v>2000</v>
      </c>
      <c r="P359" s="8">
        <f t="shared" si="17"/>
        <v>4302968</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750318</v>
      </c>
      <c r="C360" s="8">
        <f t="shared" si="18"/>
        <v>1196010.08</v>
      </c>
      <c r="D360" s="8">
        <f t="shared" si="18"/>
        <v>4435563.0599999996</v>
      </c>
      <c r="E360" s="8">
        <f t="shared" si="18"/>
        <v>9893328.6799999997</v>
      </c>
      <c r="F360" s="8">
        <f t="shared" si="18"/>
        <v>11970669.34</v>
      </c>
      <c r="G360" s="8">
        <f t="shared" si="18"/>
        <v>1050000</v>
      </c>
      <c r="H360" s="8">
        <f t="shared" si="18"/>
        <v>1232027.25</v>
      </c>
      <c r="I360" s="8">
        <f t="shared" si="18"/>
        <v>1402447.57</v>
      </c>
      <c r="J360" s="8">
        <f t="shared" si="18"/>
        <v>1375805.32</v>
      </c>
      <c r="K360" s="8">
        <f t="shared" si="18"/>
        <v>1384828.45</v>
      </c>
      <c r="L360" s="8">
        <f t="shared" si="18"/>
        <v>1467226.8</v>
      </c>
      <c r="M360" s="8">
        <f t="shared" si="18"/>
        <v>658571.92000000004</v>
      </c>
      <c r="N360" s="8">
        <f t="shared" si="18"/>
        <v>36568.949999999997</v>
      </c>
      <c r="O360" s="8">
        <f t="shared" si="18"/>
        <v>4785739.47</v>
      </c>
      <c r="P360" s="8">
        <f t="shared" si="18"/>
        <v>4302968</v>
      </c>
      <c r="Q360" s="6"/>
      <c r="R360" s="9" t="s">
        <v>15</v>
      </c>
    </row>
    <row r="361" spans="2:18">
      <c r="B361" s="12">
        <f t="shared" ref="B361:O361" si="19">+B360/B$402</f>
        <v>1.8683852642995775E-2</v>
      </c>
      <c r="C361" s="12">
        <f t="shared" si="19"/>
        <v>2.6912032368619661E-2</v>
      </c>
      <c r="D361" s="12">
        <f t="shared" si="19"/>
        <v>9.2592522966627747E-2</v>
      </c>
      <c r="E361" s="12">
        <f t="shared" si="19"/>
        <v>0.17877075516817434</v>
      </c>
      <c r="F361" s="12">
        <f t="shared" si="19"/>
        <v>0.16672597851960985</v>
      </c>
      <c r="G361" s="12">
        <f t="shared" si="19"/>
        <v>3.6374283307207271E-3</v>
      </c>
      <c r="H361" s="12">
        <f t="shared" si="19"/>
        <v>3.7744771263976662E-3</v>
      </c>
      <c r="I361" s="12">
        <f t="shared" si="19"/>
        <v>4.2616842332169969E-3</v>
      </c>
      <c r="J361" s="12">
        <f t="shared" si="19"/>
        <v>3.905563702445341E-3</v>
      </c>
      <c r="K361" s="12">
        <f t="shared" si="19"/>
        <v>3.8435580429979797E-3</v>
      </c>
      <c r="L361" s="12">
        <f t="shared" si="19"/>
        <v>3.9257784871318015E-3</v>
      </c>
      <c r="M361" s="12">
        <f t="shared" si="19"/>
        <v>1.753304891847954E-3</v>
      </c>
      <c r="N361" s="12">
        <f t="shared" si="19"/>
        <v>6.9874171138057666E-5</v>
      </c>
      <c r="O361" s="12">
        <f t="shared" si="19"/>
        <v>5.1355055858596675E-3</v>
      </c>
      <c r="P361" s="12">
        <f t="shared" ref="P361" si="20">+P360/P$402</f>
        <v>4.7834806258344837E-3</v>
      </c>
      <c r="Q361" s="6"/>
      <c r="R361" s="11" t="s">
        <v>364</v>
      </c>
    </row>
    <row r="362" spans="2:18">
      <c r="B362" s="273" t="s">
        <v>294</v>
      </c>
      <c r="C362" s="273"/>
      <c r="D362" s="273"/>
      <c r="E362" s="273"/>
      <c r="F362" s="273"/>
      <c r="G362" s="273"/>
      <c r="H362" s="273"/>
      <c r="I362" s="273"/>
      <c r="J362" s="273"/>
      <c r="K362" s="273"/>
      <c r="L362" s="273"/>
      <c r="M362" s="273"/>
      <c r="N362" s="273"/>
      <c r="O362" s="116"/>
      <c r="P362" s="116"/>
      <c r="Q362" s="6"/>
      <c r="R362" s="3"/>
    </row>
    <row r="363" spans="2:18">
      <c r="B363" s="8">
        <f t="shared" ref="B363:P365" si="21">IFERROR(VLOOKUP($B$362,$4:$126,MATCH($R363&amp;"/"&amp;B$348,$2:$2,0),FALSE),"")</f>
        <v>613111</v>
      </c>
      <c r="C363" s="8">
        <f t="shared" si="21"/>
        <v>378734</v>
      </c>
      <c r="D363" s="8">
        <f t="shared" si="21"/>
        <v>1066225</v>
      </c>
      <c r="E363" s="8">
        <f t="shared" si="21"/>
        <v>1293842</v>
      </c>
      <c r="F363" s="8">
        <f t="shared" si="21"/>
        <v>1302297</v>
      </c>
      <c r="G363" s="8">
        <f t="shared" si="21"/>
        <v>1441877</v>
      </c>
      <c r="H363" s="8">
        <f t="shared" si="21"/>
        <v>2117510</v>
      </c>
      <c r="I363" s="8">
        <f t="shared" si="21"/>
        <v>2559166</v>
      </c>
      <c r="J363" s="8">
        <f t="shared" si="21"/>
        <v>2676778</v>
      </c>
      <c r="K363" s="8">
        <f t="shared" si="21"/>
        <v>7575000</v>
      </c>
      <c r="L363" s="8">
        <f t="shared" si="21"/>
        <v>7542021</v>
      </c>
      <c r="M363" s="8">
        <f t="shared" si="21"/>
        <v>8114780</v>
      </c>
      <c r="N363" s="8">
        <f t="shared" si="21"/>
        <v>8471792</v>
      </c>
      <c r="O363" s="8">
        <f t="shared" si="21"/>
        <v>8210753</v>
      </c>
      <c r="P363" s="8">
        <f t="shared" si="21"/>
        <v>15339429</v>
      </c>
      <c r="Q363" s="6"/>
      <c r="R363" s="9" t="s">
        <v>12</v>
      </c>
    </row>
    <row r="364" spans="2:18">
      <c r="B364" s="8">
        <f t="shared" si="21"/>
        <v>715806</v>
      </c>
      <c r="C364" s="8">
        <f t="shared" si="21"/>
        <v>935400</v>
      </c>
      <c r="D364" s="8">
        <f t="shared" si="21"/>
        <v>928062</v>
      </c>
      <c r="E364" s="8">
        <f t="shared" si="21"/>
        <v>1274003</v>
      </c>
      <c r="F364" s="8">
        <f t="shared" si="21"/>
        <v>1583062</v>
      </c>
      <c r="G364" s="8">
        <f t="shared" si="21"/>
        <v>2322687</v>
      </c>
      <c r="H364" s="8">
        <f t="shared" si="21"/>
        <v>2078493</v>
      </c>
      <c r="I364" s="8">
        <f t="shared" si="21"/>
        <v>2666262</v>
      </c>
      <c r="J364" s="8">
        <f t="shared" si="21"/>
        <v>3383902</v>
      </c>
      <c r="K364" s="8">
        <f t="shared" si="21"/>
        <v>7169932</v>
      </c>
      <c r="L364" s="8">
        <f t="shared" si="21"/>
        <v>7497023</v>
      </c>
      <c r="M364" s="8">
        <f t="shared" si="21"/>
        <v>7755751</v>
      </c>
      <c r="N364" s="8">
        <f t="shared" si="21"/>
        <v>7464014</v>
      </c>
      <c r="O364" s="8">
        <f t="shared" si="21"/>
        <v>8984110</v>
      </c>
      <c r="P364" s="8">
        <f t="shared" si="21"/>
        <v>15329799</v>
      </c>
      <c r="Q364" s="6"/>
      <c r="R364" s="9" t="s">
        <v>13</v>
      </c>
    </row>
    <row r="365" spans="2:18">
      <c r="B365" s="8">
        <f t="shared" si="21"/>
        <v>767543</v>
      </c>
      <c r="C365" s="8">
        <f t="shared" si="21"/>
        <v>1013191</v>
      </c>
      <c r="D365" s="8">
        <f t="shared" si="21"/>
        <v>1039535</v>
      </c>
      <c r="E365" s="8">
        <f t="shared" si="21"/>
        <v>1209742</v>
      </c>
      <c r="F365" s="8">
        <f t="shared" si="21"/>
        <v>1647675</v>
      </c>
      <c r="G365" s="8">
        <f t="shared" si="21"/>
        <v>2024838</v>
      </c>
      <c r="H365" s="8">
        <f t="shared" si="21"/>
        <v>2209466</v>
      </c>
      <c r="I365" s="8">
        <f t="shared" si="21"/>
        <v>2838246</v>
      </c>
      <c r="J365" s="8">
        <f t="shared" si="21"/>
        <v>3025394</v>
      </c>
      <c r="K365" s="8">
        <f t="shared" si="21"/>
        <v>7820180</v>
      </c>
      <c r="L365" s="8">
        <f t="shared" si="21"/>
        <v>7758662</v>
      </c>
      <c r="M365" s="8">
        <f t="shared" si="21"/>
        <v>8284965</v>
      </c>
      <c r="N365" s="8">
        <f t="shared" si="21"/>
        <v>8263232</v>
      </c>
      <c r="O365" s="8">
        <f t="shared" si="21"/>
        <v>10542529</v>
      </c>
      <c r="P365" s="8">
        <f t="shared" si="21"/>
        <v>17118477</v>
      </c>
      <c r="Q365" s="6"/>
      <c r="R365" s="9" t="s">
        <v>14</v>
      </c>
    </row>
    <row r="366" spans="2:18">
      <c r="B366" s="8">
        <f t="shared" ref="B366:M366" si="22">IFERROR(VLOOKUP($B$362,$4:$126,MATCH($R366&amp;"/"&amp;B$348,$2:$2,0),FALSE),"")</f>
        <v>544612</v>
      </c>
      <c r="C366" s="8">
        <f t="shared" si="22"/>
        <v>924688.77</v>
      </c>
      <c r="D366" s="8">
        <f t="shared" si="22"/>
        <v>1225565.1100000001</v>
      </c>
      <c r="E366" s="8">
        <f t="shared" si="22"/>
        <v>976539.17</v>
      </c>
      <c r="F366" s="8">
        <f t="shared" si="22"/>
        <v>1888768.37</v>
      </c>
      <c r="G366" s="8">
        <f t="shared" si="22"/>
        <v>2424666.33</v>
      </c>
      <c r="H366" s="8">
        <f t="shared" si="22"/>
        <v>2717800.18</v>
      </c>
      <c r="I366" s="8">
        <f t="shared" si="22"/>
        <v>2888246.72</v>
      </c>
      <c r="J366" s="8">
        <f t="shared" si="22"/>
        <v>3321628.35</v>
      </c>
      <c r="K366" s="8">
        <f t="shared" si="22"/>
        <v>8312731.7300000004</v>
      </c>
      <c r="L366" s="8">
        <f t="shared" si="22"/>
        <v>9446122.1300000008</v>
      </c>
      <c r="M366" s="8">
        <f t="shared" si="22"/>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17118477</v>
      </c>
      <c r="Q366" s="6"/>
      <c r="R366" s="9" t="s">
        <v>15</v>
      </c>
    </row>
    <row r="367" spans="2:18">
      <c r="B367" s="12">
        <f t="shared" ref="B367:O367" si="23">+B366/B$402</f>
        <v>1.3561517057577207E-2</v>
      </c>
      <c r="C367" s="12">
        <f t="shared" si="23"/>
        <v>2.0806893290681212E-2</v>
      </c>
      <c r="D367" s="12">
        <f t="shared" si="23"/>
        <v>2.5583711483694403E-2</v>
      </c>
      <c r="E367" s="12">
        <f t="shared" si="23"/>
        <v>1.7645895584680223E-2</v>
      </c>
      <c r="F367" s="12">
        <f t="shared" si="23"/>
        <v>2.6306528544137241E-2</v>
      </c>
      <c r="G367" s="12">
        <f t="shared" si="23"/>
        <v>8.3995714297968108E-3</v>
      </c>
      <c r="H367" s="12">
        <f t="shared" si="23"/>
        <v>8.3263374357421555E-3</v>
      </c>
      <c r="I367" s="12">
        <f t="shared" si="23"/>
        <v>8.7766528828344768E-3</v>
      </c>
      <c r="J367" s="12">
        <f t="shared" si="23"/>
        <v>9.4292636670233326E-3</v>
      </c>
      <c r="K367" s="12">
        <f t="shared" si="23"/>
        <v>2.3071786906259772E-2</v>
      </c>
      <c r="L367" s="12">
        <f t="shared" si="23"/>
        <v>2.527447225253358E-2</v>
      </c>
      <c r="M367" s="12">
        <f t="shared" si="23"/>
        <v>2.5150708661457258E-2</v>
      </c>
      <c r="N367" s="12">
        <f t="shared" si="23"/>
        <v>1.6868046156973106E-2</v>
      </c>
      <c r="O367" s="12">
        <f t="shared" si="23"/>
        <v>1.8333998931125414E-2</v>
      </c>
      <c r="P367" s="12">
        <f t="shared" ref="P367" si="24">+P366/P$402</f>
        <v>1.9030098079579772E-2</v>
      </c>
      <c r="Q367" s="6"/>
      <c r="R367" s="11" t="s">
        <v>364</v>
      </c>
    </row>
    <row r="368" spans="2:18">
      <c r="B368" s="273" t="s">
        <v>295</v>
      </c>
      <c r="C368" s="273"/>
      <c r="D368" s="273"/>
      <c r="E368" s="273"/>
      <c r="F368" s="273"/>
      <c r="G368" s="273"/>
      <c r="H368" s="273"/>
      <c r="I368" s="273"/>
      <c r="J368" s="273"/>
      <c r="K368" s="273"/>
      <c r="L368" s="273"/>
      <c r="M368" s="273"/>
      <c r="N368" s="273"/>
      <c r="O368" s="116"/>
      <c r="P368" s="116"/>
      <c r="Q368" s="6"/>
      <c r="R368" s="3"/>
    </row>
    <row r="369" spans="1:18">
      <c r="B369" s="8">
        <f t="shared" ref="B369:P371" si="25">IFERROR(VLOOKUP($B$368,$4:$126,MATCH($R369&amp;"/"&amp;B$348,$2:$2,0),FALSE),"")</f>
        <v>7072186</v>
      </c>
      <c r="C369" s="8">
        <f t="shared" si="25"/>
        <v>5199666</v>
      </c>
      <c r="D369" s="8">
        <f t="shared" si="25"/>
        <v>5725390</v>
      </c>
      <c r="E369" s="8">
        <f t="shared" si="25"/>
        <v>6820748</v>
      </c>
      <c r="F369" s="8">
        <f t="shared" si="25"/>
        <v>8338278</v>
      </c>
      <c r="G369" s="8">
        <f t="shared" si="25"/>
        <v>9486318</v>
      </c>
      <c r="H369" s="8">
        <f t="shared" si="25"/>
        <v>19923819</v>
      </c>
      <c r="I369" s="8">
        <f t="shared" si="25"/>
        <v>22111368</v>
      </c>
      <c r="J369" s="8">
        <f t="shared" si="25"/>
        <v>24671548</v>
      </c>
      <c r="K369" s="8">
        <f t="shared" si="25"/>
        <v>26807925</v>
      </c>
      <c r="L369" s="8">
        <f t="shared" si="25"/>
        <v>27849746</v>
      </c>
      <c r="M369" s="8">
        <f t="shared" si="25"/>
        <v>29407105</v>
      </c>
      <c r="N369" s="8">
        <f t="shared" si="25"/>
        <v>31760769</v>
      </c>
      <c r="O369" s="8">
        <f t="shared" si="25"/>
        <v>30804499</v>
      </c>
      <c r="P369" s="8">
        <f t="shared" si="25"/>
        <v>51007338</v>
      </c>
      <c r="Q369" s="6"/>
      <c r="R369" s="9" t="s">
        <v>12</v>
      </c>
    </row>
    <row r="370" spans="1:18">
      <c r="B370" s="8">
        <f t="shared" si="25"/>
        <v>7232098</v>
      </c>
      <c r="C370" s="8">
        <f t="shared" si="25"/>
        <v>4926677</v>
      </c>
      <c r="D370" s="8">
        <f t="shared" si="25"/>
        <v>5468468</v>
      </c>
      <c r="E370" s="8">
        <f t="shared" si="25"/>
        <v>6447579</v>
      </c>
      <c r="F370" s="8">
        <f t="shared" si="25"/>
        <v>8226437</v>
      </c>
      <c r="G370" s="8">
        <f t="shared" si="25"/>
        <v>16553733</v>
      </c>
      <c r="H370" s="8">
        <f t="shared" si="25"/>
        <v>19609044</v>
      </c>
      <c r="I370" s="8">
        <f t="shared" si="25"/>
        <v>21415054</v>
      </c>
      <c r="J370" s="8">
        <f t="shared" si="25"/>
        <v>23560938</v>
      </c>
      <c r="K370" s="8">
        <f t="shared" si="25"/>
        <v>24296878</v>
      </c>
      <c r="L370" s="8">
        <f t="shared" si="25"/>
        <v>26014749</v>
      </c>
      <c r="M370" s="8">
        <f t="shared" si="25"/>
        <v>27956525</v>
      </c>
      <c r="N370" s="8">
        <f t="shared" si="25"/>
        <v>28859753</v>
      </c>
      <c r="O370" s="8">
        <f t="shared" si="25"/>
        <v>30355361</v>
      </c>
      <c r="P370" s="8">
        <f t="shared" si="25"/>
        <v>52058590</v>
      </c>
      <c r="Q370" s="6"/>
      <c r="R370" s="9" t="s">
        <v>13</v>
      </c>
    </row>
    <row r="371" spans="1:18">
      <c r="B371" s="8">
        <f t="shared" si="25"/>
        <v>7815923</v>
      </c>
      <c r="C371" s="8">
        <f t="shared" si="25"/>
        <v>5275641</v>
      </c>
      <c r="D371" s="8">
        <f t="shared" si="25"/>
        <v>5754042</v>
      </c>
      <c r="E371" s="8">
        <f t="shared" si="25"/>
        <v>6519536</v>
      </c>
      <c r="F371" s="8">
        <f t="shared" si="25"/>
        <v>8312716</v>
      </c>
      <c r="G371" s="8">
        <f t="shared" si="25"/>
        <v>17326923</v>
      </c>
      <c r="H371" s="8">
        <f t="shared" si="25"/>
        <v>19350562</v>
      </c>
      <c r="I371" s="8">
        <f t="shared" si="25"/>
        <v>22072286</v>
      </c>
      <c r="J371" s="8">
        <f t="shared" si="25"/>
        <v>23087813</v>
      </c>
      <c r="K371" s="8">
        <f t="shared" si="25"/>
        <v>24929014</v>
      </c>
      <c r="L371" s="8">
        <f t="shared" si="25"/>
        <v>26440566</v>
      </c>
      <c r="M371" s="8">
        <f t="shared" si="25"/>
        <v>28178451</v>
      </c>
      <c r="N371" s="8">
        <f t="shared" si="25"/>
        <v>29684404</v>
      </c>
      <c r="O371" s="8">
        <f t="shared" si="25"/>
        <v>31385062</v>
      </c>
      <c r="P371" s="8">
        <f t="shared" si="25"/>
        <v>52902986</v>
      </c>
      <c r="Q371" s="6"/>
      <c r="R371" s="9" t="s">
        <v>14</v>
      </c>
    </row>
    <row r="372" spans="1:18">
      <c r="B372" s="8">
        <f t="shared" ref="B372:M372" si="26">IFERROR(VLOOKUP($B$368,$4:$126,MATCH($R372&amp;"/"&amp;B$348,$2:$2,0),FALSE),"")</f>
        <v>5443906</v>
      </c>
      <c r="C372" s="8">
        <f t="shared" si="26"/>
        <v>5900343.21</v>
      </c>
      <c r="D372" s="8">
        <f t="shared" si="26"/>
        <v>6517558.8700000001</v>
      </c>
      <c r="E372" s="8">
        <f t="shared" si="26"/>
        <v>8642208.5800000001</v>
      </c>
      <c r="F372" s="8">
        <f t="shared" si="26"/>
        <v>9148331.0700000003</v>
      </c>
      <c r="G372" s="8">
        <f t="shared" si="26"/>
        <v>19915860.239999998</v>
      </c>
      <c r="H372" s="8">
        <f t="shared" si="26"/>
        <v>22167148.170000002</v>
      </c>
      <c r="I372" s="8">
        <f t="shared" si="26"/>
        <v>25072218.350000001</v>
      </c>
      <c r="J372" s="8">
        <f t="shared" si="26"/>
        <v>26704519.920000002</v>
      </c>
      <c r="K372" s="8">
        <f t="shared" si="26"/>
        <v>27376288.300000001</v>
      </c>
      <c r="L372" s="8">
        <f t="shared" si="26"/>
        <v>29570068.390000001</v>
      </c>
      <c r="M372" s="8">
        <f t="shared" si="26"/>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52902986</v>
      </c>
      <c r="Q372" s="6"/>
      <c r="R372" s="9" t="s">
        <v>15</v>
      </c>
    </row>
    <row r="373" spans="1:18">
      <c r="B373" s="12">
        <f t="shared" ref="B373:O373" si="27">+B372/B$402</f>
        <v>0.13556003921846546</v>
      </c>
      <c r="C373" s="12">
        <f t="shared" si="27"/>
        <v>0.13276662973733902</v>
      </c>
      <c r="D373" s="12">
        <f t="shared" si="27"/>
        <v>0.13605425313394676</v>
      </c>
      <c r="E373" s="12">
        <f t="shared" si="27"/>
        <v>0.15616322919612893</v>
      </c>
      <c r="F373" s="12">
        <f t="shared" si="27"/>
        <v>0.12741680570612934</v>
      </c>
      <c r="G373" s="12">
        <f t="shared" si="27"/>
        <v>6.899287073109571E-2</v>
      </c>
      <c r="H373" s="12">
        <f t="shared" si="27"/>
        <v>6.7911966821458614E-2</v>
      </c>
      <c r="I373" s="12">
        <f t="shared" si="27"/>
        <v>7.6188144155698356E-2</v>
      </c>
      <c r="J373" s="12">
        <f t="shared" si="27"/>
        <v>7.5807385081764739E-2</v>
      </c>
      <c r="K373" s="12">
        <f t="shared" si="27"/>
        <v>7.5982229483295569E-2</v>
      </c>
      <c r="L373" s="12">
        <f t="shared" si="27"/>
        <v>7.9119014421272921E-2</v>
      </c>
      <c r="M373" s="12">
        <f t="shared" si="27"/>
        <v>8.3962683398118479E-2</v>
      </c>
      <c r="N373" s="12">
        <f t="shared" si="27"/>
        <v>6.066402725203892E-2</v>
      </c>
      <c r="O373" s="12">
        <f t="shared" si="27"/>
        <v>5.422810864624969E-2</v>
      </c>
      <c r="P373" s="12">
        <f t="shared" ref="P373" si="28">+P372/P$402</f>
        <v>5.8810664773661557E-2</v>
      </c>
      <c r="Q373" s="6"/>
      <c r="R373" s="11" t="s">
        <v>364</v>
      </c>
    </row>
    <row r="374" spans="1:18">
      <c r="A374" s="84"/>
      <c r="B374" s="274" t="s">
        <v>296</v>
      </c>
      <c r="C374" s="274"/>
      <c r="D374" s="274"/>
      <c r="E374" s="274"/>
      <c r="F374" s="274"/>
      <c r="G374" s="274"/>
      <c r="H374" s="274"/>
      <c r="I374" s="274"/>
      <c r="J374" s="274"/>
      <c r="K374" s="274"/>
      <c r="L374" s="274"/>
      <c r="M374" s="274"/>
      <c r="N374" s="274"/>
      <c r="O374" s="116"/>
      <c r="P374" s="116"/>
      <c r="Q374" s="6"/>
      <c r="R374" s="3"/>
    </row>
    <row r="375" spans="1:18">
      <c r="B375" s="8">
        <f t="shared" ref="B375:P377" si="29">IFERROR(VLOOKUP($B$374,$4:$126,MATCH($R375&amp;"/"&amp;B$348,$2:$2,0),FALSE),"")</f>
        <v>22000281</v>
      </c>
      <c r="C375" s="8">
        <f t="shared" si="29"/>
        <v>20240042</v>
      </c>
      <c r="D375" s="8">
        <f t="shared" si="29"/>
        <v>24057702</v>
      </c>
      <c r="E375" s="8">
        <f t="shared" si="29"/>
        <v>32233724</v>
      </c>
      <c r="F375" s="8">
        <f t="shared" si="29"/>
        <v>40462374</v>
      </c>
      <c r="G375" s="8">
        <f t="shared" si="29"/>
        <v>48591692</v>
      </c>
      <c r="H375" s="8">
        <f t="shared" si="29"/>
        <v>49723023</v>
      </c>
      <c r="I375" s="8">
        <f t="shared" si="29"/>
        <v>50432978</v>
      </c>
      <c r="J375" s="8">
        <f t="shared" si="29"/>
        <v>56340481</v>
      </c>
      <c r="K375" s="8">
        <f t="shared" si="29"/>
        <v>59649203</v>
      </c>
      <c r="L375" s="8">
        <f t="shared" si="29"/>
        <v>76746067</v>
      </c>
      <c r="M375" s="8">
        <f t="shared" si="29"/>
        <v>75379308</v>
      </c>
      <c r="N375" s="8">
        <f t="shared" si="29"/>
        <v>69972520</v>
      </c>
      <c r="O375" s="8">
        <f t="shared" si="29"/>
        <v>76822172</v>
      </c>
      <c r="P375" s="8">
        <f t="shared" si="29"/>
        <v>155583848</v>
      </c>
      <c r="Q375" s="6"/>
      <c r="R375" s="9" t="s">
        <v>12</v>
      </c>
    </row>
    <row r="376" spans="1:18">
      <c r="B376" s="8">
        <f t="shared" si="29"/>
        <v>21579541</v>
      </c>
      <c r="C376" s="8">
        <f t="shared" si="29"/>
        <v>17843996</v>
      </c>
      <c r="D376" s="8">
        <f t="shared" si="29"/>
        <v>21625438</v>
      </c>
      <c r="E376" s="8">
        <f t="shared" si="29"/>
        <v>27941118</v>
      </c>
      <c r="F376" s="8">
        <f t="shared" si="29"/>
        <v>38106860</v>
      </c>
      <c r="G376" s="8">
        <f t="shared" si="29"/>
        <v>60595245</v>
      </c>
      <c r="H376" s="8">
        <f t="shared" si="29"/>
        <v>43774321</v>
      </c>
      <c r="I376" s="8">
        <f t="shared" si="29"/>
        <v>46904133</v>
      </c>
      <c r="J376" s="8">
        <f t="shared" si="29"/>
        <v>50335075</v>
      </c>
      <c r="K376" s="8">
        <f t="shared" si="29"/>
        <v>52188715</v>
      </c>
      <c r="L376" s="8">
        <f t="shared" si="29"/>
        <v>66291233</v>
      </c>
      <c r="M376" s="8">
        <f t="shared" si="29"/>
        <v>68394343</v>
      </c>
      <c r="N376" s="8">
        <f t="shared" si="29"/>
        <v>66285353</v>
      </c>
      <c r="O376" s="8">
        <f t="shared" si="29"/>
        <v>70587225</v>
      </c>
      <c r="P376" s="8">
        <f t="shared" si="29"/>
        <v>131987239</v>
      </c>
      <c r="Q376" s="6"/>
      <c r="R376" s="9" t="s">
        <v>13</v>
      </c>
    </row>
    <row r="377" spans="1:18">
      <c r="B377" s="8">
        <f t="shared" si="29"/>
        <v>22991551</v>
      </c>
      <c r="C377" s="8">
        <f t="shared" si="29"/>
        <v>18435698</v>
      </c>
      <c r="D377" s="8">
        <f t="shared" si="29"/>
        <v>26497025</v>
      </c>
      <c r="E377" s="8">
        <f t="shared" si="29"/>
        <v>31125501</v>
      </c>
      <c r="F377" s="8">
        <f t="shared" si="29"/>
        <v>43383236</v>
      </c>
      <c r="G377" s="8">
        <f t="shared" si="29"/>
        <v>44849223</v>
      </c>
      <c r="H377" s="8">
        <f t="shared" si="29"/>
        <v>43060699</v>
      </c>
      <c r="I377" s="8">
        <f t="shared" si="29"/>
        <v>46556023</v>
      </c>
      <c r="J377" s="8">
        <f t="shared" si="29"/>
        <v>62037313</v>
      </c>
      <c r="K377" s="8">
        <f t="shared" si="29"/>
        <v>63550174</v>
      </c>
      <c r="L377" s="8">
        <f t="shared" si="29"/>
        <v>73141024</v>
      </c>
      <c r="M377" s="8">
        <f t="shared" si="29"/>
        <v>63275900</v>
      </c>
      <c r="N377" s="8">
        <f t="shared" si="29"/>
        <v>86983532</v>
      </c>
      <c r="O377" s="8">
        <f t="shared" si="29"/>
        <v>68575876</v>
      </c>
      <c r="P377" s="8">
        <f t="shared" si="29"/>
        <v>124176834</v>
      </c>
      <c r="Q377" s="6"/>
      <c r="R377" s="9" t="s">
        <v>14</v>
      </c>
    </row>
    <row r="378" spans="1:18">
      <c r="B378" s="8">
        <f t="shared" ref="B378:M378" si="30">IFERROR(VLOOKUP($B$374,$4:$126,MATCH($R378&amp;"/"&amp;B$348,$2:$2,0),FALSE),"")</f>
        <v>20907009</v>
      </c>
      <c r="C378" s="8">
        <f t="shared" si="30"/>
        <v>23124985.57</v>
      </c>
      <c r="D378" s="8">
        <f t="shared" si="30"/>
        <v>30712885.199999999</v>
      </c>
      <c r="E378" s="8">
        <f t="shared" si="30"/>
        <v>36404053.960000001</v>
      </c>
      <c r="F378" s="8">
        <f t="shared" si="30"/>
        <v>48854220.100000001</v>
      </c>
      <c r="G378" s="8">
        <f t="shared" si="30"/>
        <v>53962577.659999996</v>
      </c>
      <c r="H378" s="8">
        <f t="shared" si="30"/>
        <v>64684148.600000001</v>
      </c>
      <c r="I378" s="8">
        <f t="shared" si="30"/>
        <v>56972912.840000004</v>
      </c>
      <c r="J378" s="8">
        <f t="shared" si="30"/>
        <v>69899131.650000006</v>
      </c>
      <c r="K378" s="8">
        <f t="shared" si="30"/>
        <v>66573268.950000003</v>
      </c>
      <c r="L378" s="8">
        <f t="shared" si="30"/>
        <v>74993709.200000003</v>
      </c>
      <c r="M378" s="8">
        <f t="shared" si="30"/>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124176834</v>
      </c>
      <c r="Q378" s="6"/>
      <c r="R378" s="9" t="s">
        <v>15</v>
      </c>
    </row>
    <row r="379" spans="1:18">
      <c r="B379" s="12">
        <f t="shared" ref="B379:O379" si="31">+B378/B$402</f>
        <v>0.52061056160426178</v>
      </c>
      <c r="C379" s="12">
        <f t="shared" si="31"/>
        <v>0.52034708619153325</v>
      </c>
      <c r="D379" s="12">
        <f t="shared" si="31"/>
        <v>0.64113247625711844</v>
      </c>
      <c r="E379" s="12">
        <f t="shared" si="31"/>
        <v>0.65781502142635462</v>
      </c>
      <c r="F379" s="12">
        <f t="shared" si="31"/>
        <v>0.68043543929222694</v>
      </c>
      <c r="G379" s="12">
        <f t="shared" si="31"/>
        <v>0.1869381035992394</v>
      </c>
      <c r="H379" s="12">
        <f t="shared" si="31"/>
        <v>0.19816837600889722</v>
      </c>
      <c r="I379" s="12">
        <f t="shared" si="31"/>
        <v>0.17312630401625223</v>
      </c>
      <c r="J379" s="12">
        <f t="shared" si="31"/>
        <v>0.19842597454463132</v>
      </c>
      <c r="K379" s="12">
        <f t="shared" si="31"/>
        <v>0.18477250616958382</v>
      </c>
      <c r="L379" s="12">
        <f t="shared" si="31"/>
        <v>0.20065656532962614</v>
      </c>
      <c r="M379" s="12">
        <f t="shared" si="31"/>
        <v>0.19147991022837299</v>
      </c>
      <c r="N379" s="12">
        <f t="shared" si="31"/>
        <v>0.1555427044333566</v>
      </c>
      <c r="O379" s="12">
        <f t="shared" si="31"/>
        <v>0.17788865259717512</v>
      </c>
      <c r="P379" s="12">
        <f t="shared" ref="P379" si="32">+P378/P$402</f>
        <v>0.13804366651494149</v>
      </c>
      <c r="Q379" s="6"/>
      <c r="R379" s="11" t="s">
        <v>364</v>
      </c>
    </row>
    <row r="380" spans="1:18">
      <c r="B380" s="273" t="s">
        <v>297</v>
      </c>
      <c r="C380" s="273"/>
      <c r="D380" s="273"/>
      <c r="E380" s="273"/>
      <c r="F380" s="273"/>
      <c r="G380" s="273"/>
      <c r="H380" s="273"/>
      <c r="I380" s="273"/>
      <c r="J380" s="273"/>
      <c r="K380" s="273"/>
      <c r="L380" s="273"/>
      <c r="M380" s="273"/>
      <c r="N380" s="273"/>
      <c r="O380" s="116"/>
      <c r="P380" s="116"/>
      <c r="Q380" s="6"/>
      <c r="R380" s="3"/>
    </row>
    <row r="381" spans="1:18">
      <c r="B381" s="8">
        <f t="shared" ref="B381:P383" si="33">IFERROR(VLOOKUP($B$380,$4:$126,MATCH($R381&amp;"/"&amp;B$348,$2:$2,0),FALSE),"")</f>
        <v>18823285</v>
      </c>
      <c r="C381" s="8">
        <f t="shared" si="33"/>
        <v>12869951</v>
      </c>
      <c r="D381" s="8">
        <f t="shared" si="33"/>
        <v>14068641</v>
      </c>
      <c r="E381" s="8">
        <f t="shared" si="33"/>
        <v>15060004</v>
      </c>
      <c r="F381" s="8">
        <f t="shared" si="33"/>
        <v>15815072</v>
      </c>
      <c r="G381" s="8">
        <f t="shared" si="33"/>
        <v>19917608</v>
      </c>
      <c r="H381" s="8">
        <f t="shared" si="33"/>
        <v>75635382</v>
      </c>
      <c r="I381" s="8">
        <f t="shared" si="33"/>
        <v>84940255</v>
      </c>
      <c r="J381" s="8">
        <f t="shared" si="33"/>
        <v>94694326</v>
      </c>
      <c r="K381" s="8">
        <f t="shared" si="33"/>
        <v>103628361</v>
      </c>
      <c r="L381" s="8">
        <f t="shared" si="33"/>
        <v>111033946</v>
      </c>
      <c r="M381" s="8">
        <f t="shared" si="33"/>
        <v>117039454</v>
      </c>
      <c r="N381" s="8">
        <f t="shared" si="33"/>
        <v>117502584</v>
      </c>
      <c r="O381" s="8">
        <f t="shared" si="33"/>
        <v>120565638</v>
      </c>
      <c r="P381" s="8">
        <f t="shared" si="33"/>
        <v>210589870</v>
      </c>
      <c r="Q381" s="6"/>
      <c r="R381" s="9" t="s">
        <v>12</v>
      </c>
    </row>
    <row r="382" spans="1:18">
      <c r="B382" s="8">
        <f t="shared" si="33"/>
        <v>19706361</v>
      </c>
      <c r="C382" s="8">
        <f t="shared" si="33"/>
        <v>13408277</v>
      </c>
      <c r="D382" s="8">
        <f t="shared" si="33"/>
        <v>14144813</v>
      </c>
      <c r="E382" s="8">
        <f t="shared" si="33"/>
        <v>15242275</v>
      </c>
      <c r="F382" s="8">
        <f t="shared" si="33"/>
        <v>16316083</v>
      </c>
      <c r="G382" s="8">
        <f t="shared" si="33"/>
        <v>39399532</v>
      </c>
      <c r="H382" s="8">
        <f t="shared" si="33"/>
        <v>77264708</v>
      </c>
      <c r="I382" s="8">
        <f t="shared" si="33"/>
        <v>86852159</v>
      </c>
      <c r="J382" s="8">
        <f t="shared" si="33"/>
        <v>96888002</v>
      </c>
      <c r="K382" s="8">
        <f t="shared" si="33"/>
        <v>106437282</v>
      </c>
      <c r="L382" s="8">
        <f t="shared" si="33"/>
        <v>112155212</v>
      </c>
      <c r="M382" s="8">
        <f t="shared" si="33"/>
        <v>117571120</v>
      </c>
      <c r="N382" s="8">
        <f t="shared" si="33"/>
        <v>118357290</v>
      </c>
      <c r="O382" s="8">
        <f t="shared" si="33"/>
        <v>121014310</v>
      </c>
      <c r="P382" s="8">
        <f t="shared" si="33"/>
        <v>209877552</v>
      </c>
      <c r="Q382" s="6"/>
      <c r="R382" s="9" t="s">
        <v>13</v>
      </c>
    </row>
    <row r="383" spans="1:18">
      <c r="B383" s="8">
        <f t="shared" si="33"/>
        <v>20088757</v>
      </c>
      <c r="C383" s="8">
        <f t="shared" si="33"/>
        <v>13513943</v>
      </c>
      <c r="D383" s="8">
        <f t="shared" si="33"/>
        <v>14711489</v>
      </c>
      <c r="E383" s="8">
        <f t="shared" si="33"/>
        <v>15477065</v>
      </c>
      <c r="F383" s="8">
        <f t="shared" si="33"/>
        <v>17112042</v>
      </c>
      <c r="G383" s="8">
        <f t="shared" si="33"/>
        <v>41441562</v>
      </c>
      <c r="H383" s="8">
        <f t="shared" si="33"/>
        <v>79719210</v>
      </c>
      <c r="I383" s="8">
        <f t="shared" si="33"/>
        <v>89720476</v>
      </c>
      <c r="J383" s="8">
        <f t="shared" si="33"/>
        <v>99423800</v>
      </c>
      <c r="K383" s="8">
        <f t="shared" si="33"/>
        <v>108321922</v>
      </c>
      <c r="L383" s="8">
        <f t="shared" si="33"/>
        <v>112732047</v>
      </c>
      <c r="M383" s="8">
        <f t="shared" si="33"/>
        <v>118156706</v>
      </c>
      <c r="N383" s="8">
        <f t="shared" si="33"/>
        <v>119613468</v>
      </c>
      <c r="O383" s="8">
        <f t="shared" si="33"/>
        <v>121925880</v>
      </c>
      <c r="P383" s="8">
        <f t="shared" si="33"/>
        <v>211682711</v>
      </c>
      <c r="Q383" s="6"/>
      <c r="R383" s="9" t="s">
        <v>14</v>
      </c>
    </row>
    <row r="384" spans="1:18">
      <c r="B384" s="8">
        <f t="shared" ref="B384:M384" si="34">IFERROR(VLOOKUP($B$380,$4:$126,MATCH($R384&amp;"/"&amp;B$348,$2:$2,0),FALSE),"")</f>
        <v>12659917</v>
      </c>
      <c r="C384" s="8">
        <f t="shared" si="34"/>
        <v>13825773.98</v>
      </c>
      <c r="D384" s="8">
        <f t="shared" si="34"/>
        <v>14824753.92</v>
      </c>
      <c r="E384" s="8">
        <f t="shared" si="34"/>
        <v>15305123.060000001</v>
      </c>
      <c r="F384" s="8">
        <f t="shared" si="34"/>
        <v>18419605.870000001</v>
      </c>
      <c r="G384" s="8">
        <f t="shared" si="34"/>
        <v>73225145.629999995</v>
      </c>
      <c r="H384" s="8">
        <f t="shared" si="34"/>
        <v>82851733.180000007</v>
      </c>
      <c r="I384" s="8">
        <f t="shared" si="34"/>
        <v>92731043.680000007</v>
      </c>
      <c r="J384" s="8">
        <f t="shared" si="34"/>
        <v>102437739.56</v>
      </c>
      <c r="K384" s="8">
        <f t="shared" si="34"/>
        <v>110469078.5</v>
      </c>
      <c r="L384" s="8">
        <f t="shared" si="34"/>
        <v>115394738.86</v>
      </c>
      <c r="M384" s="8">
        <f t="shared" si="34"/>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211682711</v>
      </c>
      <c r="Q384" s="6"/>
      <c r="R384" s="9" t="s">
        <v>15</v>
      </c>
    </row>
    <row r="385" spans="1:18">
      <c r="A385" s="84"/>
      <c r="B385" s="12">
        <f t="shared" ref="B385:O385" si="35">+B384/B$402</f>
        <v>0.31524769990931467</v>
      </c>
      <c r="C385" s="12">
        <f t="shared" si="35"/>
        <v>0.3111007867684355</v>
      </c>
      <c r="D385" s="12">
        <f t="shared" si="35"/>
        <v>0.30946721966166907</v>
      </c>
      <c r="E385" s="12">
        <f t="shared" si="35"/>
        <v>0.27656095292874061</v>
      </c>
      <c r="F385" s="12">
        <f t="shared" si="35"/>
        <v>0.25654595623650395</v>
      </c>
      <c r="G385" s="12">
        <f t="shared" si="35"/>
        <v>0.2536678278435362</v>
      </c>
      <c r="H385" s="12">
        <f t="shared" si="35"/>
        <v>0.25382715501650843</v>
      </c>
      <c r="I385" s="12">
        <f t="shared" si="35"/>
        <v>0.28178623945336695</v>
      </c>
      <c r="J385" s="12">
        <f t="shared" si="35"/>
        <v>0.29079486143147432</v>
      </c>
      <c r="K385" s="12">
        <f t="shared" si="35"/>
        <v>0.30660426941059032</v>
      </c>
      <c r="L385" s="12">
        <f t="shared" si="35"/>
        <v>0.30875539033555011</v>
      </c>
      <c r="M385" s="12">
        <f t="shared" si="35"/>
        <v>0.31947052447177382</v>
      </c>
      <c r="N385" s="12">
        <f t="shared" si="35"/>
        <v>0.22966957842233612</v>
      </c>
      <c r="O385" s="12">
        <f t="shared" si="35"/>
        <v>0.22699321737979106</v>
      </c>
      <c r="P385" s="12">
        <f t="shared" ref="P385" si="36">+P384/P$402</f>
        <v>0.23532132864864905</v>
      </c>
      <c r="Q385" s="6"/>
      <c r="R385" s="11" t="s">
        <v>364</v>
      </c>
    </row>
    <row r="386" spans="1:18">
      <c r="B386" s="273" t="s">
        <v>298</v>
      </c>
      <c r="C386" s="273"/>
      <c r="D386" s="273"/>
      <c r="E386" s="273"/>
      <c r="F386" s="273"/>
      <c r="G386" s="273"/>
      <c r="H386" s="273"/>
      <c r="I386" s="273"/>
      <c r="J386" s="273"/>
      <c r="K386" s="273"/>
      <c r="L386" s="273"/>
      <c r="M386" s="273"/>
      <c r="N386" s="273"/>
      <c r="O386" s="116"/>
      <c r="P386" s="116"/>
      <c r="Q386" s="6"/>
      <c r="R386" s="3"/>
    </row>
    <row r="387" spans="1:18">
      <c r="B387" s="8">
        <f t="shared" ref="B387:P389" si="37">IFERROR(VLOOKUP($B$386,$4:$126,MATCH($R387&amp;"/"&amp;B$348,$2:$2,0),FALSE),"")</f>
        <v>1529491</v>
      </c>
      <c r="C387" s="8">
        <f t="shared" si="37"/>
        <v>1106617</v>
      </c>
      <c r="D387" s="8">
        <f t="shared" si="37"/>
        <v>798936</v>
      </c>
      <c r="E387" s="8">
        <f t="shared" si="37"/>
        <v>797104</v>
      </c>
      <c r="F387" s="8">
        <f t="shared" si="37"/>
        <v>818664</v>
      </c>
      <c r="G387" s="8">
        <f t="shared" si="37"/>
        <v>1034311</v>
      </c>
      <c r="H387" s="8">
        <f t="shared" si="37"/>
        <v>48363415</v>
      </c>
      <c r="I387" s="8">
        <f t="shared" si="37"/>
        <v>49777240</v>
      </c>
      <c r="J387" s="8">
        <f t="shared" si="37"/>
        <v>50110806</v>
      </c>
      <c r="K387" s="8">
        <f t="shared" si="37"/>
        <v>50626988</v>
      </c>
      <c r="L387" s="8">
        <f t="shared" si="37"/>
        <v>51243112</v>
      </c>
      <c r="M387" s="8">
        <f t="shared" si="37"/>
        <v>51380464</v>
      </c>
      <c r="N387" s="8">
        <f t="shared" si="37"/>
        <v>51399783</v>
      </c>
      <c r="O387" s="8">
        <f t="shared" si="37"/>
        <v>51924641</v>
      </c>
      <c r="P387" s="8">
        <f t="shared" si="37"/>
        <v>51329820</v>
      </c>
      <c r="Q387" s="6"/>
      <c r="R387" s="9" t="s">
        <v>12</v>
      </c>
    </row>
    <row r="388" spans="1:18">
      <c r="B388" s="8">
        <f t="shared" si="37"/>
        <v>1565789</v>
      </c>
      <c r="C388" s="8">
        <f t="shared" si="37"/>
        <v>759646</v>
      </c>
      <c r="D388" s="8">
        <f t="shared" si="37"/>
        <v>794823</v>
      </c>
      <c r="E388" s="8">
        <f t="shared" si="37"/>
        <v>802679</v>
      </c>
      <c r="F388" s="8">
        <f t="shared" si="37"/>
        <v>849999</v>
      </c>
      <c r="G388" s="8">
        <f t="shared" si="37"/>
        <v>3985490</v>
      </c>
      <c r="H388" s="8">
        <f t="shared" si="37"/>
        <v>48370353</v>
      </c>
      <c r="I388" s="8">
        <f t="shared" si="37"/>
        <v>49860232</v>
      </c>
      <c r="J388" s="8">
        <f t="shared" si="37"/>
        <v>50019400</v>
      </c>
      <c r="K388" s="8">
        <f t="shared" si="37"/>
        <v>50749841</v>
      </c>
      <c r="L388" s="8">
        <f t="shared" si="37"/>
        <v>51256289</v>
      </c>
      <c r="M388" s="8">
        <f t="shared" si="37"/>
        <v>51360124</v>
      </c>
      <c r="N388" s="8">
        <f t="shared" si="37"/>
        <v>51367782</v>
      </c>
      <c r="O388" s="8">
        <f t="shared" si="37"/>
        <v>51931124</v>
      </c>
      <c r="P388" s="8">
        <f t="shared" si="37"/>
        <v>52585953</v>
      </c>
      <c r="Q388" s="6"/>
      <c r="R388" s="9" t="s">
        <v>13</v>
      </c>
    </row>
    <row r="389" spans="1:18">
      <c r="B389" s="8">
        <f t="shared" si="37"/>
        <v>1588118</v>
      </c>
      <c r="C389" s="8">
        <f t="shared" si="37"/>
        <v>763854</v>
      </c>
      <c r="D389" s="8">
        <f t="shared" si="37"/>
        <v>787281</v>
      </c>
      <c r="E389" s="8">
        <f t="shared" si="37"/>
        <v>809079</v>
      </c>
      <c r="F389" s="8">
        <f t="shared" si="37"/>
        <v>945930</v>
      </c>
      <c r="G389" s="8">
        <f t="shared" si="37"/>
        <v>4221459</v>
      </c>
      <c r="H389" s="8">
        <f t="shared" si="37"/>
        <v>48436903</v>
      </c>
      <c r="I389" s="8">
        <f t="shared" si="37"/>
        <v>49950911</v>
      </c>
      <c r="J389" s="8">
        <f t="shared" si="37"/>
        <v>50055931</v>
      </c>
      <c r="K389" s="8">
        <f t="shared" si="37"/>
        <v>50926548</v>
      </c>
      <c r="L389" s="8">
        <f t="shared" si="37"/>
        <v>51274242</v>
      </c>
      <c r="M389" s="8">
        <f t="shared" si="37"/>
        <v>51346325</v>
      </c>
      <c r="N389" s="8">
        <f t="shared" si="37"/>
        <v>51608838</v>
      </c>
      <c r="O389" s="8">
        <f t="shared" si="37"/>
        <v>52249812</v>
      </c>
      <c r="P389" s="8">
        <f t="shared" si="37"/>
        <v>52889825</v>
      </c>
      <c r="Q389" s="6"/>
      <c r="R389" s="9" t="s">
        <v>14</v>
      </c>
    </row>
    <row r="390" spans="1:18">
      <c r="B390" s="8">
        <f t="shared" ref="B390:M390" si="38">IFERROR(VLOOKUP($B$386,$4:$126,MATCH($R390&amp;"/"&amp;B$348,$2:$2,0),FALSE),"")</f>
        <v>1064356</v>
      </c>
      <c r="C390" s="8">
        <f t="shared" si="38"/>
        <v>780082.81</v>
      </c>
      <c r="D390" s="8">
        <f t="shared" si="38"/>
        <v>783129.07</v>
      </c>
      <c r="E390" s="8">
        <f t="shared" si="38"/>
        <v>821084.17</v>
      </c>
      <c r="F390" s="8">
        <f t="shared" si="38"/>
        <v>1033379.83</v>
      </c>
      <c r="G390" s="8">
        <f t="shared" si="38"/>
        <v>33545826.600000001</v>
      </c>
      <c r="H390" s="8">
        <f t="shared" si="38"/>
        <v>49665430.649999999</v>
      </c>
      <c r="I390" s="8">
        <f t="shared" si="38"/>
        <v>50156748</v>
      </c>
      <c r="J390" s="8">
        <f t="shared" si="38"/>
        <v>50276019.609999999</v>
      </c>
      <c r="K390" s="8">
        <f t="shared" si="38"/>
        <v>51249433.789999999</v>
      </c>
      <c r="L390" s="8">
        <f t="shared" si="38"/>
        <v>51435443.460000001</v>
      </c>
      <c r="M390" s="8">
        <f t="shared" si="38"/>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52889825</v>
      </c>
      <c r="Q390" s="6"/>
      <c r="R390" s="9" t="s">
        <v>15</v>
      </c>
    </row>
    <row r="391" spans="1:18">
      <c r="B391" s="12">
        <f t="shared" ref="B391:O391" si="39">+B390/B$402</f>
        <v>2.6503789944648019E-2</v>
      </c>
      <c r="C391" s="12">
        <f t="shared" si="39"/>
        <v>1.7553040884842525E-2</v>
      </c>
      <c r="D391" s="12">
        <f t="shared" si="39"/>
        <v>1.6347844776173431E-2</v>
      </c>
      <c r="E391" s="12">
        <f t="shared" si="39"/>
        <v>1.4836850353943123E-2</v>
      </c>
      <c r="F391" s="12">
        <f t="shared" si="39"/>
        <v>1.4392784433821649E-2</v>
      </c>
      <c r="G391" s="12">
        <f t="shared" si="39"/>
        <v>0.11621003814503331</v>
      </c>
      <c r="H391" s="12">
        <f t="shared" si="39"/>
        <v>0.15215656306393757</v>
      </c>
      <c r="I391" s="12">
        <f t="shared" si="39"/>
        <v>0.15241369924512624</v>
      </c>
      <c r="J391" s="12">
        <f t="shared" si="39"/>
        <v>0.14272091729682085</v>
      </c>
      <c r="K391" s="12">
        <f t="shared" si="39"/>
        <v>0.14224157038559321</v>
      </c>
      <c r="L391" s="12">
        <f t="shared" si="39"/>
        <v>0.13762300239564335</v>
      </c>
      <c r="M391" s="12">
        <f t="shared" si="39"/>
        <v>0.13679828884043399</v>
      </c>
      <c r="N391" s="12">
        <f t="shared" si="39"/>
        <v>9.8797872138845944E-2</v>
      </c>
      <c r="O391" s="12">
        <f t="shared" si="39"/>
        <v>5.4851037224246557E-2</v>
      </c>
      <c r="P391" s="12">
        <f t="shared" ref="P391" si="40">+P390/P$402</f>
        <v>5.8796034084212641E-2</v>
      </c>
      <c r="Q391" s="6"/>
      <c r="R391" s="11" t="s">
        <v>364</v>
      </c>
    </row>
    <row r="392" spans="1:18">
      <c r="A392" s="84"/>
      <c r="B392" s="274" t="s">
        <v>299</v>
      </c>
      <c r="C392" s="274"/>
      <c r="D392" s="274"/>
      <c r="E392" s="274"/>
      <c r="F392" s="274"/>
      <c r="G392" s="274"/>
      <c r="H392" s="274"/>
      <c r="I392" s="274"/>
      <c r="J392" s="274"/>
      <c r="K392" s="274"/>
      <c r="L392" s="274"/>
      <c r="M392" s="274"/>
      <c r="N392" s="274"/>
      <c r="O392" s="116"/>
      <c r="P392" s="116"/>
      <c r="Q392" s="6"/>
      <c r="R392" s="3"/>
    </row>
    <row r="393" spans="1:18">
      <c r="B393" s="8">
        <f t="shared" ref="B393:P395" si="41">IFERROR(VLOOKUP($B$392,$4:$126,MATCH($R393&amp;"/"&amp;B$348,$2:$2,0),FALSE),"")</f>
        <v>22619185</v>
      </c>
      <c r="C393" s="8">
        <f t="shared" si="41"/>
        <v>19614258</v>
      </c>
      <c r="D393" s="8">
        <f t="shared" si="41"/>
        <v>21520843</v>
      </c>
      <c r="E393" s="8">
        <f t="shared" si="41"/>
        <v>17759702</v>
      </c>
      <c r="F393" s="8">
        <f t="shared" si="41"/>
        <v>19665623</v>
      </c>
      <c r="G393" s="8">
        <f t="shared" si="41"/>
        <v>24853641</v>
      </c>
      <c r="H393" s="8">
        <f t="shared" si="41"/>
        <v>253092716</v>
      </c>
      <c r="I393" s="8">
        <f t="shared" si="41"/>
        <v>263966944</v>
      </c>
      <c r="J393" s="8">
        <f t="shared" si="41"/>
        <v>274220136</v>
      </c>
      <c r="K393" s="8">
        <f t="shared" si="41"/>
        <v>286457401</v>
      </c>
      <c r="L393" s="8">
        <f t="shared" si="41"/>
        <v>294391406</v>
      </c>
      <c r="M393" s="8">
        <f t="shared" si="41"/>
        <v>300414472</v>
      </c>
      <c r="N393" s="8">
        <f t="shared" si="41"/>
        <v>352616305</v>
      </c>
      <c r="O393" s="8">
        <f t="shared" si="41"/>
        <v>442094844</v>
      </c>
      <c r="P393" s="8">
        <f t="shared" si="41"/>
        <v>765296624</v>
      </c>
      <c r="Q393" s="6"/>
      <c r="R393" s="9" t="s">
        <v>12</v>
      </c>
    </row>
    <row r="394" spans="1:18">
      <c r="B394" s="8">
        <f t="shared" si="41"/>
        <v>23577973</v>
      </c>
      <c r="C394" s="8">
        <f t="shared" si="41"/>
        <v>19609703</v>
      </c>
      <c r="D394" s="8">
        <f t="shared" si="41"/>
        <v>19912354</v>
      </c>
      <c r="E394" s="8">
        <f t="shared" si="41"/>
        <v>18724930</v>
      </c>
      <c r="F394" s="8">
        <f t="shared" si="41"/>
        <v>20479948</v>
      </c>
      <c r="G394" s="8">
        <f t="shared" si="41"/>
        <v>172357676</v>
      </c>
      <c r="H394" s="8">
        <f t="shared" si="41"/>
        <v>254754450</v>
      </c>
      <c r="I394" s="8">
        <f t="shared" si="41"/>
        <v>265816863</v>
      </c>
      <c r="J394" s="8">
        <f t="shared" si="41"/>
        <v>276432084</v>
      </c>
      <c r="K394" s="8">
        <f t="shared" si="41"/>
        <v>289246001</v>
      </c>
      <c r="L394" s="8">
        <f t="shared" si="41"/>
        <v>295560291</v>
      </c>
      <c r="M394" s="8">
        <f t="shared" si="41"/>
        <v>301272132</v>
      </c>
      <c r="N394" s="8">
        <f t="shared" si="41"/>
        <v>354466176</v>
      </c>
      <c r="O394" s="8">
        <f t="shared" si="41"/>
        <v>442500002</v>
      </c>
      <c r="P394" s="8">
        <f t="shared" si="41"/>
        <v>766941758</v>
      </c>
      <c r="Q394" s="6"/>
      <c r="R394" s="9" t="s">
        <v>13</v>
      </c>
    </row>
    <row r="395" spans="1:18">
      <c r="B395" s="8">
        <f t="shared" si="41"/>
        <v>24185806</v>
      </c>
      <c r="C395" s="8">
        <f t="shared" si="41"/>
        <v>20948666</v>
      </c>
      <c r="D395" s="8">
        <f t="shared" si="41"/>
        <v>16967628</v>
      </c>
      <c r="E395" s="8">
        <f t="shared" si="41"/>
        <v>19022729</v>
      </c>
      <c r="F395" s="8">
        <f t="shared" si="41"/>
        <v>21400040</v>
      </c>
      <c r="G395" s="8">
        <f t="shared" si="41"/>
        <v>232798101</v>
      </c>
      <c r="H395" s="8">
        <f t="shared" si="41"/>
        <v>257299768</v>
      </c>
      <c r="I395" s="8">
        <f t="shared" si="41"/>
        <v>268872269</v>
      </c>
      <c r="J395" s="8">
        <f t="shared" si="41"/>
        <v>279067412</v>
      </c>
      <c r="K395" s="8">
        <f t="shared" si="41"/>
        <v>291276552</v>
      </c>
      <c r="L395" s="8">
        <f t="shared" si="41"/>
        <v>296107446</v>
      </c>
      <c r="M395" s="8">
        <f t="shared" si="41"/>
        <v>301860098</v>
      </c>
      <c r="N395" s="8">
        <f t="shared" si="41"/>
        <v>356666391</v>
      </c>
      <c r="O395" s="8">
        <f t="shared" si="41"/>
        <v>444086264</v>
      </c>
      <c r="P395" s="8">
        <f t="shared" si="41"/>
        <v>775370658</v>
      </c>
      <c r="Q395" s="6"/>
      <c r="R395" s="9" t="s">
        <v>14</v>
      </c>
    </row>
    <row r="396" spans="1:18">
      <c r="B396" s="8">
        <f t="shared" ref="B396:M396" si="42">IFERROR(VLOOKUP($B$392,$4:$126,MATCH($R396&amp;"/"&amp;B$348,$2:$2,0),FALSE),"")</f>
        <v>19251625</v>
      </c>
      <c r="C396" s="8">
        <f t="shared" si="42"/>
        <v>21316477.030000001</v>
      </c>
      <c r="D396" s="8">
        <f t="shared" si="42"/>
        <v>17191231.879999999</v>
      </c>
      <c r="E396" s="8">
        <f t="shared" si="42"/>
        <v>18936813.57</v>
      </c>
      <c r="F396" s="8">
        <f t="shared" si="42"/>
        <v>22944244.940000001</v>
      </c>
      <c r="G396" s="8">
        <f t="shared" si="42"/>
        <v>234702903.69999999</v>
      </c>
      <c r="H396" s="8">
        <f t="shared" si="42"/>
        <v>261725896.75</v>
      </c>
      <c r="I396" s="8">
        <f t="shared" si="42"/>
        <v>272110025.56</v>
      </c>
      <c r="J396" s="8">
        <f t="shared" si="42"/>
        <v>282368921.00999999</v>
      </c>
      <c r="K396" s="8">
        <f t="shared" si="42"/>
        <v>293725296.73000002</v>
      </c>
      <c r="L396" s="8">
        <f t="shared" si="42"/>
        <v>298747907.86000001</v>
      </c>
      <c r="M396" s="8">
        <f t="shared" si="42"/>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775370658</v>
      </c>
      <c r="Q396" s="6"/>
      <c r="R396" s="9" t="s">
        <v>15</v>
      </c>
    </row>
    <row r="397" spans="1:18">
      <c r="A397" s="85"/>
      <c r="B397" s="12">
        <f t="shared" ref="B397:M397" si="43">+B396/B$402</f>
        <v>0.47938943839573828</v>
      </c>
      <c r="C397" s="12">
        <f t="shared" si="43"/>
        <v>0.47965291380846681</v>
      </c>
      <c r="D397" s="12">
        <f t="shared" si="43"/>
        <v>0.35886752395163179</v>
      </c>
      <c r="E397" s="12">
        <f t="shared" si="43"/>
        <v>0.34218497857364544</v>
      </c>
      <c r="F397" s="12">
        <f t="shared" si="43"/>
        <v>0.319564560707773</v>
      </c>
      <c r="G397" s="12">
        <f t="shared" si="43"/>
        <v>0.81306189640076043</v>
      </c>
      <c r="H397" s="12">
        <f t="shared" si="43"/>
        <v>0.80183162399110275</v>
      </c>
      <c r="I397" s="12">
        <f t="shared" si="43"/>
        <v>0.82687369598374783</v>
      </c>
      <c r="J397" s="12">
        <f t="shared" si="43"/>
        <v>0.8015740254553686</v>
      </c>
      <c r="K397" s="12">
        <f t="shared" si="43"/>
        <v>0.81522749383041626</v>
      </c>
      <c r="L397" s="12">
        <f t="shared" si="43"/>
        <v>0.79934343467037394</v>
      </c>
      <c r="M397" s="12">
        <f t="shared" si="43"/>
        <v>0.80852008974500411</v>
      </c>
      <c r="N397" s="12">
        <f>+N396/N$402</f>
        <v>0.8444572955666434</v>
      </c>
      <c r="O397" s="12">
        <f>+O396/O$402</f>
        <v>0.82211134740282488</v>
      </c>
      <c r="P397" s="12">
        <f>+P396/P$402</f>
        <v>0.86195633348505851</v>
      </c>
      <c r="Q397" s="6"/>
      <c r="R397" s="11" t="s">
        <v>364</v>
      </c>
    </row>
    <row r="398" spans="1:18">
      <c r="B398" s="252" t="s">
        <v>300</v>
      </c>
      <c r="C398" s="252"/>
      <c r="D398" s="252"/>
      <c r="E398" s="252"/>
      <c r="F398" s="252"/>
      <c r="G398" s="252"/>
      <c r="H398" s="252"/>
      <c r="I398" s="252"/>
      <c r="J398" s="252"/>
      <c r="K398" s="252"/>
      <c r="L398" s="252"/>
      <c r="M398" s="252"/>
      <c r="N398" s="252"/>
      <c r="O398" s="115"/>
      <c r="P398" s="115"/>
      <c r="Q398" s="6"/>
      <c r="R398" s="3"/>
    </row>
    <row r="399" spans="1:18">
      <c r="B399" s="8">
        <f t="shared" ref="B399:P401" si="44">IFERROR(VLOOKUP($B$398,$4:$126,MATCH($R399&amp;"/"&amp;B$348,$2:$2,0),FALSE),"")</f>
        <v>44619466</v>
      </c>
      <c r="C399" s="8">
        <f t="shared" si="44"/>
        <v>39854300</v>
      </c>
      <c r="D399" s="8">
        <f t="shared" si="44"/>
        <v>45578545</v>
      </c>
      <c r="E399" s="8">
        <f t="shared" si="44"/>
        <v>49993426</v>
      </c>
      <c r="F399" s="8">
        <f t="shared" si="44"/>
        <v>60127997</v>
      </c>
      <c r="G399" s="8">
        <f t="shared" si="44"/>
        <v>73445333</v>
      </c>
      <c r="H399" s="8">
        <f t="shared" si="44"/>
        <v>302815739</v>
      </c>
      <c r="I399" s="8">
        <f t="shared" si="44"/>
        <v>314399922</v>
      </c>
      <c r="J399" s="8">
        <f t="shared" si="44"/>
        <v>330560617</v>
      </c>
      <c r="K399" s="8">
        <f t="shared" si="44"/>
        <v>346106604</v>
      </c>
      <c r="L399" s="8">
        <f t="shared" si="44"/>
        <v>371137473</v>
      </c>
      <c r="M399" s="8">
        <f t="shared" si="44"/>
        <v>375793780</v>
      </c>
      <c r="N399" s="8">
        <f t="shared" si="44"/>
        <v>422588825</v>
      </c>
      <c r="O399" s="8">
        <f t="shared" si="44"/>
        <v>518917016</v>
      </c>
      <c r="P399" s="8">
        <f t="shared" si="44"/>
        <v>920880472</v>
      </c>
      <c r="Q399" s="6"/>
      <c r="R399" s="9" t="s">
        <v>12</v>
      </c>
    </row>
    <row r="400" spans="1:18">
      <c r="B400" s="8">
        <f t="shared" si="44"/>
        <v>45157514</v>
      </c>
      <c r="C400" s="8">
        <f t="shared" si="44"/>
        <v>37453699</v>
      </c>
      <c r="D400" s="8">
        <f t="shared" si="44"/>
        <v>41537792</v>
      </c>
      <c r="E400" s="8">
        <f t="shared" si="44"/>
        <v>46666048</v>
      </c>
      <c r="F400" s="8">
        <f t="shared" si="44"/>
        <v>58586808</v>
      </c>
      <c r="G400" s="8">
        <f t="shared" si="44"/>
        <v>232952921</v>
      </c>
      <c r="H400" s="8">
        <f t="shared" si="44"/>
        <v>298528771</v>
      </c>
      <c r="I400" s="8">
        <f t="shared" si="44"/>
        <v>312720996</v>
      </c>
      <c r="J400" s="8">
        <f t="shared" si="44"/>
        <v>326767159</v>
      </c>
      <c r="K400" s="8">
        <f t="shared" si="44"/>
        <v>341434716</v>
      </c>
      <c r="L400" s="8">
        <f t="shared" si="44"/>
        <v>361851524</v>
      </c>
      <c r="M400" s="8">
        <f t="shared" si="44"/>
        <v>369666475</v>
      </c>
      <c r="N400" s="8">
        <f t="shared" si="44"/>
        <v>420751529</v>
      </c>
      <c r="O400" s="8">
        <f t="shared" si="44"/>
        <v>513087227</v>
      </c>
      <c r="P400" s="8">
        <f t="shared" si="44"/>
        <v>898928997</v>
      </c>
      <c r="Q400" s="6"/>
      <c r="R400" s="9" t="s">
        <v>13</v>
      </c>
    </row>
    <row r="401" spans="1:18">
      <c r="B401" s="8">
        <f t="shared" si="44"/>
        <v>47177357</v>
      </c>
      <c r="C401" s="8">
        <f t="shared" si="44"/>
        <v>39384364</v>
      </c>
      <c r="D401" s="8">
        <f t="shared" si="44"/>
        <v>43464653</v>
      </c>
      <c r="E401" s="8">
        <f t="shared" si="44"/>
        <v>50148230</v>
      </c>
      <c r="F401" s="8">
        <f t="shared" si="44"/>
        <v>64783276</v>
      </c>
      <c r="G401" s="8">
        <f t="shared" si="44"/>
        <v>277647324</v>
      </c>
      <c r="H401" s="8">
        <f t="shared" si="44"/>
        <v>300360467</v>
      </c>
      <c r="I401" s="8">
        <f t="shared" si="44"/>
        <v>315428292</v>
      </c>
      <c r="J401" s="8">
        <f t="shared" si="44"/>
        <v>341104725</v>
      </c>
      <c r="K401" s="8">
        <f t="shared" si="44"/>
        <v>354826726</v>
      </c>
      <c r="L401" s="8">
        <f t="shared" si="44"/>
        <v>369248470</v>
      </c>
      <c r="M401" s="8">
        <f t="shared" si="44"/>
        <v>365135998</v>
      </c>
      <c r="N401" s="8">
        <f t="shared" si="44"/>
        <v>443649923</v>
      </c>
      <c r="O401" s="8">
        <f t="shared" si="44"/>
        <v>512662140</v>
      </c>
      <c r="P401" s="8">
        <f t="shared" si="44"/>
        <v>899547492</v>
      </c>
      <c r="Q401" s="6"/>
      <c r="R401" s="9" t="s">
        <v>14</v>
      </c>
    </row>
    <row r="402" spans="1:18">
      <c r="B402" s="8">
        <f t="shared" ref="B402:M402" si="45">IFERROR(VLOOKUP($B$398,$4:$126,MATCH($R402&amp;"/"&amp;B$348,$2:$2,0),FALSE),"")</f>
        <v>40158634</v>
      </c>
      <c r="C402" s="8">
        <f t="shared" si="45"/>
        <v>44441462.600000001</v>
      </c>
      <c r="D402" s="8">
        <f t="shared" si="45"/>
        <v>47904117.07</v>
      </c>
      <c r="E402" s="8">
        <f t="shared" si="45"/>
        <v>55340867.530000001</v>
      </c>
      <c r="F402" s="8">
        <f t="shared" si="45"/>
        <v>71798465.040000007</v>
      </c>
      <c r="G402" s="8">
        <f t="shared" si="45"/>
        <v>288665481.36000001</v>
      </c>
      <c r="H402" s="8">
        <f t="shared" si="45"/>
        <v>326410045.35000002</v>
      </c>
      <c r="I402" s="8">
        <f t="shared" si="45"/>
        <v>329082938.39999998</v>
      </c>
      <c r="J402" s="8">
        <f t="shared" si="45"/>
        <v>352268052.66000003</v>
      </c>
      <c r="K402" s="8">
        <f t="shared" si="45"/>
        <v>360298565.68000001</v>
      </c>
      <c r="L402" s="8">
        <f t="shared" si="45"/>
        <v>373741617.06</v>
      </c>
      <c r="M402" s="8">
        <f t="shared" si="45"/>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899547492</v>
      </c>
      <c r="Q402" s="6"/>
      <c r="R402" s="9" t="s">
        <v>15</v>
      </c>
    </row>
    <row r="403" spans="1:18">
      <c r="B403" s="269" t="s">
        <v>1</v>
      </c>
      <c r="C403" s="269"/>
      <c r="D403" s="269"/>
      <c r="E403" s="269"/>
      <c r="F403" s="269"/>
      <c r="G403" s="269"/>
      <c r="H403" s="269"/>
      <c r="I403" s="269"/>
      <c r="J403" s="269"/>
      <c r="K403" s="269"/>
      <c r="L403" s="269"/>
      <c r="M403" s="269"/>
      <c r="N403" s="269"/>
      <c r="O403" s="117"/>
      <c r="P403" s="117"/>
    </row>
    <row r="404" spans="1:18">
      <c r="B404" s="270" t="s">
        <v>302</v>
      </c>
      <c r="C404" s="270"/>
      <c r="D404" s="270"/>
      <c r="E404" s="270"/>
      <c r="F404" s="270"/>
      <c r="G404" s="270"/>
      <c r="H404" s="270"/>
      <c r="I404" s="270"/>
      <c r="J404" s="270"/>
      <c r="K404" s="270"/>
      <c r="L404" s="270"/>
      <c r="M404" s="270"/>
      <c r="N404" s="270"/>
      <c r="O404" s="118"/>
      <c r="P404" s="118"/>
      <c r="Q404" s="6"/>
      <c r="R404" s="3"/>
    </row>
    <row r="405" spans="1:18">
      <c r="B405" s="8">
        <f t="shared" ref="B405:P407" si="46">IFERROR(VLOOKUP($B$404,$4:$126,MATCH($R405&amp;"/"&amp;B$348,$2:$2,0),FALSE),"")</f>
        <v>23833351</v>
      </c>
      <c r="C405" s="8">
        <f t="shared" si="46"/>
        <v>16262221</v>
      </c>
      <c r="D405" s="8">
        <f t="shared" si="46"/>
        <v>18481898</v>
      </c>
      <c r="E405" s="8">
        <f t="shared" si="46"/>
        <v>21310222</v>
      </c>
      <c r="F405" s="8">
        <f t="shared" si="46"/>
        <v>25960787</v>
      </c>
      <c r="G405" s="8">
        <f t="shared" si="46"/>
        <v>33324323</v>
      </c>
      <c r="H405" s="8">
        <f t="shared" si="46"/>
        <v>52077054</v>
      </c>
      <c r="I405" s="8">
        <f t="shared" si="46"/>
        <v>57541452</v>
      </c>
      <c r="J405" s="8">
        <f t="shared" si="46"/>
        <v>61518930</v>
      </c>
      <c r="K405" s="8">
        <f t="shared" si="46"/>
        <v>74240246</v>
      </c>
      <c r="L405" s="8">
        <f t="shared" si="46"/>
        <v>84509247</v>
      </c>
      <c r="M405" s="8">
        <f t="shared" si="46"/>
        <v>89449049</v>
      </c>
      <c r="N405" s="8">
        <f t="shared" si="46"/>
        <v>86983452</v>
      </c>
      <c r="O405" s="8">
        <f t="shared" si="46"/>
        <v>81163618</v>
      </c>
      <c r="P405" s="8">
        <f t="shared" si="46"/>
        <v>127666857</v>
      </c>
      <c r="Q405" s="6"/>
      <c r="R405" s="9" t="s">
        <v>12</v>
      </c>
    </row>
    <row r="406" spans="1:18">
      <c r="B406" s="8">
        <f t="shared" si="46"/>
        <v>23627856</v>
      </c>
      <c r="C406" s="8">
        <f t="shared" si="46"/>
        <v>15697160</v>
      </c>
      <c r="D406" s="8">
        <f t="shared" si="46"/>
        <v>17718970</v>
      </c>
      <c r="E406" s="8">
        <f t="shared" si="46"/>
        <v>20316025</v>
      </c>
      <c r="F406" s="8">
        <f t="shared" si="46"/>
        <v>26969870</v>
      </c>
      <c r="G406" s="8">
        <f t="shared" si="46"/>
        <v>49722737</v>
      </c>
      <c r="H406" s="8">
        <f t="shared" si="46"/>
        <v>50667909</v>
      </c>
      <c r="I406" s="8">
        <f t="shared" si="46"/>
        <v>55686218</v>
      </c>
      <c r="J406" s="8">
        <f t="shared" si="46"/>
        <v>60752013</v>
      </c>
      <c r="K406" s="8">
        <f t="shared" si="46"/>
        <v>71740914</v>
      </c>
      <c r="L406" s="8">
        <f t="shared" si="46"/>
        <v>80515313</v>
      </c>
      <c r="M406" s="8">
        <f t="shared" si="46"/>
        <v>87288468</v>
      </c>
      <c r="N406" s="8">
        <f t="shared" si="46"/>
        <v>76196233</v>
      </c>
      <c r="O406" s="8">
        <f t="shared" si="46"/>
        <v>79218642</v>
      </c>
      <c r="P406" s="8">
        <f t="shared" si="46"/>
        <v>129526366</v>
      </c>
      <c r="Q406" s="6"/>
      <c r="R406" s="9" t="s">
        <v>13</v>
      </c>
    </row>
    <row r="407" spans="1:18">
      <c r="B407" s="8">
        <f t="shared" si="46"/>
        <v>25088427</v>
      </c>
      <c r="C407" s="8">
        <f t="shared" si="46"/>
        <v>16632155</v>
      </c>
      <c r="D407" s="8">
        <f t="shared" si="46"/>
        <v>18280517</v>
      </c>
      <c r="E407" s="8">
        <f t="shared" si="46"/>
        <v>21643360</v>
      </c>
      <c r="F407" s="8">
        <f t="shared" si="46"/>
        <v>29932997</v>
      </c>
      <c r="G407" s="8">
        <f t="shared" si="46"/>
        <v>48940576</v>
      </c>
      <c r="H407" s="8">
        <f t="shared" si="46"/>
        <v>51016267</v>
      </c>
      <c r="I407" s="8">
        <f t="shared" si="46"/>
        <v>56636968</v>
      </c>
      <c r="J407" s="8">
        <f t="shared" si="46"/>
        <v>60589887</v>
      </c>
      <c r="K407" s="8">
        <f t="shared" si="46"/>
        <v>80965712</v>
      </c>
      <c r="L407" s="8">
        <f t="shared" si="46"/>
        <v>82467836</v>
      </c>
      <c r="M407" s="8">
        <f t="shared" si="46"/>
        <v>85127764</v>
      </c>
      <c r="N407" s="8">
        <f t="shared" si="46"/>
        <v>79639564</v>
      </c>
      <c r="O407" s="8">
        <f t="shared" si="46"/>
        <v>78107378</v>
      </c>
      <c r="P407" s="8">
        <f t="shared" si="46"/>
        <v>122359761</v>
      </c>
      <c r="Q407" s="6"/>
      <c r="R407" s="9" t="s">
        <v>14</v>
      </c>
    </row>
    <row r="408" spans="1:18">
      <c r="B408" s="8">
        <f t="shared" ref="B408:M408" si="47">IFERROR(VLOOKUP($B$404,$4:$126,MATCH($R408&amp;"/"&amp;B$348,$2:$2,0),FALSE),"")</f>
        <v>17733297</v>
      </c>
      <c r="C408" s="8">
        <f t="shared" si="47"/>
        <v>19189030.760000002</v>
      </c>
      <c r="D408" s="8">
        <f t="shared" si="47"/>
        <v>21612698.350000001</v>
      </c>
      <c r="E408" s="8">
        <f t="shared" si="47"/>
        <v>24393114.289999999</v>
      </c>
      <c r="F408" s="8">
        <f t="shared" si="47"/>
        <v>34355083.479999997</v>
      </c>
      <c r="G408" s="8">
        <f t="shared" si="47"/>
        <v>57710543.289999999</v>
      </c>
      <c r="H408" s="8">
        <f t="shared" si="47"/>
        <v>62830543.280000001</v>
      </c>
      <c r="I408" s="8">
        <f t="shared" si="47"/>
        <v>66266620.100000001</v>
      </c>
      <c r="J408" s="8">
        <f t="shared" si="47"/>
        <v>70002767.840000004</v>
      </c>
      <c r="K408" s="8">
        <f t="shared" si="47"/>
        <v>88821472.719999999</v>
      </c>
      <c r="L408" s="8">
        <f t="shared" si="47"/>
        <v>94656980.590000004</v>
      </c>
      <c r="M408" s="8">
        <f t="shared" si="47"/>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122359761</v>
      </c>
      <c r="Q408" s="6"/>
      <c r="R408" s="9" t="s">
        <v>15</v>
      </c>
    </row>
    <row r="409" spans="1:18">
      <c r="A409" s="84"/>
      <c r="B409" s="12">
        <f t="shared" ref="B409:M409" si="48">+B408/B$402</f>
        <v>0.44158118027620163</v>
      </c>
      <c r="C409" s="12">
        <f t="shared" si="48"/>
        <v>0.4317821610128556</v>
      </c>
      <c r="D409" s="12">
        <f t="shared" si="48"/>
        <v>0.45116578014408232</v>
      </c>
      <c r="E409" s="12">
        <f t="shared" si="48"/>
        <v>0.4407793982769897</v>
      </c>
      <c r="F409" s="12">
        <f t="shared" si="48"/>
        <v>0.47849328618460385</v>
      </c>
      <c r="G409" s="12">
        <f t="shared" si="48"/>
        <v>0.19992187156602947</v>
      </c>
      <c r="H409" s="12">
        <f t="shared" si="48"/>
        <v>0.19248961291196975</v>
      </c>
      <c r="I409" s="12">
        <f t="shared" si="48"/>
        <v>0.20136753495087914</v>
      </c>
      <c r="J409" s="12">
        <f t="shared" si="48"/>
        <v>0.19872017150407009</v>
      </c>
      <c r="K409" s="12">
        <f t="shared" si="48"/>
        <v>0.24652186042529792</v>
      </c>
      <c r="L409" s="12">
        <f t="shared" si="48"/>
        <v>0.25326850494897896</v>
      </c>
      <c r="M409" s="12">
        <f t="shared" si="48"/>
        <v>0.24950754976796979</v>
      </c>
      <c r="N409" s="12">
        <f>+N408/N$402</f>
        <v>0.16733835487427443</v>
      </c>
      <c r="O409" s="12">
        <f>+O408/O$402</f>
        <v>0.14880051789693624</v>
      </c>
      <c r="P409" s="12">
        <f>+P408/P$402</f>
        <v>0.13602368089310399</v>
      </c>
      <c r="Q409" s="6"/>
      <c r="R409" s="11" t="s">
        <v>364</v>
      </c>
    </row>
    <row r="410" spans="1:18">
      <c r="A410" s="84"/>
      <c r="B410" s="270" t="s">
        <v>305</v>
      </c>
      <c r="C410" s="270"/>
      <c r="D410" s="270"/>
      <c r="E410" s="270"/>
      <c r="F410" s="270"/>
      <c r="G410" s="270"/>
      <c r="H410" s="270"/>
      <c r="I410" s="270"/>
      <c r="J410" s="270"/>
      <c r="K410" s="270"/>
      <c r="L410" s="270"/>
      <c r="M410" s="270"/>
      <c r="N410" s="270"/>
      <c r="O410" s="118"/>
      <c r="P410" s="118"/>
      <c r="Q410" s="6"/>
      <c r="R410" s="3"/>
    </row>
    <row r="411" spans="1:18">
      <c r="B411" s="8">
        <f t="shared" ref="B411:P413" si="49">IFERROR(VLOOKUP($B$410,$4:$126,MATCH($R411&amp;"/"&amp;B$348,$2:$2,0),FALSE),"")</f>
        <v>35647277</v>
      </c>
      <c r="C411" s="8">
        <f t="shared" si="49"/>
        <v>19987225</v>
      </c>
      <c r="D411" s="8">
        <f t="shared" si="49"/>
        <v>23098798</v>
      </c>
      <c r="E411" s="8">
        <f t="shared" si="49"/>
        <v>27150028</v>
      </c>
      <c r="F411" s="8">
        <f t="shared" si="49"/>
        <v>32326107</v>
      </c>
      <c r="G411" s="8">
        <f t="shared" si="49"/>
        <v>39148063</v>
      </c>
      <c r="H411" s="8">
        <f t="shared" si="49"/>
        <v>63401506</v>
      </c>
      <c r="I411" s="8">
        <f t="shared" si="49"/>
        <v>77899999</v>
      </c>
      <c r="J411" s="8">
        <f t="shared" si="49"/>
        <v>105159296</v>
      </c>
      <c r="K411" s="8">
        <f t="shared" si="49"/>
        <v>96938825</v>
      </c>
      <c r="L411" s="8">
        <f t="shared" si="49"/>
        <v>116132573</v>
      </c>
      <c r="M411" s="8">
        <f t="shared" si="49"/>
        <v>105562967</v>
      </c>
      <c r="N411" s="8">
        <f t="shared" si="49"/>
        <v>128994272</v>
      </c>
      <c r="O411" s="8">
        <f t="shared" si="49"/>
        <v>115529009</v>
      </c>
      <c r="P411" s="8">
        <f t="shared" si="49"/>
        <v>207308024</v>
      </c>
      <c r="Q411" s="6"/>
      <c r="R411" s="9" t="s">
        <v>12</v>
      </c>
    </row>
    <row r="412" spans="1:18">
      <c r="B412" s="8">
        <f t="shared" si="49"/>
        <v>38459816</v>
      </c>
      <c r="C412" s="8">
        <f t="shared" si="49"/>
        <v>19189682</v>
      </c>
      <c r="D412" s="8">
        <f t="shared" si="49"/>
        <v>22517562</v>
      </c>
      <c r="E412" s="8">
        <f t="shared" si="49"/>
        <v>25918847</v>
      </c>
      <c r="F412" s="8">
        <f t="shared" si="49"/>
        <v>33549370</v>
      </c>
      <c r="G412" s="8">
        <f t="shared" si="49"/>
        <v>200245258</v>
      </c>
      <c r="H412" s="8">
        <f t="shared" si="49"/>
        <v>65542079</v>
      </c>
      <c r="I412" s="8">
        <f t="shared" si="49"/>
        <v>81863827</v>
      </c>
      <c r="J412" s="8">
        <f t="shared" si="49"/>
        <v>105286828</v>
      </c>
      <c r="K412" s="8">
        <f t="shared" si="49"/>
        <v>98438451</v>
      </c>
      <c r="L412" s="8">
        <f t="shared" si="49"/>
        <v>111953099</v>
      </c>
      <c r="M412" s="8">
        <f t="shared" si="49"/>
        <v>107238071</v>
      </c>
      <c r="N412" s="8">
        <f t="shared" si="49"/>
        <v>131053510</v>
      </c>
      <c r="O412" s="8">
        <f t="shared" si="49"/>
        <v>113696790</v>
      </c>
      <c r="P412" s="8">
        <f t="shared" si="49"/>
        <v>185184961</v>
      </c>
      <c r="Q412" s="6"/>
      <c r="R412" s="9" t="s">
        <v>13</v>
      </c>
    </row>
    <row r="413" spans="1:18">
      <c r="B413" s="8">
        <f t="shared" si="49"/>
        <v>37965451</v>
      </c>
      <c r="C413" s="8">
        <f t="shared" si="49"/>
        <v>19688115</v>
      </c>
      <c r="D413" s="8">
        <f t="shared" si="49"/>
        <v>22895903</v>
      </c>
      <c r="E413" s="8">
        <f t="shared" si="49"/>
        <v>27007957</v>
      </c>
      <c r="F413" s="8">
        <f t="shared" si="49"/>
        <v>36884199</v>
      </c>
      <c r="G413" s="8">
        <f t="shared" si="49"/>
        <v>242226983</v>
      </c>
      <c r="H413" s="8">
        <f t="shared" si="49"/>
        <v>65249425</v>
      </c>
      <c r="I413" s="8">
        <f t="shared" si="49"/>
        <v>80698149</v>
      </c>
      <c r="J413" s="8">
        <f t="shared" si="49"/>
        <v>109308851</v>
      </c>
      <c r="K413" s="8">
        <f t="shared" si="49"/>
        <v>99967784</v>
      </c>
      <c r="L413" s="8">
        <f t="shared" si="49"/>
        <v>125007166</v>
      </c>
      <c r="M413" s="8">
        <f t="shared" si="49"/>
        <v>97562475</v>
      </c>
      <c r="N413" s="8">
        <f t="shared" si="49"/>
        <v>127216517</v>
      </c>
      <c r="O413" s="8">
        <f t="shared" si="49"/>
        <v>110765142</v>
      </c>
      <c r="P413" s="8">
        <f t="shared" si="49"/>
        <v>166499468</v>
      </c>
      <c r="Q413" s="6"/>
      <c r="R413" s="9" t="s">
        <v>14</v>
      </c>
    </row>
    <row r="414" spans="1:18">
      <c r="B414" s="8">
        <f t="shared" ref="B414:M414" si="50">IFERROR(VLOOKUP($B$410,$4:$126,MATCH($R414&amp;"/"&amp;B$348,$2:$2,0),FALSE),"")</f>
        <v>21675745</v>
      </c>
      <c r="C414" s="8">
        <f t="shared" si="50"/>
        <v>23570016.670000002</v>
      </c>
      <c r="D414" s="8">
        <f t="shared" si="50"/>
        <v>27369326.57</v>
      </c>
      <c r="E414" s="8">
        <f t="shared" si="50"/>
        <v>30479086.079999998</v>
      </c>
      <c r="F414" s="8">
        <f t="shared" si="50"/>
        <v>41024700.43</v>
      </c>
      <c r="G414" s="8">
        <f t="shared" si="50"/>
        <v>200798277.47999999</v>
      </c>
      <c r="H414" s="8">
        <f t="shared" si="50"/>
        <v>92014800.829999998</v>
      </c>
      <c r="I414" s="8">
        <f t="shared" si="50"/>
        <v>101131036.06</v>
      </c>
      <c r="J414" s="8">
        <f t="shared" si="50"/>
        <v>113818110.31</v>
      </c>
      <c r="K414" s="8">
        <f t="shared" si="50"/>
        <v>112106958.88</v>
      </c>
      <c r="L414" s="8">
        <f t="shared" si="50"/>
        <v>123751687.94</v>
      </c>
      <c r="M414" s="8">
        <f t="shared" si="50"/>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166499468</v>
      </c>
      <c r="Q414" s="6"/>
      <c r="R414" s="9" t="s">
        <v>15</v>
      </c>
    </row>
    <row r="415" spans="1:18">
      <c r="B415" s="12">
        <f t="shared" ref="B415:M415" si="51">+B414/B$402</f>
        <v>0.53975304538496005</v>
      </c>
      <c r="C415" s="12">
        <f t="shared" si="51"/>
        <v>0.53036095778719938</v>
      </c>
      <c r="D415" s="12">
        <f t="shared" si="51"/>
        <v>0.57133558124047057</v>
      </c>
      <c r="E415" s="12">
        <f t="shared" si="51"/>
        <v>0.55075186639380813</v>
      </c>
      <c r="F415" s="12">
        <f t="shared" si="51"/>
        <v>0.57138687306399272</v>
      </c>
      <c r="G415" s="12">
        <f t="shared" si="51"/>
        <v>0.69560889834826067</v>
      </c>
      <c r="H415" s="12">
        <f t="shared" si="51"/>
        <v>0.28189941498686166</v>
      </c>
      <c r="I415" s="12">
        <f t="shared" si="51"/>
        <v>0.30731169641215289</v>
      </c>
      <c r="J415" s="12">
        <f t="shared" si="51"/>
        <v>0.32310085870845145</v>
      </c>
      <c r="K415" s="12">
        <f t="shared" si="51"/>
        <v>0.31115016699669029</v>
      </c>
      <c r="L415" s="12">
        <f t="shared" si="51"/>
        <v>0.33111562183917309</v>
      </c>
      <c r="M415" s="12">
        <f t="shared" si="51"/>
        <v>0.3006174351920442</v>
      </c>
      <c r="N415" s="12">
        <f>+N414/N$402</f>
        <v>0.23575356468029707</v>
      </c>
      <c r="O415" s="12">
        <f>+O414/O$402</f>
        <v>0.23059317291982478</v>
      </c>
      <c r="P415" s="12">
        <f>+P414/P$402</f>
        <v>0.18509247091536551</v>
      </c>
      <c r="Q415" s="6"/>
      <c r="R415" s="11" t="s">
        <v>364</v>
      </c>
    </row>
    <row r="416" spans="1:18">
      <c r="B416" s="275" t="s">
        <v>2</v>
      </c>
      <c r="C416" s="275"/>
      <c r="D416" s="275"/>
      <c r="E416" s="275"/>
      <c r="F416" s="275"/>
      <c r="G416" s="275"/>
      <c r="H416" s="275"/>
      <c r="I416" s="275"/>
      <c r="J416" s="275"/>
      <c r="K416" s="275"/>
      <c r="L416" s="275"/>
      <c r="M416" s="275"/>
      <c r="N416" s="275"/>
      <c r="O416" s="119"/>
      <c r="P416" s="119"/>
      <c r="Q416" s="6"/>
      <c r="R416" s="3"/>
    </row>
    <row r="417" spans="2:18">
      <c r="B417" s="8">
        <f t="shared" ref="B417:P419" si="52">IFERROR(VLOOKUP($B$416,$4:$126,MATCH($R417&amp;"/"&amp;B$348,$2:$2,0),FALSE),"")</f>
        <v>23833351</v>
      </c>
      <c r="C417" s="8">
        <f t="shared" si="52"/>
        <v>16262221</v>
      </c>
      <c r="D417" s="8">
        <f t="shared" si="52"/>
        <v>17987</v>
      </c>
      <c r="E417" s="8">
        <f t="shared" si="52"/>
        <v>3197</v>
      </c>
      <c r="F417" s="8">
        <f t="shared" si="52"/>
        <v>7407</v>
      </c>
      <c r="G417" s="8">
        <f t="shared" si="52"/>
        <v>22</v>
      </c>
      <c r="H417" s="8">
        <f t="shared" si="52"/>
        <v>3228136</v>
      </c>
      <c r="I417" s="8">
        <f t="shared" si="52"/>
        <v>10583314</v>
      </c>
      <c r="J417" s="8">
        <f t="shared" si="52"/>
        <v>32098071</v>
      </c>
      <c r="K417" s="8">
        <f t="shared" si="52"/>
        <v>19889980</v>
      </c>
      <c r="L417" s="8">
        <f t="shared" si="52"/>
        <v>28465722</v>
      </c>
      <c r="M417" s="8">
        <f t="shared" si="52"/>
        <v>12702856</v>
      </c>
      <c r="N417" s="8">
        <f t="shared" si="52"/>
        <v>30532114</v>
      </c>
      <c r="O417" s="8">
        <f t="shared" si="52"/>
        <v>23204083</v>
      </c>
      <c r="P417" s="8">
        <f t="shared" si="52"/>
        <v>64725616</v>
      </c>
      <c r="Q417" s="6"/>
      <c r="R417" s="9" t="s">
        <v>12</v>
      </c>
    </row>
    <row r="418" spans="2:18">
      <c r="B418" s="8">
        <f t="shared" si="52"/>
        <v>23627856</v>
      </c>
      <c r="C418" s="8">
        <f t="shared" si="52"/>
        <v>0</v>
      </c>
      <c r="D418" s="8">
        <f t="shared" si="52"/>
        <v>0</v>
      </c>
      <c r="E418" s="8">
        <f t="shared" si="52"/>
        <v>39</v>
      </c>
      <c r="F418" s="8">
        <f t="shared" si="52"/>
        <v>442</v>
      </c>
      <c r="G418" s="8">
        <f t="shared" si="52"/>
        <v>143332789</v>
      </c>
      <c r="H418" s="8">
        <f t="shared" si="52"/>
        <v>7184521</v>
      </c>
      <c r="I418" s="8">
        <f t="shared" si="52"/>
        <v>16735857</v>
      </c>
      <c r="J418" s="8">
        <f t="shared" si="52"/>
        <v>33624247</v>
      </c>
      <c r="K418" s="8">
        <f t="shared" si="52"/>
        <v>24368403</v>
      </c>
      <c r="L418" s="8">
        <f t="shared" si="52"/>
        <v>28867845</v>
      </c>
      <c r="M418" s="8">
        <f t="shared" si="52"/>
        <v>17258684</v>
      </c>
      <c r="N418" s="8">
        <f t="shared" si="52"/>
        <v>49487022</v>
      </c>
      <c r="O418" s="8">
        <f t="shared" si="52"/>
        <v>24184802</v>
      </c>
      <c r="P418" s="8">
        <f t="shared" si="52"/>
        <v>42519168</v>
      </c>
      <c r="Q418" s="6"/>
      <c r="R418" s="9" t="s">
        <v>13</v>
      </c>
    </row>
    <row r="419" spans="2:18">
      <c r="B419" s="8">
        <f t="shared" si="52"/>
        <v>25088427</v>
      </c>
      <c r="C419" s="8">
        <f t="shared" si="52"/>
        <v>11681</v>
      </c>
      <c r="D419" s="8">
        <f t="shared" si="52"/>
        <v>0</v>
      </c>
      <c r="E419" s="8">
        <f t="shared" si="52"/>
        <v>48</v>
      </c>
      <c r="F419" s="8">
        <f t="shared" si="52"/>
        <v>21136</v>
      </c>
      <c r="G419" s="8">
        <f t="shared" si="52"/>
        <v>186157179</v>
      </c>
      <c r="H419" s="8">
        <f t="shared" si="52"/>
        <v>5663426</v>
      </c>
      <c r="I419" s="8">
        <f t="shared" si="52"/>
        <v>13437416</v>
      </c>
      <c r="J419" s="8">
        <f t="shared" si="52"/>
        <v>36653081</v>
      </c>
      <c r="K419" s="8">
        <f t="shared" si="52"/>
        <v>17245092</v>
      </c>
      <c r="L419" s="8">
        <f t="shared" si="52"/>
        <v>40717717</v>
      </c>
      <c r="M419" s="8">
        <f t="shared" si="52"/>
        <v>10287283</v>
      </c>
      <c r="N419" s="8">
        <f t="shared" si="52"/>
        <v>45184216</v>
      </c>
      <c r="O419" s="8">
        <f t="shared" si="52"/>
        <v>22824799</v>
      </c>
      <c r="P419" s="8">
        <f t="shared" si="52"/>
        <v>30452055</v>
      </c>
      <c r="Q419" s="6"/>
      <c r="R419" s="9" t="s">
        <v>14</v>
      </c>
    </row>
    <row r="420" spans="2:18">
      <c r="B420" s="8">
        <f t="shared" ref="B420:M420" si="53">IFERROR(VLOOKUP($B$416,$4:$126,MATCH($R420&amp;"/"&amp;B$348,$2:$2,0),FALSE),"")</f>
        <v>17733297</v>
      </c>
      <c r="C420" s="8">
        <f t="shared" si="53"/>
        <v>10212.02</v>
      </c>
      <c r="D420" s="8">
        <f t="shared" si="53"/>
        <v>0</v>
      </c>
      <c r="E420" s="8">
        <f t="shared" si="53"/>
        <v>2173.4699999999998</v>
      </c>
      <c r="F420" s="8">
        <f t="shared" si="53"/>
        <v>0</v>
      </c>
      <c r="G420" s="8">
        <f t="shared" si="53"/>
        <v>135143340.84999999</v>
      </c>
      <c r="H420" s="8">
        <f t="shared" si="53"/>
        <v>19640390.369999997</v>
      </c>
      <c r="I420" s="8">
        <f t="shared" si="53"/>
        <v>23722573.16</v>
      </c>
      <c r="J420" s="8">
        <f t="shared" si="53"/>
        <v>31452916.379999999</v>
      </c>
      <c r="K420" s="8">
        <f t="shared" si="53"/>
        <v>21104091.969999999</v>
      </c>
      <c r="L420" s="8">
        <f t="shared" si="53"/>
        <v>26671360.57</v>
      </c>
      <c r="M420" s="8">
        <f t="shared" si="53"/>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30452055</v>
      </c>
      <c r="Q420" s="6"/>
      <c r="R420" s="9" t="s">
        <v>15</v>
      </c>
    </row>
    <row r="421" spans="2:18">
      <c r="B421" s="12">
        <f t="shared" ref="B421:M421" si="54">+B420/B$402</f>
        <v>0.44158118027620163</v>
      </c>
      <c r="C421" s="12">
        <f t="shared" si="54"/>
        <v>2.2978586667847425E-4</v>
      </c>
      <c r="D421" s="12">
        <f t="shared" si="54"/>
        <v>0</v>
      </c>
      <c r="E421" s="12">
        <f t="shared" si="54"/>
        <v>3.9274230726899484E-5</v>
      </c>
      <c r="F421" s="12">
        <f t="shared" si="54"/>
        <v>0</v>
      </c>
      <c r="G421" s="12">
        <f t="shared" si="54"/>
        <v>0.46816592068194068</v>
      </c>
      <c r="H421" s="12">
        <f t="shared" si="54"/>
        <v>6.0170912782234312E-2</v>
      </c>
      <c r="I421" s="12">
        <f t="shared" si="54"/>
        <v>7.2086913029703284E-2</v>
      </c>
      <c r="J421" s="12">
        <f t="shared" si="54"/>
        <v>8.9286882936152986E-2</v>
      </c>
      <c r="K421" s="12">
        <f t="shared" si="54"/>
        <v>5.8573899482973923E-2</v>
      </c>
      <c r="L421" s="12">
        <f t="shared" si="54"/>
        <v>7.1363100475155844E-2</v>
      </c>
      <c r="M421" s="12">
        <f t="shared" si="54"/>
        <v>4.2249756874816476E-2</v>
      </c>
      <c r="N421" s="12">
        <f>+N420/N$402</f>
        <v>3.9899551822893814E-2</v>
      </c>
      <c r="O421" s="12">
        <f>+O420/O$402</f>
        <v>6.6592746652747253E-2</v>
      </c>
      <c r="P421" s="12">
        <f>+P420/P$402</f>
        <v>3.3852637321343339E-2</v>
      </c>
      <c r="Q421" s="6"/>
      <c r="R421" s="11" t="s">
        <v>364</v>
      </c>
    </row>
    <row r="422" spans="2:18">
      <c r="B422" s="270" t="s">
        <v>3</v>
      </c>
      <c r="C422" s="270"/>
      <c r="D422" s="270"/>
      <c r="E422" s="270"/>
      <c r="F422" s="270"/>
      <c r="G422" s="270"/>
      <c r="H422" s="270"/>
      <c r="I422" s="270"/>
      <c r="J422" s="270"/>
      <c r="K422" s="270"/>
      <c r="L422" s="270"/>
      <c r="M422" s="270"/>
      <c r="N422" s="270"/>
      <c r="O422" s="118"/>
      <c r="P422" s="118"/>
      <c r="Q422" s="6"/>
      <c r="R422" s="3"/>
    </row>
    <row r="423" spans="2:18">
      <c r="B423" s="8">
        <f t="shared" ref="B423:P425" si="55">IFERROR(VLOOKUP($B$422,$4:$126,MATCH($R423&amp;"/"&amp;B$348,$2:$2,0),FALSE),"")</f>
        <v>734061</v>
      </c>
      <c r="C423" s="8">
        <f t="shared" si="55"/>
        <v>0</v>
      </c>
      <c r="D423" s="8">
        <f t="shared" si="55"/>
        <v>0</v>
      </c>
      <c r="E423" s="8">
        <f t="shared" si="55"/>
        <v>0</v>
      </c>
      <c r="F423" s="8">
        <f t="shared" si="55"/>
        <v>0</v>
      </c>
      <c r="G423" s="8">
        <f t="shared" si="55"/>
        <v>0</v>
      </c>
      <c r="H423" s="8">
        <f t="shared" si="55"/>
        <v>198675242</v>
      </c>
      <c r="I423" s="8">
        <f t="shared" si="55"/>
        <v>176867881</v>
      </c>
      <c r="J423" s="8">
        <f t="shared" si="55"/>
        <v>158572700</v>
      </c>
      <c r="K423" s="8">
        <f t="shared" si="55"/>
        <v>162215555</v>
      </c>
      <c r="L423" s="8">
        <f t="shared" si="55"/>
        <v>137043628</v>
      </c>
      <c r="M423" s="8">
        <f t="shared" si="55"/>
        <v>141891689</v>
      </c>
      <c r="N423" s="8">
        <f t="shared" si="55"/>
        <v>114954030</v>
      </c>
      <c r="O423" s="8">
        <f t="shared" si="55"/>
        <v>222521679</v>
      </c>
      <c r="P423" s="8">
        <f t="shared" si="55"/>
        <v>304152517</v>
      </c>
      <c r="Q423" s="6"/>
      <c r="R423" s="9" t="s">
        <v>12</v>
      </c>
    </row>
    <row r="424" spans="2:18">
      <c r="B424" s="8">
        <f t="shared" si="55"/>
        <v>0</v>
      </c>
      <c r="C424" s="8">
        <f t="shared" si="55"/>
        <v>0</v>
      </c>
      <c r="D424" s="8">
        <f t="shared" si="55"/>
        <v>0</v>
      </c>
      <c r="E424" s="8">
        <f t="shared" si="55"/>
        <v>0</v>
      </c>
      <c r="F424" s="8">
        <f t="shared" si="55"/>
        <v>0</v>
      </c>
      <c r="G424" s="8">
        <f t="shared" si="55"/>
        <v>0</v>
      </c>
      <c r="H424" s="8">
        <f t="shared" si="55"/>
        <v>198036797</v>
      </c>
      <c r="I424" s="8">
        <f t="shared" si="55"/>
        <v>175000000</v>
      </c>
      <c r="J424" s="8">
        <f t="shared" si="55"/>
        <v>158572700</v>
      </c>
      <c r="K424" s="8">
        <f t="shared" si="55"/>
        <v>160502284</v>
      </c>
      <c r="L424" s="8">
        <f t="shared" si="55"/>
        <v>137013325</v>
      </c>
      <c r="M424" s="8">
        <f t="shared" si="55"/>
        <v>140218194</v>
      </c>
      <c r="N424" s="8">
        <f t="shared" si="55"/>
        <v>122232436</v>
      </c>
      <c r="O424" s="8">
        <f t="shared" si="55"/>
        <v>224674587</v>
      </c>
      <c r="P424" s="8">
        <f t="shared" si="55"/>
        <v>306678182</v>
      </c>
      <c r="Q424" s="6"/>
      <c r="R424" s="9" t="s">
        <v>13</v>
      </c>
    </row>
    <row r="425" spans="2:18">
      <c r="B425" s="8">
        <f t="shared" si="55"/>
        <v>2036947</v>
      </c>
      <c r="C425" s="8">
        <f t="shared" si="55"/>
        <v>0</v>
      </c>
      <c r="D425" s="8">
        <f t="shared" si="55"/>
        <v>0</v>
      </c>
      <c r="E425" s="8">
        <f t="shared" si="55"/>
        <v>0</v>
      </c>
      <c r="F425" s="8">
        <f t="shared" si="55"/>
        <v>0</v>
      </c>
      <c r="G425" s="8">
        <f t="shared" si="55"/>
        <v>0</v>
      </c>
      <c r="H425" s="8">
        <f t="shared" si="55"/>
        <v>197152345</v>
      </c>
      <c r="I425" s="8">
        <f t="shared" si="55"/>
        <v>175000000</v>
      </c>
      <c r="J425" s="8">
        <f t="shared" si="55"/>
        <v>164434178</v>
      </c>
      <c r="K425" s="8">
        <f t="shared" si="55"/>
        <v>157283423</v>
      </c>
      <c r="L425" s="8">
        <f t="shared" si="55"/>
        <v>126955935</v>
      </c>
      <c r="M425" s="8">
        <f t="shared" si="55"/>
        <v>140144762</v>
      </c>
      <c r="N425" s="8">
        <f t="shared" si="55"/>
        <v>142072785</v>
      </c>
      <c r="O425" s="8">
        <f t="shared" si="55"/>
        <v>224757952</v>
      </c>
      <c r="P425" s="8">
        <f t="shared" si="55"/>
        <v>325617930</v>
      </c>
      <c r="Q425" s="6"/>
      <c r="R425" s="9" t="s">
        <v>14</v>
      </c>
    </row>
    <row r="426" spans="2:18">
      <c r="B426" s="8">
        <f t="shared" ref="B426:M426" si="56">IFERROR(VLOOKUP($B$422,$4:$126,MATCH($R426&amp;"/"&amp;B$348,$2:$2,0),FALSE),"")</f>
        <v>0</v>
      </c>
      <c r="C426" s="8">
        <f t="shared" si="56"/>
        <v>0</v>
      </c>
      <c r="D426" s="8">
        <f t="shared" si="56"/>
        <v>0</v>
      </c>
      <c r="E426" s="8">
        <f t="shared" si="56"/>
        <v>0</v>
      </c>
      <c r="F426" s="8">
        <f t="shared" si="56"/>
        <v>0</v>
      </c>
      <c r="G426" s="8">
        <f t="shared" si="56"/>
        <v>50000000</v>
      </c>
      <c r="H426" s="8">
        <f t="shared" si="56"/>
        <v>193605311.38999999</v>
      </c>
      <c r="I426" s="8">
        <f t="shared" si="56"/>
        <v>165158800</v>
      </c>
      <c r="J426" s="8">
        <f t="shared" si="56"/>
        <v>156807034.69999999</v>
      </c>
      <c r="K426" s="8">
        <f t="shared" si="56"/>
        <v>145127987.16</v>
      </c>
      <c r="L426" s="8">
        <f t="shared" si="56"/>
        <v>126893493.59</v>
      </c>
      <c r="M426" s="8">
        <f t="shared" si="56"/>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325617930</v>
      </c>
      <c r="Q426" s="6"/>
      <c r="R426" s="9" t="s">
        <v>15</v>
      </c>
    </row>
    <row r="427" spans="2:18">
      <c r="B427" s="12">
        <f t="shared" ref="B427:M427" si="57">+B426/B$402</f>
        <v>0</v>
      </c>
      <c r="C427" s="12">
        <f t="shared" si="57"/>
        <v>0</v>
      </c>
      <c r="D427" s="12">
        <f t="shared" si="57"/>
        <v>0</v>
      </c>
      <c r="E427" s="12">
        <f t="shared" si="57"/>
        <v>0</v>
      </c>
      <c r="F427" s="12">
        <f t="shared" si="57"/>
        <v>0</v>
      </c>
      <c r="G427" s="12">
        <f t="shared" si="57"/>
        <v>0.1732108728914632</v>
      </c>
      <c r="H427" s="12">
        <f t="shared" si="57"/>
        <v>0.5931352730961531</v>
      </c>
      <c r="I427" s="12">
        <f t="shared" si="57"/>
        <v>0.501875912507046</v>
      </c>
      <c r="J427" s="12">
        <f t="shared" si="57"/>
        <v>0.4451355537805356</v>
      </c>
      <c r="K427" s="12">
        <f t="shared" si="57"/>
        <v>0.40279923647793742</v>
      </c>
      <c r="L427" s="12">
        <f t="shared" si="57"/>
        <v>0.33952197935085371</v>
      </c>
      <c r="M427" s="12">
        <f t="shared" si="57"/>
        <v>0.34394850403840094</v>
      </c>
      <c r="N427" s="12">
        <f>+N426/N$402</f>
        <v>0.42323630212964619</v>
      </c>
      <c r="O427" s="12">
        <f>+O426/O$402</f>
        <v>0.33445846237005433</v>
      </c>
      <c r="P427" s="12">
        <f>+P426/P$402</f>
        <v>0.36197969856604301</v>
      </c>
      <c r="Q427" s="6"/>
      <c r="R427" s="11" t="s">
        <v>364</v>
      </c>
    </row>
    <row r="428" spans="2:18">
      <c r="B428" s="270" t="s">
        <v>4</v>
      </c>
      <c r="C428" s="270"/>
      <c r="D428" s="270"/>
      <c r="E428" s="270"/>
      <c r="F428" s="270"/>
      <c r="G428" s="270"/>
      <c r="H428" s="270"/>
      <c r="I428" s="270"/>
      <c r="J428" s="270"/>
      <c r="K428" s="270"/>
      <c r="L428" s="270"/>
      <c r="M428" s="270"/>
      <c r="N428" s="270"/>
      <c r="O428" s="118"/>
      <c r="P428" s="118"/>
      <c r="Q428" s="6"/>
      <c r="R428" s="3"/>
    </row>
    <row r="429" spans="2:18">
      <c r="B429" s="8">
        <f t="shared" ref="B429:P431" si="58">IFERROR(VLOOKUP($B$428,$4:$126,MATCH($R429&amp;"/"&amp;B$348,$2:$2,0),FALSE),"")</f>
        <v>24567412</v>
      </c>
      <c r="C429" s="8">
        <f t="shared" si="58"/>
        <v>16262221</v>
      </c>
      <c r="D429" s="8">
        <f t="shared" si="58"/>
        <v>17987</v>
      </c>
      <c r="E429" s="8">
        <f t="shared" si="58"/>
        <v>3197</v>
      </c>
      <c r="F429" s="8">
        <f t="shared" si="58"/>
        <v>7407</v>
      </c>
      <c r="G429" s="8">
        <f t="shared" si="58"/>
        <v>22</v>
      </c>
      <c r="H429" s="8">
        <f t="shared" si="58"/>
        <v>201903378</v>
      </c>
      <c r="I429" s="8">
        <f t="shared" si="58"/>
        <v>187451195</v>
      </c>
      <c r="J429" s="8">
        <f t="shared" si="58"/>
        <v>190670771</v>
      </c>
      <c r="K429" s="8">
        <f t="shared" si="58"/>
        <v>182105535</v>
      </c>
      <c r="L429" s="8">
        <f t="shared" si="58"/>
        <v>165509350</v>
      </c>
      <c r="M429" s="8">
        <f t="shared" si="58"/>
        <v>154594545</v>
      </c>
      <c r="N429" s="8">
        <f t="shared" si="58"/>
        <v>145486144</v>
      </c>
      <c r="O429" s="8">
        <f t="shared" si="58"/>
        <v>245725762</v>
      </c>
      <c r="P429" s="8">
        <f t="shared" si="58"/>
        <v>368878133</v>
      </c>
      <c r="Q429" s="6"/>
      <c r="R429" s="9" t="s">
        <v>12</v>
      </c>
    </row>
    <row r="430" spans="2:18">
      <c r="B430" s="8">
        <f t="shared" si="58"/>
        <v>23627856</v>
      </c>
      <c r="C430" s="8">
        <f t="shared" si="58"/>
        <v>0</v>
      </c>
      <c r="D430" s="8">
        <f t="shared" si="58"/>
        <v>0</v>
      </c>
      <c r="E430" s="8">
        <f t="shared" si="58"/>
        <v>39</v>
      </c>
      <c r="F430" s="8">
        <f t="shared" si="58"/>
        <v>442</v>
      </c>
      <c r="G430" s="8">
        <f t="shared" si="58"/>
        <v>143332789</v>
      </c>
      <c r="H430" s="8">
        <f t="shared" si="58"/>
        <v>205221318</v>
      </c>
      <c r="I430" s="8">
        <f t="shared" si="58"/>
        <v>191735857</v>
      </c>
      <c r="J430" s="8">
        <f t="shared" si="58"/>
        <v>192196947</v>
      </c>
      <c r="K430" s="8">
        <f t="shared" si="58"/>
        <v>184870687</v>
      </c>
      <c r="L430" s="8">
        <f t="shared" si="58"/>
        <v>165881170</v>
      </c>
      <c r="M430" s="8">
        <f t="shared" si="58"/>
        <v>157476878</v>
      </c>
      <c r="N430" s="8">
        <f t="shared" si="58"/>
        <v>171719458</v>
      </c>
      <c r="O430" s="8">
        <f t="shared" si="58"/>
        <v>248859389</v>
      </c>
      <c r="P430" s="8">
        <f t="shared" si="58"/>
        <v>349197350</v>
      </c>
      <c r="Q430" s="6"/>
      <c r="R430" s="9" t="s">
        <v>13</v>
      </c>
    </row>
    <row r="431" spans="2:18">
      <c r="B431" s="8">
        <f t="shared" si="58"/>
        <v>27125374</v>
      </c>
      <c r="C431" s="8">
        <f t="shared" si="58"/>
        <v>11681</v>
      </c>
      <c r="D431" s="8">
        <f t="shared" si="58"/>
        <v>0</v>
      </c>
      <c r="E431" s="8">
        <f t="shared" si="58"/>
        <v>48</v>
      </c>
      <c r="F431" s="8">
        <f t="shared" si="58"/>
        <v>21136</v>
      </c>
      <c r="G431" s="8">
        <f t="shared" si="58"/>
        <v>186157179</v>
      </c>
      <c r="H431" s="8">
        <f t="shared" si="58"/>
        <v>202815771</v>
      </c>
      <c r="I431" s="8">
        <f t="shared" si="58"/>
        <v>188437416</v>
      </c>
      <c r="J431" s="8">
        <f t="shared" si="58"/>
        <v>201087259</v>
      </c>
      <c r="K431" s="8">
        <f t="shared" si="58"/>
        <v>174528515</v>
      </c>
      <c r="L431" s="8">
        <f t="shared" si="58"/>
        <v>167673652</v>
      </c>
      <c r="M431" s="8">
        <f t="shared" si="58"/>
        <v>150432045</v>
      </c>
      <c r="N431" s="8">
        <f t="shared" si="58"/>
        <v>187257001</v>
      </c>
      <c r="O431" s="8">
        <f t="shared" si="58"/>
        <v>247582751</v>
      </c>
      <c r="P431" s="8">
        <f t="shared" si="58"/>
        <v>356069985</v>
      </c>
      <c r="Q431" s="6"/>
      <c r="R431" s="9" t="s">
        <v>14</v>
      </c>
    </row>
    <row r="432" spans="2:18">
      <c r="B432" s="8">
        <f t="shared" ref="B432:M432" si="59">IFERROR(VLOOKUP($B$428,$4:$126,MATCH($R432&amp;"/"&amp;B$348,$2:$2,0),FALSE),"")</f>
        <v>17733297</v>
      </c>
      <c r="C432" s="8">
        <f t="shared" si="59"/>
        <v>10212.02</v>
      </c>
      <c r="D432" s="8">
        <f t="shared" si="59"/>
        <v>0</v>
      </c>
      <c r="E432" s="8">
        <f t="shared" si="59"/>
        <v>2173.4699999999998</v>
      </c>
      <c r="F432" s="8">
        <f t="shared" si="59"/>
        <v>0</v>
      </c>
      <c r="G432" s="8">
        <f t="shared" si="59"/>
        <v>185143340.84999999</v>
      </c>
      <c r="H432" s="8">
        <f t="shared" si="59"/>
        <v>213245701.75999999</v>
      </c>
      <c r="I432" s="8">
        <f t="shared" si="59"/>
        <v>188881373.16</v>
      </c>
      <c r="J432" s="8">
        <f t="shared" si="59"/>
        <v>188259951.07999998</v>
      </c>
      <c r="K432" s="8">
        <f t="shared" si="59"/>
        <v>166232079.13</v>
      </c>
      <c r="L432" s="8">
        <f t="shared" si="59"/>
        <v>153564854.16</v>
      </c>
      <c r="M432" s="8">
        <f t="shared" si="59"/>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356069985</v>
      </c>
      <c r="Q432" s="6"/>
      <c r="R432" s="9" t="s">
        <v>15</v>
      </c>
    </row>
    <row r="433" spans="1:18" s="87" customFormat="1">
      <c r="A433" s="86"/>
      <c r="B433" s="13">
        <f t="shared" ref="B433:O433" si="60">+B432/B$457</f>
        <v>1.059420530034753</v>
      </c>
      <c r="C433" s="13">
        <f t="shared" si="60"/>
        <v>5.4492224451045766E-4</v>
      </c>
      <c r="D433" s="13">
        <f t="shared" si="60"/>
        <v>0</v>
      </c>
      <c r="E433" s="13">
        <f t="shared" si="60"/>
        <v>1.0113582294448578E-4</v>
      </c>
      <c r="F433" s="13">
        <f t="shared" si="60"/>
        <v>0</v>
      </c>
      <c r="G433" s="13">
        <f t="shared" si="60"/>
        <v>6.4328439366397818</v>
      </c>
      <c r="H433" s="13">
        <f t="shared" si="60"/>
        <v>6.9275638800795933</v>
      </c>
      <c r="I433" s="13">
        <f t="shared" si="60"/>
        <v>5.0571405026842395</v>
      </c>
      <c r="J433" s="13">
        <f t="shared" si="60"/>
        <v>3.4107431670543948</v>
      </c>
      <c r="K433" s="13">
        <f t="shared" si="60"/>
        <v>2.2066327554963241</v>
      </c>
      <c r="L433" s="13">
        <f t="shared" si="60"/>
        <v>1.8102487287675515</v>
      </c>
      <c r="M433" s="13">
        <f t="shared" si="60"/>
        <v>1.5475205235547767</v>
      </c>
      <c r="N433" s="13">
        <f t="shared" si="60"/>
        <v>2.5050361800903564</v>
      </c>
      <c r="O433" s="13">
        <f t="shared" si="60"/>
        <v>3.5889928840376957</v>
      </c>
      <c r="P433" s="13">
        <f t="shared" ref="P433" si="61">+P432/P$457</f>
        <v>3.6102923419315553</v>
      </c>
      <c r="Q433" s="6"/>
      <c r="R433" s="14" t="s">
        <v>16</v>
      </c>
    </row>
    <row r="434" spans="1:18">
      <c r="A434" s="84"/>
      <c r="B434" s="270" t="s">
        <v>307</v>
      </c>
      <c r="C434" s="270"/>
      <c r="D434" s="270"/>
      <c r="E434" s="270"/>
      <c r="F434" s="270"/>
      <c r="G434" s="270"/>
      <c r="H434" s="270"/>
      <c r="I434" s="270"/>
      <c r="J434" s="270"/>
      <c r="K434" s="270"/>
      <c r="L434" s="270"/>
      <c r="M434" s="270"/>
      <c r="N434" s="270"/>
      <c r="O434" s="118"/>
      <c r="P434" s="118"/>
      <c r="Q434" s="6"/>
      <c r="R434" s="3"/>
    </row>
    <row r="435" spans="1:18">
      <c r="B435" s="8">
        <f t="shared" ref="B435:P437" si="62">IFERROR(VLOOKUP($B$434,$4:$126,MATCH($R435&amp;"/"&amp;B$348,$2:$2,0),FALSE),"")</f>
        <v>1964504</v>
      </c>
      <c r="C435" s="8">
        <f t="shared" si="62"/>
        <v>1645478</v>
      </c>
      <c r="D435" s="8">
        <f t="shared" si="62"/>
        <v>2055645</v>
      </c>
      <c r="E435" s="8">
        <f t="shared" si="62"/>
        <v>2779106</v>
      </c>
      <c r="F435" s="8">
        <f t="shared" si="62"/>
        <v>3466348</v>
      </c>
      <c r="G435" s="8">
        <f t="shared" si="62"/>
        <v>3937988</v>
      </c>
      <c r="H435" s="8">
        <f t="shared" si="62"/>
        <v>203768337</v>
      </c>
      <c r="I435" s="8">
        <f t="shared" si="62"/>
        <v>198045037</v>
      </c>
      <c r="J435" s="8">
        <f t="shared" si="62"/>
        <v>179787039</v>
      </c>
      <c r="K435" s="8">
        <f t="shared" si="62"/>
        <v>184762968</v>
      </c>
      <c r="L435" s="8">
        <f t="shared" si="62"/>
        <v>159736508</v>
      </c>
      <c r="M435" s="8">
        <f t="shared" si="62"/>
        <v>165305299</v>
      </c>
      <c r="N435" s="8">
        <f t="shared" si="62"/>
        <v>180384802</v>
      </c>
      <c r="O435" s="8">
        <f t="shared" si="62"/>
        <v>288779137</v>
      </c>
      <c r="P435" s="8">
        <f t="shared" si="62"/>
        <v>416967013</v>
      </c>
      <c r="Q435" s="6"/>
      <c r="R435" s="9" t="s">
        <v>12</v>
      </c>
    </row>
    <row r="436" spans="1:18">
      <c r="B436" s="8">
        <f t="shared" si="62"/>
        <v>1320633</v>
      </c>
      <c r="C436" s="8">
        <f t="shared" si="62"/>
        <v>1734554</v>
      </c>
      <c r="D436" s="8">
        <f t="shared" si="62"/>
        <v>2178462</v>
      </c>
      <c r="E436" s="8">
        <f t="shared" si="62"/>
        <v>2940658</v>
      </c>
      <c r="F436" s="8">
        <f t="shared" si="62"/>
        <v>3579215</v>
      </c>
      <c r="G436" s="8">
        <f t="shared" si="62"/>
        <v>4495302</v>
      </c>
      <c r="H436" s="8">
        <f t="shared" si="62"/>
        <v>203221729</v>
      </c>
      <c r="I436" s="8">
        <f t="shared" si="62"/>
        <v>196292883</v>
      </c>
      <c r="J436" s="8">
        <f t="shared" si="62"/>
        <v>179964757</v>
      </c>
      <c r="K436" s="8">
        <f t="shared" si="62"/>
        <v>183036810</v>
      </c>
      <c r="L436" s="8">
        <f t="shared" si="62"/>
        <v>159849864</v>
      </c>
      <c r="M436" s="8">
        <f t="shared" si="62"/>
        <v>164604689</v>
      </c>
      <c r="N436" s="8">
        <f t="shared" si="62"/>
        <v>188479607</v>
      </c>
      <c r="O436" s="8">
        <f t="shared" si="62"/>
        <v>290703327</v>
      </c>
      <c r="P436" s="8">
        <f t="shared" si="62"/>
        <v>420035097</v>
      </c>
      <c r="Q436" s="6"/>
      <c r="R436" s="9" t="s">
        <v>13</v>
      </c>
    </row>
    <row r="437" spans="1:18">
      <c r="B437" s="8">
        <f t="shared" si="62"/>
        <v>3449132</v>
      </c>
      <c r="C437" s="8">
        <f t="shared" si="62"/>
        <v>1847839</v>
      </c>
      <c r="D437" s="8">
        <f t="shared" si="62"/>
        <v>2339879</v>
      </c>
      <c r="E437" s="8">
        <f t="shared" si="62"/>
        <v>3098066</v>
      </c>
      <c r="F437" s="8">
        <f t="shared" si="62"/>
        <v>3660174</v>
      </c>
      <c r="G437" s="8">
        <f t="shared" si="62"/>
        <v>4658590</v>
      </c>
      <c r="H437" s="8">
        <f t="shared" si="62"/>
        <v>202657837</v>
      </c>
      <c r="I437" s="8">
        <f t="shared" si="62"/>
        <v>196777839</v>
      </c>
      <c r="J437" s="8">
        <f t="shared" si="62"/>
        <v>186429801</v>
      </c>
      <c r="K437" s="8">
        <f t="shared" si="62"/>
        <v>179944242</v>
      </c>
      <c r="L437" s="8">
        <f t="shared" si="62"/>
        <v>149929278</v>
      </c>
      <c r="M437" s="8">
        <f t="shared" si="62"/>
        <v>164763556</v>
      </c>
      <c r="N437" s="8">
        <f t="shared" si="62"/>
        <v>208668379</v>
      </c>
      <c r="O437" s="8">
        <f t="shared" si="62"/>
        <v>291055447</v>
      </c>
      <c r="P437" s="8">
        <f t="shared" si="62"/>
        <v>445589507</v>
      </c>
      <c r="Q437" s="6"/>
      <c r="R437" s="9" t="s">
        <v>14</v>
      </c>
    </row>
    <row r="438" spans="1:18">
      <c r="B438" s="8">
        <f t="shared" ref="B438:M438" si="63">IFERROR(VLOOKUP($B$434,$4:$126,MATCH($R438&amp;"/"&amp;B$348,$2:$2,0),FALSE),"")</f>
        <v>1583357</v>
      </c>
      <c r="C438" s="8">
        <f t="shared" si="63"/>
        <v>1934904.56</v>
      </c>
      <c r="D438" s="8">
        <f t="shared" si="63"/>
        <v>2576604.85</v>
      </c>
      <c r="E438" s="8">
        <f t="shared" si="63"/>
        <v>3162927.62</v>
      </c>
      <c r="F438" s="8">
        <f t="shared" si="63"/>
        <v>3787672.35</v>
      </c>
      <c r="G438" s="8">
        <f t="shared" si="63"/>
        <v>54859777.649999999</v>
      </c>
      <c r="H438" s="8">
        <f t="shared" si="63"/>
        <v>199337404</v>
      </c>
      <c r="I438" s="8">
        <f t="shared" si="63"/>
        <v>186276164.84</v>
      </c>
      <c r="J438" s="8">
        <f t="shared" si="63"/>
        <v>178846738.22999999</v>
      </c>
      <c r="K438" s="8">
        <f t="shared" si="63"/>
        <v>167962826.52000001</v>
      </c>
      <c r="L438" s="8">
        <f t="shared" si="63"/>
        <v>150171244.25999999</v>
      </c>
      <c r="M438" s="8">
        <f t="shared" si="63"/>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445589507</v>
      </c>
      <c r="Q438" s="6"/>
      <c r="R438" s="9" t="s">
        <v>15</v>
      </c>
    </row>
    <row r="439" spans="1:18">
      <c r="B439" s="12">
        <f t="shared" ref="B439:M439" si="64">+B438/B$402</f>
        <v>3.9427561206389641E-2</v>
      </c>
      <c r="C439" s="12">
        <f t="shared" si="64"/>
        <v>4.3538273648086462E-2</v>
      </c>
      <c r="D439" s="12">
        <f t="shared" si="64"/>
        <v>5.3786709944678247E-2</v>
      </c>
      <c r="E439" s="12">
        <f t="shared" si="64"/>
        <v>5.715356049099507E-2</v>
      </c>
      <c r="F439" s="12">
        <f t="shared" si="64"/>
        <v>5.2754224590871555E-2</v>
      </c>
      <c r="G439" s="12">
        <f t="shared" si="64"/>
        <v>0.19004619946776166</v>
      </c>
      <c r="H439" s="12">
        <f t="shared" si="64"/>
        <v>0.61069629087626975</v>
      </c>
      <c r="I439" s="12">
        <f t="shared" si="64"/>
        <v>0.56604625492185656</v>
      </c>
      <c r="J439" s="12">
        <f t="shared" si="64"/>
        <v>0.50770070370990528</v>
      </c>
      <c r="K439" s="12">
        <f t="shared" si="64"/>
        <v>0.46617678369881876</v>
      </c>
      <c r="L439" s="12">
        <f t="shared" si="64"/>
        <v>0.40180498345703813</v>
      </c>
      <c r="M439" s="12">
        <f t="shared" si="64"/>
        <v>0.41087681177691177</v>
      </c>
      <c r="N439" s="12">
        <f>+N438/N$402</f>
        <v>0.55101607952645515</v>
      </c>
      <c r="O439" s="12">
        <f>+O438/O$402</f>
        <v>0.45519976261857598</v>
      </c>
      <c r="P439" s="12">
        <f>+P438/P$402</f>
        <v>0.49534850684681803</v>
      </c>
      <c r="Q439" s="6"/>
      <c r="R439" s="11" t="s">
        <v>364</v>
      </c>
    </row>
    <row r="440" spans="1:18">
      <c r="B440" s="269" t="s">
        <v>308</v>
      </c>
      <c r="C440" s="269"/>
      <c r="D440" s="269"/>
      <c r="E440" s="269"/>
      <c r="F440" s="269"/>
      <c r="G440" s="269"/>
      <c r="H440" s="269"/>
      <c r="I440" s="269"/>
      <c r="J440" s="269"/>
      <c r="K440" s="269"/>
      <c r="L440" s="269"/>
      <c r="M440" s="269"/>
      <c r="N440" s="269"/>
      <c r="O440" s="117"/>
      <c r="P440" s="117"/>
      <c r="Q440" s="6"/>
      <c r="R440" s="3"/>
    </row>
    <row r="441" spans="1:18">
      <c r="B441" s="8">
        <f t="shared" ref="B441:P443" si="65">IFERROR(VLOOKUP($B$440,$4:$126,MATCH($R441&amp;"/"&amp;B$348,$2:$2,0),FALSE),"")</f>
        <v>37611781</v>
      </c>
      <c r="C441" s="8">
        <f t="shared" si="65"/>
        <v>21632703</v>
      </c>
      <c r="D441" s="8">
        <f t="shared" si="65"/>
        <v>25154443</v>
      </c>
      <c r="E441" s="8">
        <f t="shared" si="65"/>
        <v>29929134</v>
      </c>
      <c r="F441" s="8">
        <f t="shared" si="65"/>
        <v>35792455</v>
      </c>
      <c r="G441" s="8">
        <f t="shared" si="65"/>
        <v>43086051</v>
      </c>
      <c r="H441" s="8">
        <f t="shared" si="65"/>
        <v>267169843</v>
      </c>
      <c r="I441" s="8">
        <f t="shared" si="65"/>
        <v>275945036</v>
      </c>
      <c r="J441" s="8">
        <f t="shared" si="65"/>
        <v>284946335</v>
      </c>
      <c r="K441" s="8">
        <f t="shared" si="65"/>
        <v>281701793</v>
      </c>
      <c r="L441" s="8">
        <f t="shared" si="65"/>
        <v>275869081</v>
      </c>
      <c r="M441" s="8">
        <f t="shared" si="65"/>
        <v>270868266</v>
      </c>
      <c r="N441" s="8">
        <f t="shared" si="65"/>
        <v>309379074</v>
      </c>
      <c r="O441" s="8">
        <f t="shared" si="65"/>
        <v>404308146</v>
      </c>
      <c r="P441" s="8">
        <f t="shared" si="65"/>
        <v>624275037</v>
      </c>
      <c r="Q441" s="6"/>
      <c r="R441" s="9" t="s">
        <v>12</v>
      </c>
    </row>
    <row r="442" spans="1:18">
      <c r="B442" s="8">
        <f t="shared" si="65"/>
        <v>39780449</v>
      </c>
      <c r="C442" s="8">
        <f t="shared" si="65"/>
        <v>20924236</v>
      </c>
      <c r="D442" s="8">
        <f t="shared" si="65"/>
        <v>24696024</v>
      </c>
      <c r="E442" s="8">
        <f t="shared" si="65"/>
        <v>28859505</v>
      </c>
      <c r="F442" s="8">
        <f t="shared" si="65"/>
        <v>37128585</v>
      </c>
      <c r="G442" s="8">
        <f t="shared" si="65"/>
        <v>204740560</v>
      </c>
      <c r="H442" s="8">
        <f t="shared" si="65"/>
        <v>268763808</v>
      </c>
      <c r="I442" s="8">
        <f t="shared" si="65"/>
        <v>278156710</v>
      </c>
      <c r="J442" s="8">
        <f t="shared" si="65"/>
        <v>285251585</v>
      </c>
      <c r="K442" s="8">
        <f t="shared" si="65"/>
        <v>281475261</v>
      </c>
      <c r="L442" s="8">
        <f t="shared" si="65"/>
        <v>271802963</v>
      </c>
      <c r="M442" s="8">
        <f t="shared" si="65"/>
        <v>271842760</v>
      </c>
      <c r="N442" s="8">
        <f t="shared" si="65"/>
        <v>319533117</v>
      </c>
      <c r="O442" s="8">
        <f t="shared" si="65"/>
        <v>404400117</v>
      </c>
      <c r="P442" s="8">
        <f t="shared" si="65"/>
        <v>605220058</v>
      </c>
      <c r="Q442" s="6"/>
      <c r="R442" s="9" t="s">
        <v>13</v>
      </c>
    </row>
    <row r="443" spans="1:18">
      <c r="B443" s="8">
        <f t="shared" si="65"/>
        <v>41414583</v>
      </c>
      <c r="C443" s="8">
        <f t="shared" si="65"/>
        <v>21535954</v>
      </c>
      <c r="D443" s="8">
        <f t="shared" si="65"/>
        <v>25235782</v>
      </c>
      <c r="E443" s="8">
        <f t="shared" si="65"/>
        <v>30106023</v>
      </c>
      <c r="F443" s="8">
        <f t="shared" si="65"/>
        <v>40544373</v>
      </c>
      <c r="G443" s="8">
        <f t="shared" si="65"/>
        <v>246885573</v>
      </c>
      <c r="H443" s="8">
        <f t="shared" si="65"/>
        <v>267907262</v>
      </c>
      <c r="I443" s="8">
        <f t="shared" si="65"/>
        <v>277475988</v>
      </c>
      <c r="J443" s="8">
        <f t="shared" si="65"/>
        <v>295738652</v>
      </c>
      <c r="K443" s="8">
        <f t="shared" si="65"/>
        <v>279912026</v>
      </c>
      <c r="L443" s="8">
        <f t="shared" si="65"/>
        <v>274936444</v>
      </c>
      <c r="M443" s="8">
        <f t="shared" si="65"/>
        <v>262326031</v>
      </c>
      <c r="N443" s="8">
        <f t="shared" si="65"/>
        <v>335884896</v>
      </c>
      <c r="O443" s="8">
        <f t="shared" si="65"/>
        <v>401820589</v>
      </c>
      <c r="P443" s="8">
        <f t="shared" si="65"/>
        <v>612088975</v>
      </c>
      <c r="Q443" s="6"/>
      <c r="R443" s="9" t="s">
        <v>14</v>
      </c>
    </row>
    <row r="444" spans="1:18">
      <c r="B444" s="8">
        <f t="shared" ref="B444:M444" si="66">IFERROR(VLOOKUP($B$440,$4:$126,MATCH($R444&amp;"/"&amp;B$348,$2:$2,0),FALSE),"")</f>
        <v>23259102</v>
      </c>
      <c r="C444" s="8">
        <f t="shared" si="66"/>
        <v>25504921.23</v>
      </c>
      <c r="D444" s="8">
        <f t="shared" si="66"/>
        <v>29945931.420000002</v>
      </c>
      <c r="E444" s="8">
        <f t="shared" si="66"/>
        <v>33642013.710000001</v>
      </c>
      <c r="F444" s="8">
        <f t="shared" si="66"/>
        <v>44812372.780000001</v>
      </c>
      <c r="G444" s="8">
        <f t="shared" si="66"/>
        <v>255658055.13</v>
      </c>
      <c r="H444" s="8">
        <f t="shared" si="66"/>
        <v>291352204.81999999</v>
      </c>
      <c r="I444" s="8">
        <f t="shared" si="66"/>
        <v>287407200.89999998</v>
      </c>
      <c r="J444" s="8">
        <f t="shared" si="66"/>
        <v>292664848.55000001</v>
      </c>
      <c r="K444" s="8">
        <f t="shared" si="66"/>
        <v>280069785.41000003</v>
      </c>
      <c r="L444" s="8">
        <f t="shared" si="66"/>
        <v>273922932.19999999</v>
      </c>
      <c r="M444" s="8">
        <f t="shared" si="66"/>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612088975</v>
      </c>
      <c r="Q444" s="6"/>
      <c r="R444" s="9" t="s">
        <v>15</v>
      </c>
    </row>
    <row r="445" spans="1:18">
      <c r="B445" s="12">
        <f t="shared" ref="B445:M445" si="67">+B444/B$402</f>
        <v>0.57918060659134973</v>
      </c>
      <c r="C445" s="12">
        <f t="shared" si="67"/>
        <v>0.57389923143528587</v>
      </c>
      <c r="D445" s="12">
        <f t="shared" si="67"/>
        <v>0.62512229118514884</v>
      </c>
      <c r="E445" s="12">
        <f t="shared" si="67"/>
        <v>0.60790542706550155</v>
      </c>
      <c r="F445" s="12">
        <f t="shared" si="67"/>
        <v>0.62414109765486425</v>
      </c>
      <c r="G445" s="12">
        <f t="shared" si="67"/>
        <v>0.88565509781602236</v>
      </c>
      <c r="H445" s="12">
        <f t="shared" si="67"/>
        <v>0.89259570583249503</v>
      </c>
      <c r="I445" s="12">
        <f t="shared" si="67"/>
        <v>0.8733579513340094</v>
      </c>
      <c r="J445" s="12">
        <f t="shared" si="67"/>
        <v>0.8308015624467443</v>
      </c>
      <c r="K445" s="12">
        <f t="shared" si="67"/>
        <v>0.77732695072326385</v>
      </c>
      <c r="L445" s="12">
        <f t="shared" si="67"/>
        <v>0.73292060529621128</v>
      </c>
      <c r="M445" s="12">
        <f t="shared" si="67"/>
        <v>0.71149424696895591</v>
      </c>
      <c r="N445" s="12">
        <f>+N444/N$402</f>
        <v>0.78676964418764472</v>
      </c>
      <c r="O445" s="12">
        <f>+O444/O$402</f>
        <v>0.68579293553840082</v>
      </c>
      <c r="P445" s="12">
        <f>+P444/P$402</f>
        <v>0.6804409777621836</v>
      </c>
      <c r="Q445" s="6"/>
      <c r="R445" s="11" t="s">
        <v>364</v>
      </c>
    </row>
    <row r="446" spans="1:18">
      <c r="B446" s="268" t="s">
        <v>17</v>
      </c>
      <c r="C446" s="268"/>
      <c r="D446" s="268"/>
      <c r="E446" s="268"/>
      <c r="F446" s="268"/>
      <c r="G446" s="268"/>
      <c r="H446" s="268"/>
      <c r="I446" s="268"/>
      <c r="J446" s="268"/>
      <c r="K446" s="268"/>
      <c r="L446" s="268"/>
      <c r="M446" s="268"/>
      <c r="N446" s="268"/>
      <c r="O446" s="120"/>
      <c r="P446" s="120"/>
      <c r="Q446" s="6"/>
      <c r="R446" s="11"/>
    </row>
    <row r="447" spans="1:18">
      <c r="B447" s="272" t="s">
        <v>309</v>
      </c>
      <c r="C447" s="272"/>
      <c r="D447" s="272"/>
      <c r="E447" s="272"/>
      <c r="F447" s="272"/>
      <c r="G447" s="272"/>
      <c r="H447" s="272"/>
      <c r="I447" s="272"/>
      <c r="J447" s="272"/>
      <c r="K447" s="272"/>
      <c r="L447" s="272"/>
      <c r="M447" s="272"/>
      <c r="N447" s="272"/>
      <c r="O447" s="121"/>
      <c r="P447" s="121"/>
    </row>
    <row r="448" spans="1:18">
      <c r="B448" s="8">
        <f t="shared" ref="B448:P450" si="68">IFERROR(VLOOKUP($B$447,$4:$126,MATCH($R448&amp;"/"&amp;B$348,$2:$2,0),FALSE),"")</f>
        <v>3760260</v>
      </c>
      <c r="C448" s="8">
        <f t="shared" si="68"/>
        <v>5656224</v>
      </c>
      <c r="D448" s="8">
        <f t="shared" si="68"/>
        <v>8381689</v>
      </c>
      <c r="E448" s="8">
        <f t="shared" si="68"/>
        <v>13794061</v>
      </c>
      <c r="F448" s="8">
        <f t="shared" si="68"/>
        <v>17982875</v>
      </c>
      <c r="G448" s="8">
        <f t="shared" si="68"/>
        <v>19230739</v>
      </c>
      <c r="H448" s="8">
        <f t="shared" si="68"/>
        <v>21202397</v>
      </c>
      <c r="I448" s="8">
        <f t="shared" si="68"/>
        <v>23940444</v>
      </c>
      <c r="J448" s="8">
        <f t="shared" si="68"/>
        <v>30958853</v>
      </c>
      <c r="K448" s="8">
        <f t="shared" si="68"/>
        <v>40108844</v>
      </c>
      <c r="L448" s="8">
        <f t="shared" si="68"/>
        <v>50893034</v>
      </c>
      <c r="M448" s="8">
        <f t="shared" si="68"/>
        <v>61248268</v>
      </c>
      <c r="N448" s="8">
        <f t="shared" si="68"/>
        <v>69834842</v>
      </c>
      <c r="O448" s="8">
        <f t="shared" si="68"/>
        <v>70704833</v>
      </c>
      <c r="P448" s="8">
        <f t="shared" si="68"/>
        <v>75543180</v>
      </c>
      <c r="Q448" s="6"/>
      <c r="R448" s="9" t="s">
        <v>12</v>
      </c>
    </row>
    <row r="449" spans="1:19">
      <c r="B449" s="8">
        <f t="shared" si="68"/>
        <v>3056156</v>
      </c>
      <c r="C449" s="8">
        <f t="shared" si="68"/>
        <v>4194727</v>
      </c>
      <c r="D449" s="8">
        <f t="shared" si="68"/>
        <v>6556517</v>
      </c>
      <c r="E449" s="8">
        <f t="shared" si="68"/>
        <v>11470690</v>
      </c>
      <c r="F449" s="8">
        <f t="shared" si="68"/>
        <v>10023681</v>
      </c>
      <c r="G449" s="8">
        <f t="shared" si="68"/>
        <v>13795160</v>
      </c>
      <c r="H449" s="8">
        <f t="shared" si="68"/>
        <v>15328895</v>
      </c>
      <c r="I449" s="8">
        <f t="shared" si="68"/>
        <v>19893558</v>
      </c>
      <c r="J449" s="8">
        <f t="shared" si="68"/>
        <v>27070010</v>
      </c>
      <c r="K449" s="8">
        <f t="shared" si="68"/>
        <v>35524982</v>
      </c>
      <c r="L449" s="8">
        <f t="shared" si="68"/>
        <v>45542853</v>
      </c>
      <c r="M449" s="8">
        <f t="shared" si="68"/>
        <v>55015215</v>
      </c>
      <c r="N449" s="8">
        <f t="shared" si="68"/>
        <v>61243678</v>
      </c>
      <c r="O449" s="8">
        <f t="shared" si="68"/>
        <v>64561795</v>
      </c>
      <c r="P449" s="8">
        <f t="shared" si="68"/>
        <v>72929233</v>
      </c>
      <c r="Q449" s="6"/>
      <c r="R449" s="9" t="s">
        <v>13</v>
      </c>
    </row>
    <row r="450" spans="1:19">
      <c r="B450" s="8">
        <f t="shared" si="68"/>
        <v>3899823</v>
      </c>
      <c r="C450" s="8">
        <f t="shared" si="68"/>
        <v>5610694</v>
      </c>
      <c r="D450" s="8">
        <f t="shared" si="68"/>
        <v>11959430</v>
      </c>
      <c r="E450" s="8">
        <f t="shared" si="68"/>
        <v>13643724</v>
      </c>
      <c r="F450" s="8">
        <f t="shared" si="68"/>
        <v>12926169</v>
      </c>
      <c r="G450" s="8">
        <f t="shared" si="68"/>
        <v>16454741</v>
      </c>
      <c r="H450" s="8">
        <f t="shared" si="68"/>
        <v>18016545</v>
      </c>
      <c r="I450" s="8">
        <f t="shared" si="68"/>
        <v>23041663</v>
      </c>
      <c r="J450" s="8">
        <f t="shared" si="68"/>
        <v>31055082</v>
      </c>
      <c r="K450" s="8">
        <f t="shared" si="68"/>
        <v>40495320</v>
      </c>
      <c r="L450" s="8">
        <f t="shared" si="68"/>
        <v>50476694</v>
      </c>
      <c r="M450" s="8">
        <f t="shared" si="68"/>
        <v>60379105</v>
      </c>
      <c r="N450" s="8">
        <f t="shared" si="68"/>
        <v>64992066</v>
      </c>
      <c r="O450" s="8">
        <f t="shared" si="68"/>
        <v>65806859</v>
      </c>
      <c r="P450" s="8">
        <f t="shared" si="68"/>
        <v>76314450</v>
      </c>
      <c r="Q450" s="6"/>
      <c r="R450" s="9" t="s">
        <v>14</v>
      </c>
    </row>
    <row r="451" spans="1:19">
      <c r="B451" s="8">
        <f t="shared" ref="B451:M451" si="69">IFERROR(VLOOKUP($B$447,$4:$126,MATCH($R451&amp;"/"&amp;B$348,$2:$2,0),FALSE),"")</f>
        <v>4408990</v>
      </c>
      <c r="C451" s="8">
        <f t="shared" si="69"/>
        <v>6705795.1399999997</v>
      </c>
      <c r="D451" s="8">
        <f t="shared" si="69"/>
        <v>11710127.970000001</v>
      </c>
      <c r="E451" s="8">
        <f t="shared" si="69"/>
        <v>15224548.630000001</v>
      </c>
      <c r="F451" s="8">
        <f t="shared" si="69"/>
        <v>15688196.66</v>
      </c>
      <c r="G451" s="8">
        <f t="shared" si="69"/>
        <v>18497197.989999998</v>
      </c>
      <c r="H451" s="8">
        <f t="shared" si="69"/>
        <v>20532100.190000001</v>
      </c>
      <c r="I451" s="8">
        <f t="shared" si="69"/>
        <v>26894168.920000002</v>
      </c>
      <c r="J451" s="8">
        <f t="shared" si="69"/>
        <v>35343853.719999999</v>
      </c>
      <c r="K451" s="8">
        <f t="shared" si="69"/>
        <v>45728253.119999997</v>
      </c>
      <c r="L451" s="8">
        <f t="shared" si="69"/>
        <v>55731138.109999999</v>
      </c>
      <c r="M451" s="8">
        <f t="shared" si="69"/>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76314450</v>
      </c>
      <c r="Q451" s="6"/>
      <c r="R451" s="9" t="s">
        <v>15</v>
      </c>
    </row>
    <row r="452" spans="1:19">
      <c r="A452" s="85"/>
      <c r="B452" s="12">
        <f t="shared" ref="B452:M452" si="70">+B451/B$402</f>
        <v>0.1097893419382741</v>
      </c>
      <c r="C452" s="12">
        <f t="shared" si="70"/>
        <v>0.15089051412092813</v>
      </c>
      <c r="D452" s="12">
        <f t="shared" si="70"/>
        <v>0.24444930177689214</v>
      </c>
      <c r="E452" s="12">
        <f t="shared" si="70"/>
        <v>0.27510498677576478</v>
      </c>
      <c r="F452" s="12">
        <f t="shared" si="70"/>
        <v>0.21850323194597362</v>
      </c>
      <c r="G452" s="12">
        <f t="shared" si="70"/>
        <v>6.407831619788236E-2</v>
      </c>
      <c r="H452" s="12">
        <f t="shared" si="70"/>
        <v>6.2902782811062152E-2</v>
      </c>
      <c r="I452" s="12">
        <f t="shared" si="70"/>
        <v>8.1724592137044083E-2</v>
      </c>
      <c r="J452" s="12">
        <f t="shared" si="70"/>
        <v>0.10033227098828905</v>
      </c>
      <c r="K452" s="12">
        <f t="shared" si="70"/>
        <v>0.12691766627962003</v>
      </c>
      <c r="L452" s="12">
        <f t="shared" si="70"/>
        <v>0.14911675758349649</v>
      </c>
      <c r="M452" s="12">
        <f t="shared" si="70"/>
        <v>0.17532004377030358</v>
      </c>
      <c r="N452" s="12">
        <f>+N451/N$402</f>
        <v>0.1306148227490127</v>
      </c>
      <c r="O452" s="12">
        <f>+O451/O$402</f>
        <v>7.7629346044868403E-2</v>
      </c>
      <c r="P452" s="12">
        <f>+P451/P$402</f>
        <v>8.4836487988340703E-2</v>
      </c>
      <c r="Q452" s="6"/>
      <c r="R452" s="11" t="s">
        <v>364</v>
      </c>
    </row>
    <row r="453" spans="1:19">
      <c r="B453" s="268" t="s">
        <v>310</v>
      </c>
      <c r="C453" s="268"/>
      <c r="D453" s="268"/>
      <c r="E453" s="268"/>
      <c r="F453" s="268"/>
      <c r="G453" s="268"/>
      <c r="H453" s="268"/>
      <c r="I453" s="268"/>
      <c r="J453" s="268"/>
      <c r="K453" s="268"/>
      <c r="L453" s="268"/>
      <c r="M453" s="268"/>
      <c r="N453" s="268"/>
      <c r="O453" s="120"/>
      <c r="P453" s="120"/>
    </row>
    <row r="454" spans="1:19">
      <c r="B454" s="8">
        <f t="shared" ref="B454:P456" si="71">IFERROR(VLOOKUP($B$453,$4:$126,MATCH($R454&amp;"/"&amp;B$348,$2:$2,0),FALSE),"")</f>
        <v>10621937</v>
      </c>
      <c r="C454" s="8">
        <f t="shared" si="71"/>
        <v>18080821</v>
      </c>
      <c r="D454" s="8">
        <f t="shared" si="71"/>
        <v>20226509</v>
      </c>
      <c r="E454" s="8">
        <f t="shared" si="71"/>
        <v>19859154</v>
      </c>
      <c r="F454" s="8">
        <f t="shared" si="71"/>
        <v>24126201</v>
      </c>
      <c r="G454" s="8">
        <f t="shared" si="71"/>
        <v>30096960</v>
      </c>
      <c r="H454" s="8">
        <f t="shared" si="71"/>
        <v>31388181</v>
      </c>
      <c r="I454" s="8">
        <f t="shared" si="71"/>
        <v>34142065</v>
      </c>
      <c r="J454" s="8">
        <f t="shared" si="71"/>
        <v>41253541</v>
      </c>
      <c r="K454" s="8">
        <f t="shared" si="71"/>
        <v>59764975</v>
      </c>
      <c r="L454" s="8">
        <f t="shared" si="71"/>
        <v>80438417</v>
      </c>
      <c r="M454" s="8">
        <f t="shared" si="71"/>
        <v>90160829</v>
      </c>
      <c r="N454" s="8">
        <f t="shared" si="71"/>
        <v>98403438</v>
      </c>
      <c r="O454" s="8">
        <f t="shared" si="71"/>
        <v>99642848</v>
      </c>
      <c r="P454" s="8">
        <f t="shared" si="71"/>
        <v>107264569</v>
      </c>
      <c r="Q454" s="6"/>
      <c r="R454" s="9" t="s">
        <v>12</v>
      </c>
    </row>
    <row r="455" spans="1:19">
      <c r="B455" s="8">
        <f t="shared" si="71"/>
        <v>9610515</v>
      </c>
      <c r="C455" s="8">
        <f t="shared" si="71"/>
        <v>16395780</v>
      </c>
      <c r="D455" s="8">
        <f t="shared" si="71"/>
        <v>16646216</v>
      </c>
      <c r="E455" s="8">
        <f t="shared" si="71"/>
        <v>17599304</v>
      </c>
      <c r="F455" s="8">
        <f t="shared" si="71"/>
        <v>21243668</v>
      </c>
      <c r="G455" s="8">
        <f t="shared" si="71"/>
        <v>23184013</v>
      </c>
      <c r="H455" s="8">
        <f t="shared" si="71"/>
        <v>25516223</v>
      </c>
      <c r="I455" s="8">
        <f t="shared" si="71"/>
        <v>30265213</v>
      </c>
      <c r="J455" s="8">
        <f t="shared" si="71"/>
        <v>37168076</v>
      </c>
      <c r="K455" s="8">
        <f t="shared" si="71"/>
        <v>55225336</v>
      </c>
      <c r="L455" s="8">
        <f t="shared" si="71"/>
        <v>75203346</v>
      </c>
      <c r="M455" s="8">
        <f t="shared" si="71"/>
        <v>83260746</v>
      </c>
      <c r="N455" s="8">
        <f t="shared" si="71"/>
        <v>86588102</v>
      </c>
      <c r="O455" s="8">
        <f t="shared" si="71"/>
        <v>93844037</v>
      </c>
      <c r="P455" s="8">
        <f t="shared" si="71"/>
        <v>104947518</v>
      </c>
      <c r="Q455" s="6"/>
      <c r="R455" s="9" t="s">
        <v>13</v>
      </c>
    </row>
    <row r="456" spans="1:19">
      <c r="B456" s="8">
        <f t="shared" si="71"/>
        <v>10414772</v>
      </c>
      <c r="C456" s="8">
        <f t="shared" si="71"/>
        <v>17719054</v>
      </c>
      <c r="D456" s="8">
        <f t="shared" si="71"/>
        <v>18034631</v>
      </c>
      <c r="E456" s="8">
        <f t="shared" si="71"/>
        <v>19833280</v>
      </c>
      <c r="F456" s="8">
        <f t="shared" si="71"/>
        <v>24006200</v>
      </c>
      <c r="G456" s="8">
        <f t="shared" si="71"/>
        <v>26524004</v>
      </c>
      <c r="H456" s="8">
        <f t="shared" si="71"/>
        <v>28211841</v>
      </c>
      <c r="I456" s="8">
        <f t="shared" si="71"/>
        <v>33655678</v>
      </c>
      <c r="J456" s="8">
        <f t="shared" si="71"/>
        <v>41017466</v>
      </c>
      <c r="K456" s="8">
        <f t="shared" si="71"/>
        <v>70113613</v>
      </c>
      <c r="L456" s="8">
        <f t="shared" si="71"/>
        <v>79548788</v>
      </c>
      <c r="M456" s="8">
        <f t="shared" si="71"/>
        <v>88302718</v>
      </c>
      <c r="N456" s="8">
        <f t="shared" si="71"/>
        <v>93047142</v>
      </c>
      <c r="O456" s="8">
        <f t="shared" si="71"/>
        <v>96012109</v>
      </c>
      <c r="P456" s="8">
        <f t="shared" si="71"/>
        <v>98626358</v>
      </c>
      <c r="Q456" s="6"/>
      <c r="R456" s="9" t="s">
        <v>14</v>
      </c>
    </row>
    <row r="457" spans="1:19">
      <c r="B457" s="8">
        <f t="shared" ref="B457:M457" si="72">IFERROR(VLOOKUP($B$453,$4:$126,MATCH($R457&amp;"/"&amp;B$348,$2:$2,0),FALSE),"")</f>
        <v>16738676</v>
      </c>
      <c r="C457" s="8">
        <f t="shared" si="72"/>
        <v>18740325.07</v>
      </c>
      <c r="D457" s="8">
        <f t="shared" si="72"/>
        <v>17755671.460000001</v>
      </c>
      <c r="E457" s="8">
        <f t="shared" si="72"/>
        <v>21490604.780000001</v>
      </c>
      <c r="F457" s="8">
        <f t="shared" si="72"/>
        <v>26743766.149999999</v>
      </c>
      <c r="G457" s="8">
        <f t="shared" si="72"/>
        <v>28780947.07</v>
      </c>
      <c r="H457" s="8">
        <f t="shared" si="72"/>
        <v>30782206.48</v>
      </c>
      <c r="I457" s="8">
        <f t="shared" si="72"/>
        <v>37349441.460000001</v>
      </c>
      <c r="J457" s="8">
        <f t="shared" si="72"/>
        <v>55196167.479999997</v>
      </c>
      <c r="K457" s="8">
        <f t="shared" si="72"/>
        <v>75332915.599999994</v>
      </c>
      <c r="L457" s="8">
        <f t="shared" si="72"/>
        <v>84830803.480000004</v>
      </c>
      <c r="M457" s="8">
        <f t="shared" si="72"/>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98626358</v>
      </c>
      <c r="Q457" s="6"/>
      <c r="R457" s="9" t="s">
        <v>15</v>
      </c>
    </row>
    <row r="458" spans="1:19">
      <c r="A458" s="85"/>
      <c r="B458" s="12">
        <f t="shared" ref="B458:M458" si="73">+B457/B$402</f>
        <v>0.41681387867923991</v>
      </c>
      <c r="C458" s="12">
        <f t="shared" si="73"/>
        <v>0.42168560559480778</v>
      </c>
      <c r="D458" s="12">
        <f t="shared" si="73"/>
        <v>0.37065021851993402</v>
      </c>
      <c r="E458" s="12">
        <f t="shared" si="73"/>
        <v>0.38833154844112361</v>
      </c>
      <c r="F458" s="12">
        <f t="shared" si="73"/>
        <v>0.37248381473198128</v>
      </c>
      <c r="G458" s="12">
        <f t="shared" si="73"/>
        <v>9.9703459292753996E-2</v>
      </c>
      <c r="H458" s="12">
        <f t="shared" si="73"/>
        <v>9.4305328278096137E-2</v>
      </c>
      <c r="I458" s="12">
        <f t="shared" si="73"/>
        <v>0.1134955268164094</v>
      </c>
      <c r="J458" s="12">
        <f t="shared" si="73"/>
        <v>0.15668797401072843</v>
      </c>
      <c r="K458" s="12">
        <f t="shared" si="73"/>
        <v>0.20908469468320642</v>
      </c>
      <c r="L458" s="12">
        <f t="shared" si="73"/>
        <v>0.22697714037658637</v>
      </c>
      <c r="M458" s="12">
        <f t="shared" si="73"/>
        <v>0.24955937904208828</v>
      </c>
      <c r="N458" s="12">
        <f>+N457/N$402</f>
        <v>0.18488190215912756</v>
      </c>
      <c r="O458" s="12">
        <f>+O457/O$402</f>
        <v>0.11174477687222667</v>
      </c>
      <c r="P458" s="12">
        <f>+P457/P$402</f>
        <v>0.10963996773613371</v>
      </c>
      <c r="Q458" s="6"/>
      <c r="R458" s="11" t="s">
        <v>364</v>
      </c>
    </row>
    <row r="459" spans="1:19">
      <c r="B459" s="252" t="s">
        <v>18</v>
      </c>
      <c r="C459" s="252"/>
      <c r="D459" s="252"/>
      <c r="E459" s="252"/>
      <c r="F459" s="252"/>
      <c r="G459" s="252"/>
      <c r="H459" s="252"/>
      <c r="I459" s="252"/>
      <c r="J459" s="252"/>
      <c r="K459" s="252"/>
      <c r="L459" s="252"/>
      <c r="M459" s="252"/>
      <c r="N459" s="252"/>
      <c r="O459" s="115"/>
      <c r="P459" s="115"/>
      <c r="Q459" s="6"/>
      <c r="R459" s="15"/>
    </row>
    <row r="460" spans="1:19">
      <c r="B460" s="252" t="s">
        <v>327</v>
      </c>
      <c r="C460" s="252"/>
      <c r="D460" s="252"/>
      <c r="E460" s="252"/>
      <c r="F460" s="252"/>
      <c r="G460" s="252"/>
      <c r="H460" s="252"/>
      <c r="I460" s="252"/>
      <c r="J460" s="252"/>
      <c r="K460" s="252"/>
      <c r="L460" s="252"/>
      <c r="M460" s="252"/>
      <c r="N460" s="252"/>
      <c r="O460" s="115"/>
      <c r="P460" s="115"/>
      <c r="Q460" s="6"/>
      <c r="R460" s="9"/>
    </row>
    <row r="461" spans="1:19">
      <c r="B461" s="7">
        <f t="shared" ref="B461:P464" si="74">IFERROR(VLOOKUP($B$460,$130:$216,MATCH($R461&amp;"/"&amp;B$348,$128:$128,0),FALSE),"")</f>
        <v>31450686</v>
      </c>
      <c r="C461" s="7">
        <f t="shared" si="74"/>
        <v>25917834</v>
      </c>
      <c r="D461" s="7">
        <f t="shared" si="74"/>
        <v>31981948</v>
      </c>
      <c r="E461" s="7">
        <f t="shared" si="74"/>
        <v>37170465</v>
      </c>
      <c r="F461" s="7">
        <f t="shared" si="74"/>
        <v>43014463</v>
      </c>
      <c r="G461" s="7">
        <f t="shared" si="74"/>
        <v>50439114</v>
      </c>
      <c r="H461" s="7">
        <f t="shared" si="74"/>
        <v>86158017</v>
      </c>
      <c r="I461" s="7">
        <f t="shared" si="74"/>
        <v>95553652</v>
      </c>
      <c r="J461" s="7">
        <f t="shared" si="74"/>
        <v>104968767</v>
      </c>
      <c r="K461" s="7">
        <f t="shared" si="74"/>
        <v>113328832</v>
      </c>
      <c r="L461" s="7">
        <f t="shared" si="74"/>
        <v>123651803</v>
      </c>
      <c r="M461" s="7">
        <f t="shared" si="74"/>
        <v>134317668</v>
      </c>
      <c r="N461" s="7">
        <f t="shared" si="74"/>
        <v>140970512</v>
      </c>
      <c r="O461" s="7">
        <f t="shared" si="74"/>
        <v>128548583</v>
      </c>
      <c r="P461" s="7">
        <f t="shared" si="74"/>
        <v>194408684</v>
      </c>
      <c r="Q461" s="17"/>
      <c r="R461" s="9" t="s">
        <v>12</v>
      </c>
      <c r="S461" s="88"/>
    </row>
    <row r="462" spans="1:19">
      <c r="B462" s="7">
        <f t="shared" si="74"/>
        <v>30817922</v>
      </c>
      <c r="C462" s="7">
        <f t="shared" si="74"/>
        <v>27394918</v>
      </c>
      <c r="D462" s="7">
        <f t="shared" si="74"/>
        <v>33188480</v>
      </c>
      <c r="E462" s="7">
        <f t="shared" si="74"/>
        <v>38982979</v>
      </c>
      <c r="F462" s="7">
        <f t="shared" si="74"/>
        <v>45615209</v>
      </c>
      <c r="G462" s="7">
        <f t="shared" si="74"/>
        <v>51081934</v>
      </c>
      <c r="H462" s="7">
        <f t="shared" si="74"/>
        <v>88945118</v>
      </c>
      <c r="I462" s="7">
        <f t="shared" si="74"/>
        <v>97292252</v>
      </c>
      <c r="J462" s="7">
        <f t="shared" si="74"/>
        <v>109997677</v>
      </c>
      <c r="K462" s="7">
        <f t="shared" si="74"/>
        <v>116133912</v>
      </c>
      <c r="L462" s="7">
        <f t="shared" si="74"/>
        <v>124914898</v>
      </c>
      <c r="M462" s="7">
        <f t="shared" si="74"/>
        <v>138395714</v>
      </c>
      <c r="N462" s="7">
        <f t="shared" si="74"/>
        <v>123101061</v>
      </c>
      <c r="O462" s="7">
        <f t="shared" si="74"/>
        <v>132145662</v>
      </c>
      <c r="P462" s="7">
        <f t="shared" si="74"/>
        <v>208210342</v>
      </c>
      <c r="Q462" s="17"/>
      <c r="R462" s="9" t="s">
        <v>13</v>
      </c>
    </row>
    <row r="463" spans="1:19">
      <c r="B463" s="7">
        <f t="shared" si="74"/>
        <v>33043923</v>
      </c>
      <c r="C463" s="7">
        <f t="shared" si="74"/>
        <v>28395618</v>
      </c>
      <c r="D463" s="7">
        <f t="shared" si="74"/>
        <v>33285270</v>
      </c>
      <c r="E463" s="7">
        <f t="shared" si="74"/>
        <v>40046338</v>
      </c>
      <c r="F463" s="7">
        <f t="shared" si="74"/>
        <v>48503536</v>
      </c>
      <c r="G463" s="7">
        <f t="shared" si="74"/>
        <v>82350552</v>
      </c>
      <c r="H463" s="7">
        <f t="shared" si="74"/>
        <v>87672418</v>
      </c>
      <c r="I463" s="7">
        <f t="shared" si="74"/>
        <v>96363864</v>
      </c>
      <c r="J463" s="7">
        <f t="shared" si="74"/>
        <v>108642041</v>
      </c>
      <c r="K463" s="7">
        <f t="shared" si="74"/>
        <v>118241828</v>
      </c>
      <c r="L463" s="7">
        <f t="shared" si="74"/>
        <v>125482337</v>
      </c>
      <c r="M463" s="7">
        <f t="shared" si="74"/>
        <v>135762706</v>
      </c>
      <c r="N463" s="7">
        <f t="shared" si="74"/>
        <v>129990020</v>
      </c>
      <c r="O463" s="7">
        <f t="shared" si="74"/>
        <v>125286925</v>
      </c>
      <c r="P463" s="7">
        <f t="shared" si="74"/>
        <v>207616873</v>
      </c>
      <c r="Q463" s="17"/>
      <c r="R463" s="9" t="s">
        <v>14</v>
      </c>
    </row>
    <row r="464" spans="1:19">
      <c r="B464" s="18">
        <f t="shared" si="74"/>
        <v>28770180</v>
      </c>
      <c r="C464" s="18">
        <f t="shared" si="74"/>
        <v>30668553.719999999</v>
      </c>
      <c r="D464" s="18">
        <f t="shared" si="74"/>
        <v>36498116.479999997</v>
      </c>
      <c r="E464" s="18">
        <f t="shared" si="74"/>
        <v>39160084.920000002</v>
      </c>
      <c r="F464" s="18">
        <f t="shared" si="74"/>
        <v>51568839.490000002</v>
      </c>
      <c r="G464" s="18">
        <f t="shared" si="74"/>
        <v>88413932.790000007</v>
      </c>
      <c r="H464" s="18">
        <f t="shared" si="74"/>
        <v>94990804.730000004</v>
      </c>
      <c r="I464" s="18">
        <f t="shared" si="74"/>
        <v>102607555.26000001</v>
      </c>
      <c r="J464" s="18">
        <f t="shared" si="74"/>
        <v>111103385.91</v>
      </c>
      <c r="K464" s="18">
        <f t="shared" si="74"/>
        <v>123364653.17</v>
      </c>
      <c r="L464" s="18">
        <f t="shared" si="74"/>
        <v>134503438.96000001</v>
      </c>
      <c r="M464" s="18">
        <f t="shared" si="74"/>
        <v>142510625.53999999</v>
      </c>
      <c r="N464" s="18">
        <f t="shared" si="74"/>
        <v>131822726.40000001</v>
      </c>
      <c r="O464" s="18">
        <f t="shared" si="74"/>
        <v>179226117.40000001</v>
      </c>
      <c r="P464" s="18" t="str">
        <f t="shared" si="74"/>
        <v/>
      </c>
      <c r="Q464" s="17"/>
      <c r="R464" s="9" t="s">
        <v>19</v>
      </c>
    </row>
    <row r="465" spans="1:18">
      <c r="B465" s="16">
        <f>SUM(B461:B464)</f>
        <v>124082711</v>
      </c>
      <c r="C465" s="16">
        <f t="shared" ref="C465:M465" si="75">SUM(C461:C464)</f>
        <v>112376923.72</v>
      </c>
      <c r="D465" s="16">
        <f t="shared" si="75"/>
        <v>134953814.47999999</v>
      </c>
      <c r="E465" s="16">
        <f t="shared" si="75"/>
        <v>155359866.92000002</v>
      </c>
      <c r="F465" s="16">
        <f t="shared" si="75"/>
        <v>188702047.49000001</v>
      </c>
      <c r="G465" s="16">
        <f t="shared" si="75"/>
        <v>272285532.79000002</v>
      </c>
      <c r="H465" s="16">
        <f t="shared" si="75"/>
        <v>357766357.73000002</v>
      </c>
      <c r="I465" s="16">
        <f t="shared" si="75"/>
        <v>391817323.25999999</v>
      </c>
      <c r="J465" s="16">
        <f t="shared" si="75"/>
        <v>434711870.90999997</v>
      </c>
      <c r="K465" s="16">
        <f t="shared" si="75"/>
        <v>471069225.17000002</v>
      </c>
      <c r="L465" s="16">
        <f t="shared" si="75"/>
        <v>508552476.96000004</v>
      </c>
      <c r="M465" s="16">
        <f t="shared" si="75"/>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813647865.33333337</v>
      </c>
      <c r="Q465" s="6"/>
      <c r="R465" s="9" t="s">
        <v>15</v>
      </c>
    </row>
    <row r="466" spans="1:18" s="87" customFormat="1">
      <c r="A466" s="86"/>
      <c r="B466" s="19"/>
      <c r="C466" s="20">
        <f t="shared" ref="C466:M466" si="76">C465/B465-1</f>
        <v>-9.4338584204531117E-2</v>
      </c>
      <c r="D466" s="20">
        <f t="shared" si="76"/>
        <v>0.20090326387873825</v>
      </c>
      <c r="E466" s="20">
        <f t="shared" si="76"/>
        <v>0.15120767440793004</v>
      </c>
      <c r="F466" s="20">
        <f t="shared" si="76"/>
        <v>0.21461257164418779</v>
      </c>
      <c r="G466" s="20">
        <f t="shared" si="76"/>
        <v>0.44293894216717167</v>
      </c>
      <c r="H466" s="20">
        <f t="shared" si="76"/>
        <v>0.31393818123244555</v>
      </c>
      <c r="I466" s="20">
        <f t="shared" si="76"/>
        <v>9.5176544116810646E-2</v>
      </c>
      <c r="J466" s="20">
        <f t="shared" si="76"/>
        <v>0.10947588353957549</v>
      </c>
      <c r="K466" s="20">
        <f t="shared" si="76"/>
        <v>8.3635522038751242E-2</v>
      </c>
      <c r="L466" s="20">
        <f t="shared" si="76"/>
        <v>7.9570580685828229E-2</v>
      </c>
      <c r="M466" s="20">
        <f t="shared" si="76"/>
        <v>8.3441215022019399E-2</v>
      </c>
      <c r="N466" s="12">
        <f>N465/M465-1</f>
        <v>-4.5558982681671578E-2</v>
      </c>
      <c r="O466" s="12">
        <f>O465/N465-1</f>
        <v>7.4774939182185474E-2</v>
      </c>
      <c r="P466" s="12">
        <f>P465/O465-1</f>
        <v>0.43955657237927781</v>
      </c>
      <c r="Q466" s="17"/>
      <c r="R466" s="14" t="s">
        <v>20</v>
      </c>
    </row>
    <row r="467" spans="1:18">
      <c r="B467" s="252" t="s">
        <v>291</v>
      </c>
      <c r="C467" s="252"/>
      <c r="D467" s="252"/>
      <c r="E467" s="252"/>
      <c r="F467" s="252"/>
      <c r="G467" s="252"/>
      <c r="H467" s="252"/>
      <c r="I467" s="252"/>
      <c r="J467" s="252"/>
      <c r="K467" s="252"/>
      <c r="L467" s="252"/>
      <c r="M467" s="252"/>
      <c r="N467" s="252"/>
      <c r="O467" s="115"/>
      <c r="P467" s="115"/>
      <c r="Q467" s="6"/>
      <c r="R467" s="9"/>
    </row>
    <row r="468" spans="1:18">
      <c r="B468" s="7">
        <f t="shared" ref="B468:P471" si="77">IFERROR(VLOOKUP($B$467,$130:$216,MATCH($R468&amp;"/"&amp;B$348,$128:$128,0),FALSE),"")</f>
        <v>1207163</v>
      </c>
      <c r="C468" s="7">
        <f t="shared" si="77"/>
        <v>1307386</v>
      </c>
      <c r="D468" s="7">
        <f t="shared" si="77"/>
        <v>1321883</v>
      </c>
      <c r="E468" s="7">
        <f t="shared" si="77"/>
        <v>1610751</v>
      </c>
      <c r="F468" s="7">
        <f t="shared" si="77"/>
        <v>1492490</v>
      </c>
      <c r="G468" s="7">
        <f t="shared" si="77"/>
        <v>2258403</v>
      </c>
      <c r="H468" s="7">
        <f t="shared" si="77"/>
        <v>2923276</v>
      </c>
      <c r="I468" s="7">
        <f t="shared" si="77"/>
        <v>3162157</v>
      </c>
      <c r="J468" s="7">
        <f t="shared" si="77"/>
        <v>3712618</v>
      </c>
      <c r="K468" s="7">
        <f t="shared" si="77"/>
        <v>4094488</v>
      </c>
      <c r="L468" s="7">
        <f t="shared" si="77"/>
        <v>4339655</v>
      </c>
      <c r="M468" s="7">
        <f t="shared" si="77"/>
        <v>4465610</v>
      </c>
      <c r="N468" s="7">
        <f t="shared" si="77"/>
        <v>4787011</v>
      </c>
      <c r="O468" s="7">
        <f t="shared" si="77"/>
        <v>4790420</v>
      </c>
      <c r="P468" s="7">
        <f t="shared" si="77"/>
        <v>5253129</v>
      </c>
      <c r="Q468" s="6"/>
      <c r="R468" s="9" t="s">
        <v>12</v>
      </c>
    </row>
    <row r="469" spans="1:18">
      <c r="B469" s="7">
        <f t="shared" si="77"/>
        <v>1178089</v>
      </c>
      <c r="C469" s="7">
        <f t="shared" si="77"/>
        <v>1145514</v>
      </c>
      <c r="D469" s="7">
        <f t="shared" si="77"/>
        <v>1307115</v>
      </c>
      <c r="E469" s="7">
        <f t="shared" si="77"/>
        <v>1590375</v>
      </c>
      <c r="F469" s="7">
        <f t="shared" si="77"/>
        <v>1934688</v>
      </c>
      <c r="G469" s="7">
        <f t="shared" si="77"/>
        <v>2326848</v>
      </c>
      <c r="H469" s="7">
        <f t="shared" si="77"/>
        <v>3126178</v>
      </c>
      <c r="I469" s="7">
        <f t="shared" si="77"/>
        <v>3333320</v>
      </c>
      <c r="J469" s="7">
        <f t="shared" si="77"/>
        <v>4573992</v>
      </c>
      <c r="K469" s="7">
        <f t="shared" si="77"/>
        <v>4464309</v>
      </c>
      <c r="L469" s="7">
        <f t="shared" si="77"/>
        <v>4701357</v>
      </c>
      <c r="M469" s="7">
        <f t="shared" si="77"/>
        <v>4796823</v>
      </c>
      <c r="N469" s="7">
        <f t="shared" si="77"/>
        <v>4888055</v>
      </c>
      <c r="O469" s="7">
        <f t="shared" si="77"/>
        <v>5224269</v>
      </c>
      <c r="P469" s="7">
        <f t="shared" si="77"/>
        <v>5373915</v>
      </c>
      <c r="Q469" s="6"/>
      <c r="R469" s="9" t="s">
        <v>13</v>
      </c>
    </row>
    <row r="470" spans="1:18">
      <c r="B470" s="7">
        <f t="shared" si="77"/>
        <v>1107407</v>
      </c>
      <c r="C470" s="7">
        <f t="shared" si="77"/>
        <v>1186110</v>
      </c>
      <c r="D470" s="7">
        <f t="shared" si="77"/>
        <v>1417359</v>
      </c>
      <c r="E470" s="7">
        <f t="shared" si="77"/>
        <v>1595604</v>
      </c>
      <c r="F470" s="7">
        <f t="shared" si="77"/>
        <v>2540123</v>
      </c>
      <c r="G470" s="7">
        <f t="shared" si="77"/>
        <v>3748413</v>
      </c>
      <c r="H470" s="7">
        <f t="shared" si="77"/>
        <v>3338085</v>
      </c>
      <c r="I470" s="7">
        <f t="shared" si="77"/>
        <v>3630498</v>
      </c>
      <c r="J470" s="7">
        <f t="shared" si="77"/>
        <v>4297996</v>
      </c>
      <c r="K470" s="7">
        <f t="shared" si="77"/>
        <v>4923553</v>
      </c>
      <c r="L470" s="7">
        <f t="shared" si="77"/>
        <v>4941596</v>
      </c>
      <c r="M470" s="7">
        <f t="shared" si="77"/>
        <v>5251591</v>
      </c>
      <c r="N470" s="7">
        <f t="shared" si="77"/>
        <v>5466550</v>
      </c>
      <c r="O470" s="7">
        <f t="shared" si="77"/>
        <v>5010617</v>
      </c>
      <c r="P470" s="7">
        <f t="shared" si="77"/>
        <v>6132381</v>
      </c>
      <c r="Q470" s="6"/>
      <c r="R470" s="9" t="s">
        <v>14</v>
      </c>
    </row>
    <row r="471" spans="1:18">
      <c r="B471" s="18">
        <f t="shared" si="77"/>
        <v>1363006</v>
      </c>
      <c r="C471" s="18">
        <f t="shared" si="77"/>
        <v>1447914.82</v>
      </c>
      <c r="D471" s="18">
        <f t="shared" si="77"/>
        <v>1744138.84</v>
      </c>
      <c r="E471" s="18">
        <f t="shared" si="77"/>
        <v>1066243.72</v>
      </c>
      <c r="F471" s="18">
        <f t="shared" si="77"/>
        <v>2375219</v>
      </c>
      <c r="G471" s="18">
        <f t="shared" si="77"/>
        <v>3500872.29</v>
      </c>
      <c r="H471" s="18">
        <f t="shared" si="77"/>
        <v>3532267.8</v>
      </c>
      <c r="I471" s="18">
        <f t="shared" si="77"/>
        <v>3745277.02</v>
      </c>
      <c r="J471" s="18">
        <f t="shared" si="77"/>
        <v>4335431.79</v>
      </c>
      <c r="K471" s="18">
        <f t="shared" si="77"/>
        <v>4612990.4800000004</v>
      </c>
      <c r="L471" s="18">
        <f t="shared" si="77"/>
        <v>5005008.55</v>
      </c>
      <c r="M471" s="18">
        <f t="shared" si="77"/>
        <v>5296947.2300000004</v>
      </c>
      <c r="N471" s="18">
        <f t="shared" si="77"/>
        <v>5181248.3499999996</v>
      </c>
      <c r="O471" s="18">
        <f t="shared" si="77"/>
        <v>6827948.46</v>
      </c>
      <c r="P471" s="18" t="str">
        <f t="shared" si="77"/>
        <v/>
      </c>
      <c r="Q471" s="6"/>
      <c r="R471" s="9" t="s">
        <v>19</v>
      </c>
    </row>
    <row r="472" spans="1:18">
      <c r="B472" s="7">
        <f>SUM(B468:B471)</f>
        <v>4855665</v>
      </c>
      <c r="C472" s="112">
        <f t="shared" ref="C472:M472" si="78">SUM(C468:C471)</f>
        <v>5086924.82</v>
      </c>
      <c r="D472" s="112">
        <f t="shared" si="78"/>
        <v>5790495.8399999999</v>
      </c>
      <c r="E472" s="112">
        <f t="shared" si="78"/>
        <v>5862973.7199999997</v>
      </c>
      <c r="F472" s="112">
        <f t="shared" si="78"/>
        <v>8342520</v>
      </c>
      <c r="G472" s="112">
        <f t="shared" si="78"/>
        <v>11834536.289999999</v>
      </c>
      <c r="H472" s="112">
        <f t="shared" si="78"/>
        <v>12919806.800000001</v>
      </c>
      <c r="I472" s="112">
        <f t="shared" si="78"/>
        <v>13871252.02</v>
      </c>
      <c r="J472" s="112">
        <f t="shared" si="78"/>
        <v>16920037.789999999</v>
      </c>
      <c r="K472" s="112">
        <f t="shared" si="78"/>
        <v>18095340.48</v>
      </c>
      <c r="L472" s="112">
        <f t="shared" si="78"/>
        <v>18987616.550000001</v>
      </c>
      <c r="M472" s="112">
        <f t="shared" si="78"/>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22345900</v>
      </c>
      <c r="Q472" s="6"/>
      <c r="R472" s="9" t="s">
        <v>15</v>
      </c>
    </row>
    <row r="473" spans="1:18">
      <c r="B473" s="252" t="s">
        <v>328</v>
      </c>
      <c r="C473" s="252"/>
      <c r="D473" s="252"/>
      <c r="E473" s="252"/>
      <c r="F473" s="252"/>
      <c r="G473" s="252"/>
      <c r="H473" s="252"/>
      <c r="I473" s="252"/>
      <c r="J473" s="252"/>
      <c r="K473" s="252"/>
      <c r="L473" s="252"/>
      <c r="M473" s="252"/>
      <c r="N473" s="252"/>
      <c r="O473" s="115"/>
      <c r="P473" s="115"/>
      <c r="Q473" s="6"/>
      <c r="R473" s="9"/>
    </row>
    <row r="474" spans="1:18">
      <c r="B474" s="7">
        <f t="shared" ref="B474:P477" si="79">IFERROR(VLOOKUP($B$473,$130:$216,MATCH($R474&amp;"/"&amp;B$348,$128:$128,0),FALSE),"")</f>
        <v>64822</v>
      </c>
      <c r="C474" s="7">
        <f t="shared" si="79"/>
        <v>48963</v>
      </c>
      <c r="D474" s="7">
        <f t="shared" si="79"/>
        <v>120957</v>
      </c>
      <c r="E474" s="7">
        <f t="shared" si="79"/>
        <v>74568</v>
      </c>
      <c r="F474" s="7">
        <f t="shared" si="79"/>
        <v>159971</v>
      </c>
      <c r="G474" s="7">
        <f t="shared" si="79"/>
        <v>204422</v>
      </c>
      <c r="H474" s="7">
        <f t="shared" si="79"/>
        <v>67644</v>
      </c>
      <c r="I474" s="7">
        <f t="shared" si="79"/>
        <v>64897</v>
      </c>
      <c r="J474" s="7">
        <f t="shared" si="79"/>
        <v>45562</v>
      </c>
      <c r="K474" s="7">
        <f t="shared" si="79"/>
        <v>84175</v>
      </c>
      <c r="L474" s="7">
        <f t="shared" si="79"/>
        <v>54414</v>
      </c>
      <c r="M474" s="7">
        <f t="shared" si="79"/>
        <v>112436</v>
      </c>
      <c r="N474" s="7">
        <f t="shared" si="79"/>
        <v>42453</v>
      </c>
      <c r="O474" s="7">
        <f t="shared" si="79"/>
        <v>32869</v>
      </c>
      <c r="P474" s="7">
        <f t="shared" si="79"/>
        <v>69338</v>
      </c>
      <c r="Q474" s="6"/>
      <c r="R474" s="9" t="s">
        <v>12</v>
      </c>
    </row>
    <row r="475" spans="1:18">
      <c r="B475" s="7">
        <f t="shared" si="79"/>
        <v>66239</v>
      </c>
      <c r="C475" s="7">
        <f t="shared" si="79"/>
        <v>32030</v>
      </c>
      <c r="D475" s="7">
        <f t="shared" si="79"/>
        <v>132602</v>
      </c>
      <c r="E475" s="7">
        <f t="shared" si="79"/>
        <v>109225</v>
      </c>
      <c r="F475" s="7">
        <f t="shared" si="79"/>
        <v>181430</v>
      </c>
      <c r="G475" s="7">
        <f t="shared" si="79"/>
        <v>152311</v>
      </c>
      <c r="H475" s="7">
        <f t="shared" si="79"/>
        <v>61344</v>
      </c>
      <c r="I475" s="7">
        <f t="shared" si="79"/>
        <v>50589</v>
      </c>
      <c r="J475" s="7">
        <f t="shared" si="79"/>
        <v>49289</v>
      </c>
      <c r="K475" s="7">
        <f t="shared" si="79"/>
        <v>53717</v>
      </c>
      <c r="L475" s="7">
        <f t="shared" si="79"/>
        <v>90025</v>
      </c>
      <c r="M475" s="7">
        <f t="shared" si="79"/>
        <v>74303</v>
      </c>
      <c r="N475" s="7">
        <f t="shared" si="79"/>
        <v>38204</v>
      </c>
      <c r="O475" s="7">
        <f t="shared" si="79"/>
        <v>21512</v>
      </c>
      <c r="P475" s="7">
        <f t="shared" si="79"/>
        <v>71216</v>
      </c>
      <c r="Q475" s="6"/>
      <c r="R475" s="9" t="s">
        <v>13</v>
      </c>
    </row>
    <row r="476" spans="1:18">
      <c r="B476" s="7">
        <f t="shared" si="79"/>
        <v>68521</v>
      </c>
      <c r="C476" s="7">
        <f t="shared" si="79"/>
        <v>98056</v>
      </c>
      <c r="D476" s="7">
        <f t="shared" si="79"/>
        <v>31459</v>
      </c>
      <c r="E476" s="7">
        <f t="shared" si="79"/>
        <v>120372</v>
      </c>
      <c r="F476" s="7">
        <f t="shared" si="79"/>
        <v>181383</v>
      </c>
      <c r="G476" s="7">
        <f t="shared" si="79"/>
        <v>56740</v>
      </c>
      <c r="H476" s="7">
        <f t="shared" si="79"/>
        <v>54357</v>
      </c>
      <c r="I476" s="7">
        <f t="shared" si="79"/>
        <v>42657</v>
      </c>
      <c r="J476" s="7">
        <f t="shared" si="79"/>
        <v>59447</v>
      </c>
      <c r="K476" s="7">
        <f t="shared" si="79"/>
        <v>45139</v>
      </c>
      <c r="L476" s="7">
        <f t="shared" si="79"/>
        <v>70553</v>
      </c>
      <c r="M476" s="7">
        <f t="shared" si="79"/>
        <v>57951</v>
      </c>
      <c r="N476" s="7">
        <f t="shared" si="79"/>
        <v>32202</v>
      </c>
      <c r="O476" s="7">
        <f t="shared" si="79"/>
        <v>22460</v>
      </c>
      <c r="P476" s="7">
        <f t="shared" si="79"/>
        <v>58900</v>
      </c>
      <c r="Q476" s="6"/>
      <c r="R476" s="9" t="s">
        <v>14</v>
      </c>
    </row>
    <row r="477" spans="1:18">
      <c r="B477" s="18">
        <f t="shared" si="79"/>
        <v>75066</v>
      </c>
      <c r="C477" s="18">
        <f t="shared" si="79"/>
        <v>117880.13</v>
      </c>
      <c r="D477" s="18">
        <f t="shared" si="79"/>
        <v>54221.64</v>
      </c>
      <c r="E477" s="18">
        <f t="shared" si="79"/>
        <v>146471.91</v>
      </c>
      <c r="F477" s="18">
        <f t="shared" si="79"/>
        <v>209663.48</v>
      </c>
      <c r="G477" s="18">
        <f t="shared" si="79"/>
        <v>65045.48</v>
      </c>
      <c r="H477" s="18">
        <f t="shared" si="79"/>
        <v>54586.32</v>
      </c>
      <c r="I477" s="18">
        <f t="shared" si="79"/>
        <v>46520.29</v>
      </c>
      <c r="J477" s="18">
        <f t="shared" si="79"/>
        <v>75555.539999999994</v>
      </c>
      <c r="K477" s="18">
        <f t="shared" si="79"/>
        <v>55653.120000000003</v>
      </c>
      <c r="L477" s="18">
        <f t="shared" si="79"/>
        <v>64947.82</v>
      </c>
      <c r="M477" s="18">
        <f t="shared" si="79"/>
        <v>50033.760000000002</v>
      </c>
      <c r="N477" s="18">
        <f t="shared" si="79"/>
        <v>43976.25</v>
      </c>
      <c r="O477" s="18">
        <f t="shared" si="79"/>
        <v>52377.23</v>
      </c>
      <c r="P477" s="18" t="str">
        <f t="shared" si="79"/>
        <v/>
      </c>
      <c r="Q477" s="6"/>
      <c r="R477" s="9" t="s">
        <v>19</v>
      </c>
    </row>
    <row r="478" spans="1:18">
      <c r="B478" s="7">
        <f>SUM(B474:B477)</f>
        <v>274648</v>
      </c>
      <c r="C478" s="112">
        <f t="shared" ref="C478:M478" si="80">SUM(C474:C477)</f>
        <v>296929.13</v>
      </c>
      <c r="D478" s="112">
        <f t="shared" si="80"/>
        <v>339239.64</v>
      </c>
      <c r="E478" s="112">
        <f t="shared" si="80"/>
        <v>450636.91000000003</v>
      </c>
      <c r="F478" s="112">
        <f t="shared" si="80"/>
        <v>732447.48</v>
      </c>
      <c r="G478" s="112">
        <f t="shared" si="80"/>
        <v>478518.48</v>
      </c>
      <c r="H478" s="112">
        <f t="shared" si="80"/>
        <v>237931.32</v>
      </c>
      <c r="I478" s="112">
        <f t="shared" si="80"/>
        <v>204663.29</v>
      </c>
      <c r="J478" s="112">
        <f t="shared" si="80"/>
        <v>229853.53999999998</v>
      </c>
      <c r="K478" s="112">
        <f t="shared" si="80"/>
        <v>238684.12</v>
      </c>
      <c r="L478" s="112">
        <f t="shared" si="80"/>
        <v>279939.82</v>
      </c>
      <c r="M478" s="112">
        <f t="shared" si="80"/>
        <v>294723.76</v>
      </c>
      <c r="N478" s="112">
        <f>IF(N475="",N474*4,IF(N476="",(N475+N474)*2,IF(N477="",((N476+N475+N474)/3)*4,SUM(N474:N477))))</f>
        <v>156835.25</v>
      </c>
      <c r="O478" s="112">
        <f>IF(O475="",O474*4,IF(O476="",(O475+O474)*2,IF(O477="",((O476+O475+O474)/3)*4,SUM(O474:O477))))</f>
        <v>129218.23000000001</v>
      </c>
      <c r="P478" s="112">
        <f>IF(P475="",P474*4,IF(P476="",(P475+P474)*2,IF(P477="",((P476+P475+P474)/3)*4,SUM(P474:P477))))</f>
        <v>265938.66666666669</v>
      </c>
      <c r="Q478" s="6"/>
      <c r="R478" s="9" t="s">
        <v>15</v>
      </c>
    </row>
    <row r="479" spans="1:18">
      <c r="B479" s="252" t="s">
        <v>336</v>
      </c>
      <c r="C479" s="252"/>
      <c r="D479" s="252"/>
      <c r="E479" s="252"/>
      <c r="F479" s="252"/>
      <c r="G479" s="252"/>
      <c r="H479" s="252"/>
      <c r="I479" s="252"/>
      <c r="J479" s="252"/>
      <c r="K479" s="252"/>
      <c r="L479" s="252"/>
      <c r="M479" s="252"/>
      <c r="N479" s="252"/>
      <c r="O479" s="115"/>
      <c r="P479" s="115"/>
      <c r="Q479" s="6"/>
      <c r="R479" s="9"/>
    </row>
    <row r="480" spans="1:18">
      <c r="B480" s="7">
        <f t="shared" ref="B480:P483" si="81">IFERROR(VLOOKUP($B$479,$130:$216,MATCH($R480&amp;"/"&amp;B$348,$128:$128,0),FALSE),"")</f>
        <v>0</v>
      </c>
      <c r="C480" s="7">
        <f t="shared" si="81"/>
        <v>0</v>
      </c>
      <c r="D480" s="7">
        <f t="shared" si="81"/>
        <v>0</v>
      </c>
      <c r="E480" s="7">
        <f t="shared" si="81"/>
        <v>0</v>
      </c>
      <c r="F480" s="7">
        <f t="shared" si="81"/>
        <v>0</v>
      </c>
      <c r="G480" s="7">
        <f t="shared" si="81"/>
        <v>0</v>
      </c>
      <c r="H480" s="7">
        <f t="shared" si="81"/>
        <v>0</v>
      </c>
      <c r="I480" s="7">
        <f t="shared" si="81"/>
        <v>0</v>
      </c>
      <c r="J480" s="7">
        <f t="shared" si="81"/>
        <v>0</v>
      </c>
      <c r="K480" s="7">
        <f t="shared" si="81"/>
        <v>0</v>
      </c>
      <c r="L480" s="7">
        <f t="shared" si="81"/>
        <v>0</v>
      </c>
      <c r="M480" s="7">
        <f t="shared" si="81"/>
        <v>0</v>
      </c>
      <c r="N480" s="7">
        <f t="shared" si="81"/>
        <v>0</v>
      </c>
      <c r="O480" s="7">
        <f t="shared" si="81"/>
        <v>35738</v>
      </c>
      <c r="P480" s="7">
        <f t="shared" si="81"/>
        <v>224294</v>
      </c>
      <c r="Q480" s="6"/>
      <c r="R480" s="9" t="s">
        <v>12</v>
      </c>
    </row>
    <row r="481" spans="2:18">
      <c r="B481" s="7">
        <f t="shared" si="81"/>
        <v>0</v>
      </c>
      <c r="C481" s="7">
        <f t="shared" si="81"/>
        <v>0</v>
      </c>
      <c r="D481" s="7">
        <f t="shared" si="81"/>
        <v>0</v>
      </c>
      <c r="E481" s="7">
        <f t="shared" si="81"/>
        <v>0</v>
      </c>
      <c r="F481" s="7">
        <f t="shared" si="81"/>
        <v>0</v>
      </c>
      <c r="G481" s="7">
        <f t="shared" si="81"/>
        <v>0</v>
      </c>
      <c r="H481" s="7">
        <f t="shared" si="81"/>
        <v>0</v>
      </c>
      <c r="I481" s="7">
        <f t="shared" si="81"/>
        <v>0</v>
      </c>
      <c r="J481" s="7">
        <f t="shared" si="81"/>
        <v>0</v>
      </c>
      <c r="K481" s="7">
        <f t="shared" si="81"/>
        <v>0</v>
      </c>
      <c r="L481" s="7">
        <f t="shared" si="81"/>
        <v>0</v>
      </c>
      <c r="M481" s="7">
        <f t="shared" si="81"/>
        <v>0</v>
      </c>
      <c r="N481" s="7">
        <f t="shared" si="81"/>
        <v>-235</v>
      </c>
      <c r="O481" s="7">
        <f t="shared" si="81"/>
        <v>-129095</v>
      </c>
      <c r="P481" s="7">
        <f t="shared" si="81"/>
        <v>202059</v>
      </c>
      <c r="Q481" s="6"/>
      <c r="R481" s="9" t="s">
        <v>13</v>
      </c>
    </row>
    <row r="482" spans="2:18">
      <c r="B482" s="7">
        <f t="shared" si="81"/>
        <v>0</v>
      </c>
      <c r="C482" s="7">
        <f t="shared" si="81"/>
        <v>0</v>
      </c>
      <c r="D482" s="7">
        <f t="shared" si="81"/>
        <v>0</v>
      </c>
      <c r="E482" s="7">
        <f t="shared" si="81"/>
        <v>0</v>
      </c>
      <c r="F482" s="7">
        <f t="shared" si="81"/>
        <v>0</v>
      </c>
      <c r="G482" s="7">
        <f t="shared" si="81"/>
        <v>0</v>
      </c>
      <c r="H482" s="7">
        <f t="shared" si="81"/>
        <v>0</v>
      </c>
      <c r="I482" s="7">
        <f t="shared" si="81"/>
        <v>0</v>
      </c>
      <c r="J482" s="7">
        <f t="shared" si="81"/>
        <v>0</v>
      </c>
      <c r="K482" s="7">
        <f t="shared" si="81"/>
        <v>0</v>
      </c>
      <c r="L482" s="7">
        <f t="shared" si="81"/>
        <v>0</v>
      </c>
      <c r="M482" s="7">
        <f t="shared" si="81"/>
        <v>0</v>
      </c>
      <c r="N482" s="7">
        <f t="shared" si="81"/>
        <v>-523</v>
      </c>
      <c r="O482" s="7">
        <f t="shared" si="81"/>
        <v>-281627</v>
      </c>
      <c r="P482" s="7">
        <f t="shared" si="81"/>
        <v>229662</v>
      </c>
      <c r="Q482" s="6"/>
      <c r="R482" s="9" t="s">
        <v>14</v>
      </c>
    </row>
    <row r="483" spans="2:18">
      <c r="B483" s="18">
        <f t="shared" si="81"/>
        <v>0</v>
      </c>
      <c r="C483" s="18">
        <f t="shared" si="81"/>
        <v>0</v>
      </c>
      <c r="D483" s="18">
        <f t="shared" si="81"/>
        <v>0</v>
      </c>
      <c r="E483" s="18">
        <f t="shared" si="81"/>
        <v>0</v>
      </c>
      <c r="F483" s="18">
        <f t="shared" si="81"/>
        <v>0</v>
      </c>
      <c r="G483" s="18">
        <f t="shared" si="81"/>
        <v>0</v>
      </c>
      <c r="H483" s="18">
        <f t="shared" si="81"/>
        <v>0</v>
      </c>
      <c r="I483" s="18">
        <f t="shared" si="81"/>
        <v>0</v>
      </c>
      <c r="J483" s="18">
        <f t="shared" si="81"/>
        <v>0</v>
      </c>
      <c r="K483" s="18">
        <f t="shared" si="81"/>
        <v>0</v>
      </c>
      <c r="L483" s="18">
        <f t="shared" si="81"/>
        <v>0</v>
      </c>
      <c r="M483" s="18">
        <f t="shared" si="81"/>
        <v>0</v>
      </c>
      <c r="N483" s="18">
        <f t="shared" si="81"/>
        <v>-62657.21</v>
      </c>
      <c r="O483" s="18">
        <f t="shared" si="81"/>
        <v>148509.70000000001</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f>IF(N481="",N480*4,IF(N482="",(N481+N480)*2,IF(N483="",((N482+N481+N480)/3)*4,SUM(N480:N483))))</f>
        <v>-63415.21</v>
      </c>
      <c r="O484" s="112">
        <f>IF(O481="",O480*4,IF(O482="",(O481+O480)*2,IF(O483="",((O482+O481+O480)/3)*4,SUM(O480:O483))))</f>
        <v>-226474.3</v>
      </c>
      <c r="P484" s="112">
        <f>IF(P481="",P480*4,IF(P482="",(P481+P480)*2,IF(P483="",((P482+P481+P480)/3)*4,SUM(P480:P483))))</f>
        <v>874686.66666666663</v>
      </c>
      <c r="Q484" s="6"/>
      <c r="R484" s="9" t="s">
        <v>15</v>
      </c>
    </row>
    <row r="485" spans="2:18">
      <c r="B485" s="252" t="s">
        <v>337</v>
      </c>
      <c r="C485" s="252"/>
      <c r="D485" s="252"/>
      <c r="E485" s="252"/>
      <c r="F485" s="252"/>
      <c r="G485" s="252"/>
      <c r="H485" s="252"/>
      <c r="I485" s="252"/>
      <c r="J485" s="252"/>
      <c r="K485" s="252"/>
      <c r="L485" s="252"/>
      <c r="M485" s="252"/>
      <c r="N485" s="252"/>
      <c r="O485" s="115"/>
      <c r="P485" s="115"/>
      <c r="Q485" s="6"/>
      <c r="R485" s="9"/>
    </row>
    <row r="486" spans="2:18">
      <c r="B486" s="7">
        <f t="shared" ref="B486:P489" si="83">IFERROR(VLOOKUP($B$485,$130:$216,MATCH($R486&amp;"/"&amp;B$348,$128:$128,0),FALSE),"")</f>
        <v>137694</v>
      </c>
      <c r="C486" s="7">
        <f t="shared" si="83"/>
        <v>2294</v>
      </c>
      <c r="D486" s="7">
        <f t="shared" si="83"/>
        <v>-9258</v>
      </c>
      <c r="E486" s="7">
        <f t="shared" si="83"/>
        <v>45073</v>
      </c>
      <c r="F486" s="7">
        <f t="shared" si="83"/>
        <v>7524</v>
      </c>
      <c r="G486" s="7">
        <f t="shared" si="83"/>
        <v>3055</v>
      </c>
      <c r="H486" s="7">
        <f t="shared" si="83"/>
        <v>176962</v>
      </c>
      <c r="I486" s="7">
        <f t="shared" si="83"/>
        <v>-19335</v>
      </c>
      <c r="J486" s="7">
        <f t="shared" si="83"/>
        <v>58587</v>
      </c>
      <c r="K486" s="7">
        <f t="shared" si="83"/>
        <v>5036</v>
      </c>
      <c r="L486" s="7">
        <f t="shared" si="83"/>
        <v>-6799</v>
      </c>
      <c r="M486" s="7">
        <f t="shared" si="83"/>
        <v>-2012</v>
      </c>
      <c r="N486" s="7">
        <f t="shared" si="83"/>
        <v>55990</v>
      </c>
      <c r="O486" s="7">
        <f t="shared" si="83"/>
        <v>59449</v>
      </c>
      <c r="P486" s="7">
        <f t="shared" si="83"/>
        <v>-48590</v>
      </c>
      <c r="Q486" s="6"/>
      <c r="R486" s="9" t="s">
        <v>12</v>
      </c>
    </row>
    <row r="487" spans="2:18">
      <c r="B487" s="7">
        <f t="shared" si="83"/>
        <v>76014</v>
      </c>
      <c r="C487" s="7">
        <f t="shared" si="83"/>
        <v>-4873</v>
      </c>
      <c r="D487" s="7">
        <f t="shared" si="83"/>
        <v>-14876</v>
      </c>
      <c r="E487" s="7">
        <f t="shared" si="83"/>
        <v>57863</v>
      </c>
      <c r="F487" s="7">
        <f t="shared" si="83"/>
        <v>-28559</v>
      </c>
      <c r="G487" s="7">
        <f t="shared" si="83"/>
        <v>37253</v>
      </c>
      <c r="H487" s="7">
        <f t="shared" si="83"/>
        <v>1262</v>
      </c>
      <c r="I487" s="7">
        <f t="shared" si="83"/>
        <v>-36122</v>
      </c>
      <c r="J487" s="7">
        <f t="shared" si="83"/>
        <v>7685</v>
      </c>
      <c r="K487" s="7">
        <f t="shared" si="83"/>
        <v>-18376</v>
      </c>
      <c r="L487" s="7">
        <f t="shared" si="83"/>
        <v>-3933</v>
      </c>
      <c r="M487" s="7">
        <f t="shared" si="83"/>
        <v>58902</v>
      </c>
      <c r="N487" s="7">
        <f t="shared" si="83"/>
        <v>-2482</v>
      </c>
      <c r="O487" s="7">
        <f t="shared" si="83"/>
        <v>283552</v>
      </c>
      <c r="P487" s="7">
        <f t="shared" si="83"/>
        <v>-58638</v>
      </c>
      <c r="Q487" s="6"/>
      <c r="R487" s="9" t="s">
        <v>13</v>
      </c>
    </row>
    <row r="488" spans="2:18">
      <c r="B488" s="7">
        <f t="shared" si="83"/>
        <v>23427</v>
      </c>
      <c r="C488" s="7">
        <f t="shared" si="83"/>
        <v>138</v>
      </c>
      <c r="D488" s="7">
        <f t="shared" si="83"/>
        <v>8351</v>
      </c>
      <c r="E488" s="7">
        <f t="shared" si="83"/>
        <v>53625</v>
      </c>
      <c r="F488" s="7">
        <f t="shared" si="83"/>
        <v>41999</v>
      </c>
      <c r="G488" s="7">
        <f t="shared" si="83"/>
        <v>-391277</v>
      </c>
      <c r="H488" s="7">
        <f t="shared" si="83"/>
        <v>236946</v>
      </c>
      <c r="I488" s="7">
        <f t="shared" si="83"/>
        <v>25535</v>
      </c>
      <c r="J488" s="7">
        <f t="shared" si="83"/>
        <v>28142</v>
      </c>
      <c r="K488" s="7">
        <f t="shared" si="83"/>
        <v>4550</v>
      </c>
      <c r="L488" s="7">
        <f t="shared" si="83"/>
        <v>57790</v>
      </c>
      <c r="M488" s="7">
        <f t="shared" si="83"/>
        <v>-22214</v>
      </c>
      <c r="N488" s="7">
        <f t="shared" si="83"/>
        <v>11306</v>
      </c>
      <c r="O488" s="7">
        <f t="shared" si="83"/>
        <v>23564</v>
      </c>
      <c r="P488" s="7">
        <f t="shared" si="83"/>
        <v>-132609</v>
      </c>
      <c r="Q488" s="6"/>
      <c r="R488" s="9" t="s">
        <v>14</v>
      </c>
    </row>
    <row r="489" spans="2:18">
      <c r="B489" s="18">
        <f t="shared" si="83"/>
        <v>4301</v>
      </c>
      <c r="C489" s="18">
        <f t="shared" si="83"/>
        <v>-3582.48</v>
      </c>
      <c r="D489" s="18">
        <f t="shared" si="83"/>
        <v>-90825.25</v>
      </c>
      <c r="E489" s="18">
        <f t="shared" si="83"/>
        <v>59743.49</v>
      </c>
      <c r="F489" s="18">
        <f t="shared" si="83"/>
        <v>17623.25</v>
      </c>
      <c r="G489" s="18">
        <f t="shared" si="83"/>
        <v>-146982.76</v>
      </c>
      <c r="H489" s="18">
        <f t="shared" si="83"/>
        <v>-38190.019999999997</v>
      </c>
      <c r="I489" s="18">
        <f t="shared" si="83"/>
        <v>25740.9</v>
      </c>
      <c r="J489" s="18">
        <f t="shared" si="83"/>
        <v>-17328.46</v>
      </c>
      <c r="K489" s="18">
        <f t="shared" si="83"/>
        <v>8250.56</v>
      </c>
      <c r="L489" s="18">
        <f t="shared" si="83"/>
        <v>-7339.96</v>
      </c>
      <c r="M489" s="18">
        <f t="shared" si="83"/>
        <v>68901.240000000005</v>
      </c>
      <c r="N489" s="18">
        <f t="shared" si="83"/>
        <v>161162.67000000001</v>
      </c>
      <c r="O489" s="18">
        <f t="shared" si="83"/>
        <v>6754927.5099999998</v>
      </c>
      <c r="P489" s="18" t="str">
        <f t="shared" si="83"/>
        <v/>
      </c>
      <c r="Q489" s="6"/>
      <c r="R489" s="9" t="s">
        <v>19</v>
      </c>
    </row>
    <row r="490" spans="2:18">
      <c r="B490" s="7">
        <f>SUM(B486:B489)</f>
        <v>241436</v>
      </c>
      <c r="C490" s="112">
        <f t="shared" ref="C490:M490" si="84">SUM(C486:C489)</f>
        <v>-6023.48</v>
      </c>
      <c r="D490" s="112">
        <f t="shared" si="84"/>
        <v>-106608.25</v>
      </c>
      <c r="E490" s="112">
        <f t="shared" si="84"/>
        <v>216304.49</v>
      </c>
      <c r="F490" s="112">
        <f t="shared" si="84"/>
        <v>38587.25</v>
      </c>
      <c r="G490" s="112">
        <f t="shared" si="84"/>
        <v>-497951.76</v>
      </c>
      <c r="H490" s="112">
        <f t="shared" si="84"/>
        <v>376979.98</v>
      </c>
      <c r="I490" s="112">
        <f t="shared" si="84"/>
        <v>-4181.0999999999985</v>
      </c>
      <c r="J490" s="112">
        <f t="shared" si="84"/>
        <v>77085.540000000008</v>
      </c>
      <c r="K490" s="112">
        <f t="shared" si="84"/>
        <v>-539.44000000000051</v>
      </c>
      <c r="L490" s="112">
        <f t="shared" si="84"/>
        <v>39718.04</v>
      </c>
      <c r="M490" s="112">
        <f t="shared" si="84"/>
        <v>103577.24</v>
      </c>
      <c r="N490" s="112">
        <f>IF(N487="",N486*4,IF(N488="",(N487+N486)*2,IF(N489="",((N488+N487+N486)/3)*4,SUM(N486:N489))))</f>
        <v>225976.67</v>
      </c>
      <c r="O490" s="112">
        <f>IF(O487="",O486*4,IF(O488="",(O487+O486)*2,IF(O489="",((O488+O487+O486)/3)*4,SUM(O486:O489))))</f>
        <v>7121492.5099999998</v>
      </c>
      <c r="P490" s="112">
        <f>IF(P487="",P486*4,IF(P488="",(P487+P486)*2,IF(P489="",((P488+P487+P486)/3)*4,SUM(P486:P489))))</f>
        <v>-319782.66666666669</v>
      </c>
      <c r="Q490" s="6"/>
      <c r="R490" s="9" t="s">
        <v>15</v>
      </c>
    </row>
    <row r="491" spans="2:18" s="2" customFormat="1">
      <c r="B491" s="252" t="s">
        <v>330</v>
      </c>
      <c r="C491" s="252"/>
      <c r="D491" s="252"/>
      <c r="E491" s="252"/>
      <c r="F491" s="252"/>
      <c r="G491" s="252"/>
      <c r="H491" s="252"/>
      <c r="I491" s="252"/>
      <c r="J491" s="252"/>
      <c r="K491" s="252"/>
      <c r="L491" s="252"/>
      <c r="M491" s="252"/>
      <c r="N491" s="252"/>
      <c r="O491" s="115"/>
      <c r="P491" s="115"/>
      <c r="Q491" s="6"/>
      <c r="R491" s="9"/>
    </row>
    <row r="492" spans="2:18" s="2" customFormat="1">
      <c r="B492" s="7">
        <f t="shared" ref="B492:P495" si="85">IFERROR(VLOOKUP($B$491,$130:$216,MATCH($R492&amp;"/"&amp;B$348,$128:$128,0),FALSE),"")</f>
        <v>32722671</v>
      </c>
      <c r="C492" s="7">
        <f t="shared" si="85"/>
        <v>27274183</v>
      </c>
      <c r="D492" s="7">
        <f t="shared" si="85"/>
        <v>33424788</v>
      </c>
      <c r="E492" s="7">
        <f t="shared" si="85"/>
        <v>38855784</v>
      </c>
      <c r="F492" s="7">
        <f t="shared" si="85"/>
        <v>44666924</v>
      </c>
      <c r="G492" s="7">
        <f t="shared" si="85"/>
        <v>52901939</v>
      </c>
      <c r="H492" s="7">
        <f t="shared" si="85"/>
        <v>89148937</v>
      </c>
      <c r="I492" s="7">
        <f t="shared" si="85"/>
        <v>98780706</v>
      </c>
      <c r="J492" s="7">
        <f t="shared" si="85"/>
        <v>108726947</v>
      </c>
      <c r="K492" s="7">
        <f t="shared" si="85"/>
        <v>117507495</v>
      </c>
      <c r="L492" s="7">
        <f t="shared" si="85"/>
        <v>128045872</v>
      </c>
      <c r="M492" s="7">
        <f t="shared" si="85"/>
        <v>138895714</v>
      </c>
      <c r="N492" s="7">
        <f t="shared" si="85"/>
        <v>145799976</v>
      </c>
      <c r="O492" s="7">
        <f t="shared" si="85"/>
        <v>133371872</v>
      </c>
      <c r="P492" s="7">
        <f t="shared" si="85"/>
        <v>199731151</v>
      </c>
      <c r="Q492" s="6"/>
      <c r="R492" s="9" t="s">
        <v>12</v>
      </c>
    </row>
    <row r="493" spans="2:18" s="2" customFormat="1">
      <c r="B493" s="7">
        <f t="shared" si="85"/>
        <v>32062250</v>
      </c>
      <c r="C493" s="7">
        <f t="shared" si="85"/>
        <v>28572462</v>
      </c>
      <c r="D493" s="7">
        <f t="shared" si="85"/>
        <v>34628197</v>
      </c>
      <c r="E493" s="7">
        <f t="shared" si="85"/>
        <v>40682579</v>
      </c>
      <c r="F493" s="7">
        <f t="shared" si="85"/>
        <v>47731327</v>
      </c>
      <c r="G493" s="7">
        <f t="shared" si="85"/>
        <v>53561093</v>
      </c>
      <c r="H493" s="7">
        <f t="shared" si="85"/>
        <v>92132640</v>
      </c>
      <c r="I493" s="7">
        <f t="shared" si="85"/>
        <v>100676161</v>
      </c>
      <c r="J493" s="7">
        <f t="shared" si="85"/>
        <v>114620958</v>
      </c>
      <c r="K493" s="7">
        <f t="shared" si="85"/>
        <v>120651938</v>
      </c>
      <c r="L493" s="7">
        <f t="shared" si="85"/>
        <v>129706280</v>
      </c>
      <c r="M493" s="7">
        <f t="shared" si="85"/>
        <v>143266840</v>
      </c>
      <c r="N493" s="7">
        <f t="shared" si="85"/>
        <v>128027320</v>
      </c>
      <c r="O493" s="7">
        <f t="shared" si="85"/>
        <v>137391443</v>
      </c>
      <c r="P493" s="7">
        <f t="shared" si="85"/>
        <v>213655473</v>
      </c>
      <c r="Q493" s="6"/>
      <c r="R493" s="9" t="s">
        <v>13</v>
      </c>
    </row>
    <row r="494" spans="2:18" s="2" customFormat="1">
      <c r="B494" s="7">
        <f t="shared" si="85"/>
        <v>34219851</v>
      </c>
      <c r="C494" s="7">
        <f t="shared" si="85"/>
        <v>29679784</v>
      </c>
      <c r="D494" s="7">
        <f t="shared" si="85"/>
        <v>34734088</v>
      </c>
      <c r="E494" s="7">
        <f t="shared" si="85"/>
        <v>41762314</v>
      </c>
      <c r="F494" s="7">
        <f t="shared" si="85"/>
        <v>51225042</v>
      </c>
      <c r="G494" s="7">
        <f t="shared" si="85"/>
        <v>86155705</v>
      </c>
      <c r="H494" s="7">
        <f t="shared" si="85"/>
        <v>91064860</v>
      </c>
      <c r="I494" s="7">
        <f t="shared" si="85"/>
        <v>100037019</v>
      </c>
      <c r="J494" s="7">
        <f t="shared" si="85"/>
        <v>112999484</v>
      </c>
      <c r="K494" s="7">
        <f t="shared" si="85"/>
        <v>123210520</v>
      </c>
      <c r="L494" s="7">
        <f t="shared" si="85"/>
        <v>130494486</v>
      </c>
      <c r="M494" s="7">
        <f t="shared" si="85"/>
        <v>141072248</v>
      </c>
      <c r="N494" s="7">
        <f t="shared" si="85"/>
        <v>135488772</v>
      </c>
      <c r="O494" s="7">
        <f t="shared" si="85"/>
        <v>130320002</v>
      </c>
      <c r="P494" s="7">
        <f t="shared" si="85"/>
        <v>213808154</v>
      </c>
      <c r="Q494" s="6"/>
      <c r="R494" s="9" t="s">
        <v>14</v>
      </c>
    </row>
    <row r="495" spans="2:18" s="2" customFormat="1">
      <c r="B495" s="7">
        <f t="shared" si="85"/>
        <v>30208252</v>
      </c>
      <c r="C495" s="7">
        <f t="shared" si="85"/>
        <v>32234348.670000002</v>
      </c>
      <c r="D495" s="7">
        <f t="shared" si="85"/>
        <v>38296476.960000001</v>
      </c>
      <c r="E495" s="7">
        <f t="shared" si="85"/>
        <v>40372800.539999999</v>
      </c>
      <c r="F495" s="7">
        <f t="shared" si="85"/>
        <v>54153721.960000001</v>
      </c>
      <c r="G495" s="7">
        <f t="shared" si="85"/>
        <v>91979850.560000002</v>
      </c>
      <c r="H495" s="7">
        <f t="shared" si="85"/>
        <v>98577658.849999994</v>
      </c>
      <c r="I495" s="7">
        <f t="shared" si="85"/>
        <v>106399352.56999999</v>
      </c>
      <c r="J495" s="7">
        <f t="shared" si="85"/>
        <v>115514373.23999999</v>
      </c>
      <c r="K495" s="7">
        <f t="shared" si="85"/>
        <v>128033296.77</v>
      </c>
      <c r="L495" s="7">
        <f t="shared" si="85"/>
        <v>139573395.33000001</v>
      </c>
      <c r="M495" s="7">
        <f t="shared" si="85"/>
        <v>147857606.53</v>
      </c>
      <c r="N495" s="7">
        <f t="shared" si="85"/>
        <v>137047950.99000001</v>
      </c>
      <c r="O495" s="7">
        <f t="shared" si="85"/>
        <v>186106443.09</v>
      </c>
      <c r="P495" s="7" t="str">
        <f t="shared" si="85"/>
        <v/>
      </c>
      <c r="Q495" s="6"/>
      <c r="R495" s="9" t="s">
        <v>19</v>
      </c>
    </row>
    <row r="496" spans="2:18" s="2" customFormat="1">
      <c r="B496" s="16">
        <f>SUM(B492:B495)</f>
        <v>129213024</v>
      </c>
      <c r="C496" s="16">
        <f t="shared" ref="C496:M496" si="86">SUM(C492:C495)</f>
        <v>117760777.67</v>
      </c>
      <c r="D496" s="16">
        <f t="shared" si="86"/>
        <v>141083549.96000001</v>
      </c>
      <c r="E496" s="16">
        <f t="shared" si="86"/>
        <v>161673477.53999999</v>
      </c>
      <c r="F496" s="16">
        <f t="shared" si="86"/>
        <v>197777014.96000001</v>
      </c>
      <c r="G496" s="16">
        <f t="shared" si="86"/>
        <v>284598587.56</v>
      </c>
      <c r="H496" s="16">
        <f t="shared" si="86"/>
        <v>370924095.85000002</v>
      </c>
      <c r="I496" s="16">
        <f t="shared" si="86"/>
        <v>405893238.56999999</v>
      </c>
      <c r="J496" s="16">
        <f t="shared" si="86"/>
        <v>451861762.24000001</v>
      </c>
      <c r="K496" s="16">
        <f t="shared" si="86"/>
        <v>489403249.76999998</v>
      </c>
      <c r="L496" s="16">
        <f t="shared" si="86"/>
        <v>527820033.33000004</v>
      </c>
      <c r="M496" s="16">
        <f t="shared" si="86"/>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836259704</v>
      </c>
      <c r="Q496" s="6"/>
      <c r="R496" s="9" t="s">
        <v>15</v>
      </c>
    </row>
    <row r="497" spans="1:18">
      <c r="B497" s="269" t="s">
        <v>21</v>
      </c>
      <c r="C497" s="269"/>
      <c r="D497" s="269"/>
      <c r="E497" s="269"/>
      <c r="F497" s="269"/>
      <c r="G497" s="269"/>
      <c r="H497" s="269"/>
      <c r="I497" s="269"/>
      <c r="J497" s="269"/>
      <c r="K497" s="269"/>
      <c r="L497" s="269"/>
      <c r="M497" s="269"/>
      <c r="N497" s="269"/>
      <c r="O497" s="117"/>
      <c r="P497" s="117"/>
      <c r="Q497" s="6"/>
      <c r="R497" s="9"/>
    </row>
    <row r="498" spans="1:18">
      <c r="B498" s="270" t="s">
        <v>331</v>
      </c>
      <c r="C498" s="270"/>
      <c r="D498" s="270"/>
      <c r="E498" s="270"/>
      <c r="F498" s="270"/>
      <c r="G498" s="270"/>
      <c r="H498" s="270"/>
      <c r="I498" s="270"/>
      <c r="J498" s="270"/>
      <c r="K498" s="270"/>
      <c r="L498" s="270"/>
      <c r="M498" s="270"/>
      <c r="N498" s="270"/>
      <c r="O498" s="118"/>
      <c r="P498" s="118"/>
      <c r="Q498" s="6"/>
      <c r="R498" s="9"/>
    </row>
    <row r="499" spans="1:18">
      <c r="B499" s="7">
        <f t="shared" ref="B499:P502" si="87">IFERROR(VLOOKUP($B$498,$130:$216,MATCH($R499&amp;"/"&amp;B$348,$128:$128,0),FALSE),"")</f>
        <v>24190319</v>
      </c>
      <c r="C499" s="7">
        <f t="shared" si="87"/>
        <v>19129633</v>
      </c>
      <c r="D499" s="7">
        <f t="shared" si="87"/>
        <v>23508220</v>
      </c>
      <c r="E499" s="7">
        <f t="shared" si="87"/>
        <v>27958524</v>
      </c>
      <c r="F499" s="7">
        <f t="shared" si="87"/>
        <v>31966248</v>
      </c>
      <c r="G499" s="7">
        <f t="shared" si="87"/>
        <v>37388877</v>
      </c>
      <c r="H499" s="7">
        <f t="shared" si="87"/>
        <v>68151816</v>
      </c>
      <c r="I499" s="7">
        <f t="shared" si="87"/>
        <v>75124884</v>
      </c>
      <c r="J499" s="7">
        <f t="shared" si="87"/>
        <v>82252728</v>
      </c>
      <c r="K499" s="7">
        <f t="shared" si="87"/>
        <v>88434390</v>
      </c>
      <c r="L499" s="7">
        <f t="shared" si="87"/>
        <v>96214167</v>
      </c>
      <c r="M499" s="7">
        <f t="shared" si="87"/>
        <v>104244085</v>
      </c>
      <c r="N499" s="7">
        <f t="shared" si="87"/>
        <v>109788727</v>
      </c>
      <c r="O499" s="7">
        <f t="shared" si="87"/>
        <v>101269499</v>
      </c>
      <c r="P499" s="7">
        <f t="shared" si="87"/>
        <v>152586691</v>
      </c>
      <c r="Q499" s="6"/>
      <c r="R499" s="9" t="s">
        <v>12</v>
      </c>
    </row>
    <row r="500" spans="1:18">
      <c r="B500" s="7">
        <f t="shared" si="87"/>
        <v>23352368</v>
      </c>
      <c r="C500" s="7">
        <f t="shared" si="87"/>
        <v>20099355</v>
      </c>
      <c r="D500" s="7">
        <f t="shared" si="87"/>
        <v>24179394</v>
      </c>
      <c r="E500" s="7">
        <f t="shared" si="87"/>
        <v>29317441</v>
      </c>
      <c r="F500" s="7">
        <f t="shared" si="87"/>
        <v>33724856</v>
      </c>
      <c r="G500" s="7">
        <f t="shared" si="87"/>
        <v>37655206</v>
      </c>
      <c r="H500" s="7">
        <f t="shared" si="87"/>
        <v>70030538</v>
      </c>
      <c r="I500" s="7">
        <f t="shared" si="87"/>
        <v>76134726</v>
      </c>
      <c r="J500" s="7">
        <f t="shared" si="87"/>
        <v>86035371</v>
      </c>
      <c r="K500" s="7">
        <f t="shared" si="87"/>
        <v>90333235</v>
      </c>
      <c r="L500" s="7">
        <f t="shared" si="87"/>
        <v>97508629</v>
      </c>
      <c r="M500" s="7">
        <f t="shared" si="87"/>
        <v>107180802</v>
      </c>
      <c r="N500" s="7">
        <f t="shared" si="87"/>
        <v>96659238</v>
      </c>
      <c r="O500" s="7">
        <f t="shared" si="87"/>
        <v>104082818</v>
      </c>
      <c r="P500" s="7">
        <f t="shared" si="87"/>
        <v>164469840</v>
      </c>
      <c r="Q500" s="6"/>
      <c r="R500" s="9" t="s">
        <v>13</v>
      </c>
    </row>
    <row r="501" spans="1:18">
      <c r="B501" s="7">
        <f t="shared" si="87"/>
        <v>25160698</v>
      </c>
      <c r="C501" s="7">
        <f t="shared" si="87"/>
        <v>20835831</v>
      </c>
      <c r="D501" s="7">
        <f t="shared" si="87"/>
        <v>24302607</v>
      </c>
      <c r="E501" s="7">
        <f t="shared" si="87"/>
        <v>29934076</v>
      </c>
      <c r="F501" s="7">
        <f t="shared" si="87"/>
        <v>35981672</v>
      </c>
      <c r="G501" s="7">
        <f t="shared" si="87"/>
        <v>65137805</v>
      </c>
      <c r="H501" s="7">
        <f t="shared" si="87"/>
        <v>68841769</v>
      </c>
      <c r="I501" s="7">
        <f t="shared" si="87"/>
        <v>75068073</v>
      </c>
      <c r="J501" s="7">
        <f t="shared" si="87"/>
        <v>84599591</v>
      </c>
      <c r="K501" s="7">
        <f t="shared" si="87"/>
        <v>91742078</v>
      </c>
      <c r="L501" s="7">
        <f t="shared" si="87"/>
        <v>97474391</v>
      </c>
      <c r="M501" s="7">
        <f t="shared" si="87"/>
        <v>104585596</v>
      </c>
      <c r="N501" s="7">
        <f t="shared" si="87"/>
        <v>101422483</v>
      </c>
      <c r="O501" s="7">
        <f t="shared" si="87"/>
        <v>99023321</v>
      </c>
      <c r="P501" s="7">
        <f t="shared" si="87"/>
        <v>162428679</v>
      </c>
      <c r="Q501" s="6"/>
      <c r="R501" s="9" t="s">
        <v>14</v>
      </c>
    </row>
    <row r="502" spans="1:18">
      <c r="B502" s="18">
        <f t="shared" si="87"/>
        <v>21650557</v>
      </c>
      <c r="C502" s="18">
        <f t="shared" si="87"/>
        <v>22653316.27</v>
      </c>
      <c r="D502" s="18">
        <f t="shared" si="87"/>
        <v>26846817.199999999</v>
      </c>
      <c r="E502" s="18">
        <f t="shared" si="87"/>
        <v>29652526.469999999</v>
      </c>
      <c r="F502" s="18">
        <f t="shared" si="87"/>
        <v>38418391.670000002</v>
      </c>
      <c r="G502" s="18">
        <f t="shared" si="87"/>
        <v>70474869.730000004</v>
      </c>
      <c r="H502" s="18">
        <f t="shared" si="87"/>
        <v>74419302.129999995</v>
      </c>
      <c r="I502" s="18">
        <f t="shared" si="87"/>
        <v>80190984.370000005</v>
      </c>
      <c r="J502" s="18">
        <f t="shared" si="87"/>
        <v>86800357.959999993</v>
      </c>
      <c r="K502" s="18">
        <f t="shared" si="87"/>
        <v>95492591.769999996</v>
      </c>
      <c r="L502" s="18">
        <f t="shared" si="87"/>
        <v>104120052.86</v>
      </c>
      <c r="M502" s="18">
        <f t="shared" si="87"/>
        <v>110138600.89</v>
      </c>
      <c r="N502" s="18">
        <f t="shared" si="87"/>
        <v>103009578.81</v>
      </c>
      <c r="O502" s="18">
        <f t="shared" si="87"/>
        <v>140462806.69999999</v>
      </c>
      <c r="P502" s="18" t="str">
        <f t="shared" si="87"/>
        <v/>
      </c>
      <c r="Q502" s="6"/>
      <c r="R502" s="9" t="s">
        <v>19</v>
      </c>
    </row>
    <row r="503" spans="1:18">
      <c r="B503" s="18">
        <f>SUM(B499:B502)</f>
        <v>94353942</v>
      </c>
      <c r="C503" s="18">
        <f t="shared" ref="C503:M503" si="88">SUM(C499:C502)</f>
        <v>82718135.269999996</v>
      </c>
      <c r="D503" s="18">
        <f t="shared" si="88"/>
        <v>98837038.200000003</v>
      </c>
      <c r="E503" s="18">
        <f t="shared" si="88"/>
        <v>116862567.47</v>
      </c>
      <c r="F503" s="18">
        <f t="shared" si="88"/>
        <v>140091167.67000002</v>
      </c>
      <c r="G503" s="18">
        <f t="shared" si="88"/>
        <v>210656757.73000002</v>
      </c>
      <c r="H503" s="18">
        <f t="shared" si="88"/>
        <v>281443425.13</v>
      </c>
      <c r="I503" s="18">
        <f t="shared" si="88"/>
        <v>306518667.37</v>
      </c>
      <c r="J503" s="18">
        <f t="shared" si="88"/>
        <v>339688047.95999998</v>
      </c>
      <c r="K503" s="18">
        <f t="shared" si="88"/>
        <v>366002294.76999998</v>
      </c>
      <c r="L503" s="18">
        <f t="shared" si="88"/>
        <v>395317239.86000001</v>
      </c>
      <c r="M503" s="18">
        <f t="shared" si="88"/>
        <v>426149083.88999999</v>
      </c>
      <c r="N503" s="18">
        <f>IF(N500="",N499*4,IF(N501="",(N500+N499)*2,IF(N502="",((N501+N500+N499)/3)*4,SUM(N499:N502))))</f>
        <v>410880026.81</v>
      </c>
      <c r="O503" s="18">
        <f>IF(O500="",O499*4,IF(O501="",(O500+O499)*2,IF(O502="",((O501+O500+O499)/3)*4,SUM(O499:O502))))</f>
        <v>444838444.69999999</v>
      </c>
      <c r="P503" s="18">
        <f>IF(P500="",P499*4,IF(P501="",(P500+P499)*2,IF(P502="",((P501+P500+P499)/3)*4,SUM(P499:P502))))</f>
        <v>639313613.33333337</v>
      </c>
      <c r="Q503" s="6"/>
      <c r="R503" s="9" t="s">
        <v>15</v>
      </c>
    </row>
    <row r="504" spans="1:18">
      <c r="B504" s="21">
        <f>B503/B$465</f>
        <v>0.76041167411308408</v>
      </c>
      <c r="C504" s="22">
        <f>C503/C$465</f>
        <v>0.73607759077034107</v>
      </c>
      <c r="D504" s="22">
        <f t="shared" ref="D504:O504" si="89">D503/D$465</f>
        <v>0.73237676593904311</v>
      </c>
      <c r="E504" s="22">
        <f t="shared" si="89"/>
        <v>0.75220563577192323</v>
      </c>
      <c r="F504" s="22">
        <f t="shared" si="89"/>
        <v>0.74239346914041271</v>
      </c>
      <c r="G504" s="22">
        <f t="shared" si="89"/>
        <v>0.77366122089368905</v>
      </c>
      <c r="H504" s="22">
        <f t="shared" si="89"/>
        <v>0.78666822368580669</v>
      </c>
      <c r="I504" s="22">
        <f t="shared" si="89"/>
        <v>0.78229993717404378</v>
      </c>
      <c r="J504" s="22">
        <f t="shared" si="89"/>
        <v>0.78140964324005513</v>
      </c>
      <c r="K504" s="22">
        <f t="shared" si="89"/>
        <v>0.77696074210306698</v>
      </c>
      <c r="L504" s="22">
        <f t="shared" si="89"/>
        <v>0.77733814654312161</v>
      </c>
      <c r="M504" s="22">
        <f t="shared" si="89"/>
        <v>0.77342896555900864</v>
      </c>
      <c r="N504" s="23">
        <f t="shared" si="89"/>
        <v>0.78131256562049156</v>
      </c>
      <c r="O504" s="23">
        <f t="shared" si="89"/>
        <v>0.78703593286331008</v>
      </c>
      <c r="P504" s="23">
        <f t="shared" ref="P504" si="90">P503/P$465</f>
        <v>0.78573746773294961</v>
      </c>
      <c r="Q504" s="6"/>
      <c r="R504" s="11" t="s">
        <v>364</v>
      </c>
    </row>
    <row r="505" spans="1:18" s="87" customFormat="1">
      <c r="A505" s="86"/>
      <c r="B505" s="19"/>
      <c r="C505" s="10">
        <f t="shared" ref="C505:M505" si="91">C503/B503-1</f>
        <v>-0.12332083306068975</v>
      </c>
      <c r="D505" s="10">
        <f t="shared" si="91"/>
        <v>0.19486540499717919</v>
      </c>
      <c r="E505" s="10">
        <f t="shared" si="91"/>
        <v>0.18237625892355003</v>
      </c>
      <c r="F505" s="10">
        <f t="shared" si="91"/>
        <v>0.19876852531040856</v>
      </c>
      <c r="G505" s="10">
        <f t="shared" si="91"/>
        <v>0.50371191298958218</v>
      </c>
      <c r="H505" s="10">
        <f t="shared" si="91"/>
        <v>0.33602846717468071</v>
      </c>
      <c r="I505" s="10">
        <f t="shared" si="91"/>
        <v>8.9095143112395192E-2</v>
      </c>
      <c r="J505" s="10">
        <f t="shared" si="91"/>
        <v>0.10821324806936161</v>
      </c>
      <c r="K505" s="10">
        <f t="shared" si="91"/>
        <v>7.7465919004305439E-2</v>
      </c>
      <c r="L505" s="10">
        <f t="shared" si="91"/>
        <v>8.0094976203419321E-2</v>
      </c>
      <c r="M505" s="10">
        <f t="shared" si="91"/>
        <v>7.7992662401768609E-2</v>
      </c>
      <c r="N505" s="10">
        <f>N503/M503-1</f>
        <v>-3.5830317739088069E-2</v>
      </c>
      <c r="O505" s="10">
        <f>O503/N503-1</f>
        <v>8.2648013225775863E-2</v>
      </c>
      <c r="P505" s="10">
        <f>P503/O503-1</f>
        <v>0.43718156771384242</v>
      </c>
      <c r="Q505" s="17"/>
      <c r="R505" s="14" t="s">
        <v>20</v>
      </c>
    </row>
    <row r="506" spans="1:18">
      <c r="B506" s="268" t="s">
        <v>22</v>
      </c>
      <c r="C506" s="268"/>
      <c r="D506" s="268"/>
      <c r="E506" s="268"/>
      <c r="F506" s="268"/>
      <c r="G506" s="268"/>
      <c r="H506" s="268"/>
      <c r="I506" s="268"/>
      <c r="J506" s="268"/>
      <c r="K506" s="268"/>
      <c r="L506" s="268"/>
      <c r="M506" s="268"/>
      <c r="N506" s="268"/>
      <c r="O506" s="120"/>
      <c r="P506" s="120"/>
      <c r="Q506" s="6"/>
      <c r="R506" s="9"/>
    </row>
    <row r="507" spans="1:18">
      <c r="B507" s="16">
        <f t="shared" ref="B507:O511" si="92">IFERROR(B461-B499,"")</f>
        <v>7260367</v>
      </c>
      <c r="C507" s="16">
        <f t="shared" si="92"/>
        <v>6788201</v>
      </c>
      <c r="D507" s="16">
        <f t="shared" si="92"/>
        <v>8473728</v>
      </c>
      <c r="E507" s="16">
        <f t="shared" si="92"/>
        <v>9211941</v>
      </c>
      <c r="F507" s="16">
        <f t="shared" si="92"/>
        <v>11048215</v>
      </c>
      <c r="G507" s="16">
        <f t="shared" si="92"/>
        <v>13050237</v>
      </c>
      <c r="H507" s="16">
        <f t="shared" si="92"/>
        <v>18006201</v>
      </c>
      <c r="I507" s="16">
        <f t="shared" si="92"/>
        <v>20428768</v>
      </c>
      <c r="J507" s="16">
        <f t="shared" si="92"/>
        <v>22716039</v>
      </c>
      <c r="K507" s="16">
        <f t="shared" si="92"/>
        <v>24894442</v>
      </c>
      <c r="L507" s="16">
        <f t="shared" si="92"/>
        <v>27437636</v>
      </c>
      <c r="M507" s="16">
        <f t="shared" si="92"/>
        <v>30073583</v>
      </c>
      <c r="N507" s="16">
        <f t="shared" si="92"/>
        <v>31181785</v>
      </c>
      <c r="O507" s="16">
        <f t="shared" si="92"/>
        <v>27279084</v>
      </c>
      <c r="P507" s="16">
        <f t="shared" ref="P507" si="93">IFERROR(P461-P499,"")</f>
        <v>41821993</v>
      </c>
      <c r="Q507" s="6"/>
      <c r="R507" s="9" t="s">
        <v>12</v>
      </c>
    </row>
    <row r="508" spans="1:18">
      <c r="B508" s="7">
        <f t="shared" si="92"/>
        <v>7465554</v>
      </c>
      <c r="C508" s="7">
        <f t="shared" si="92"/>
        <v>7295563</v>
      </c>
      <c r="D508" s="7">
        <f t="shared" si="92"/>
        <v>9009086</v>
      </c>
      <c r="E508" s="7">
        <f t="shared" si="92"/>
        <v>9665538</v>
      </c>
      <c r="F508" s="7">
        <f t="shared" si="92"/>
        <v>11890353</v>
      </c>
      <c r="G508" s="7">
        <f t="shared" si="92"/>
        <v>13426728</v>
      </c>
      <c r="H508" s="7">
        <f t="shared" si="92"/>
        <v>18914580</v>
      </c>
      <c r="I508" s="7">
        <f t="shared" si="92"/>
        <v>21157526</v>
      </c>
      <c r="J508" s="7">
        <f t="shared" si="92"/>
        <v>23962306</v>
      </c>
      <c r="K508" s="7">
        <f t="shared" si="92"/>
        <v>25800677</v>
      </c>
      <c r="L508" s="7">
        <f t="shared" si="92"/>
        <v>27406269</v>
      </c>
      <c r="M508" s="7">
        <f t="shared" si="92"/>
        <v>31214912</v>
      </c>
      <c r="N508" s="7">
        <f t="shared" si="92"/>
        <v>26441823</v>
      </c>
      <c r="O508" s="7">
        <f t="shared" si="92"/>
        <v>28062844</v>
      </c>
      <c r="P508" s="7">
        <f t="shared" ref="P508" si="94">IFERROR(P462-P500,"")</f>
        <v>43740502</v>
      </c>
      <c r="Q508" s="6"/>
      <c r="R508" s="9" t="s">
        <v>13</v>
      </c>
    </row>
    <row r="509" spans="1:18">
      <c r="B509" s="7">
        <f t="shared" si="92"/>
        <v>7883225</v>
      </c>
      <c r="C509" s="7">
        <f t="shared" si="92"/>
        <v>7559787</v>
      </c>
      <c r="D509" s="7">
        <f t="shared" si="92"/>
        <v>8982663</v>
      </c>
      <c r="E509" s="7">
        <f t="shared" si="92"/>
        <v>10112262</v>
      </c>
      <c r="F509" s="7">
        <f t="shared" si="92"/>
        <v>12521864</v>
      </c>
      <c r="G509" s="7">
        <f t="shared" si="92"/>
        <v>17212747</v>
      </c>
      <c r="H509" s="7">
        <f t="shared" si="92"/>
        <v>18830649</v>
      </c>
      <c r="I509" s="7">
        <f t="shared" si="92"/>
        <v>21295791</v>
      </c>
      <c r="J509" s="7">
        <f t="shared" si="92"/>
        <v>24042450</v>
      </c>
      <c r="K509" s="7">
        <f t="shared" si="92"/>
        <v>26499750</v>
      </c>
      <c r="L509" s="7">
        <f t="shared" si="92"/>
        <v>28007946</v>
      </c>
      <c r="M509" s="7">
        <f t="shared" si="92"/>
        <v>31177110</v>
      </c>
      <c r="N509" s="7">
        <f t="shared" si="92"/>
        <v>28567537</v>
      </c>
      <c r="O509" s="7">
        <f t="shared" si="92"/>
        <v>26263604</v>
      </c>
      <c r="P509" s="7">
        <f t="shared" ref="P509" si="95">IFERROR(P463-P501,"")</f>
        <v>45188194</v>
      </c>
      <c r="Q509" s="6"/>
      <c r="R509" s="9" t="s">
        <v>14</v>
      </c>
    </row>
    <row r="510" spans="1:18">
      <c r="B510" s="18">
        <f t="shared" si="92"/>
        <v>7119623</v>
      </c>
      <c r="C510" s="18">
        <f t="shared" si="92"/>
        <v>8015237.4499999993</v>
      </c>
      <c r="D510" s="18">
        <f t="shared" si="92"/>
        <v>9651299.2799999975</v>
      </c>
      <c r="E510" s="18">
        <f t="shared" si="92"/>
        <v>9507558.450000003</v>
      </c>
      <c r="F510" s="18">
        <f t="shared" si="92"/>
        <v>13150447.82</v>
      </c>
      <c r="G510" s="18">
        <f t="shared" si="92"/>
        <v>17939063.060000002</v>
      </c>
      <c r="H510" s="18">
        <f t="shared" si="92"/>
        <v>20571502.600000009</v>
      </c>
      <c r="I510" s="18">
        <f t="shared" si="92"/>
        <v>22416570.890000001</v>
      </c>
      <c r="J510" s="18">
        <f t="shared" si="92"/>
        <v>24303027.950000003</v>
      </c>
      <c r="K510" s="18">
        <f t="shared" si="92"/>
        <v>27872061.400000006</v>
      </c>
      <c r="L510" s="18">
        <f t="shared" si="92"/>
        <v>30383386.100000009</v>
      </c>
      <c r="M510" s="18">
        <f t="shared" si="92"/>
        <v>32372024.649999991</v>
      </c>
      <c r="N510" s="18">
        <f t="shared" si="92"/>
        <v>28813147.590000004</v>
      </c>
      <c r="O510" s="18">
        <f t="shared" si="92"/>
        <v>38763310.700000018</v>
      </c>
      <c r="P510" s="18" t="str">
        <f t="shared" ref="P510" si="96">IFERROR(P464-P502,"")</f>
        <v/>
      </c>
      <c r="Q510" s="6"/>
      <c r="R510" s="9" t="s">
        <v>19</v>
      </c>
    </row>
    <row r="511" spans="1:18">
      <c r="B511" s="16">
        <f t="shared" si="92"/>
        <v>29728769</v>
      </c>
      <c r="C511" s="16">
        <f t="shared" si="92"/>
        <v>29658788.450000003</v>
      </c>
      <c r="D511" s="16">
        <f t="shared" si="92"/>
        <v>36116776.279999986</v>
      </c>
      <c r="E511" s="16">
        <f t="shared" si="92"/>
        <v>38497299.450000018</v>
      </c>
      <c r="F511" s="16">
        <f t="shared" si="92"/>
        <v>48610879.819999993</v>
      </c>
      <c r="G511" s="16">
        <f t="shared" si="92"/>
        <v>61628775.060000002</v>
      </c>
      <c r="H511" s="16">
        <f t="shared" si="92"/>
        <v>76322932.600000024</v>
      </c>
      <c r="I511" s="16">
        <f t="shared" si="92"/>
        <v>85298655.889999986</v>
      </c>
      <c r="J511" s="16">
        <f t="shared" si="92"/>
        <v>95023822.949999988</v>
      </c>
      <c r="K511" s="16">
        <f t="shared" si="92"/>
        <v>105066930.40000004</v>
      </c>
      <c r="L511" s="16">
        <f t="shared" si="92"/>
        <v>113235237.10000002</v>
      </c>
      <c r="M511" s="16">
        <f t="shared" si="92"/>
        <v>124837629.64999998</v>
      </c>
      <c r="N511" s="16">
        <f t="shared" si="92"/>
        <v>115004292.58999997</v>
      </c>
      <c r="O511" s="16">
        <f t="shared" si="92"/>
        <v>120368842.69999999</v>
      </c>
      <c r="P511" s="16">
        <f t="shared" ref="P511" si="97">IFERROR(P465-P503,"")</f>
        <v>174334252</v>
      </c>
      <c r="Q511" s="6"/>
      <c r="R511" s="9" t="s">
        <v>15</v>
      </c>
    </row>
    <row r="512" spans="1:18">
      <c r="B512" s="10">
        <f t="shared" ref="B512:O512" si="98">B511/B$465</f>
        <v>0.23958832588691586</v>
      </c>
      <c r="C512" s="10">
        <f t="shared" si="98"/>
        <v>0.26392240922965893</v>
      </c>
      <c r="D512" s="10">
        <f t="shared" si="98"/>
        <v>0.26762323406095684</v>
      </c>
      <c r="E512" s="10">
        <f t="shared" si="98"/>
        <v>0.24779436422807677</v>
      </c>
      <c r="F512" s="10">
        <f t="shared" si="98"/>
        <v>0.25760653085958729</v>
      </c>
      <c r="G512" s="10">
        <f t="shared" si="98"/>
        <v>0.22633877910631095</v>
      </c>
      <c r="H512" s="10">
        <f t="shared" si="98"/>
        <v>0.21333177631419328</v>
      </c>
      <c r="I512" s="10">
        <f t="shared" si="98"/>
        <v>0.21770006282595619</v>
      </c>
      <c r="J512" s="10">
        <f t="shared" si="98"/>
        <v>0.21859035675994487</v>
      </c>
      <c r="K512" s="10">
        <f t="shared" si="98"/>
        <v>0.22303925789693299</v>
      </c>
      <c r="L512" s="10">
        <f t="shared" si="98"/>
        <v>0.22266185345687833</v>
      </c>
      <c r="M512" s="10">
        <f t="shared" si="98"/>
        <v>0.22657103444099136</v>
      </c>
      <c r="N512" s="10">
        <f t="shared" si="98"/>
        <v>0.21868743437950849</v>
      </c>
      <c r="O512" s="10">
        <f t="shared" si="98"/>
        <v>0.21296406713668992</v>
      </c>
      <c r="P512" s="10">
        <f t="shared" ref="P512" si="99">P511/P$465</f>
        <v>0.21426253226705039</v>
      </c>
      <c r="Q512" s="6"/>
      <c r="R512" s="24" t="s">
        <v>23</v>
      </c>
    </row>
    <row r="513" spans="1:18" s="87" customFormat="1">
      <c r="A513" s="86"/>
      <c r="B513" s="19"/>
      <c r="C513" s="10">
        <f t="shared" ref="C513:M513" si="100">C511/B511-1</f>
        <v>-2.3539672967958225E-3</v>
      </c>
      <c r="D513" s="10">
        <f t="shared" si="100"/>
        <v>0.21774280634851695</v>
      </c>
      <c r="E513" s="10">
        <f t="shared" si="100"/>
        <v>6.5911839737431643E-2</v>
      </c>
      <c r="F513" s="10">
        <f t="shared" si="100"/>
        <v>0.26270882670966089</v>
      </c>
      <c r="G513" s="10">
        <f t="shared" si="100"/>
        <v>0.26779797625971069</v>
      </c>
      <c r="H513" s="10">
        <f t="shared" si="100"/>
        <v>0.23843014120748318</v>
      </c>
      <c r="I513" s="10">
        <f t="shared" si="100"/>
        <v>0.11760191837806766</v>
      </c>
      <c r="J513" s="10">
        <f t="shared" si="100"/>
        <v>0.11401313371855992</v>
      </c>
      <c r="K513" s="10">
        <f t="shared" si="100"/>
        <v>0.10569041676301083</v>
      </c>
      <c r="L513" s="10">
        <f t="shared" si="100"/>
        <v>7.7743840701374411E-2</v>
      </c>
      <c r="M513" s="10">
        <f t="shared" si="100"/>
        <v>0.10246273904786074</v>
      </c>
      <c r="N513" s="10">
        <f>N511/M511-1</f>
        <v>-7.8769014499627699E-2</v>
      </c>
      <c r="O513" s="10">
        <f>O511/N511-1</f>
        <v>4.6646520657494861E-2</v>
      </c>
      <c r="P513" s="10">
        <f>P511/O511-1</f>
        <v>0.44833370571236708</v>
      </c>
      <c r="Q513" s="17"/>
      <c r="R513" s="14" t="s">
        <v>20</v>
      </c>
    </row>
    <row r="514" spans="1:18">
      <c r="B514" s="269" t="s">
        <v>24</v>
      </c>
      <c r="C514" s="269"/>
      <c r="D514" s="269"/>
      <c r="E514" s="269"/>
      <c r="F514" s="269"/>
      <c r="G514" s="269"/>
      <c r="H514" s="269"/>
      <c r="I514" s="269"/>
      <c r="J514" s="269"/>
      <c r="K514" s="269"/>
      <c r="L514" s="269"/>
      <c r="M514" s="269"/>
      <c r="N514" s="269"/>
      <c r="O514" s="117"/>
      <c r="P514" s="117"/>
      <c r="Q514" s="6"/>
      <c r="R514" s="3"/>
    </row>
    <row r="515" spans="1:18">
      <c r="B515" s="270" t="s">
        <v>333</v>
      </c>
      <c r="C515" s="270"/>
      <c r="D515" s="270"/>
      <c r="E515" s="270"/>
      <c r="F515" s="270"/>
      <c r="G515" s="270"/>
      <c r="H515" s="270"/>
      <c r="I515" s="270"/>
      <c r="J515" s="270"/>
      <c r="K515" s="270"/>
      <c r="L515" s="270"/>
      <c r="M515" s="270"/>
      <c r="N515" s="270"/>
      <c r="O515" s="118"/>
      <c r="P515" s="118"/>
      <c r="Q515" s="6"/>
      <c r="R515" s="3"/>
    </row>
    <row r="516" spans="1:18">
      <c r="B516" s="16">
        <f t="shared" ref="B516:P519" si="101">IFERROR(VLOOKUP($B$515,$130:$216,MATCH($R516&amp;"/"&amp;B$348,$128:$128,0),FALSE),"")</f>
        <v>0</v>
      </c>
      <c r="C516" s="16">
        <f t="shared" si="101"/>
        <v>0</v>
      </c>
      <c r="D516" s="16">
        <f t="shared" si="101"/>
        <v>5470380</v>
      </c>
      <c r="E516" s="16">
        <f t="shared" si="101"/>
        <v>6297196</v>
      </c>
      <c r="F516" s="16">
        <f t="shared" si="101"/>
        <v>7492022</v>
      </c>
      <c r="G516" s="16">
        <f t="shared" si="101"/>
        <v>9736244</v>
      </c>
      <c r="H516" s="16">
        <f t="shared" si="101"/>
        <v>12262903</v>
      </c>
      <c r="I516" s="16">
        <f t="shared" si="101"/>
        <v>14153287</v>
      </c>
      <c r="J516" s="16">
        <f t="shared" si="101"/>
        <v>16509115</v>
      </c>
      <c r="K516" s="16">
        <f t="shared" si="101"/>
        <v>17840384</v>
      </c>
      <c r="L516" s="16">
        <f t="shared" si="101"/>
        <v>19838773</v>
      </c>
      <c r="M516" s="16">
        <f t="shared" si="101"/>
        <v>21834905</v>
      </c>
      <c r="N516" s="16">
        <f t="shared" si="101"/>
        <v>22878915</v>
      </c>
      <c r="O516" s="16">
        <f t="shared" si="101"/>
        <v>22111956</v>
      </c>
      <c r="P516" s="16">
        <f t="shared" si="101"/>
        <v>31614785</v>
      </c>
      <c r="Q516" s="6"/>
      <c r="R516" s="9" t="s">
        <v>12</v>
      </c>
    </row>
    <row r="517" spans="1:18">
      <c r="B517" s="7">
        <f t="shared" si="101"/>
        <v>0</v>
      </c>
      <c r="C517" s="7">
        <f t="shared" si="101"/>
        <v>4978867</v>
      </c>
      <c r="D517" s="7">
        <f t="shared" si="101"/>
        <v>5829805</v>
      </c>
      <c r="E517" s="7">
        <f t="shared" si="101"/>
        <v>6906899</v>
      </c>
      <c r="F517" s="7">
        <f t="shared" si="101"/>
        <v>8924611</v>
      </c>
      <c r="G517" s="7">
        <f t="shared" si="101"/>
        <v>10551328</v>
      </c>
      <c r="H517" s="7">
        <f t="shared" si="101"/>
        <v>14133158</v>
      </c>
      <c r="I517" s="7">
        <f t="shared" si="101"/>
        <v>15481647</v>
      </c>
      <c r="J517" s="7">
        <f t="shared" si="101"/>
        <v>18435327</v>
      </c>
      <c r="K517" s="7">
        <f t="shared" si="101"/>
        <v>19150619</v>
      </c>
      <c r="L517" s="7">
        <f t="shared" si="101"/>
        <v>20770693</v>
      </c>
      <c r="M517" s="7">
        <f t="shared" si="101"/>
        <v>23869872</v>
      </c>
      <c r="N517" s="7">
        <f t="shared" si="101"/>
        <v>22042799</v>
      </c>
      <c r="O517" s="7">
        <f t="shared" si="101"/>
        <v>23338931</v>
      </c>
      <c r="P517" s="7">
        <f t="shared" si="101"/>
        <v>33640717</v>
      </c>
      <c r="Q517" s="6"/>
      <c r="R517" s="9" t="s">
        <v>13</v>
      </c>
    </row>
    <row r="518" spans="1:18">
      <c r="B518" s="7">
        <f t="shared" si="101"/>
        <v>0</v>
      </c>
      <c r="C518" s="7">
        <f t="shared" si="101"/>
        <v>5119062</v>
      </c>
      <c r="D518" s="7">
        <f t="shared" si="101"/>
        <v>5997966</v>
      </c>
      <c r="E518" s="7">
        <f t="shared" si="101"/>
        <v>7120128</v>
      </c>
      <c r="F518" s="7">
        <f t="shared" si="101"/>
        <v>9747647</v>
      </c>
      <c r="G518" s="7">
        <f t="shared" si="101"/>
        <v>12773097</v>
      </c>
      <c r="H518" s="7">
        <f t="shared" si="101"/>
        <v>13913869</v>
      </c>
      <c r="I518" s="7">
        <f t="shared" si="101"/>
        <v>15994853</v>
      </c>
      <c r="J518" s="7">
        <f t="shared" si="101"/>
        <v>18063436</v>
      </c>
      <c r="K518" s="7">
        <f t="shared" si="101"/>
        <v>20003348</v>
      </c>
      <c r="L518" s="7">
        <f t="shared" si="101"/>
        <v>21170349</v>
      </c>
      <c r="M518" s="7">
        <f t="shared" si="101"/>
        <v>23638917</v>
      </c>
      <c r="N518" s="7">
        <f t="shared" si="101"/>
        <v>23032080</v>
      </c>
      <c r="O518" s="7">
        <f t="shared" si="101"/>
        <v>22469496</v>
      </c>
      <c r="P518" s="7">
        <f t="shared" si="101"/>
        <v>34573170</v>
      </c>
      <c r="Q518" s="6"/>
      <c r="R518" s="9" t="s">
        <v>14</v>
      </c>
    </row>
    <row r="519" spans="1:18">
      <c r="B519" s="18">
        <f t="shared" si="101"/>
        <v>0</v>
      </c>
      <c r="C519" s="18">
        <f t="shared" si="101"/>
        <v>5825006.0199999996</v>
      </c>
      <c r="D519" s="18">
        <f t="shared" si="101"/>
        <v>6902481.8899999997</v>
      </c>
      <c r="E519" s="18">
        <f t="shared" si="101"/>
        <v>6809280.0899999999</v>
      </c>
      <c r="F519" s="18">
        <f t="shared" si="101"/>
        <v>10096698.83</v>
      </c>
      <c r="G519" s="18">
        <f t="shared" si="101"/>
        <v>13343917.699999999</v>
      </c>
      <c r="H519" s="18">
        <f t="shared" si="101"/>
        <v>15758619.890000001</v>
      </c>
      <c r="I519" s="18">
        <f t="shared" si="101"/>
        <v>16379404.73</v>
      </c>
      <c r="J519" s="18">
        <f t="shared" si="101"/>
        <v>18182706.100000001</v>
      </c>
      <c r="K519" s="18">
        <f t="shared" si="101"/>
        <v>20305500.359999999</v>
      </c>
      <c r="L519" s="18">
        <f t="shared" si="101"/>
        <v>22706258.989999998</v>
      </c>
      <c r="M519" s="18">
        <f t="shared" si="101"/>
        <v>24046681.350000001</v>
      </c>
      <c r="N519" s="18">
        <f t="shared" si="101"/>
        <v>23181756.809999999</v>
      </c>
      <c r="O519" s="18">
        <f t="shared" si="101"/>
        <v>29760087.379999999</v>
      </c>
      <c r="P519" s="18" t="str">
        <f t="shared" si="101"/>
        <v/>
      </c>
      <c r="Q519" s="6"/>
      <c r="R519" s="9" t="s">
        <v>19</v>
      </c>
    </row>
    <row r="520" spans="1:18">
      <c r="B520" s="18">
        <f>SUM(B516:B519)</f>
        <v>0</v>
      </c>
      <c r="C520" s="18">
        <f t="shared" ref="C520:M520" si="102">SUM(C516:C519)</f>
        <v>15922935.02</v>
      </c>
      <c r="D520" s="18">
        <f t="shared" si="102"/>
        <v>24200632.890000001</v>
      </c>
      <c r="E520" s="18">
        <f t="shared" si="102"/>
        <v>27133503.09</v>
      </c>
      <c r="F520" s="18">
        <f t="shared" si="102"/>
        <v>36260978.829999998</v>
      </c>
      <c r="G520" s="18">
        <f t="shared" si="102"/>
        <v>46404586.700000003</v>
      </c>
      <c r="H520" s="18">
        <f t="shared" si="102"/>
        <v>56068549.890000001</v>
      </c>
      <c r="I520" s="18">
        <f t="shared" si="102"/>
        <v>62009191.730000004</v>
      </c>
      <c r="J520" s="18">
        <f t="shared" si="102"/>
        <v>71190584.099999994</v>
      </c>
      <c r="K520" s="18">
        <f t="shared" si="102"/>
        <v>77299851.359999999</v>
      </c>
      <c r="L520" s="18">
        <f t="shared" si="102"/>
        <v>84486073.989999995</v>
      </c>
      <c r="M520" s="18">
        <f t="shared" si="102"/>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133104896</v>
      </c>
      <c r="Q520" s="6"/>
      <c r="R520" s="9" t="s">
        <v>15</v>
      </c>
    </row>
    <row r="521" spans="1:18">
      <c r="B521" s="10">
        <f t="shared" ref="B521:M521" si="103">+B520/(B$465+B$472)</f>
        <v>0</v>
      </c>
      <c r="C521" s="10">
        <f t="shared" si="103"/>
        <v>0.13555604739595908</v>
      </c>
      <c r="D521" s="10">
        <f t="shared" si="103"/>
        <v>0.17194750420089311</v>
      </c>
      <c r="E521" s="10">
        <f t="shared" si="103"/>
        <v>0.16829813308268973</v>
      </c>
      <c r="F521" s="10">
        <f t="shared" si="103"/>
        <v>0.18402425041147222</v>
      </c>
      <c r="G521" s="10">
        <f t="shared" si="103"/>
        <v>0.16332738074526446</v>
      </c>
      <c r="H521" s="10">
        <f t="shared" si="103"/>
        <v>0.15125611704739605</v>
      </c>
      <c r="I521" s="10">
        <f t="shared" si="103"/>
        <v>0.15284924325808835</v>
      </c>
      <c r="J521" s="10">
        <f t="shared" si="103"/>
        <v>0.1576296597486182</v>
      </c>
      <c r="K521" s="10">
        <f t="shared" si="103"/>
        <v>0.15802422495031759</v>
      </c>
      <c r="L521" s="10">
        <f t="shared" si="103"/>
        <v>0.16015100089904064</v>
      </c>
      <c r="M521" s="10">
        <f t="shared" si="103"/>
        <v>0.16361379494317882</v>
      </c>
      <c r="N521" s="10">
        <f>+N520/(N$465+N$472)</f>
        <v>0.16685161514044258</v>
      </c>
      <c r="O521" s="10">
        <f>+O520/(O$465+O$472)</f>
        <v>0.166389091780068</v>
      </c>
      <c r="P521" s="10">
        <f>+P520/(P$465+P$472)</f>
        <v>0.15921757017760471</v>
      </c>
      <c r="Q521" s="6"/>
      <c r="R521" s="11" t="s">
        <v>364</v>
      </c>
    </row>
    <row r="522" spans="1:18" s="87" customFormat="1">
      <c r="A522" s="86"/>
      <c r="B522" s="19"/>
      <c r="C522" s="10" t="e">
        <f t="shared" ref="C522:M522" si="104">C520/B520-1</f>
        <v>#DIV/0!</v>
      </c>
      <c r="D522" s="10">
        <f t="shared" si="104"/>
        <v>0.51986005466974516</v>
      </c>
      <c r="E522" s="10">
        <f t="shared" si="104"/>
        <v>0.12118981405696605</v>
      </c>
      <c r="F522" s="10">
        <f t="shared" si="104"/>
        <v>0.33639135019627853</v>
      </c>
      <c r="G522" s="10">
        <f t="shared" si="104"/>
        <v>0.27973894244707576</v>
      </c>
      <c r="H522" s="10">
        <f t="shared" si="104"/>
        <v>0.20825448252510781</v>
      </c>
      <c r="I522" s="10">
        <f t="shared" si="104"/>
        <v>0.10595319214880461</v>
      </c>
      <c r="J522" s="10">
        <f t="shared" si="104"/>
        <v>0.1480650225208151</v>
      </c>
      <c r="K522" s="10">
        <f t="shared" si="104"/>
        <v>8.5815664209447196E-2</v>
      </c>
      <c r="L522" s="10">
        <f t="shared" si="104"/>
        <v>9.2965542670093937E-2</v>
      </c>
      <c r="M522" s="10">
        <f t="shared" si="104"/>
        <v>0.1053937168515362</v>
      </c>
      <c r="N522" s="10">
        <f>N520/M520-1</f>
        <v>-2.4144078354429666E-2</v>
      </c>
      <c r="O522" s="10">
        <f>O520/N520-1</f>
        <v>7.1815219328019264E-2</v>
      </c>
      <c r="P522" s="10">
        <f>P520/O520-1</f>
        <v>0.36265617356458923</v>
      </c>
      <c r="Q522" s="17"/>
      <c r="R522" s="14" t="s">
        <v>20</v>
      </c>
    </row>
    <row r="523" spans="1:18">
      <c r="B523" s="270" t="s">
        <v>334</v>
      </c>
      <c r="C523" s="270"/>
      <c r="D523" s="270"/>
      <c r="E523" s="270"/>
      <c r="F523" s="270"/>
      <c r="G523" s="270"/>
      <c r="H523" s="270"/>
      <c r="I523" s="270"/>
      <c r="J523" s="270"/>
      <c r="K523" s="270"/>
      <c r="L523" s="270"/>
      <c r="M523" s="270"/>
      <c r="N523" s="270"/>
      <c r="O523" s="118"/>
      <c r="P523" s="118"/>
      <c r="Q523" s="6"/>
      <c r="R523" s="3"/>
    </row>
    <row r="524" spans="1:18">
      <c r="B524" s="16">
        <f t="shared" ref="B524:P527" si="105">IFERROR(VLOOKUP($B$523,$130:$216,MATCH($R524&amp;"/"&amp;B$348,$128:$128,0),FALSE),"")</f>
        <v>0</v>
      </c>
      <c r="C524" s="16">
        <f t="shared" si="105"/>
        <v>0</v>
      </c>
      <c r="D524" s="16">
        <f t="shared" si="105"/>
        <v>2074622</v>
      </c>
      <c r="E524" s="16">
        <f t="shared" si="105"/>
        <v>1635101</v>
      </c>
      <c r="F524" s="16">
        <f t="shared" si="105"/>
        <v>1578186</v>
      </c>
      <c r="G524" s="16">
        <f t="shared" si="105"/>
        <v>1845280</v>
      </c>
      <c r="H524" s="16">
        <f t="shared" si="105"/>
        <v>4185904</v>
      </c>
      <c r="I524" s="16">
        <f t="shared" si="105"/>
        <v>2932172</v>
      </c>
      <c r="J524" s="16">
        <f t="shared" si="105"/>
        <v>2910563</v>
      </c>
      <c r="K524" s="16">
        <f t="shared" si="105"/>
        <v>3438191</v>
      </c>
      <c r="L524" s="16">
        <f t="shared" si="105"/>
        <v>3565464</v>
      </c>
      <c r="M524" s="16">
        <f t="shared" si="105"/>
        <v>3985139</v>
      </c>
      <c r="N524" s="16">
        <f t="shared" si="105"/>
        <v>4427930</v>
      </c>
      <c r="O524" s="16">
        <f t="shared" si="105"/>
        <v>4105185</v>
      </c>
      <c r="P524" s="16">
        <f t="shared" si="105"/>
        <v>6679859</v>
      </c>
      <c r="Q524" s="6"/>
      <c r="R524" s="9" t="s">
        <v>12</v>
      </c>
    </row>
    <row r="525" spans="1:18">
      <c r="B525" s="7">
        <f t="shared" si="105"/>
        <v>0</v>
      </c>
      <c r="C525" s="7">
        <f t="shared" si="105"/>
        <v>1691075</v>
      </c>
      <c r="D525" s="7">
        <f t="shared" si="105"/>
        <v>2148519</v>
      </c>
      <c r="E525" s="7">
        <f t="shared" si="105"/>
        <v>1385612</v>
      </c>
      <c r="F525" s="7">
        <f t="shared" si="105"/>
        <v>1600694</v>
      </c>
      <c r="G525" s="7">
        <f t="shared" si="105"/>
        <v>2072594</v>
      </c>
      <c r="H525" s="7">
        <f t="shared" si="105"/>
        <v>2752164</v>
      </c>
      <c r="I525" s="7">
        <f t="shared" si="105"/>
        <v>2972431</v>
      </c>
      <c r="J525" s="7">
        <f t="shared" si="105"/>
        <v>3015486</v>
      </c>
      <c r="K525" s="7">
        <f t="shared" si="105"/>
        <v>3593686</v>
      </c>
      <c r="L525" s="7">
        <f t="shared" si="105"/>
        <v>3833537</v>
      </c>
      <c r="M525" s="7">
        <f t="shared" si="105"/>
        <v>4978941</v>
      </c>
      <c r="N525" s="7">
        <f t="shared" si="105"/>
        <v>3969995</v>
      </c>
      <c r="O525" s="7">
        <f t="shared" si="105"/>
        <v>4098901</v>
      </c>
      <c r="P525" s="7">
        <f t="shared" si="105"/>
        <v>7163732</v>
      </c>
      <c r="Q525" s="6"/>
      <c r="R525" s="9" t="s">
        <v>13</v>
      </c>
    </row>
    <row r="526" spans="1:18">
      <c r="B526" s="7">
        <f t="shared" si="105"/>
        <v>0</v>
      </c>
      <c r="C526" s="7">
        <f t="shared" si="105"/>
        <v>1732415</v>
      </c>
      <c r="D526" s="7">
        <f t="shared" si="105"/>
        <v>2106579</v>
      </c>
      <c r="E526" s="7">
        <f t="shared" si="105"/>
        <v>1740916</v>
      </c>
      <c r="F526" s="7">
        <f t="shared" si="105"/>
        <v>1790613</v>
      </c>
      <c r="G526" s="7">
        <f t="shared" si="105"/>
        <v>3662460</v>
      </c>
      <c r="H526" s="7">
        <f t="shared" si="105"/>
        <v>2818995</v>
      </c>
      <c r="I526" s="7">
        <f t="shared" si="105"/>
        <v>2911367</v>
      </c>
      <c r="J526" s="7">
        <f t="shared" si="105"/>
        <v>3219615</v>
      </c>
      <c r="K526" s="7">
        <f t="shared" si="105"/>
        <v>3621147</v>
      </c>
      <c r="L526" s="7">
        <f t="shared" si="105"/>
        <v>3827296</v>
      </c>
      <c r="M526" s="7">
        <f t="shared" si="105"/>
        <v>4390407</v>
      </c>
      <c r="N526" s="7">
        <f t="shared" si="105"/>
        <v>4274607</v>
      </c>
      <c r="O526" s="7">
        <f t="shared" si="105"/>
        <v>4132833</v>
      </c>
      <c r="P526" s="7">
        <f t="shared" si="105"/>
        <v>7343163</v>
      </c>
      <c r="Q526" s="6"/>
      <c r="R526" s="9" t="s">
        <v>14</v>
      </c>
    </row>
    <row r="527" spans="1:18">
      <c r="B527" s="18">
        <f t="shared" si="105"/>
        <v>0</v>
      </c>
      <c r="C527" s="18">
        <f t="shared" si="105"/>
        <v>2353796.77</v>
      </c>
      <c r="D527" s="18">
        <f t="shared" si="105"/>
        <v>2191932.77</v>
      </c>
      <c r="E527" s="18">
        <f t="shared" si="105"/>
        <v>1831646.34</v>
      </c>
      <c r="F527" s="18">
        <f t="shared" si="105"/>
        <v>2143274.4500000002</v>
      </c>
      <c r="G527" s="18">
        <f t="shared" si="105"/>
        <v>4324291.6900000004</v>
      </c>
      <c r="H527" s="18">
        <f t="shared" si="105"/>
        <v>3002406.5</v>
      </c>
      <c r="I527" s="18">
        <f t="shared" si="105"/>
        <v>3076004.44</v>
      </c>
      <c r="J527" s="18">
        <f t="shared" si="105"/>
        <v>3329803.99</v>
      </c>
      <c r="K527" s="18">
        <f t="shared" si="105"/>
        <v>3948853.25</v>
      </c>
      <c r="L527" s="18">
        <f t="shared" si="105"/>
        <v>4482760.22</v>
      </c>
      <c r="M527" s="18">
        <f t="shared" si="105"/>
        <v>4817202.34</v>
      </c>
      <c r="N527" s="18">
        <f t="shared" si="105"/>
        <v>4050115.07</v>
      </c>
      <c r="O527" s="18">
        <f t="shared" si="105"/>
        <v>6849472.2000000002</v>
      </c>
      <c r="P527" s="18" t="str">
        <f t="shared" si="105"/>
        <v/>
      </c>
      <c r="Q527" s="6"/>
      <c r="R527" s="9" t="s">
        <v>19</v>
      </c>
    </row>
    <row r="528" spans="1:18">
      <c r="B528" s="18">
        <f>SUM(B524:B527)</f>
        <v>0</v>
      </c>
      <c r="C528" s="18">
        <f t="shared" ref="C528:M528" si="106">SUM(C524:C527)</f>
        <v>5777286.7699999996</v>
      </c>
      <c r="D528" s="18">
        <f t="shared" si="106"/>
        <v>8521652.7699999996</v>
      </c>
      <c r="E528" s="18">
        <f t="shared" si="106"/>
        <v>6593275.3399999999</v>
      </c>
      <c r="F528" s="18">
        <f t="shared" si="106"/>
        <v>7112767.4500000002</v>
      </c>
      <c r="G528" s="18">
        <f t="shared" si="106"/>
        <v>11904625.690000001</v>
      </c>
      <c r="H528" s="18">
        <f t="shared" si="106"/>
        <v>12759469.5</v>
      </c>
      <c r="I528" s="18">
        <f t="shared" si="106"/>
        <v>11891974.439999999</v>
      </c>
      <c r="J528" s="18">
        <f t="shared" si="106"/>
        <v>12475467.99</v>
      </c>
      <c r="K528" s="18">
        <f t="shared" si="106"/>
        <v>14601877.25</v>
      </c>
      <c r="L528" s="18">
        <f t="shared" si="106"/>
        <v>15709057.219999999</v>
      </c>
      <c r="M528" s="18">
        <f t="shared" si="106"/>
        <v>18171689.34</v>
      </c>
      <c r="N528" s="18">
        <f>IF(N525="",N524*4,IF(N526="",(N525+N524)*2,IF(N527="",((N526+N525+N524)/3)*4,SUM(N524:N527))))</f>
        <v>16722647.07</v>
      </c>
      <c r="O528" s="18">
        <f>IF(O525="",O524*4,IF(O526="",(O525+O524)*2,IF(O527="",((O526+O525+O524)/3)*4,SUM(O524:O527))))</f>
        <v>19186391.199999999</v>
      </c>
      <c r="P528" s="18">
        <f>IF(P525="",P524*4,IF(P526="",(P525+P524)*2,IF(P527="",((P526+P525+P524)/3)*4,SUM(P524:P527))))</f>
        <v>28249005.333333332</v>
      </c>
      <c r="Q528" s="6"/>
      <c r="R528" s="9" t="s">
        <v>15</v>
      </c>
    </row>
    <row r="529" spans="1:18">
      <c r="B529" s="10">
        <f t="shared" ref="B529:O529" si="107">+B528/(B$465+B$472)</f>
        <v>0</v>
      </c>
      <c r="C529" s="10">
        <f t="shared" si="107"/>
        <v>4.9183530437730029E-2</v>
      </c>
      <c r="D529" s="10">
        <f t="shared" si="107"/>
        <v>6.0547049828337245E-2</v>
      </c>
      <c r="E529" s="10">
        <f t="shared" si="107"/>
        <v>4.0895417261145706E-2</v>
      </c>
      <c r="F529" s="10">
        <f t="shared" si="107"/>
        <v>3.6097252213568243E-2</v>
      </c>
      <c r="G529" s="10">
        <f t="shared" si="107"/>
        <v>4.1899981682209153E-2</v>
      </c>
      <c r="H529" s="10">
        <f t="shared" si="107"/>
        <v>3.4421218596539668E-2</v>
      </c>
      <c r="I529" s="10">
        <f t="shared" si="107"/>
        <v>2.9313062197505423E-2</v>
      </c>
      <c r="J529" s="10">
        <f t="shared" si="107"/>
        <v>2.7623088071677696E-2</v>
      </c>
      <c r="K529" s="10">
        <f t="shared" si="107"/>
        <v>2.9850643884225508E-2</v>
      </c>
      <c r="L529" s="10">
        <f t="shared" si="107"/>
        <v>2.9777939939084872E-2</v>
      </c>
      <c r="M529" s="10">
        <f t="shared" si="107"/>
        <v>3.1835604496752976E-2</v>
      </c>
      <c r="N529" s="10">
        <f t="shared" si="107"/>
        <v>3.0615941290244884E-2</v>
      </c>
      <c r="O529" s="10">
        <f t="shared" si="107"/>
        <v>3.2682133837868291E-2</v>
      </c>
      <c r="P529" s="10">
        <f t="shared" ref="P529" si="108">+P528/(P$465+P$472)</f>
        <v>3.3790928239841221E-2</v>
      </c>
      <c r="Q529" s="6"/>
      <c r="R529" s="11" t="s">
        <v>364</v>
      </c>
    </row>
    <row r="530" spans="1:18" s="87" customFormat="1">
      <c r="A530" s="86"/>
      <c r="B530" s="19"/>
      <c r="C530" s="10" t="e">
        <f t="shared" ref="C530:M530" si="109">C528/B528-1</f>
        <v>#DIV/0!</v>
      </c>
      <c r="D530" s="10">
        <f t="shared" si="109"/>
        <v>0.47502679185855956</v>
      </c>
      <c r="E530" s="10">
        <f t="shared" si="109"/>
        <v>-0.22629148148217726</v>
      </c>
      <c r="F530" s="10">
        <f t="shared" si="109"/>
        <v>7.8791205161469868E-2</v>
      </c>
      <c r="G530" s="10">
        <f t="shared" si="109"/>
        <v>0.67369814543845385</v>
      </c>
      <c r="H530" s="10">
        <f t="shared" si="109"/>
        <v>7.1807701666594559E-2</v>
      </c>
      <c r="I530" s="10">
        <f t="shared" si="109"/>
        <v>-6.7988332900517534E-2</v>
      </c>
      <c r="J530" s="10">
        <f t="shared" si="109"/>
        <v>4.9066162473184738E-2</v>
      </c>
      <c r="K530" s="10">
        <f t="shared" si="109"/>
        <v>0.17044725389896964</v>
      </c>
      <c r="L530" s="10">
        <f t="shared" si="109"/>
        <v>7.5824495100450084E-2</v>
      </c>
      <c r="M530" s="10">
        <f t="shared" si="109"/>
        <v>0.15676511234962587</v>
      </c>
      <c r="N530" s="10">
        <f>N528/M528-1</f>
        <v>-7.9741747885284875E-2</v>
      </c>
      <c r="O530" s="10">
        <f>O528/N528-1</f>
        <v>0.14732979292613857</v>
      </c>
      <c r="P530" s="10">
        <f>P528/O528-1</f>
        <v>0.4723459476492553</v>
      </c>
      <c r="Q530" s="17"/>
      <c r="R530" s="14" t="s">
        <v>20</v>
      </c>
    </row>
    <row r="531" spans="1:18">
      <c r="B531" s="269" t="s">
        <v>332</v>
      </c>
      <c r="C531" s="269"/>
      <c r="D531" s="269"/>
      <c r="E531" s="269"/>
      <c r="F531" s="269"/>
      <c r="G531" s="269"/>
      <c r="H531" s="269"/>
      <c r="I531" s="269"/>
      <c r="J531" s="269"/>
      <c r="K531" s="269"/>
      <c r="L531" s="269"/>
      <c r="M531" s="269"/>
      <c r="N531" s="269"/>
      <c r="O531" s="117"/>
      <c r="P531" s="117"/>
      <c r="Q531" s="6"/>
      <c r="R531" s="3"/>
    </row>
    <row r="532" spans="1:18">
      <c r="B532" s="16">
        <f t="shared" ref="B532:P535" si="110">IFERROR(VLOOKUP($B$531,$130:$216,MATCH($R532&amp;"/"&amp;B$348,$128:$128,0),FALSE),"")</f>
        <v>7152108</v>
      </c>
      <c r="C532" s="16">
        <f t="shared" si="110"/>
        <v>6305166</v>
      </c>
      <c r="D532" s="16">
        <f t="shared" si="110"/>
        <v>7545002</v>
      </c>
      <c r="E532" s="16">
        <f t="shared" si="110"/>
        <v>7932297</v>
      </c>
      <c r="F532" s="16">
        <f t="shared" si="110"/>
        <v>9070208</v>
      </c>
      <c r="G532" s="16">
        <f t="shared" si="110"/>
        <v>11581524</v>
      </c>
      <c r="H532" s="16">
        <f t="shared" si="110"/>
        <v>16448807</v>
      </c>
      <c r="I532" s="16">
        <f t="shared" si="110"/>
        <v>17085459</v>
      </c>
      <c r="J532" s="16">
        <f t="shared" si="110"/>
        <v>19419678</v>
      </c>
      <c r="K532" s="16">
        <f t="shared" si="110"/>
        <v>21278575</v>
      </c>
      <c r="L532" s="16">
        <f t="shared" si="110"/>
        <v>23404237</v>
      </c>
      <c r="M532" s="16">
        <f t="shared" si="110"/>
        <v>25820044</v>
      </c>
      <c r="N532" s="16">
        <f t="shared" si="110"/>
        <v>27306845</v>
      </c>
      <c r="O532" s="16">
        <f t="shared" si="110"/>
        <v>26217141</v>
      </c>
      <c r="P532" s="16">
        <f t="shared" si="110"/>
        <v>38294644</v>
      </c>
      <c r="Q532" s="6"/>
      <c r="R532" s="9" t="s">
        <v>12</v>
      </c>
    </row>
    <row r="533" spans="1:18">
      <c r="B533" s="7">
        <f t="shared" si="110"/>
        <v>7957131</v>
      </c>
      <c r="C533" s="7">
        <f t="shared" si="110"/>
        <v>6669942</v>
      </c>
      <c r="D533" s="7">
        <f t="shared" si="110"/>
        <v>7978324</v>
      </c>
      <c r="E533" s="7">
        <f t="shared" si="110"/>
        <v>8292511</v>
      </c>
      <c r="F533" s="7">
        <f t="shared" si="110"/>
        <v>10525305</v>
      </c>
      <c r="G533" s="7">
        <f t="shared" si="110"/>
        <v>12623922</v>
      </c>
      <c r="H533" s="7">
        <f t="shared" si="110"/>
        <v>16885322</v>
      </c>
      <c r="I533" s="7">
        <f t="shared" si="110"/>
        <v>18454078</v>
      </c>
      <c r="J533" s="7">
        <f t="shared" si="110"/>
        <v>21450813</v>
      </c>
      <c r="K533" s="7">
        <f t="shared" si="110"/>
        <v>22744305</v>
      </c>
      <c r="L533" s="7">
        <f t="shared" si="110"/>
        <v>24604230</v>
      </c>
      <c r="M533" s="7">
        <f t="shared" si="110"/>
        <v>28848813</v>
      </c>
      <c r="N533" s="7">
        <f t="shared" si="110"/>
        <v>26012794</v>
      </c>
      <c r="O533" s="7">
        <f t="shared" si="110"/>
        <v>27437832</v>
      </c>
      <c r="P533" s="7">
        <f t="shared" si="110"/>
        <v>40804449</v>
      </c>
      <c r="Q533" s="6"/>
      <c r="R533" s="9" t="s">
        <v>13</v>
      </c>
    </row>
    <row r="534" spans="1:18">
      <c r="B534" s="7">
        <f t="shared" si="110"/>
        <v>8184598</v>
      </c>
      <c r="C534" s="7">
        <f t="shared" si="110"/>
        <v>6851477</v>
      </c>
      <c r="D534" s="7">
        <f t="shared" si="110"/>
        <v>8104545</v>
      </c>
      <c r="E534" s="7">
        <f t="shared" si="110"/>
        <v>8861044</v>
      </c>
      <c r="F534" s="7">
        <f t="shared" si="110"/>
        <v>11538260</v>
      </c>
      <c r="G534" s="7">
        <f t="shared" si="110"/>
        <v>16435557</v>
      </c>
      <c r="H534" s="7">
        <f t="shared" si="110"/>
        <v>16732864</v>
      </c>
      <c r="I534" s="7">
        <f t="shared" si="110"/>
        <v>18906220</v>
      </c>
      <c r="J534" s="7">
        <f t="shared" si="110"/>
        <v>21283051</v>
      </c>
      <c r="K534" s="7">
        <f t="shared" si="110"/>
        <v>23624495</v>
      </c>
      <c r="L534" s="7">
        <f t="shared" si="110"/>
        <v>24997645</v>
      </c>
      <c r="M534" s="7">
        <f t="shared" si="110"/>
        <v>28029324</v>
      </c>
      <c r="N534" s="7">
        <f t="shared" si="110"/>
        <v>27306687</v>
      </c>
      <c r="O534" s="7">
        <f t="shared" si="110"/>
        <v>26602329</v>
      </c>
      <c r="P534" s="7">
        <f t="shared" si="110"/>
        <v>41916333</v>
      </c>
      <c r="Q534" s="6"/>
      <c r="R534" s="9" t="s">
        <v>14</v>
      </c>
    </row>
    <row r="535" spans="1:18">
      <c r="B535" s="18">
        <f t="shared" si="110"/>
        <v>7773556</v>
      </c>
      <c r="C535" s="18">
        <f t="shared" si="110"/>
        <v>8178802.79</v>
      </c>
      <c r="D535" s="18">
        <f t="shared" si="110"/>
        <v>9094414.6600000001</v>
      </c>
      <c r="E535" s="18">
        <f t="shared" si="110"/>
        <v>8640926.4299999997</v>
      </c>
      <c r="F535" s="18">
        <f t="shared" si="110"/>
        <v>12239973.279999999</v>
      </c>
      <c r="G535" s="18">
        <f t="shared" si="110"/>
        <v>17668209.390000001</v>
      </c>
      <c r="H535" s="18">
        <f t="shared" si="110"/>
        <v>18761026.390000001</v>
      </c>
      <c r="I535" s="18">
        <f t="shared" si="110"/>
        <v>19455409.170000002</v>
      </c>
      <c r="J535" s="18">
        <f t="shared" si="110"/>
        <v>21512510.09</v>
      </c>
      <c r="K535" s="18">
        <f t="shared" si="110"/>
        <v>24254353.609999999</v>
      </c>
      <c r="L535" s="18">
        <f t="shared" si="110"/>
        <v>27189019.210000001</v>
      </c>
      <c r="M535" s="18">
        <f t="shared" si="110"/>
        <v>28863883.68</v>
      </c>
      <c r="N535" s="18">
        <f t="shared" si="110"/>
        <v>27231871.879999999</v>
      </c>
      <c r="O535" s="18">
        <f t="shared" si="110"/>
        <v>36609559.57</v>
      </c>
      <c r="P535" s="18" t="str">
        <f t="shared" si="110"/>
        <v/>
      </c>
      <c r="Q535" s="6"/>
      <c r="R535" s="9" t="s">
        <v>19</v>
      </c>
    </row>
    <row r="536" spans="1:18">
      <c r="B536" s="25">
        <f t="shared" ref="B536:M536" si="111">SUM(B532:B535)</f>
        <v>31067393</v>
      </c>
      <c r="C536" s="25">
        <f t="shared" si="111"/>
        <v>28005387.789999999</v>
      </c>
      <c r="D536" s="25">
        <f t="shared" si="111"/>
        <v>32722285.66</v>
      </c>
      <c r="E536" s="25">
        <f t="shared" si="111"/>
        <v>33726778.43</v>
      </c>
      <c r="F536" s="25">
        <f t="shared" si="111"/>
        <v>43373746.280000001</v>
      </c>
      <c r="G536" s="25">
        <f t="shared" si="111"/>
        <v>58309212.390000001</v>
      </c>
      <c r="H536" s="25">
        <f t="shared" si="111"/>
        <v>68828019.390000001</v>
      </c>
      <c r="I536" s="25">
        <f t="shared" si="111"/>
        <v>73901166.170000002</v>
      </c>
      <c r="J536" s="25">
        <f t="shared" si="111"/>
        <v>83666052.090000004</v>
      </c>
      <c r="K536" s="25">
        <f t="shared" si="111"/>
        <v>91901728.609999999</v>
      </c>
      <c r="L536" s="25">
        <f t="shared" si="111"/>
        <v>100195131.21000001</v>
      </c>
      <c r="M536" s="25">
        <f t="shared" si="111"/>
        <v>111562064.68000001</v>
      </c>
      <c r="N536" s="25">
        <f>IF(N533="",N532*4,IF(N534="",(N533+N532)*2,IF(N535="",((N534+N533+N532)/3)*4,SUM(N532:N535))))</f>
        <v>107858197.88</v>
      </c>
      <c r="O536" s="25">
        <f>IF(O533="",O532*4,IF(O534="",(O533+O532)*2,IF(O535="",((O534+O533+O532)/3)*4,SUM(O532:O535))))</f>
        <v>116866861.56999999</v>
      </c>
      <c r="P536" s="25">
        <f>IF(P533="",P532*4,IF(P534="",(P533+P532)*2,IF(P535="",((P534+P533+P532)/3)*4,SUM(P532:P535))))</f>
        <v>161353901.33333334</v>
      </c>
      <c r="Q536" s="6"/>
      <c r="R536" s="9" t="s">
        <v>15</v>
      </c>
    </row>
    <row r="537" spans="1:18">
      <c r="B537" s="21">
        <f t="shared" ref="B537:O537" si="112">+B536/(B$465+B$472)</f>
        <v>0.24094760585475344</v>
      </c>
      <c r="C537" s="10">
        <f t="shared" si="112"/>
        <v>0.23841708013221888</v>
      </c>
      <c r="D537" s="10">
        <f t="shared" si="112"/>
        <v>0.23249455402923033</v>
      </c>
      <c r="E537" s="10">
        <f t="shared" si="112"/>
        <v>0.20919355034383544</v>
      </c>
      <c r="F537" s="10">
        <f t="shared" si="112"/>
        <v>0.22012150262504046</v>
      </c>
      <c r="G537" s="10">
        <f t="shared" si="112"/>
        <v>0.20522736242747358</v>
      </c>
      <c r="H537" s="10">
        <f t="shared" si="112"/>
        <v>0.18567733564393574</v>
      </c>
      <c r="I537" s="10">
        <f t="shared" si="112"/>
        <v>0.18216230545559378</v>
      </c>
      <c r="J537" s="10">
        <f t="shared" si="112"/>
        <v>0.18525274782029591</v>
      </c>
      <c r="K537" s="10">
        <f t="shared" si="112"/>
        <v>0.1878748688345431</v>
      </c>
      <c r="L537" s="10">
        <f t="shared" si="112"/>
        <v>0.18992894083812553</v>
      </c>
      <c r="M537" s="10">
        <f t="shared" si="112"/>
        <v>0.19544939942241246</v>
      </c>
      <c r="N537" s="10">
        <f t="shared" si="112"/>
        <v>0.19746755643068745</v>
      </c>
      <c r="O537" s="10">
        <f t="shared" si="112"/>
        <v>0.19907122560090226</v>
      </c>
      <c r="P537" s="10">
        <f t="shared" ref="P537" si="113">+P536/(P$465+P$472)</f>
        <v>0.19300849841744594</v>
      </c>
      <c r="Q537" s="6"/>
      <c r="R537" s="11" t="s">
        <v>364</v>
      </c>
    </row>
    <row r="538" spans="1:18" s="87" customFormat="1">
      <c r="A538" s="86"/>
      <c r="B538" s="19"/>
      <c r="C538" s="10">
        <f t="shared" ref="C538:M538" si="114">C536/B536-1</f>
        <v>-9.8560095145415083E-2</v>
      </c>
      <c r="D538" s="10">
        <f t="shared" si="114"/>
        <v>0.16842822907398847</v>
      </c>
      <c r="E538" s="10">
        <f t="shared" si="114"/>
        <v>3.069751240598384E-2</v>
      </c>
      <c r="F538" s="10">
        <f t="shared" si="114"/>
        <v>0.28603288837747431</v>
      </c>
      <c r="G538" s="10">
        <f t="shared" si="114"/>
        <v>0.34434346559745688</v>
      </c>
      <c r="H538" s="10">
        <f t="shared" si="114"/>
        <v>0.18039700021405136</v>
      </c>
      <c r="I538" s="10">
        <f t="shared" si="114"/>
        <v>7.3707580502266667E-2</v>
      </c>
      <c r="J538" s="10">
        <f t="shared" si="114"/>
        <v>0.13213439551870065</v>
      </c>
      <c r="K538" s="10">
        <f t="shared" si="114"/>
        <v>9.8435103775911914E-2</v>
      </c>
      <c r="L538" s="10">
        <f t="shared" si="114"/>
        <v>9.0242074065814526E-2</v>
      </c>
      <c r="M538" s="10">
        <f t="shared" si="114"/>
        <v>0.1134479623184077</v>
      </c>
      <c r="N538" s="10">
        <f>N536/M536-1</f>
        <v>-3.3200056046148174E-2</v>
      </c>
      <c r="O538" s="10">
        <f>O536/N536-1</f>
        <v>8.3523217215466294E-2</v>
      </c>
      <c r="P538" s="10">
        <f>P536/O536-1</f>
        <v>0.38066428041012168</v>
      </c>
      <c r="Q538" s="17"/>
      <c r="R538" s="14" t="s">
        <v>20</v>
      </c>
    </row>
    <row r="539" spans="1:18">
      <c r="B539" s="270" t="s">
        <v>7</v>
      </c>
      <c r="C539" s="270"/>
      <c r="D539" s="270"/>
      <c r="E539" s="270"/>
      <c r="F539" s="270"/>
      <c r="G539" s="270"/>
      <c r="H539" s="270"/>
      <c r="I539" s="270"/>
      <c r="J539" s="270"/>
      <c r="K539" s="270"/>
      <c r="L539" s="270"/>
      <c r="M539" s="270"/>
      <c r="N539" s="270"/>
      <c r="O539" s="118"/>
      <c r="P539" s="118"/>
      <c r="Q539" s="6"/>
      <c r="R539" s="3"/>
    </row>
    <row r="540" spans="1:18">
      <c r="B540" s="16">
        <f t="shared" ref="B540:P543" si="115">IFERROR(VLOOKUP($B$539,$130:$216,MATCH($R540&amp;"/"&amp;B$348,$128:$128,0),FALSE),"")</f>
        <v>2160</v>
      </c>
      <c r="C540" s="16">
        <f t="shared" si="115"/>
        <v>118819</v>
      </c>
      <c r="D540" s="16">
        <f t="shared" si="115"/>
        <v>60761</v>
      </c>
      <c r="E540" s="16">
        <f t="shared" si="115"/>
        <v>67241</v>
      </c>
      <c r="F540" s="16">
        <f t="shared" si="115"/>
        <v>96861</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f t="shared" si="115"/>
        <v>2160</v>
      </c>
      <c r="C541" s="7">
        <f t="shared" si="115"/>
        <v>118032</v>
      </c>
      <c r="D541" s="7">
        <f t="shared" si="115"/>
        <v>63978</v>
      </c>
      <c r="E541" s="7">
        <f t="shared" si="115"/>
        <v>130668</v>
      </c>
      <c r="F541" s="7">
        <f t="shared" si="115"/>
        <v>126754</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c r="B542" s="7">
        <f t="shared" si="115"/>
        <v>2162</v>
      </c>
      <c r="C542" s="7">
        <f t="shared" si="115"/>
        <v>118991</v>
      </c>
      <c r="D542" s="7">
        <f t="shared" si="115"/>
        <v>66508</v>
      </c>
      <c r="E542" s="7">
        <f t="shared" si="115"/>
        <v>54529</v>
      </c>
      <c r="F542" s="7">
        <f t="shared" si="115"/>
        <v>76860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6"/>
      <c r="R542" s="9" t="s">
        <v>14</v>
      </c>
    </row>
    <row r="543" spans="1:18">
      <c r="B543" s="18">
        <f t="shared" si="115"/>
        <v>2159</v>
      </c>
      <c r="C543" s="18">
        <f t="shared" si="115"/>
        <v>-114189.02</v>
      </c>
      <c r="D543" s="18">
        <f t="shared" si="115"/>
        <v>69133.48</v>
      </c>
      <c r="E543" s="18">
        <f t="shared" si="115"/>
        <v>53214.68</v>
      </c>
      <c r="F543" s="18">
        <f t="shared" si="115"/>
        <v>62064.15</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8641</v>
      </c>
      <c r="C544" s="18">
        <f t="shared" ref="C544:M544" si="116">SUM(C540:C543)</f>
        <v>241652.97999999998</v>
      </c>
      <c r="D544" s="18">
        <f t="shared" si="116"/>
        <v>260380.47999999998</v>
      </c>
      <c r="E544" s="18">
        <f t="shared" si="116"/>
        <v>305652.68</v>
      </c>
      <c r="F544" s="18">
        <f t="shared" si="116"/>
        <v>362539.15</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7">+B544/(B$465+B$472)</f>
        <v>6.7016510274644692E-5</v>
      </c>
      <c r="C545" s="22">
        <f t="shared" si="117"/>
        <v>2.0572540658559289E-3</v>
      </c>
      <c r="D545" s="22">
        <f t="shared" si="117"/>
        <v>1.8500249097671659E-3</v>
      </c>
      <c r="E545" s="22">
        <f t="shared" si="117"/>
        <v>1.8958398126882176E-3</v>
      </c>
      <c r="F545" s="22">
        <f t="shared" si="117"/>
        <v>1.8398840151652436E-3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364</v>
      </c>
    </row>
    <row r="546" spans="1:18">
      <c r="B546" s="268" t="s">
        <v>25</v>
      </c>
      <c r="C546" s="268"/>
      <c r="D546" s="268"/>
      <c r="E546" s="268"/>
      <c r="F546" s="268"/>
      <c r="G546" s="268"/>
      <c r="H546" s="268"/>
      <c r="I546" s="268"/>
      <c r="J546" s="268"/>
      <c r="K546" s="268"/>
      <c r="L546" s="268"/>
      <c r="M546" s="268"/>
      <c r="N546" s="268"/>
      <c r="O546" s="120"/>
      <c r="P546" s="120"/>
      <c r="Q546" s="6"/>
      <c r="R546" s="3"/>
    </row>
    <row r="547" spans="1:18">
      <c r="B547" s="16">
        <f t="shared" ref="B547:O551" si="119">IFERROR(B507+B468-B532-B540,"")</f>
        <v>1313262</v>
      </c>
      <c r="C547" s="16">
        <f t="shared" si="119"/>
        <v>1671602</v>
      </c>
      <c r="D547" s="16">
        <f t="shared" si="119"/>
        <v>2189848</v>
      </c>
      <c r="E547" s="16">
        <f t="shared" si="119"/>
        <v>2823154</v>
      </c>
      <c r="F547" s="16">
        <f t="shared" si="119"/>
        <v>3373636</v>
      </c>
      <c r="G547" s="16">
        <f t="shared" si="119"/>
        <v>3727116</v>
      </c>
      <c r="H547" s="16">
        <f t="shared" si="119"/>
        <v>4480670</v>
      </c>
      <c r="I547" s="16">
        <f t="shared" si="119"/>
        <v>6505466</v>
      </c>
      <c r="J547" s="16">
        <f t="shared" si="119"/>
        <v>7008979</v>
      </c>
      <c r="K547" s="16">
        <f t="shared" si="119"/>
        <v>7710355</v>
      </c>
      <c r="L547" s="16">
        <f t="shared" si="119"/>
        <v>8373054</v>
      </c>
      <c r="M547" s="16">
        <f t="shared" si="119"/>
        <v>8719149</v>
      </c>
      <c r="N547" s="16">
        <f t="shared" si="119"/>
        <v>8661951</v>
      </c>
      <c r="O547" s="16">
        <f t="shared" si="119"/>
        <v>5852363</v>
      </c>
      <c r="P547" s="16">
        <f t="shared" ref="P547" si="120">IFERROR(P507+P468-P532-P540,"")</f>
        <v>8780478</v>
      </c>
      <c r="Q547" s="6"/>
      <c r="R547" s="9" t="s">
        <v>12</v>
      </c>
    </row>
    <row r="548" spans="1:18">
      <c r="B548" s="7">
        <f t="shared" si="119"/>
        <v>684352</v>
      </c>
      <c r="C548" s="7">
        <f t="shared" si="119"/>
        <v>1653103</v>
      </c>
      <c r="D548" s="7">
        <f t="shared" si="119"/>
        <v>2273899</v>
      </c>
      <c r="E548" s="7">
        <f t="shared" si="119"/>
        <v>2832734</v>
      </c>
      <c r="F548" s="7">
        <f t="shared" si="119"/>
        <v>3172982</v>
      </c>
      <c r="G548" s="7">
        <f t="shared" si="119"/>
        <v>3129654</v>
      </c>
      <c r="H548" s="7">
        <f t="shared" si="119"/>
        <v>5155436</v>
      </c>
      <c r="I548" s="7">
        <f t="shared" si="119"/>
        <v>6036768</v>
      </c>
      <c r="J548" s="7">
        <f t="shared" si="119"/>
        <v>7085485</v>
      </c>
      <c r="K548" s="7">
        <f t="shared" si="119"/>
        <v>7520681</v>
      </c>
      <c r="L548" s="7">
        <f t="shared" si="119"/>
        <v>7503396</v>
      </c>
      <c r="M548" s="7">
        <f t="shared" si="119"/>
        <v>7162922</v>
      </c>
      <c r="N548" s="7">
        <f t="shared" si="119"/>
        <v>5317084</v>
      </c>
      <c r="O548" s="7">
        <f t="shared" si="119"/>
        <v>5849281</v>
      </c>
      <c r="P548" s="7">
        <f t="shared" ref="P548" si="121">IFERROR(P508+P469-P533-P541,"")</f>
        <v>8309968</v>
      </c>
      <c r="Q548" s="6"/>
      <c r="R548" s="9" t="s">
        <v>13</v>
      </c>
    </row>
    <row r="549" spans="1:18">
      <c r="B549" s="7">
        <f t="shared" si="119"/>
        <v>803872</v>
      </c>
      <c r="C549" s="7">
        <f t="shared" si="119"/>
        <v>1775429</v>
      </c>
      <c r="D549" s="7">
        <f t="shared" si="119"/>
        <v>2228969</v>
      </c>
      <c r="E549" s="7">
        <f t="shared" si="119"/>
        <v>2792293</v>
      </c>
      <c r="F549" s="7">
        <f t="shared" si="119"/>
        <v>3446867</v>
      </c>
      <c r="G549" s="7">
        <f t="shared" si="119"/>
        <v>4525603</v>
      </c>
      <c r="H549" s="7">
        <f t="shared" si="119"/>
        <v>5435870</v>
      </c>
      <c r="I549" s="7">
        <f t="shared" si="119"/>
        <v>6020069</v>
      </c>
      <c r="J549" s="7">
        <f t="shared" si="119"/>
        <v>7057395</v>
      </c>
      <c r="K549" s="7">
        <f t="shared" si="119"/>
        <v>7798808</v>
      </c>
      <c r="L549" s="7">
        <f t="shared" si="119"/>
        <v>7951897</v>
      </c>
      <c r="M549" s="7">
        <f t="shared" si="119"/>
        <v>8399377</v>
      </c>
      <c r="N549" s="7">
        <f t="shared" si="119"/>
        <v>6727400</v>
      </c>
      <c r="O549" s="7">
        <f t="shared" si="119"/>
        <v>4671892</v>
      </c>
      <c r="P549" s="7">
        <f t="shared" ref="P549" si="122">IFERROR(P509+P470-P534-P542,"")</f>
        <v>9404242</v>
      </c>
      <c r="Q549" s="6"/>
      <c r="R549" s="9" t="s">
        <v>14</v>
      </c>
    </row>
    <row r="550" spans="1:18">
      <c r="B550" s="18">
        <f t="shared" si="119"/>
        <v>706914</v>
      </c>
      <c r="C550" s="18">
        <f t="shared" si="119"/>
        <v>1398538.4999999995</v>
      </c>
      <c r="D550" s="18">
        <f t="shared" si="119"/>
        <v>2231889.9799999972</v>
      </c>
      <c r="E550" s="18">
        <f t="shared" si="119"/>
        <v>1879661.060000004</v>
      </c>
      <c r="F550" s="18">
        <f t="shared" si="119"/>
        <v>3223629.3900000011</v>
      </c>
      <c r="G550" s="18">
        <f t="shared" si="119"/>
        <v>3771725.9600000009</v>
      </c>
      <c r="H550" s="18">
        <f t="shared" si="119"/>
        <v>5342744.0100000091</v>
      </c>
      <c r="I550" s="18">
        <f t="shared" si="119"/>
        <v>6706438.7399999984</v>
      </c>
      <c r="J550" s="18">
        <f t="shared" si="119"/>
        <v>7125949.6500000022</v>
      </c>
      <c r="K550" s="18">
        <f t="shared" si="119"/>
        <v>8230698.270000007</v>
      </c>
      <c r="L550" s="18">
        <f t="shared" si="119"/>
        <v>8199375.4400000051</v>
      </c>
      <c r="M550" s="18">
        <f t="shared" si="119"/>
        <v>8805088.1999999955</v>
      </c>
      <c r="N550" s="18">
        <f t="shared" si="119"/>
        <v>6762524.0600000061</v>
      </c>
      <c r="O550" s="18">
        <f t="shared" si="119"/>
        <v>8981699.5900000185</v>
      </c>
      <c r="P550" s="18" t="str">
        <f t="shared" ref="P550" si="123">IFERROR(P510+P471-P535-P543,"")</f>
        <v/>
      </c>
      <c r="Q550" s="6"/>
      <c r="R550" s="9" t="s">
        <v>19</v>
      </c>
    </row>
    <row r="551" spans="1:18">
      <c r="B551" s="25">
        <f t="shared" si="119"/>
        <v>3508400</v>
      </c>
      <c r="C551" s="18">
        <f t="shared" si="119"/>
        <v>6498672.5000000037</v>
      </c>
      <c r="D551" s="18">
        <f t="shared" si="119"/>
        <v>8924605.9799999893</v>
      </c>
      <c r="E551" s="18">
        <f t="shared" si="119"/>
        <v>10327842.060000017</v>
      </c>
      <c r="F551" s="18">
        <f t="shared" si="119"/>
        <v>13217114.389999991</v>
      </c>
      <c r="G551" s="18">
        <f t="shared" si="119"/>
        <v>15154098.959999993</v>
      </c>
      <c r="H551" s="18">
        <f t="shared" si="119"/>
        <v>20414720.01000002</v>
      </c>
      <c r="I551" s="18">
        <f t="shared" si="119"/>
        <v>25268741.73999998</v>
      </c>
      <c r="J551" s="18">
        <f t="shared" si="119"/>
        <v>28277808.649999976</v>
      </c>
      <c r="K551" s="18">
        <f t="shared" si="119"/>
        <v>31260542.270000041</v>
      </c>
      <c r="L551" s="18">
        <f t="shared" si="119"/>
        <v>32027722.440000013</v>
      </c>
      <c r="M551" s="18">
        <f t="shared" si="119"/>
        <v>33086536.199999958</v>
      </c>
      <c r="N551" s="18">
        <f t="shared" si="119"/>
        <v>27468959.059999973</v>
      </c>
      <c r="O551" s="18">
        <f t="shared" si="119"/>
        <v>25355235.590000004</v>
      </c>
      <c r="P551" s="18">
        <f t="shared" ref="P551" si="124">IFERROR(P511+P472-P536-P544,"")</f>
        <v>35326250.666666657</v>
      </c>
      <c r="Q551" s="6"/>
      <c r="R551" s="9" t="s">
        <v>15</v>
      </c>
    </row>
    <row r="552" spans="1:18">
      <c r="B552" s="10">
        <f t="shared" ref="B552:O552" si="125">+B551/(B$465+B$472)</f>
        <v>2.720989754051191E-2</v>
      </c>
      <c r="C552" s="10">
        <f t="shared" si="125"/>
        <v>5.5324872978148754E-2</v>
      </c>
      <c r="D552" s="10">
        <f t="shared" si="125"/>
        <v>6.3410065811603814E-2</v>
      </c>
      <c r="E552" s="10">
        <f t="shared" si="125"/>
        <v>6.4059422467697413E-2</v>
      </c>
      <c r="F552" s="10">
        <f t="shared" si="125"/>
        <v>6.7076776377865674E-2</v>
      </c>
      <c r="G552" s="10">
        <f t="shared" si="125"/>
        <v>5.3336953665645614E-2</v>
      </c>
      <c r="H552" s="10">
        <f t="shared" si="125"/>
        <v>5.5072786533277358E-2</v>
      </c>
      <c r="I552" s="10">
        <f t="shared" si="125"/>
        <v>6.2286057039096766E-2</v>
      </c>
      <c r="J552" s="10">
        <f t="shared" si="125"/>
        <v>6.2612512768188244E-2</v>
      </c>
      <c r="K552" s="10">
        <f t="shared" si="125"/>
        <v>6.3905982700241476E-2</v>
      </c>
      <c r="L552" s="10">
        <f t="shared" si="125"/>
        <v>6.0711447023680858E-2</v>
      </c>
      <c r="M552" s="10">
        <f t="shared" si="125"/>
        <v>5.7965435184503263E-2</v>
      </c>
      <c r="N552" s="10">
        <f t="shared" si="125"/>
        <v>5.0290365775512325E-2</v>
      </c>
      <c r="O552" s="10">
        <f t="shared" si="125"/>
        <v>4.3190154646855189E-2</v>
      </c>
      <c r="P552" s="10">
        <f t="shared" ref="P552" si="126">+P551/(P$465+P$472)</f>
        <v>4.22565958402586E-2</v>
      </c>
      <c r="Q552" s="6"/>
      <c r="R552" s="11" t="s">
        <v>26</v>
      </c>
    </row>
    <row r="553" spans="1:18" s="87" customFormat="1">
      <c r="A553" s="86"/>
      <c r="B553" s="19"/>
      <c r="C553" s="10">
        <f t="shared" ref="C553:M553" si="127">C551/B551-1</f>
        <v>0.85231800820887127</v>
      </c>
      <c r="D553" s="10">
        <f t="shared" si="127"/>
        <v>0.37329677407193307</v>
      </c>
      <c r="E553" s="10">
        <f t="shared" si="127"/>
        <v>0.15723227256695416</v>
      </c>
      <c r="F553" s="10">
        <f t="shared" si="127"/>
        <v>0.27975566562836929</v>
      </c>
      <c r="G553" s="10">
        <f t="shared" si="127"/>
        <v>0.14655124506340922</v>
      </c>
      <c r="H553" s="10">
        <f t="shared" si="127"/>
        <v>0.34714179073831453</v>
      </c>
      <c r="I553" s="10">
        <f t="shared" si="127"/>
        <v>0.23777067369144667</v>
      </c>
      <c r="J553" s="10">
        <f t="shared" si="127"/>
        <v>0.11908257803105005</v>
      </c>
      <c r="K553" s="10">
        <f t="shared" si="127"/>
        <v>0.10547965922387936</v>
      </c>
      <c r="L553" s="10">
        <f t="shared" si="127"/>
        <v>2.4541486304804572E-2</v>
      </c>
      <c r="M553" s="10">
        <f t="shared" si="127"/>
        <v>3.3059289869378006E-2</v>
      </c>
      <c r="N553" s="10">
        <f>N551/M551-1</f>
        <v>-0.16978438317154498</v>
      </c>
      <c r="O553" s="10">
        <f>O551/N551-1</f>
        <v>-7.694952929898069E-2</v>
      </c>
      <c r="P553" s="10">
        <f>P551/O551-1</f>
        <v>0.39325270874624318</v>
      </c>
      <c r="Q553" s="17"/>
      <c r="R553" s="14" t="s">
        <v>20</v>
      </c>
    </row>
    <row r="554" spans="1:18">
      <c r="B554" s="268" t="s">
        <v>27</v>
      </c>
      <c r="C554" s="268"/>
      <c r="D554" s="268"/>
      <c r="E554" s="268"/>
      <c r="F554" s="268"/>
      <c r="G554" s="268"/>
      <c r="H554" s="268"/>
      <c r="I554" s="268"/>
      <c r="J554" s="268"/>
      <c r="K554" s="268"/>
      <c r="L554" s="268"/>
      <c r="M554" s="268"/>
      <c r="N554" s="268"/>
      <c r="O554" s="120"/>
      <c r="P554" s="120"/>
      <c r="Q554" s="6"/>
      <c r="R554" s="11"/>
    </row>
    <row r="555" spans="1:18">
      <c r="B555" s="16">
        <f t="shared" ref="B555:O555" si="128">IFERROR(B547+B593,"")</f>
        <v>2025992</v>
      </c>
      <c r="C555" s="16">
        <f t="shared" si="128"/>
        <v>2349468</v>
      </c>
      <c r="D555" s="16">
        <f t="shared" si="128"/>
        <v>2928620</v>
      </c>
      <c r="E555" s="16">
        <f t="shared" si="128"/>
        <v>3606852</v>
      </c>
      <c r="F555" s="16">
        <f t="shared" si="128"/>
        <v>4196691</v>
      </c>
      <c r="G555" s="16">
        <f t="shared" si="128"/>
        <v>4616891</v>
      </c>
      <c r="H555" s="16">
        <f t="shared" si="128"/>
        <v>5966643</v>
      </c>
      <c r="I555" s="16">
        <f t="shared" si="128"/>
        <v>8209391</v>
      </c>
      <c r="J555" s="16">
        <f t="shared" si="128"/>
        <v>8948947</v>
      </c>
      <c r="K555" s="16">
        <f t="shared" si="128"/>
        <v>9997126</v>
      </c>
      <c r="L555" s="16">
        <f t="shared" si="128"/>
        <v>10863481</v>
      </c>
      <c r="M555" s="16">
        <f t="shared" si="128"/>
        <v>11390494</v>
      </c>
      <c r="N555" s="16">
        <f t="shared" si="128"/>
        <v>13642128</v>
      </c>
      <c r="O555" s="16">
        <f t="shared" si="128"/>
        <v>11221440</v>
      </c>
      <c r="P555" s="16">
        <f t="shared" ref="P555" si="129">IFERROR(P547+P593,"")</f>
        <v>17740374</v>
      </c>
      <c r="Q555" s="6"/>
      <c r="R555" s="9" t="s">
        <v>12</v>
      </c>
    </row>
    <row r="556" spans="1:18">
      <c r="B556" s="7">
        <f t="shared" ref="B556:O558" si="130">IFERROR(B548+B594-B593,"")</f>
        <v>1437410</v>
      </c>
      <c r="C556" s="7">
        <f t="shared" si="130"/>
        <v>2353496</v>
      </c>
      <c r="D556" s="7">
        <f t="shared" si="130"/>
        <v>3034184</v>
      </c>
      <c r="E556" s="7">
        <f t="shared" si="130"/>
        <v>3641427</v>
      </c>
      <c r="F556" s="7">
        <f t="shared" si="130"/>
        <v>3998433</v>
      </c>
      <c r="G556" s="7">
        <f t="shared" si="130"/>
        <v>4062979</v>
      </c>
      <c r="H556" s="7">
        <f t="shared" si="130"/>
        <v>6680072</v>
      </c>
      <c r="I556" s="7">
        <f t="shared" si="130"/>
        <v>7827480</v>
      </c>
      <c r="J556" s="7">
        <f t="shared" si="130"/>
        <v>9127112</v>
      </c>
      <c r="K556" s="7">
        <f t="shared" si="130"/>
        <v>9885444</v>
      </c>
      <c r="L556" s="7">
        <f t="shared" si="130"/>
        <v>10114497</v>
      </c>
      <c r="M556" s="7">
        <f t="shared" si="130"/>
        <v>9893140</v>
      </c>
      <c r="N556" s="7">
        <f t="shared" si="130"/>
        <v>10448293</v>
      </c>
      <c r="O556" s="7">
        <f t="shared" si="130"/>
        <v>11340711</v>
      </c>
      <c r="P556" s="7">
        <f t="shared" ref="P556" si="131">IFERROR(P548+P594-P593,"")</f>
        <v>17290702</v>
      </c>
      <c r="Q556" s="6"/>
      <c r="R556" s="9" t="s">
        <v>13</v>
      </c>
    </row>
    <row r="557" spans="1:18">
      <c r="B557" s="7">
        <f t="shared" si="130"/>
        <v>1592974</v>
      </c>
      <c r="C557" s="7">
        <f t="shared" si="130"/>
        <v>2501230</v>
      </c>
      <c r="D557" s="7">
        <f t="shared" si="130"/>
        <v>3018175</v>
      </c>
      <c r="E557" s="7">
        <f t="shared" si="130"/>
        <v>3622293</v>
      </c>
      <c r="F557" s="7">
        <f t="shared" si="130"/>
        <v>4296661</v>
      </c>
      <c r="G557" s="7">
        <f t="shared" si="130"/>
        <v>5854106</v>
      </c>
      <c r="H557" s="7">
        <f t="shared" si="130"/>
        <v>7055464</v>
      </c>
      <c r="I557" s="7">
        <f t="shared" si="130"/>
        <v>7905782</v>
      </c>
      <c r="J557" s="7">
        <f t="shared" si="130"/>
        <v>9203446</v>
      </c>
      <c r="K557" s="7">
        <f t="shared" si="130"/>
        <v>10226628</v>
      </c>
      <c r="L557" s="7">
        <f t="shared" si="130"/>
        <v>10612206</v>
      </c>
      <c r="M557" s="7">
        <f t="shared" si="130"/>
        <v>11265011</v>
      </c>
      <c r="N557" s="7">
        <f t="shared" si="130"/>
        <v>11896594</v>
      </c>
      <c r="O557" s="7">
        <f t="shared" si="130"/>
        <v>10190250</v>
      </c>
      <c r="P557" s="7">
        <f t="shared" ref="P557" si="132">IFERROR(P549+P595-P594,"")</f>
        <v>18550946</v>
      </c>
      <c r="Q557" s="6"/>
      <c r="R557" s="9" t="s">
        <v>14</v>
      </c>
    </row>
    <row r="558" spans="1:18">
      <c r="B558" s="18">
        <f t="shared" si="130"/>
        <v>1469313</v>
      </c>
      <c r="C558" s="18">
        <f t="shared" si="130"/>
        <v>2153167.629999999</v>
      </c>
      <c r="D558" s="18">
        <f t="shared" si="130"/>
        <v>3036619.8399999971</v>
      </c>
      <c r="E558" s="18">
        <f t="shared" si="130"/>
        <v>2759271.9400000041</v>
      </c>
      <c r="F558" s="18">
        <f t="shared" si="130"/>
        <v>4093771.4100000011</v>
      </c>
      <c r="G558" s="18">
        <f t="shared" si="130"/>
        <v>5245441.07</v>
      </c>
      <c r="H558" s="18">
        <f t="shared" si="130"/>
        <v>7022310.4200000092</v>
      </c>
      <c r="I558" s="18">
        <f t="shared" si="130"/>
        <v>8683585.0699999984</v>
      </c>
      <c r="J558" s="18">
        <f t="shared" si="130"/>
        <v>9312311.6900000013</v>
      </c>
      <c r="K558" s="18">
        <f t="shared" si="130"/>
        <v>10709521.970000006</v>
      </c>
      <c r="L558" s="18">
        <f t="shared" si="130"/>
        <v>10881687.510000005</v>
      </c>
      <c r="M558" s="18">
        <f t="shared" si="130"/>
        <v>11757741.159999996</v>
      </c>
      <c r="N558" s="18">
        <f t="shared" si="130"/>
        <v>12131894.720000006</v>
      </c>
      <c r="O558" s="18">
        <f t="shared" si="130"/>
        <v>17088873.750000019</v>
      </c>
      <c r="P558" s="18" t="str">
        <f t="shared" ref="P558" si="133">IFERROR(P550+P596-P595,"")</f>
        <v/>
      </c>
      <c r="Q558" s="6"/>
      <c r="R558" s="9" t="s">
        <v>19</v>
      </c>
    </row>
    <row r="559" spans="1:18">
      <c r="B559" s="25">
        <f t="shared" ref="B559:O559" si="134">IFERROR(B551+B596,"")</f>
        <v>6525689</v>
      </c>
      <c r="C559" s="18">
        <f t="shared" si="134"/>
        <v>9357361.6300000027</v>
      </c>
      <c r="D559" s="18">
        <f t="shared" si="134"/>
        <v>12017598.839999989</v>
      </c>
      <c r="E559" s="18">
        <f t="shared" si="134"/>
        <v>13629843.940000016</v>
      </c>
      <c r="F559" s="18">
        <f t="shared" si="134"/>
        <v>16585556.409999991</v>
      </c>
      <c r="G559" s="18">
        <f t="shared" si="134"/>
        <v>19779417.069999993</v>
      </c>
      <c r="H559" s="18">
        <f t="shared" si="134"/>
        <v>26724489.42000002</v>
      </c>
      <c r="I559" s="18">
        <f t="shared" si="134"/>
        <v>32626238.069999978</v>
      </c>
      <c r="J559" s="18">
        <f t="shared" si="134"/>
        <v>36591816.689999975</v>
      </c>
      <c r="K559" s="18">
        <f t="shared" si="134"/>
        <v>40818719.970000044</v>
      </c>
      <c r="L559" s="18">
        <f t="shared" si="134"/>
        <v>42471871.510000013</v>
      </c>
      <c r="M559" s="18">
        <f t="shared" si="134"/>
        <v>44306386.159999959</v>
      </c>
      <c r="N559" s="18">
        <f t="shared" si="134"/>
        <v>48118909.719999969</v>
      </c>
      <c r="O559" s="18">
        <f t="shared" si="134"/>
        <v>49841274.75</v>
      </c>
      <c r="P559" s="18">
        <f t="shared" ref="P559" si="135">IFERROR(P551+P596,"")</f>
        <v>71442696</v>
      </c>
      <c r="Q559" s="6"/>
      <c r="R559" s="9" t="s">
        <v>15</v>
      </c>
    </row>
    <row r="560" spans="1:18">
      <c r="B560" s="10">
        <f t="shared" ref="B560:O560" si="136">+B559/(B$465+B$472)</f>
        <v>5.0610913542140472E-2</v>
      </c>
      <c r="C560" s="10">
        <f t="shared" si="136"/>
        <v>7.9661629908316323E-2</v>
      </c>
      <c r="D560" s="10">
        <f t="shared" si="136"/>
        <v>8.5386036655239972E-2</v>
      </c>
      <c r="E560" s="10">
        <f t="shared" si="136"/>
        <v>8.4540403120886329E-2</v>
      </c>
      <c r="F560" s="10">
        <f t="shared" si="136"/>
        <v>8.417159945727358E-2</v>
      </c>
      <c r="G560" s="10">
        <f t="shared" si="136"/>
        <v>6.9616402438754429E-2</v>
      </c>
      <c r="H560" s="10">
        <f t="shared" si="136"/>
        <v>7.2094650346296321E-2</v>
      </c>
      <c r="I560" s="10">
        <f t="shared" si="136"/>
        <v>8.0421880373342663E-2</v>
      </c>
      <c r="J560" s="10">
        <f t="shared" si="136"/>
        <v>8.1021327291350392E-2</v>
      </c>
      <c r="K560" s="10">
        <f t="shared" si="136"/>
        <v>8.3445782536926569E-2</v>
      </c>
      <c r="L560" s="10">
        <f t="shared" si="136"/>
        <v>8.0509276986726164E-2</v>
      </c>
      <c r="M560" s="10">
        <f t="shared" si="136"/>
        <v>7.7621874338633642E-2</v>
      </c>
      <c r="N560" s="10">
        <f t="shared" si="136"/>
        <v>8.8096442433507213E-2</v>
      </c>
      <c r="O560" s="10">
        <f t="shared" si="136"/>
        <v>8.4899718506180846E-2</v>
      </c>
      <c r="P560" s="10">
        <f t="shared" ref="P560" si="137">+P559/(P$465+P$472)</f>
        <v>8.5458407661107211E-2</v>
      </c>
      <c r="Q560" s="6"/>
      <c r="R560" s="11" t="s">
        <v>28</v>
      </c>
    </row>
    <row r="561" spans="1:18" s="87" customFormat="1">
      <c r="A561" s="86"/>
      <c r="B561" s="19"/>
      <c r="C561" s="10">
        <f t="shared" ref="C561:M561" si="138">C559/B559-1</f>
        <v>0.43392699682746194</v>
      </c>
      <c r="D561" s="10">
        <f t="shared" si="138"/>
        <v>0.28429351297818606</v>
      </c>
      <c r="E561" s="10">
        <f t="shared" si="138"/>
        <v>0.13415700769056693</v>
      </c>
      <c r="F561" s="10">
        <f t="shared" si="138"/>
        <v>0.21685592901953443</v>
      </c>
      <c r="G561" s="10">
        <f t="shared" si="138"/>
        <v>0.19256879787730941</v>
      </c>
      <c r="H561" s="10">
        <f t="shared" si="138"/>
        <v>0.35112624024364281</v>
      </c>
      <c r="I561" s="10">
        <f t="shared" si="138"/>
        <v>0.22083672235037044</v>
      </c>
      <c r="J561" s="10">
        <f t="shared" si="138"/>
        <v>0.12154569005141824</v>
      </c>
      <c r="K561" s="10">
        <f t="shared" si="138"/>
        <v>0.11551498838687668</v>
      </c>
      <c r="L561" s="10">
        <f t="shared" si="138"/>
        <v>4.0499837849275133E-2</v>
      </c>
      <c r="M561" s="10">
        <f t="shared" si="138"/>
        <v>4.319363816044719E-2</v>
      </c>
      <c r="N561" s="10">
        <f>N559/M559-1</f>
        <v>8.6049075323637592E-2</v>
      </c>
      <c r="O561" s="10">
        <f>O559/N559-1</f>
        <v>3.5793932988555488E-2</v>
      </c>
      <c r="P561" s="10">
        <f>P559/O559-1</f>
        <v>0.43340426901902229</v>
      </c>
      <c r="Q561" s="17"/>
      <c r="R561" s="14" t="s">
        <v>20</v>
      </c>
    </row>
    <row r="562" spans="1:18">
      <c r="B562" s="270" t="s">
        <v>338</v>
      </c>
      <c r="C562" s="270"/>
      <c r="D562" s="270"/>
      <c r="E562" s="270"/>
      <c r="F562" s="270"/>
      <c r="G562" s="270"/>
      <c r="H562" s="270"/>
      <c r="I562" s="270"/>
      <c r="J562" s="270"/>
      <c r="K562" s="270"/>
      <c r="L562" s="270"/>
      <c r="M562" s="270"/>
      <c r="N562" s="270"/>
      <c r="O562" s="118"/>
      <c r="P562" s="118"/>
      <c r="Q562" s="6"/>
      <c r="R562" s="3"/>
    </row>
    <row r="563" spans="1:18">
      <c r="B563" s="16">
        <f t="shared" ref="B563:P566" si="139">IFERROR(VLOOKUP($B$562,$130:$216,MATCH($R563&amp;"/"&amp;B$348,$128:$128,0),FALSE),"")</f>
        <v>148861</v>
      </c>
      <c r="C563" s="16">
        <f t="shared" si="139"/>
        <v>902</v>
      </c>
      <c r="D563" s="16">
        <f t="shared" si="139"/>
        <v>50</v>
      </c>
      <c r="E563" s="16">
        <f t="shared" si="139"/>
        <v>0</v>
      </c>
      <c r="F563" s="16">
        <f t="shared" si="139"/>
        <v>1</v>
      </c>
      <c r="G563" s="16">
        <f t="shared" si="139"/>
        <v>13</v>
      </c>
      <c r="H563" s="16">
        <f t="shared" si="139"/>
        <v>1345661</v>
      </c>
      <c r="I563" s="16">
        <f t="shared" si="139"/>
        <v>2263162</v>
      </c>
      <c r="J563" s="16">
        <f t="shared" si="139"/>
        <v>2054419</v>
      </c>
      <c r="K563" s="16">
        <f t="shared" si="139"/>
        <v>2040296</v>
      </c>
      <c r="L563" s="16">
        <f t="shared" si="139"/>
        <v>1788503</v>
      </c>
      <c r="M563" s="16">
        <f t="shared" si="139"/>
        <v>1749106</v>
      </c>
      <c r="N563" s="16">
        <f t="shared" si="139"/>
        <v>1880584</v>
      </c>
      <c r="O563" s="16">
        <f t="shared" si="139"/>
        <v>2900760</v>
      </c>
      <c r="P563" s="16">
        <f t="shared" si="139"/>
        <v>3825054</v>
      </c>
      <c r="Q563" s="6"/>
      <c r="R563" s="9" t="s">
        <v>12</v>
      </c>
    </row>
    <row r="564" spans="1:18">
      <c r="B564" s="7">
        <f t="shared" si="139"/>
        <v>154714</v>
      </c>
      <c r="C564" s="7">
        <f t="shared" si="139"/>
        <v>1220</v>
      </c>
      <c r="D564" s="7">
        <f t="shared" si="139"/>
        <v>58</v>
      </c>
      <c r="E564" s="7">
        <f t="shared" si="139"/>
        <v>3</v>
      </c>
      <c r="F564" s="7">
        <f t="shared" si="139"/>
        <v>10</v>
      </c>
      <c r="G564" s="7">
        <f t="shared" si="139"/>
        <v>127413</v>
      </c>
      <c r="H564" s="7">
        <f t="shared" si="139"/>
        <v>2397968</v>
      </c>
      <c r="I564" s="7">
        <f t="shared" si="139"/>
        <v>2166959</v>
      </c>
      <c r="J564" s="7">
        <f t="shared" si="139"/>
        <v>2096779</v>
      </c>
      <c r="K564" s="7">
        <f t="shared" si="139"/>
        <v>2013538</v>
      </c>
      <c r="L564" s="7">
        <f t="shared" si="139"/>
        <v>1832776</v>
      </c>
      <c r="M564" s="7">
        <f t="shared" si="139"/>
        <v>1683829</v>
      </c>
      <c r="N564" s="7">
        <f t="shared" si="139"/>
        <v>1976254</v>
      </c>
      <c r="O564" s="7">
        <f t="shared" si="139"/>
        <v>3529316</v>
      </c>
      <c r="P564" s="7">
        <f t="shared" si="139"/>
        <v>3976862</v>
      </c>
      <c r="Q564" s="6"/>
      <c r="R564" s="9" t="s">
        <v>13</v>
      </c>
    </row>
    <row r="565" spans="1:18">
      <c r="B565" s="7">
        <f t="shared" si="139"/>
        <v>165490</v>
      </c>
      <c r="C565" s="7">
        <f t="shared" si="139"/>
        <v>346</v>
      </c>
      <c r="D565" s="7">
        <f t="shared" si="139"/>
        <v>1</v>
      </c>
      <c r="E565" s="7">
        <f t="shared" si="139"/>
        <v>2</v>
      </c>
      <c r="F565" s="7">
        <f t="shared" si="139"/>
        <v>8</v>
      </c>
      <c r="G565" s="7">
        <f t="shared" si="139"/>
        <v>910001</v>
      </c>
      <c r="H565" s="7">
        <f t="shared" si="139"/>
        <v>2415337</v>
      </c>
      <c r="I565" s="7">
        <f t="shared" si="139"/>
        <v>2073650</v>
      </c>
      <c r="J565" s="7">
        <f t="shared" si="139"/>
        <v>2159679</v>
      </c>
      <c r="K565" s="7">
        <f t="shared" si="139"/>
        <v>2000204</v>
      </c>
      <c r="L565" s="7">
        <f t="shared" si="139"/>
        <v>1834799</v>
      </c>
      <c r="M565" s="7">
        <f t="shared" si="139"/>
        <v>1671569</v>
      </c>
      <c r="N565" s="7">
        <f t="shared" si="139"/>
        <v>1991291</v>
      </c>
      <c r="O565" s="7">
        <f t="shared" si="139"/>
        <v>2599755</v>
      </c>
      <c r="P565" s="7">
        <f t="shared" si="139"/>
        <v>4283215</v>
      </c>
      <c r="Q565" s="6"/>
      <c r="R565" s="9" t="s">
        <v>14</v>
      </c>
    </row>
    <row r="566" spans="1:18">
      <c r="B566" s="18">
        <f t="shared" si="139"/>
        <v>60897</v>
      </c>
      <c r="C566" s="18">
        <f t="shared" si="139"/>
        <v>5.53</v>
      </c>
      <c r="D566" s="18">
        <f t="shared" si="139"/>
        <v>2.71</v>
      </c>
      <c r="E566" s="18">
        <f t="shared" si="139"/>
        <v>6.87</v>
      </c>
      <c r="F566" s="18">
        <f t="shared" si="139"/>
        <v>6.26</v>
      </c>
      <c r="G566" s="18">
        <f t="shared" si="139"/>
        <v>1176603.3899999999</v>
      </c>
      <c r="H566" s="18">
        <f t="shared" si="139"/>
        <v>2359528.7400000002</v>
      </c>
      <c r="I566" s="18">
        <f t="shared" si="139"/>
        <v>2081732.36</v>
      </c>
      <c r="J566" s="18">
        <f t="shared" si="139"/>
        <v>2131442.83</v>
      </c>
      <c r="K566" s="18">
        <f t="shared" si="139"/>
        <v>1938561.23</v>
      </c>
      <c r="L566" s="18">
        <f t="shared" si="139"/>
        <v>1739592.76</v>
      </c>
      <c r="M566" s="18">
        <f t="shared" si="139"/>
        <v>1616475.7</v>
      </c>
      <c r="N566" s="18">
        <f t="shared" si="139"/>
        <v>2677863.02</v>
      </c>
      <c r="O566" s="18">
        <f t="shared" si="139"/>
        <v>3613172.58</v>
      </c>
      <c r="P566" s="18" t="str">
        <f t="shared" si="139"/>
        <v/>
      </c>
      <c r="Q566" s="6"/>
      <c r="R566" s="9" t="s">
        <v>19</v>
      </c>
    </row>
    <row r="567" spans="1:18">
      <c r="B567" s="18">
        <f>SUM(B563:B566)</f>
        <v>529962</v>
      </c>
      <c r="C567" s="18">
        <f t="shared" ref="C567:M567" si="140">SUM(C563:C566)</f>
        <v>2473.5300000000002</v>
      </c>
      <c r="D567" s="18">
        <f t="shared" si="140"/>
        <v>111.71</v>
      </c>
      <c r="E567" s="18">
        <f t="shared" si="140"/>
        <v>11.870000000000001</v>
      </c>
      <c r="F567" s="18">
        <f t="shared" si="140"/>
        <v>25.259999999999998</v>
      </c>
      <c r="G567" s="18">
        <f t="shared" si="140"/>
        <v>2214030.3899999997</v>
      </c>
      <c r="H567" s="18">
        <f t="shared" si="140"/>
        <v>8518494.7400000002</v>
      </c>
      <c r="I567" s="18">
        <f t="shared" si="140"/>
        <v>8585503.3599999994</v>
      </c>
      <c r="J567" s="18">
        <f t="shared" si="140"/>
        <v>8442319.8300000001</v>
      </c>
      <c r="K567" s="18">
        <f t="shared" si="140"/>
        <v>7992599.2300000004</v>
      </c>
      <c r="L567" s="18">
        <f t="shared" si="140"/>
        <v>7195670.7599999998</v>
      </c>
      <c r="M567" s="18">
        <f t="shared" si="140"/>
        <v>6720979.7000000002</v>
      </c>
      <c r="N567" s="18">
        <f>IF(N564="",N563*4,IF(N565="",(N564+N563)*2,IF(N566="",((N565+N564+N563)/3)*4,SUM(N563:N566))))</f>
        <v>8525992.0199999996</v>
      </c>
      <c r="O567" s="18">
        <f>IF(O564="",O563*4,IF(O565="",(O564+O563)*2,IF(O566="",((O565+O564+O563)/3)*4,SUM(O563:O566))))</f>
        <v>12643003.58</v>
      </c>
      <c r="P567" s="18">
        <f>IF(P564="",P563*4,IF(P565="",(P564+P563)*2,IF(P566="",((P565+P564+P563)/3)*4,SUM(P563:P566))))</f>
        <v>16113508</v>
      </c>
      <c r="Q567" s="6"/>
      <c r="R567" s="9" t="s">
        <v>15</v>
      </c>
    </row>
    <row r="568" spans="1:18">
      <c r="B568" s="10">
        <f t="shared" ref="B568:O568" si="141">+B567/(B$465+B$472)</f>
        <v>4.110196021082195E-3</v>
      </c>
      <c r="C568" s="10">
        <f t="shared" si="141"/>
        <v>2.1057798043775897E-5</v>
      </c>
      <c r="D568" s="10">
        <f t="shared" si="141"/>
        <v>7.9370881669044506E-7</v>
      </c>
      <c r="E568" s="10">
        <f t="shared" si="141"/>
        <v>7.3624803736741806E-8</v>
      </c>
      <c r="F568" s="10">
        <f t="shared" si="141"/>
        <v>1.2819434872916221E-7</v>
      </c>
      <c r="G568" s="10">
        <f t="shared" si="141"/>
        <v>7.7925871170212635E-3</v>
      </c>
      <c r="H568" s="10">
        <f t="shared" si="141"/>
        <v>2.2980341742187115E-2</v>
      </c>
      <c r="I568" s="10">
        <f t="shared" si="141"/>
        <v>2.1162793046549111E-2</v>
      </c>
      <c r="J568" s="10">
        <f t="shared" si="141"/>
        <v>1.8692921530502126E-2</v>
      </c>
      <c r="K568" s="10">
        <f t="shared" si="141"/>
        <v>1.6339284958998338E-2</v>
      </c>
      <c r="L568" s="10">
        <f t="shared" si="141"/>
        <v>1.3640045275276501E-2</v>
      </c>
      <c r="M568" s="10">
        <f t="shared" si="141"/>
        <v>1.1774714367855547E-2</v>
      </c>
      <c r="N568" s="10">
        <f t="shared" si="141"/>
        <v>1.5609446879597177E-2</v>
      </c>
      <c r="O568" s="10">
        <f t="shared" si="141"/>
        <v>2.1536115406330707E-2</v>
      </c>
      <c r="P568" s="10">
        <f t="shared" ref="P568" si="142">+P567/(P$465+P$472)</f>
        <v>1.9274674845900445E-2</v>
      </c>
      <c r="Q568" s="6"/>
      <c r="R568" s="11" t="s">
        <v>364</v>
      </c>
    </row>
    <row r="569" spans="1:18">
      <c r="B569" s="268" t="s">
        <v>29</v>
      </c>
      <c r="C569" s="268"/>
      <c r="D569" s="268"/>
      <c r="E569" s="268"/>
      <c r="F569" s="268"/>
      <c r="G569" s="268"/>
      <c r="H569" s="268"/>
      <c r="I569" s="268"/>
      <c r="J569" s="268"/>
      <c r="K569" s="268"/>
      <c r="L569" s="268"/>
      <c r="M569" s="268"/>
      <c r="N569" s="268"/>
      <c r="O569" s="120"/>
      <c r="P569" s="120"/>
      <c r="Q569" s="6"/>
      <c r="R569" s="3"/>
    </row>
    <row r="570" spans="1:18">
      <c r="B570" s="16">
        <f t="shared" ref="B570:O573" si="143">IFERROR(B547-B563,"")</f>
        <v>1164401</v>
      </c>
      <c r="C570" s="16">
        <f t="shared" si="143"/>
        <v>1670700</v>
      </c>
      <c r="D570" s="16">
        <f t="shared" si="143"/>
        <v>2189798</v>
      </c>
      <c r="E570" s="16">
        <f t="shared" si="143"/>
        <v>2823154</v>
      </c>
      <c r="F570" s="16">
        <f t="shared" si="143"/>
        <v>3373635</v>
      </c>
      <c r="G570" s="16">
        <f t="shared" si="143"/>
        <v>3727103</v>
      </c>
      <c r="H570" s="16">
        <f t="shared" si="143"/>
        <v>3135009</v>
      </c>
      <c r="I570" s="16">
        <f t="shared" si="143"/>
        <v>4242304</v>
      </c>
      <c r="J570" s="16">
        <f t="shared" si="143"/>
        <v>4954560</v>
      </c>
      <c r="K570" s="16">
        <f t="shared" si="143"/>
        <v>5670059</v>
      </c>
      <c r="L570" s="16">
        <f t="shared" si="143"/>
        <v>6584551</v>
      </c>
      <c r="M570" s="16">
        <f t="shared" si="143"/>
        <v>6970043</v>
      </c>
      <c r="N570" s="16">
        <f t="shared" si="143"/>
        <v>6781367</v>
      </c>
      <c r="O570" s="16">
        <f t="shared" si="143"/>
        <v>2951603</v>
      </c>
      <c r="P570" s="16">
        <f t="shared" ref="P570" si="144">IFERROR(P547-P563,"")</f>
        <v>4955424</v>
      </c>
      <c r="Q570" s="6"/>
      <c r="R570" s="9" t="s">
        <v>12</v>
      </c>
    </row>
    <row r="571" spans="1:18">
      <c r="B571" s="7">
        <f t="shared" si="143"/>
        <v>529638</v>
      </c>
      <c r="C571" s="7">
        <f t="shared" si="143"/>
        <v>1651883</v>
      </c>
      <c r="D571" s="7">
        <f t="shared" si="143"/>
        <v>2273841</v>
      </c>
      <c r="E571" s="7">
        <f t="shared" si="143"/>
        <v>2832731</v>
      </c>
      <c r="F571" s="7">
        <f t="shared" si="143"/>
        <v>3172972</v>
      </c>
      <c r="G571" s="7">
        <f t="shared" si="143"/>
        <v>3002241</v>
      </c>
      <c r="H571" s="7">
        <f t="shared" si="143"/>
        <v>2757468</v>
      </c>
      <c r="I571" s="7">
        <f t="shared" si="143"/>
        <v>3869809</v>
      </c>
      <c r="J571" s="7">
        <f t="shared" si="143"/>
        <v>4988706</v>
      </c>
      <c r="K571" s="7">
        <f t="shared" si="143"/>
        <v>5507143</v>
      </c>
      <c r="L571" s="7">
        <f t="shared" si="143"/>
        <v>5670620</v>
      </c>
      <c r="M571" s="7">
        <f t="shared" si="143"/>
        <v>5479093</v>
      </c>
      <c r="N571" s="7">
        <f t="shared" si="143"/>
        <v>3340830</v>
      </c>
      <c r="O571" s="7">
        <f t="shared" si="143"/>
        <v>2319965</v>
      </c>
      <c r="P571" s="7">
        <f t="shared" ref="P571" si="145">IFERROR(P548-P564,"")</f>
        <v>4333106</v>
      </c>
      <c r="Q571" s="6"/>
      <c r="R571" s="9" t="s">
        <v>13</v>
      </c>
    </row>
    <row r="572" spans="1:18">
      <c r="B572" s="7">
        <f t="shared" si="143"/>
        <v>638382</v>
      </c>
      <c r="C572" s="7">
        <f t="shared" si="143"/>
        <v>1775083</v>
      </c>
      <c r="D572" s="7">
        <f t="shared" si="143"/>
        <v>2228968</v>
      </c>
      <c r="E572" s="7">
        <f t="shared" si="143"/>
        <v>2792291</v>
      </c>
      <c r="F572" s="7">
        <f t="shared" si="143"/>
        <v>3446859</v>
      </c>
      <c r="G572" s="7">
        <f t="shared" si="143"/>
        <v>3615602</v>
      </c>
      <c r="H572" s="7">
        <f t="shared" si="143"/>
        <v>3020533</v>
      </c>
      <c r="I572" s="7">
        <f t="shared" si="143"/>
        <v>3946419</v>
      </c>
      <c r="J572" s="7">
        <f t="shared" si="143"/>
        <v>4897716</v>
      </c>
      <c r="K572" s="7">
        <f t="shared" si="143"/>
        <v>5798604</v>
      </c>
      <c r="L572" s="7">
        <f t="shared" si="143"/>
        <v>6117098</v>
      </c>
      <c r="M572" s="7">
        <f t="shared" si="143"/>
        <v>6727808</v>
      </c>
      <c r="N572" s="7">
        <f t="shared" si="143"/>
        <v>4736109</v>
      </c>
      <c r="O572" s="7">
        <f t="shared" si="143"/>
        <v>2072137</v>
      </c>
      <c r="P572" s="7">
        <f t="shared" ref="P572" si="146">IFERROR(P549-P565,"")</f>
        <v>5121027</v>
      </c>
      <c r="Q572" s="6"/>
      <c r="R572" s="9" t="s">
        <v>14</v>
      </c>
    </row>
    <row r="573" spans="1:18">
      <c r="B573" s="7">
        <f t="shared" si="143"/>
        <v>646017</v>
      </c>
      <c r="C573" s="18">
        <f t="shared" si="143"/>
        <v>1398532.9699999995</v>
      </c>
      <c r="D573" s="18">
        <f t="shared" si="143"/>
        <v>2231887.2699999972</v>
      </c>
      <c r="E573" s="18">
        <f t="shared" si="143"/>
        <v>1879654.1900000039</v>
      </c>
      <c r="F573" s="18">
        <f t="shared" si="143"/>
        <v>3223623.1300000013</v>
      </c>
      <c r="G573" s="18">
        <f t="shared" si="143"/>
        <v>2595122.5700000012</v>
      </c>
      <c r="H573" s="18">
        <f t="shared" si="143"/>
        <v>2983215.2700000089</v>
      </c>
      <c r="I573" s="18">
        <f t="shared" si="143"/>
        <v>4624706.379999998</v>
      </c>
      <c r="J573" s="18">
        <f t="shared" si="143"/>
        <v>4994506.8200000022</v>
      </c>
      <c r="K573" s="18">
        <f t="shared" si="143"/>
        <v>6292137.0400000066</v>
      </c>
      <c r="L573" s="18">
        <f t="shared" si="143"/>
        <v>6459782.6800000053</v>
      </c>
      <c r="M573" s="18">
        <f t="shared" si="143"/>
        <v>7188612.4999999953</v>
      </c>
      <c r="N573" s="18">
        <f t="shared" si="143"/>
        <v>4084661.0400000061</v>
      </c>
      <c r="O573" s="18">
        <f t="shared" si="143"/>
        <v>5368527.0100000184</v>
      </c>
      <c r="P573" s="18" t="str">
        <f t="shared" ref="P573" si="147">IFERROR(P550-P566,"")</f>
        <v/>
      </c>
      <c r="Q573" s="6"/>
      <c r="R573" s="9" t="s">
        <v>19</v>
      </c>
    </row>
    <row r="574" spans="1:18">
      <c r="B574" s="25">
        <f t="shared" ref="B574:M574" si="148">B551-B567</f>
        <v>2978438</v>
      </c>
      <c r="C574" s="18">
        <f t="shared" si="148"/>
        <v>6496198.9700000035</v>
      </c>
      <c r="D574" s="18">
        <f t="shared" si="148"/>
        <v>8924494.2699999884</v>
      </c>
      <c r="E574" s="18">
        <f t="shared" si="148"/>
        <v>10327830.190000018</v>
      </c>
      <c r="F574" s="18">
        <f t="shared" si="148"/>
        <v>13217089.129999992</v>
      </c>
      <c r="G574" s="18">
        <f t="shared" si="148"/>
        <v>12940068.569999993</v>
      </c>
      <c r="H574" s="18">
        <f t="shared" si="148"/>
        <v>11896225.27000002</v>
      </c>
      <c r="I574" s="18">
        <f t="shared" si="148"/>
        <v>16683238.37999998</v>
      </c>
      <c r="J574" s="18">
        <f t="shared" si="148"/>
        <v>19835488.819999978</v>
      </c>
      <c r="K574" s="18">
        <f t="shared" si="148"/>
        <v>23267943.04000004</v>
      </c>
      <c r="L574" s="18">
        <f t="shared" si="148"/>
        <v>24832051.680000015</v>
      </c>
      <c r="M574" s="18">
        <f t="shared" si="148"/>
        <v>26365556.499999959</v>
      </c>
      <c r="N574" s="18">
        <f>IFERROR(N551-N567,"")</f>
        <v>18942967.039999973</v>
      </c>
      <c r="O574" s="18">
        <f>IFERROR(O551-O567,"")</f>
        <v>12712232.010000004</v>
      </c>
      <c r="P574" s="18">
        <f>IFERROR(P551-P567,"")</f>
        <v>19212742.666666657</v>
      </c>
      <c r="Q574" s="6"/>
      <c r="R574" s="9" t="s">
        <v>15</v>
      </c>
    </row>
    <row r="575" spans="1:18">
      <c r="B575" s="10">
        <f t="shared" ref="B575:O575" si="149">+B574/(B$465+B$472)</f>
        <v>2.3099701519429715E-2</v>
      </c>
      <c r="C575" s="10">
        <f t="shared" si="149"/>
        <v>5.5303815180104979E-2</v>
      </c>
      <c r="D575" s="10">
        <f t="shared" si="149"/>
        <v>6.3409272102787115E-2</v>
      </c>
      <c r="E575" s="10">
        <f t="shared" si="149"/>
        <v>6.4059348842893687E-2</v>
      </c>
      <c r="F575" s="10">
        <f t="shared" si="149"/>
        <v>6.707664818351694E-2</v>
      </c>
      <c r="G575" s="10">
        <f t="shared" si="149"/>
        <v>4.554436654862435E-2</v>
      </c>
      <c r="H575" s="10">
        <f t="shared" si="149"/>
        <v>3.209244479109024E-2</v>
      </c>
      <c r="I575" s="10">
        <f t="shared" si="149"/>
        <v>4.1123263992547655E-2</v>
      </c>
      <c r="J575" s="10">
        <f t="shared" si="149"/>
        <v>4.3919591237686122E-2</v>
      </c>
      <c r="K575" s="10">
        <f t="shared" si="149"/>
        <v>4.7566697741243141E-2</v>
      </c>
      <c r="L575" s="10">
        <f t="shared" si="149"/>
        <v>4.7071401748404358E-2</v>
      </c>
      <c r="M575" s="10">
        <f t="shared" si="149"/>
        <v>4.6190720816647719E-2</v>
      </c>
      <c r="N575" s="10">
        <f t="shared" si="149"/>
        <v>3.4680918895915153E-2</v>
      </c>
      <c r="O575" s="10">
        <f t="shared" si="149"/>
        <v>2.1654039240524479E-2</v>
      </c>
      <c r="P575" s="10">
        <f t="shared" ref="P575" si="150">+P574/(P$465+P$472)</f>
        <v>2.2981920994358151E-2</v>
      </c>
      <c r="Q575" s="6"/>
      <c r="R575" s="11" t="s">
        <v>30</v>
      </c>
    </row>
    <row r="576" spans="1:18">
      <c r="B576" s="271" t="s">
        <v>339</v>
      </c>
      <c r="C576" s="271"/>
      <c r="D576" s="271"/>
      <c r="E576" s="271"/>
      <c r="F576" s="271"/>
      <c r="G576" s="271"/>
      <c r="H576" s="271"/>
      <c r="I576" s="271"/>
      <c r="J576" s="271"/>
      <c r="K576" s="271"/>
      <c r="L576" s="271"/>
      <c r="M576" s="271"/>
      <c r="N576" s="271"/>
      <c r="O576" s="122"/>
      <c r="P576" s="122"/>
      <c r="Q576" s="6"/>
      <c r="R576" s="3"/>
    </row>
    <row r="577" spans="1:18">
      <c r="B577" s="16">
        <f t="shared" ref="B577:P580" si="151">IFERROR(VLOOKUP($B$576,$130:$216,MATCH($R577&amp;"/"&amp;B$348,$128:$128,0),FALSE),"")</f>
        <v>369633</v>
      </c>
      <c r="C577" s="16">
        <f t="shared" si="151"/>
        <v>482430</v>
      </c>
      <c r="D577" s="16">
        <f t="shared" si="151"/>
        <v>624226</v>
      </c>
      <c r="E577" s="16">
        <f t="shared" si="151"/>
        <v>856238</v>
      </c>
      <c r="F577" s="16">
        <f t="shared" si="151"/>
        <v>781712</v>
      </c>
      <c r="G577" s="16">
        <f t="shared" si="151"/>
        <v>741250</v>
      </c>
      <c r="H577" s="16">
        <f t="shared" si="151"/>
        <v>643191</v>
      </c>
      <c r="I577" s="16">
        <f t="shared" si="151"/>
        <v>842338</v>
      </c>
      <c r="J577" s="16">
        <f t="shared" si="151"/>
        <v>959576</v>
      </c>
      <c r="K577" s="16">
        <f t="shared" si="151"/>
        <v>950989</v>
      </c>
      <c r="L577" s="16">
        <f t="shared" si="151"/>
        <v>1181100</v>
      </c>
      <c r="M577" s="16">
        <f t="shared" si="151"/>
        <v>1231745</v>
      </c>
      <c r="N577" s="16">
        <f t="shared" si="151"/>
        <v>1132252</v>
      </c>
      <c r="O577" s="16">
        <f t="shared" si="151"/>
        <v>370232</v>
      </c>
      <c r="P577" s="16">
        <f t="shared" si="151"/>
        <v>946130</v>
      </c>
      <c r="Q577" s="6"/>
      <c r="R577" s="9" t="s">
        <v>12</v>
      </c>
    </row>
    <row r="578" spans="1:18">
      <c r="B578" s="7">
        <f t="shared" si="151"/>
        <v>322281</v>
      </c>
      <c r="C578" s="7">
        <f t="shared" si="151"/>
        <v>452289</v>
      </c>
      <c r="D578" s="7">
        <f t="shared" si="151"/>
        <v>624261</v>
      </c>
      <c r="E578" s="7">
        <f t="shared" si="151"/>
        <v>827936</v>
      </c>
      <c r="F578" s="7">
        <f t="shared" si="151"/>
        <v>720238</v>
      </c>
      <c r="G578" s="7">
        <f t="shared" si="151"/>
        <v>534474</v>
      </c>
      <c r="H578" s="7">
        <f t="shared" si="151"/>
        <v>542107</v>
      </c>
      <c r="I578" s="7">
        <f t="shared" si="151"/>
        <v>715648</v>
      </c>
      <c r="J578" s="7">
        <f t="shared" si="151"/>
        <v>817142</v>
      </c>
      <c r="K578" s="7">
        <f t="shared" si="151"/>
        <v>866259</v>
      </c>
      <c r="L578" s="7">
        <f t="shared" si="151"/>
        <v>927663</v>
      </c>
      <c r="M578" s="7">
        <f t="shared" si="151"/>
        <v>761854</v>
      </c>
      <c r="N578" s="7">
        <f t="shared" si="151"/>
        <v>433981</v>
      </c>
      <c r="O578" s="7">
        <f t="shared" si="151"/>
        <v>234466</v>
      </c>
      <c r="P578" s="7">
        <f t="shared" si="151"/>
        <v>932822</v>
      </c>
      <c r="Q578" s="6"/>
      <c r="R578" s="9" t="s">
        <v>13</v>
      </c>
    </row>
    <row r="579" spans="1:18">
      <c r="B579" s="7">
        <f t="shared" si="151"/>
        <v>284741</v>
      </c>
      <c r="C579" s="7">
        <f t="shared" si="151"/>
        <v>461807</v>
      </c>
      <c r="D579" s="7">
        <f t="shared" si="151"/>
        <v>599821</v>
      </c>
      <c r="E579" s="7">
        <f t="shared" si="151"/>
        <v>791566</v>
      </c>
      <c r="F579" s="7">
        <f t="shared" si="151"/>
        <v>749605</v>
      </c>
      <c r="G579" s="7">
        <f t="shared" si="151"/>
        <v>585600</v>
      </c>
      <c r="H579" s="7">
        <f t="shared" si="151"/>
        <v>595915</v>
      </c>
      <c r="I579" s="7">
        <f t="shared" si="151"/>
        <v>718076</v>
      </c>
      <c r="J579" s="7">
        <f t="shared" si="151"/>
        <v>832198</v>
      </c>
      <c r="K579" s="7">
        <f t="shared" si="151"/>
        <v>852968</v>
      </c>
      <c r="L579" s="7">
        <f t="shared" si="151"/>
        <v>998129</v>
      </c>
      <c r="M579" s="7">
        <f t="shared" si="151"/>
        <v>1067705</v>
      </c>
      <c r="N579" s="7">
        <f t="shared" si="151"/>
        <v>682325</v>
      </c>
      <c r="O579" s="7">
        <f t="shared" si="151"/>
        <v>252678</v>
      </c>
      <c r="P579" s="7">
        <f t="shared" si="151"/>
        <v>986535</v>
      </c>
      <c r="Q579" s="6"/>
      <c r="R579" s="9" t="s">
        <v>14</v>
      </c>
    </row>
    <row r="580" spans="1:18">
      <c r="B580" s="18">
        <f t="shared" si="151"/>
        <v>228248</v>
      </c>
      <c r="C580" s="18">
        <f t="shared" si="151"/>
        <v>377440.79</v>
      </c>
      <c r="D580" s="18">
        <f t="shared" si="151"/>
        <v>639050.31999999995</v>
      </c>
      <c r="E580" s="18">
        <f t="shared" si="151"/>
        <v>505720.79</v>
      </c>
      <c r="F580" s="18">
        <f t="shared" si="151"/>
        <v>679257.36</v>
      </c>
      <c r="G580" s="18">
        <f t="shared" si="151"/>
        <v>431070.52</v>
      </c>
      <c r="H580" s="18">
        <f t="shared" si="151"/>
        <v>449775.64</v>
      </c>
      <c r="I580" s="18">
        <f t="shared" si="151"/>
        <v>790152.37</v>
      </c>
      <c r="J580" s="18">
        <f t="shared" si="151"/>
        <v>714419.94</v>
      </c>
      <c r="K580" s="18">
        <f t="shared" si="151"/>
        <v>816829.68</v>
      </c>
      <c r="L580" s="18">
        <f t="shared" si="151"/>
        <v>861779.45</v>
      </c>
      <c r="M580" s="18">
        <f t="shared" si="151"/>
        <v>1008438.97</v>
      </c>
      <c r="N580" s="18">
        <f t="shared" si="151"/>
        <v>510933.19</v>
      </c>
      <c r="O580" s="18">
        <f t="shared" si="151"/>
        <v>-332486.5</v>
      </c>
      <c r="P580" s="18" t="str">
        <f t="shared" si="151"/>
        <v/>
      </c>
      <c r="Q580" s="6"/>
      <c r="R580" s="9" t="s">
        <v>19</v>
      </c>
    </row>
    <row r="581" spans="1:18">
      <c r="B581" s="18">
        <f>SUM(B577:B580)</f>
        <v>1204903</v>
      </c>
      <c r="C581" s="18">
        <f t="shared" ref="C581:M581" si="152">SUM(C577:C580)</f>
        <v>1773966.79</v>
      </c>
      <c r="D581" s="18">
        <f t="shared" si="152"/>
        <v>2487358.3199999998</v>
      </c>
      <c r="E581" s="18">
        <f t="shared" si="152"/>
        <v>2981460.79</v>
      </c>
      <c r="F581" s="18">
        <f t="shared" si="152"/>
        <v>2930812.36</v>
      </c>
      <c r="G581" s="18">
        <f t="shared" si="152"/>
        <v>2292394.52</v>
      </c>
      <c r="H581" s="18">
        <f t="shared" si="152"/>
        <v>2230988.64</v>
      </c>
      <c r="I581" s="18">
        <f t="shared" si="152"/>
        <v>3066214.37</v>
      </c>
      <c r="J581" s="18">
        <f t="shared" si="152"/>
        <v>3323335.94</v>
      </c>
      <c r="K581" s="18">
        <f t="shared" si="152"/>
        <v>3487045.68</v>
      </c>
      <c r="L581" s="18">
        <f t="shared" si="152"/>
        <v>3968671.45</v>
      </c>
      <c r="M581" s="18">
        <f t="shared" si="152"/>
        <v>4069742.9699999997</v>
      </c>
      <c r="N581" s="18">
        <f>IF(N578="",N577*4,IF(N579="",(N578+N577)*2,IF(N580="",((N579+N578+N577)/3)*4,SUM(N577:N580))))</f>
        <v>2759491.19</v>
      </c>
      <c r="O581" s="18">
        <f>IF(O578="",O577*4,IF(O579="",(O578+O577)*2,IF(O580="",((O579+O578+O577)/3)*4,SUM(O577:O580))))</f>
        <v>524889.5</v>
      </c>
      <c r="P581" s="18">
        <f>IF(P578="",P577*4,IF(P579="",(P578+P577)*2,IF(P580="",((P579+P578+P577)/3)*4,SUM(P577:P580))))</f>
        <v>3820649.3333333335</v>
      </c>
      <c r="Q581" s="6"/>
      <c r="R581" s="9" t="s">
        <v>15</v>
      </c>
    </row>
    <row r="582" spans="1:18">
      <c r="B582" s="10">
        <f t="shared" ref="B582:M582" si="153">+B581/B$574</f>
        <v>0.4045419108942338</v>
      </c>
      <c r="C582" s="10">
        <f t="shared" si="153"/>
        <v>0.27307765636371806</v>
      </c>
      <c r="D582" s="10">
        <f t="shared" si="153"/>
        <v>0.27871140310564657</v>
      </c>
      <c r="E582" s="10">
        <f t="shared" si="153"/>
        <v>0.28868220479523538</v>
      </c>
      <c r="F582" s="10">
        <f t="shared" si="153"/>
        <v>0.22174416251364129</v>
      </c>
      <c r="G582" s="10">
        <f t="shared" si="153"/>
        <v>0.17715474285156754</v>
      </c>
      <c r="H582" s="10">
        <f t="shared" si="153"/>
        <v>0.18753752466558632</v>
      </c>
      <c r="I582" s="10">
        <f t="shared" si="153"/>
        <v>0.18379011916989726</v>
      </c>
      <c r="J582" s="10">
        <f t="shared" si="153"/>
        <v>0.1675449478537229</v>
      </c>
      <c r="K582" s="10">
        <f t="shared" si="153"/>
        <v>0.14986480214453859</v>
      </c>
      <c r="L582" s="10">
        <f t="shared" si="153"/>
        <v>0.15982052152365681</v>
      </c>
      <c r="M582" s="10">
        <f t="shared" si="153"/>
        <v>0.15435831858887583</v>
      </c>
      <c r="N582" s="10">
        <f>+N581/N$574</f>
        <v>0.14567365208275229</v>
      </c>
      <c r="O582" s="10">
        <f>+O581/O$574</f>
        <v>4.1290113300882073E-2</v>
      </c>
      <c r="P582" s="10">
        <f>+P581/P$574</f>
        <v>0.19886017314758542</v>
      </c>
      <c r="Q582" s="6"/>
      <c r="R582" s="11" t="s">
        <v>31</v>
      </c>
    </row>
    <row r="583" spans="1:18">
      <c r="B583" s="268" t="s">
        <v>701</v>
      </c>
      <c r="C583" s="268"/>
      <c r="D583" s="268"/>
      <c r="E583" s="268"/>
      <c r="F583" s="268"/>
      <c r="G583" s="268"/>
      <c r="H583" s="268"/>
      <c r="I583" s="268"/>
      <c r="J583" s="268"/>
      <c r="K583" s="268"/>
      <c r="L583" s="268"/>
      <c r="M583" s="268"/>
      <c r="N583" s="268"/>
      <c r="O583" s="120"/>
      <c r="P583" s="120"/>
      <c r="Q583" s="6"/>
      <c r="R583" s="3"/>
    </row>
    <row r="584" spans="1:18">
      <c r="B584" s="16">
        <f t="shared" ref="B584:P587" si="154">IFERROR(VLOOKUP($B$583,$130:$216,MATCH($R584&amp;"/"&amp;B$348,$128:$128,0),FALSE),"")</f>
        <v>1084194</v>
      </c>
      <c r="C584" s="16">
        <f t="shared" si="154"/>
        <v>1246607</v>
      </c>
      <c r="D584" s="16">
        <f t="shared" si="154"/>
        <v>1675894</v>
      </c>
      <c r="E584" s="16">
        <f t="shared" si="154"/>
        <v>2083933</v>
      </c>
      <c r="F584" s="16">
        <f t="shared" si="154"/>
        <v>2758326</v>
      </c>
      <c r="G584" s="16">
        <f t="shared" si="154"/>
        <v>3185739</v>
      </c>
      <c r="H584" s="16">
        <f t="shared" si="154"/>
        <v>2705199</v>
      </c>
      <c r="I584" s="16">
        <f t="shared" si="154"/>
        <v>3408344</v>
      </c>
      <c r="J584" s="16">
        <f t="shared" si="154"/>
        <v>4064685</v>
      </c>
      <c r="K584" s="16">
        <f t="shared" si="154"/>
        <v>4764990</v>
      </c>
      <c r="L584" s="16">
        <f t="shared" si="154"/>
        <v>5416836</v>
      </c>
      <c r="M584" s="16">
        <f t="shared" si="154"/>
        <v>5769185</v>
      </c>
      <c r="N584" s="16">
        <f t="shared" si="154"/>
        <v>5645110</v>
      </c>
      <c r="O584" s="16">
        <f t="shared" si="154"/>
        <v>2599055</v>
      </c>
      <c r="P584" s="16">
        <f t="shared" si="154"/>
        <v>3453025</v>
      </c>
      <c r="Q584" s="6"/>
      <c r="R584" s="9" t="s">
        <v>12</v>
      </c>
    </row>
    <row r="585" spans="1:18">
      <c r="B585" s="7">
        <f t="shared" si="154"/>
        <v>864441</v>
      </c>
      <c r="C585" s="7">
        <f t="shared" si="154"/>
        <v>1234393</v>
      </c>
      <c r="D585" s="7">
        <f t="shared" si="154"/>
        <v>1769347</v>
      </c>
      <c r="E585" s="7">
        <f t="shared" si="154"/>
        <v>2169777</v>
      </c>
      <c r="F585" s="7">
        <f t="shared" si="154"/>
        <v>2600389</v>
      </c>
      <c r="G585" s="7">
        <f t="shared" si="154"/>
        <v>2649212</v>
      </c>
      <c r="H585" s="7">
        <f t="shared" si="154"/>
        <v>2251570</v>
      </c>
      <c r="I585" s="7">
        <f t="shared" si="154"/>
        <v>3139595</v>
      </c>
      <c r="J585" s="7">
        <f t="shared" si="154"/>
        <v>4195948</v>
      </c>
      <c r="K585" s="7">
        <f t="shared" si="154"/>
        <v>4647184</v>
      </c>
      <c r="L585" s="7">
        <f t="shared" si="154"/>
        <v>4779175</v>
      </c>
      <c r="M585" s="7">
        <f t="shared" si="154"/>
        <v>4794614</v>
      </c>
      <c r="N585" s="7">
        <f t="shared" si="154"/>
        <v>2887028</v>
      </c>
      <c r="O585" s="7">
        <f t="shared" si="154"/>
        <v>2189699</v>
      </c>
      <c r="P585" s="7">
        <f t="shared" si="154"/>
        <v>3004023</v>
      </c>
      <c r="Q585" s="6"/>
      <c r="R585" s="9" t="s">
        <v>13</v>
      </c>
    </row>
    <row r="586" spans="1:18">
      <c r="B586" s="7">
        <f t="shared" si="154"/>
        <v>843667</v>
      </c>
      <c r="C586" s="7">
        <f t="shared" si="154"/>
        <v>1415969</v>
      </c>
      <c r="D586" s="7">
        <f t="shared" si="154"/>
        <v>1670264</v>
      </c>
      <c r="E586" s="7">
        <f t="shared" si="154"/>
        <v>2173034</v>
      </c>
      <c r="F586" s="7">
        <f t="shared" si="154"/>
        <v>2902488</v>
      </c>
      <c r="G586" s="7">
        <f t="shared" si="154"/>
        <v>2659581</v>
      </c>
      <c r="H586" s="7">
        <f t="shared" si="154"/>
        <v>2687650</v>
      </c>
      <c r="I586" s="7">
        <f t="shared" si="154"/>
        <v>3257896</v>
      </c>
      <c r="J586" s="7">
        <f t="shared" si="154"/>
        <v>4115162</v>
      </c>
      <c r="K586" s="7">
        <f t="shared" si="154"/>
        <v>4970338</v>
      </c>
      <c r="L586" s="7">
        <f t="shared" si="154"/>
        <v>5181786</v>
      </c>
      <c r="M586" s="7">
        <f t="shared" si="154"/>
        <v>5611835</v>
      </c>
      <c r="N586" s="7">
        <f t="shared" si="154"/>
        <v>3997703</v>
      </c>
      <c r="O586" s="7">
        <f t="shared" si="154"/>
        <v>1493009</v>
      </c>
      <c r="P586" s="7">
        <f t="shared" si="154"/>
        <v>3676932</v>
      </c>
      <c r="Q586" s="6"/>
      <c r="R586" s="9" t="s">
        <v>14</v>
      </c>
    </row>
    <row r="587" spans="1:18">
      <c r="B587" s="7">
        <f t="shared" si="154"/>
        <v>509169</v>
      </c>
      <c r="C587" s="18">
        <f t="shared" si="154"/>
        <v>1095102.55</v>
      </c>
      <c r="D587" s="18">
        <f t="shared" si="154"/>
        <v>1547957.78</v>
      </c>
      <c r="E587" s="18">
        <f t="shared" si="154"/>
        <v>1580824.68</v>
      </c>
      <c r="F587" s="18">
        <f t="shared" si="154"/>
        <v>2762028.09</v>
      </c>
      <c r="G587" s="18">
        <f t="shared" si="154"/>
        <v>2042456.83</v>
      </c>
      <c r="H587" s="18">
        <f t="shared" si="154"/>
        <v>2515555.12</v>
      </c>
      <c r="I587" s="18">
        <f t="shared" si="154"/>
        <v>3876624.32</v>
      </c>
      <c r="J587" s="18">
        <f t="shared" si="154"/>
        <v>4300715.41</v>
      </c>
      <c r="K587" s="18">
        <f t="shared" si="154"/>
        <v>5525196.1600000001</v>
      </c>
      <c r="L587" s="18">
        <f t="shared" si="154"/>
        <v>5551853.2999999998</v>
      </c>
      <c r="M587" s="18">
        <f t="shared" si="154"/>
        <v>6167450.75</v>
      </c>
      <c r="N587" s="18">
        <f t="shared" si="154"/>
        <v>3572575.9</v>
      </c>
      <c r="O587" s="18">
        <f t="shared" si="154"/>
        <v>6703716.96</v>
      </c>
      <c r="P587" s="18" t="str">
        <f t="shared" si="154"/>
        <v/>
      </c>
      <c r="Q587" s="6"/>
      <c r="R587" s="9" t="s">
        <v>19</v>
      </c>
    </row>
    <row r="588" spans="1:18">
      <c r="B588" s="26">
        <f>SUM(B584:B587)</f>
        <v>3301471</v>
      </c>
      <c r="C588" s="18">
        <f t="shared" ref="C588:M588" si="155">SUM(C584:C587)</f>
        <v>4992071.55</v>
      </c>
      <c r="D588" s="18">
        <f t="shared" si="155"/>
        <v>6663462.7800000003</v>
      </c>
      <c r="E588" s="18">
        <f t="shared" si="155"/>
        <v>8007568.6799999997</v>
      </c>
      <c r="F588" s="18">
        <f t="shared" si="155"/>
        <v>11023231.09</v>
      </c>
      <c r="G588" s="18">
        <f t="shared" si="155"/>
        <v>10536988.83</v>
      </c>
      <c r="H588" s="18">
        <f t="shared" si="155"/>
        <v>10159974.120000001</v>
      </c>
      <c r="I588" s="18">
        <f t="shared" si="155"/>
        <v>13682459.32</v>
      </c>
      <c r="J588" s="18">
        <f t="shared" si="155"/>
        <v>16676510.41</v>
      </c>
      <c r="K588" s="18">
        <f t="shared" si="155"/>
        <v>19907708.16</v>
      </c>
      <c r="L588" s="18">
        <f t="shared" si="155"/>
        <v>20929650.300000001</v>
      </c>
      <c r="M588" s="18">
        <f t="shared" si="155"/>
        <v>22343084.75</v>
      </c>
      <c r="N588" s="18">
        <f>IF(N585="",N584*4,IF(N586="",(N585+N584)*2,IF(N587="",((N586+N585+N584)/3)*4,SUM(N584:N587))))</f>
        <v>16102416.9</v>
      </c>
      <c r="O588" s="18">
        <f>IF(O585="",O584*4,IF(O586="",(O585+O584)*2,IF(O587="",((O586+O585+O584)/3)*4,SUM(O584:O587))))</f>
        <v>12985479.960000001</v>
      </c>
      <c r="P588" s="18">
        <f>IF(P585="",P584*4,IF(P586="",(P585+P584)*2,IF(P587="",((P586+P585+P584)/3)*4,SUM(P584:P587))))</f>
        <v>13511973.333333334</v>
      </c>
      <c r="Q588" s="6"/>
      <c r="R588" s="9" t="s">
        <v>15</v>
      </c>
    </row>
    <row r="589" spans="1:18">
      <c r="B589" s="10">
        <f t="shared" ref="B589:O589" si="156">+B588/(B$465+B$472)</f>
        <v>2.5605030111438661E-2</v>
      </c>
      <c r="C589" s="10">
        <f t="shared" si="156"/>
        <v>4.2498791007175699E-2</v>
      </c>
      <c r="D589" s="10">
        <f t="shared" si="156"/>
        <v>4.7344455806773107E-2</v>
      </c>
      <c r="E589" s="10">
        <f t="shared" si="156"/>
        <v>4.9667706189846721E-2</v>
      </c>
      <c r="F589" s="10">
        <f t="shared" si="156"/>
        <v>5.5942831768551179E-2</v>
      </c>
      <c r="G589" s="10">
        <f t="shared" si="156"/>
        <v>3.708639401686576E-2</v>
      </c>
      <c r="H589" s="10">
        <f t="shared" si="156"/>
        <v>2.7408560373117848E-2</v>
      </c>
      <c r="I589" s="10">
        <f t="shared" si="156"/>
        <v>3.3726508838846592E-2</v>
      </c>
      <c r="J589" s="10">
        <f t="shared" si="156"/>
        <v>3.6925004829712997E-2</v>
      </c>
      <c r="K589" s="10">
        <f t="shared" si="156"/>
        <v>4.0697363541749416E-2</v>
      </c>
      <c r="L589" s="10">
        <f t="shared" si="156"/>
        <v>3.9674046688554218E-2</v>
      </c>
      <c r="M589" s="10">
        <f t="shared" si="156"/>
        <v>3.9143614885198831E-2</v>
      </c>
      <c r="N589" s="10">
        <f t="shared" si="156"/>
        <v>2.9480419480110875E-2</v>
      </c>
      <c r="O589" s="10">
        <f t="shared" si="156"/>
        <v>2.2119490297981447E-2</v>
      </c>
      <c r="P589" s="10">
        <f t="shared" ref="P589" si="157">+P588/(P$465+P$472)</f>
        <v>1.6162768065555781E-2</v>
      </c>
      <c r="Q589" s="6"/>
      <c r="R589" s="11" t="s">
        <v>32</v>
      </c>
    </row>
    <row r="590" spans="1:18" s="87" customFormat="1">
      <c r="A590" s="86"/>
      <c r="B590" s="19"/>
      <c r="C590" s="10">
        <f t="shared" ref="C590:M590" si="158">C588/B588-1</f>
        <v>0.51207493568775853</v>
      </c>
      <c r="D590" s="10">
        <f t="shared" si="158"/>
        <v>0.33480914952030294</v>
      </c>
      <c r="E590" s="10">
        <f t="shared" si="158"/>
        <v>0.20171282475445884</v>
      </c>
      <c r="F590" s="10">
        <f t="shared" si="158"/>
        <v>0.3766015042158839</v>
      </c>
      <c r="G590" s="10">
        <f t="shared" si="158"/>
        <v>-4.4110683703356912E-2</v>
      </c>
      <c r="H590" s="10">
        <f t="shared" si="158"/>
        <v>-3.5780118597696142E-2</v>
      </c>
      <c r="I590" s="10">
        <f t="shared" si="158"/>
        <v>0.3467021823476848</v>
      </c>
      <c r="J590" s="10">
        <f t="shared" si="158"/>
        <v>0.21882404471128369</v>
      </c>
      <c r="K590" s="10">
        <f t="shared" si="158"/>
        <v>0.19375742709712362</v>
      </c>
      <c r="L590" s="10">
        <f t="shared" si="158"/>
        <v>5.1333992430799169E-2</v>
      </c>
      <c r="M590" s="10">
        <f t="shared" si="158"/>
        <v>6.7532635745949365E-2</v>
      </c>
      <c r="N590" s="10">
        <f>N588/M588-1</f>
        <v>-0.27931093310649502</v>
      </c>
      <c r="O590" s="10">
        <f>O588/N588-1</f>
        <v>-0.19356950943184181</v>
      </c>
      <c r="P590" s="10">
        <f>P588/O588-1</f>
        <v>4.0544775776877318E-2</v>
      </c>
      <c r="Q590" s="17"/>
      <c r="R590" s="14" t="s">
        <v>20</v>
      </c>
    </row>
    <row r="591" spans="1:18">
      <c r="B591" s="252" t="s">
        <v>9</v>
      </c>
      <c r="C591" s="252"/>
      <c r="D591" s="252"/>
      <c r="E591" s="252"/>
      <c r="F591" s="252"/>
      <c r="G591" s="252"/>
      <c r="H591" s="252"/>
      <c r="I591" s="252"/>
      <c r="J591" s="252"/>
      <c r="K591" s="252"/>
      <c r="L591" s="252"/>
      <c r="M591" s="252"/>
      <c r="N591" s="252"/>
      <c r="O591" s="115"/>
      <c r="P591" s="115"/>
    </row>
    <row r="592" spans="1:18">
      <c r="B592" s="253" t="s">
        <v>340</v>
      </c>
      <c r="C592" s="253"/>
      <c r="D592" s="253"/>
      <c r="E592" s="253"/>
      <c r="F592" s="253"/>
      <c r="G592" s="253"/>
      <c r="H592" s="253"/>
      <c r="I592" s="253"/>
      <c r="J592" s="253"/>
      <c r="K592" s="253"/>
      <c r="L592" s="253"/>
      <c r="M592" s="253"/>
      <c r="N592" s="253"/>
      <c r="O592" s="123"/>
      <c r="P592" s="123"/>
    </row>
    <row r="593" spans="2:18">
      <c r="B593" s="7">
        <f t="shared" ref="B593:P595" si="159">IFERROR(VLOOKUP($B$592,$221:$343,MATCH($R593&amp;"/"&amp;B$348,$219:$219,0),FALSE),"")</f>
        <v>712730</v>
      </c>
      <c r="C593" s="7">
        <f t="shared" si="159"/>
        <v>677866</v>
      </c>
      <c r="D593" s="7">
        <f t="shared" si="159"/>
        <v>738772</v>
      </c>
      <c r="E593" s="7">
        <f t="shared" si="159"/>
        <v>783698</v>
      </c>
      <c r="F593" s="7">
        <f t="shared" si="159"/>
        <v>823055</v>
      </c>
      <c r="G593" s="7">
        <f t="shared" si="159"/>
        <v>889775</v>
      </c>
      <c r="H593" s="7">
        <f t="shared" si="159"/>
        <v>1485973</v>
      </c>
      <c r="I593" s="7">
        <f t="shared" si="159"/>
        <v>1703925</v>
      </c>
      <c r="J593" s="7">
        <f t="shared" si="159"/>
        <v>1939968</v>
      </c>
      <c r="K593" s="7">
        <f t="shared" si="159"/>
        <v>2286771</v>
      </c>
      <c r="L593" s="7">
        <f t="shared" si="159"/>
        <v>2490427</v>
      </c>
      <c r="M593" s="7">
        <f t="shared" si="159"/>
        <v>2671345</v>
      </c>
      <c r="N593" s="8">
        <f t="shared" si="159"/>
        <v>4980177</v>
      </c>
      <c r="O593" s="8">
        <f t="shared" si="159"/>
        <v>5369077</v>
      </c>
      <c r="P593" s="8">
        <f t="shared" si="159"/>
        <v>8959896</v>
      </c>
      <c r="Q593" s="6"/>
      <c r="R593" s="9" t="s">
        <v>12</v>
      </c>
    </row>
    <row r="594" spans="2:18">
      <c r="B594" s="7">
        <f t="shared" si="159"/>
        <v>1465788</v>
      </c>
      <c r="C594" s="7">
        <f t="shared" si="159"/>
        <v>1378259</v>
      </c>
      <c r="D594" s="7">
        <f t="shared" si="159"/>
        <v>1499057</v>
      </c>
      <c r="E594" s="7">
        <f t="shared" si="159"/>
        <v>1592391</v>
      </c>
      <c r="F594" s="7">
        <f t="shared" si="159"/>
        <v>1648506</v>
      </c>
      <c r="G594" s="7">
        <f t="shared" si="159"/>
        <v>1823100</v>
      </c>
      <c r="H594" s="7">
        <f t="shared" si="159"/>
        <v>3010609</v>
      </c>
      <c r="I594" s="7">
        <f t="shared" si="159"/>
        <v>3494637</v>
      </c>
      <c r="J594" s="7">
        <f t="shared" si="159"/>
        <v>3981595</v>
      </c>
      <c r="K594" s="7">
        <f t="shared" si="159"/>
        <v>4651534</v>
      </c>
      <c r="L594" s="7">
        <f t="shared" si="159"/>
        <v>5101528</v>
      </c>
      <c r="M594" s="7">
        <f t="shared" si="159"/>
        <v>5401563</v>
      </c>
      <c r="N594" s="8">
        <f t="shared" si="159"/>
        <v>10111386</v>
      </c>
      <c r="O594" s="8">
        <f t="shared" si="159"/>
        <v>10860507</v>
      </c>
      <c r="P594" s="8">
        <f t="shared" si="159"/>
        <v>17940630</v>
      </c>
      <c r="Q594" s="6"/>
      <c r="R594" s="9" t="s">
        <v>13</v>
      </c>
    </row>
    <row r="595" spans="2:18">
      <c r="B595" s="7">
        <f t="shared" si="159"/>
        <v>2254890</v>
      </c>
      <c r="C595" s="7">
        <f t="shared" si="159"/>
        <v>2104060</v>
      </c>
      <c r="D595" s="7">
        <f t="shared" si="159"/>
        <v>2288263</v>
      </c>
      <c r="E595" s="7">
        <f t="shared" si="159"/>
        <v>2422391</v>
      </c>
      <c r="F595" s="7">
        <f t="shared" si="159"/>
        <v>2498300</v>
      </c>
      <c r="G595" s="7">
        <f t="shared" si="159"/>
        <v>3151603</v>
      </c>
      <c r="H595" s="7">
        <f t="shared" si="159"/>
        <v>4630203</v>
      </c>
      <c r="I595" s="7">
        <f t="shared" si="159"/>
        <v>5380350</v>
      </c>
      <c r="J595" s="7">
        <f t="shared" si="159"/>
        <v>6127646</v>
      </c>
      <c r="K595" s="7">
        <f t="shared" si="159"/>
        <v>7079354</v>
      </c>
      <c r="L595" s="7">
        <f t="shared" si="159"/>
        <v>7761837</v>
      </c>
      <c r="M595" s="7">
        <f t="shared" si="159"/>
        <v>8267197</v>
      </c>
      <c r="N595" s="8">
        <f t="shared" si="159"/>
        <v>15280580</v>
      </c>
      <c r="O595" s="8">
        <f t="shared" si="159"/>
        <v>16378865</v>
      </c>
      <c r="P595" s="8">
        <f t="shared" si="159"/>
        <v>27087334</v>
      </c>
      <c r="Q595" s="6"/>
      <c r="R595" s="9" t="s">
        <v>14</v>
      </c>
    </row>
    <row r="596" spans="2:18">
      <c r="B596" s="7">
        <f t="shared" ref="B596:M596" si="160">IFERROR(VLOOKUP($B$592,$221:$343,MATCH($R596&amp;"/"&amp;B$348,$219:$219,0),FALSE),"")</f>
        <v>3017289</v>
      </c>
      <c r="C596" s="7">
        <f t="shared" si="160"/>
        <v>2858689.13</v>
      </c>
      <c r="D596" s="7">
        <f t="shared" si="160"/>
        <v>3092992.86</v>
      </c>
      <c r="E596" s="7">
        <f t="shared" si="160"/>
        <v>3302001.88</v>
      </c>
      <c r="F596" s="7">
        <f t="shared" si="160"/>
        <v>3368442.02</v>
      </c>
      <c r="G596" s="7">
        <f t="shared" si="160"/>
        <v>4625318.1100000003</v>
      </c>
      <c r="H596" s="7">
        <f t="shared" si="160"/>
        <v>6309769.4100000001</v>
      </c>
      <c r="I596" s="7">
        <f t="shared" si="160"/>
        <v>7357496.3300000001</v>
      </c>
      <c r="J596" s="7">
        <f t="shared" si="160"/>
        <v>8314008.04</v>
      </c>
      <c r="K596" s="7">
        <f t="shared" si="160"/>
        <v>9558177.6999999993</v>
      </c>
      <c r="L596" s="7">
        <f t="shared" si="160"/>
        <v>10444149.07</v>
      </c>
      <c r="M596" s="7">
        <f t="shared" si="160"/>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36116445.333333336</v>
      </c>
      <c r="Q596" s="6"/>
      <c r="R596" s="9" t="s">
        <v>15</v>
      </c>
    </row>
    <row r="597" spans="2:18">
      <c r="B597" s="10">
        <f t="shared" ref="B597:O597" si="161">B596/(B$465+B472)</f>
        <v>2.3401016001628562E-2</v>
      </c>
      <c r="C597" s="10">
        <f t="shared" si="161"/>
        <v>2.4336756930167579E-2</v>
      </c>
      <c r="D597" s="10">
        <f t="shared" si="161"/>
        <v>2.1975970843636162E-2</v>
      </c>
      <c r="E597" s="10">
        <f t="shared" si="161"/>
        <v>2.0480980653188915E-2</v>
      </c>
      <c r="F597" s="10">
        <f t="shared" si="161"/>
        <v>1.7094823079407902E-2</v>
      </c>
      <c r="G597" s="10">
        <f t="shared" si="161"/>
        <v>1.6279448773108822E-2</v>
      </c>
      <c r="H597" s="10">
        <f t="shared" si="161"/>
        <v>1.7021863813018959E-2</v>
      </c>
      <c r="I597" s="10">
        <f t="shared" si="161"/>
        <v>1.8135823334245904E-2</v>
      </c>
      <c r="J597" s="10">
        <f t="shared" si="161"/>
        <v>1.8408814523162145E-2</v>
      </c>
      <c r="K597" s="10">
        <f t="shared" si="161"/>
        <v>1.9539799836685082E-2</v>
      </c>
      <c r="L597" s="10">
        <f t="shared" si="161"/>
        <v>1.9797829963045303E-2</v>
      </c>
      <c r="M597" s="10">
        <f t="shared" si="161"/>
        <v>1.9656439154130387E-2</v>
      </c>
      <c r="N597" s="10">
        <f t="shared" si="161"/>
        <v>3.7806076657994889E-2</v>
      </c>
      <c r="O597" s="10">
        <f t="shared" si="161"/>
        <v>4.1709563859325671E-2</v>
      </c>
      <c r="P597" s="10">
        <f t="shared" ref="P597" si="162">P596/(P$465+P472)</f>
        <v>4.3201811820848604E-2</v>
      </c>
      <c r="Q597" s="6"/>
      <c r="R597" s="11" t="s">
        <v>364</v>
      </c>
    </row>
    <row r="598" spans="2:18">
      <c r="B598" s="254" t="s">
        <v>342</v>
      </c>
      <c r="C598" s="255"/>
      <c r="D598" s="255"/>
      <c r="E598" s="255"/>
      <c r="F598" s="255"/>
      <c r="G598" s="255"/>
      <c r="H598" s="255"/>
      <c r="I598" s="255"/>
      <c r="J598" s="255"/>
      <c r="K598" s="255"/>
      <c r="L598" s="255"/>
      <c r="M598" s="255"/>
      <c r="N598" s="255"/>
      <c r="O598" s="115"/>
      <c r="P598" s="115"/>
    </row>
    <row r="599" spans="2:18">
      <c r="B599" s="7">
        <f t="shared" ref="B599:P602" si="163">IFERROR(VLOOKUP($B$598,$221:$343,MATCH($R599&amp;"/"&amp;B$348,$219:$219,0),FALSE),"")</f>
        <v>1073773</v>
      </c>
      <c r="C599" s="7">
        <f t="shared" si="163"/>
        <v>1005441</v>
      </c>
      <c r="D599" s="7">
        <f t="shared" si="163"/>
        <v>3227391</v>
      </c>
      <c r="E599" s="7">
        <f t="shared" si="163"/>
        <v>3703861</v>
      </c>
      <c r="F599" s="7">
        <f t="shared" si="163"/>
        <v>5868232</v>
      </c>
      <c r="G599" s="7">
        <f t="shared" si="163"/>
        <v>2180334</v>
      </c>
      <c r="H599" s="7">
        <f t="shared" si="163"/>
        <v>-803855</v>
      </c>
      <c r="I599" s="7">
        <f t="shared" si="163"/>
        <v>4198684</v>
      </c>
      <c r="J599" s="7">
        <f t="shared" si="163"/>
        <v>4820491</v>
      </c>
      <c r="K599" s="7">
        <f t="shared" si="163"/>
        <v>4950853</v>
      </c>
      <c r="L599" s="7">
        <f t="shared" si="163"/>
        <v>6353457</v>
      </c>
      <c r="M599" s="7">
        <f t="shared" si="163"/>
        <v>8705827</v>
      </c>
      <c r="N599" s="8">
        <f t="shared" si="163"/>
        <v>7331636</v>
      </c>
      <c r="O599" s="8">
        <f t="shared" si="163"/>
        <v>6086426</v>
      </c>
      <c r="P599" s="8">
        <f t="shared" si="163"/>
        <v>10518378</v>
      </c>
      <c r="Q599" s="6"/>
      <c r="R599" s="9" t="s">
        <v>12</v>
      </c>
    </row>
    <row r="600" spans="2:18">
      <c r="B600" s="7">
        <f t="shared" si="163"/>
        <v>1604786</v>
      </c>
      <c r="C600" s="7">
        <f t="shared" si="163"/>
        <v>2765467</v>
      </c>
      <c r="D600" s="7">
        <f t="shared" si="163"/>
        <v>5631756</v>
      </c>
      <c r="E600" s="7">
        <f t="shared" si="163"/>
        <v>5845350</v>
      </c>
      <c r="F600" s="7">
        <f t="shared" si="163"/>
        <v>10424265</v>
      </c>
      <c r="G600" s="7">
        <f t="shared" si="163"/>
        <v>3432569</v>
      </c>
      <c r="H600" s="7">
        <f t="shared" si="163"/>
        <v>4162378</v>
      </c>
      <c r="I600" s="7">
        <f t="shared" si="163"/>
        <v>8915105</v>
      </c>
      <c r="J600" s="7">
        <f t="shared" si="163"/>
        <v>13043882</v>
      </c>
      <c r="K600" s="7">
        <f t="shared" si="163"/>
        <v>13314855</v>
      </c>
      <c r="L600" s="7">
        <f t="shared" si="163"/>
        <v>12600414</v>
      </c>
      <c r="M600" s="7">
        <f t="shared" si="163"/>
        <v>16764995</v>
      </c>
      <c r="N600" s="8">
        <f t="shared" si="163"/>
        <v>9351412</v>
      </c>
      <c r="O600" s="8">
        <f t="shared" si="163"/>
        <v>14152430</v>
      </c>
      <c r="P600" s="8">
        <f t="shared" si="163"/>
        <v>29035208</v>
      </c>
      <c r="Q600" s="6"/>
      <c r="R600" s="9" t="s">
        <v>13</v>
      </c>
    </row>
    <row r="601" spans="2:18">
      <c r="B601" s="7">
        <f t="shared" si="163"/>
        <v>3642917</v>
      </c>
      <c r="C601" s="7">
        <f t="shared" si="163"/>
        <v>5089701</v>
      </c>
      <c r="D601" s="7">
        <f t="shared" si="163"/>
        <v>8056122</v>
      </c>
      <c r="E601" s="7">
        <f t="shared" si="163"/>
        <v>9580761</v>
      </c>
      <c r="F601" s="7">
        <f t="shared" si="163"/>
        <v>16664977</v>
      </c>
      <c r="G601" s="7">
        <f t="shared" si="163"/>
        <v>10239503</v>
      </c>
      <c r="H601" s="7">
        <f t="shared" si="163"/>
        <v>11777700</v>
      </c>
      <c r="I601" s="7">
        <f t="shared" si="163"/>
        <v>17740280</v>
      </c>
      <c r="J601" s="7">
        <f t="shared" si="163"/>
        <v>24240614</v>
      </c>
      <c r="K601" s="7">
        <f t="shared" si="163"/>
        <v>30581994</v>
      </c>
      <c r="L601" s="7">
        <f t="shared" si="163"/>
        <v>23586649</v>
      </c>
      <c r="M601" s="7">
        <f t="shared" si="163"/>
        <v>24275142</v>
      </c>
      <c r="N601" s="8">
        <f t="shared" si="163"/>
        <v>21969675</v>
      </c>
      <c r="O601" s="8">
        <f t="shared" si="163"/>
        <v>19135642</v>
      </c>
      <c r="P601" s="8">
        <f t="shared" si="163"/>
        <v>35918249</v>
      </c>
      <c r="Q601" s="6"/>
      <c r="R601" s="9" t="s">
        <v>14</v>
      </c>
    </row>
    <row r="602" spans="2:18">
      <c r="B602" s="7">
        <f t="shared" si="163"/>
        <v>9435312</v>
      </c>
      <c r="C602" s="7">
        <f t="shared" si="163"/>
        <v>9005390.7200000007</v>
      </c>
      <c r="D602" s="7">
        <f t="shared" si="163"/>
        <v>12339909.73</v>
      </c>
      <c r="E602" s="7">
        <f t="shared" si="163"/>
        <v>12590123.02</v>
      </c>
      <c r="F602" s="7">
        <f t="shared" si="163"/>
        <v>23031587.399999999</v>
      </c>
      <c r="G602" s="7">
        <f t="shared" si="163"/>
        <v>21624113.460000001</v>
      </c>
      <c r="H602" s="7">
        <f t="shared" si="163"/>
        <v>26370577.27</v>
      </c>
      <c r="I602" s="7">
        <f t="shared" si="163"/>
        <v>31418878.690000001</v>
      </c>
      <c r="J602" s="7">
        <f t="shared" si="163"/>
        <v>37939450.549999997</v>
      </c>
      <c r="K602" s="7">
        <f t="shared" si="163"/>
        <v>46157946.149999999</v>
      </c>
      <c r="L602" s="7">
        <f t="shared" si="163"/>
        <v>41226837.310000002</v>
      </c>
      <c r="M602" s="7">
        <f t="shared" si="163"/>
        <v>40476858.899999999</v>
      </c>
      <c r="N602" s="8">
        <f t="shared" si="163"/>
        <v>39148344.310000002</v>
      </c>
      <c r="O602" s="8">
        <f t="shared" si="163"/>
        <v>46318820.729999997</v>
      </c>
      <c r="P602" s="8" t="str">
        <f t="shared" si="163"/>
        <v/>
      </c>
      <c r="Q602" s="6"/>
      <c r="R602" s="9" t="s">
        <v>15</v>
      </c>
    </row>
    <row r="603" spans="2:18">
      <c r="B603" s="111">
        <f t="shared" ref="B603:M603" si="164">B602/B$588</f>
        <v>2.8579115188350888</v>
      </c>
      <c r="C603" s="111">
        <f t="shared" si="164"/>
        <v>1.8039386314485018</v>
      </c>
      <c r="D603" s="111">
        <f t="shared" si="164"/>
        <v>1.8518764398350853</v>
      </c>
      <c r="E603" s="111">
        <f t="shared" si="164"/>
        <v>1.5722778689923145</v>
      </c>
      <c r="F603" s="111">
        <f t="shared" si="164"/>
        <v>2.0893681001474858</v>
      </c>
      <c r="G603" s="111">
        <f t="shared" si="164"/>
        <v>2.0522099632898634</v>
      </c>
      <c r="H603" s="111">
        <f t="shared" si="164"/>
        <v>2.5955358703216853</v>
      </c>
      <c r="I603" s="111">
        <f t="shared" si="164"/>
        <v>2.2962888436345814</v>
      </c>
      <c r="J603" s="111">
        <f t="shared" si="164"/>
        <v>2.275023348244952</v>
      </c>
      <c r="K603" s="111">
        <f t="shared" si="164"/>
        <v>2.3185966852148185</v>
      </c>
      <c r="L603" s="111">
        <f t="shared" si="164"/>
        <v>1.9697814688284592</v>
      </c>
      <c r="M603" s="111">
        <f t="shared" si="164"/>
        <v>1.8116056647012448</v>
      </c>
      <c r="N603" s="111">
        <f>IFERROR(N602/N$588,IFERROR(N601/N$588,IFERROR(N600/N$588,N599/N$588)))</f>
        <v>2.4312092124505855</v>
      </c>
      <c r="O603" s="111">
        <f>IFERROR(O602/O$588,IFERROR(O601/O$588,IFERROR(O600/O$588,O599/O$588)))</f>
        <v>3.566970252364857</v>
      </c>
      <c r="P603" s="111">
        <f>IFERROR(P602/P$588,IFERROR(P601/P$588,IFERROR(P600/P$588,P599/P$588)))</f>
        <v>2.6582533960003869</v>
      </c>
      <c r="Q603" s="6"/>
      <c r="R603" s="11" t="s">
        <v>33</v>
      </c>
    </row>
    <row r="604" spans="2:18">
      <c r="B604" s="256" t="s">
        <v>34</v>
      </c>
      <c r="C604" s="257"/>
      <c r="D604" s="257"/>
      <c r="E604" s="257"/>
      <c r="F604" s="257"/>
      <c r="G604" s="257"/>
      <c r="H604" s="257"/>
      <c r="I604" s="257"/>
      <c r="J604" s="257"/>
      <c r="K604" s="257"/>
      <c r="L604" s="257"/>
      <c r="M604" s="257"/>
      <c r="N604" s="257"/>
      <c r="O604" s="120"/>
      <c r="P604" s="120"/>
    </row>
    <row r="605" spans="2:18">
      <c r="B605" s="7">
        <f>IFERROR(B599+B611,"")</f>
        <v>318695</v>
      </c>
      <c r="C605" s="7">
        <f t="shared" ref="C605:O608" si="165">IFERROR(C599+C611,"")</f>
        <v>98330</v>
      </c>
      <c r="D605" s="7">
        <f t="shared" si="165"/>
        <v>2181442</v>
      </c>
      <c r="E605" s="7">
        <f t="shared" si="165"/>
        <v>2573107</v>
      </c>
      <c r="F605" s="7">
        <f t="shared" si="165"/>
        <v>4556333</v>
      </c>
      <c r="G605" s="7">
        <f t="shared" si="165"/>
        <v>-101445</v>
      </c>
      <c r="H605" s="7">
        <f t="shared" si="165"/>
        <v>-4690926</v>
      </c>
      <c r="I605" s="7">
        <f t="shared" si="165"/>
        <v>-326648</v>
      </c>
      <c r="J605" s="7">
        <f t="shared" si="165"/>
        <v>650382</v>
      </c>
      <c r="K605" s="7">
        <f t="shared" si="165"/>
        <v>1633309</v>
      </c>
      <c r="L605" s="7">
        <f t="shared" si="165"/>
        <v>3231344</v>
      </c>
      <c r="M605" s="7">
        <f t="shared" si="165"/>
        <v>3589317</v>
      </c>
      <c r="N605" s="8">
        <f t="shared" si="165"/>
        <v>3048922</v>
      </c>
      <c r="O605" s="8">
        <f t="shared" si="165"/>
        <v>2565937</v>
      </c>
      <c r="P605" s="8">
        <f t="shared" ref="P605" si="166">IFERROR(P599+P611,"")</f>
        <v>1813229</v>
      </c>
      <c r="Q605" s="6"/>
      <c r="R605" s="9" t="s">
        <v>12</v>
      </c>
    </row>
    <row r="606" spans="2:18">
      <c r="B606" s="7">
        <f t="shared" ref="B606:N608" si="167">IFERROR(B600+B612,"")</f>
        <v>-336850</v>
      </c>
      <c r="C606" s="7">
        <f t="shared" si="167"/>
        <v>812607</v>
      </c>
      <c r="D606" s="7">
        <f t="shared" si="167"/>
        <v>3746781</v>
      </c>
      <c r="E606" s="7">
        <f t="shared" si="167"/>
        <v>3689948</v>
      </c>
      <c r="F606" s="7">
        <f t="shared" si="167"/>
        <v>7689874</v>
      </c>
      <c r="G606" s="7">
        <f t="shared" si="167"/>
        <v>-1321147</v>
      </c>
      <c r="H606" s="7">
        <f t="shared" si="167"/>
        <v>-3174808</v>
      </c>
      <c r="I606" s="7">
        <f t="shared" si="167"/>
        <v>865771</v>
      </c>
      <c r="J606" s="7">
        <f t="shared" si="167"/>
        <v>4545279</v>
      </c>
      <c r="K606" s="7">
        <f t="shared" si="167"/>
        <v>4828729</v>
      </c>
      <c r="L606" s="7">
        <f t="shared" si="167"/>
        <v>6020199</v>
      </c>
      <c r="M606" s="7">
        <f t="shared" si="167"/>
        <v>7893031</v>
      </c>
      <c r="N606" s="8">
        <f t="shared" si="167"/>
        <v>613020</v>
      </c>
      <c r="O606" s="8">
        <f t="shared" si="165"/>
        <v>7017506</v>
      </c>
      <c r="P606" s="8">
        <f t="shared" ref="P606" si="168">IFERROR(P600+P612,"")</f>
        <v>12686055</v>
      </c>
      <c r="Q606" s="6"/>
      <c r="R606" s="9" t="s">
        <v>13</v>
      </c>
    </row>
    <row r="607" spans="2:18">
      <c r="B607" s="7">
        <f t="shared" si="167"/>
        <v>685279</v>
      </c>
      <c r="C607" s="7">
        <f t="shared" si="167"/>
        <v>2289436</v>
      </c>
      <c r="D607" s="7">
        <f t="shared" si="167"/>
        <v>4872886</v>
      </c>
      <c r="E607" s="7">
        <f t="shared" si="167"/>
        <v>6277227</v>
      </c>
      <c r="F607" s="7">
        <f t="shared" si="167"/>
        <v>12175779</v>
      </c>
      <c r="G607" s="7">
        <f t="shared" si="167"/>
        <v>1668108</v>
      </c>
      <c r="H607" s="7">
        <f t="shared" si="167"/>
        <v>963462</v>
      </c>
      <c r="I607" s="7">
        <f t="shared" si="167"/>
        <v>5338782</v>
      </c>
      <c r="J607" s="7">
        <f t="shared" si="167"/>
        <v>10936098</v>
      </c>
      <c r="K607" s="7">
        <f t="shared" si="167"/>
        <v>17690302</v>
      </c>
      <c r="L607" s="7">
        <f t="shared" si="167"/>
        <v>12722987</v>
      </c>
      <c r="M607" s="7">
        <f t="shared" si="167"/>
        <v>11344082</v>
      </c>
      <c r="N607" s="8">
        <f t="shared" si="167"/>
        <v>9434549</v>
      </c>
      <c r="O607" s="8">
        <f t="shared" si="165"/>
        <v>8180336</v>
      </c>
      <c r="P607" s="8">
        <f t="shared" ref="P607" si="169">IFERROR(P601+P613,"")</f>
        <v>11731955</v>
      </c>
      <c r="Q607" s="6"/>
      <c r="R607" s="9" t="s">
        <v>14</v>
      </c>
    </row>
    <row r="608" spans="2:18">
      <c r="B608" s="7">
        <f t="shared" si="167"/>
        <v>5478512</v>
      </c>
      <c r="C608" s="18">
        <f t="shared" si="167"/>
        <v>5103090.5500000007</v>
      </c>
      <c r="D608" s="18">
        <f t="shared" si="167"/>
        <v>8080138.04</v>
      </c>
      <c r="E608" s="18">
        <f t="shared" si="167"/>
        <v>8434368.4299999997</v>
      </c>
      <c r="F608" s="18">
        <f t="shared" si="167"/>
        <v>16261286.649999999</v>
      </c>
      <c r="G608" s="18">
        <f t="shared" si="167"/>
        <v>9899381.540000001</v>
      </c>
      <c r="H608" s="18">
        <f t="shared" si="167"/>
        <v>9967679.5499999989</v>
      </c>
      <c r="I608" s="18">
        <f t="shared" si="167"/>
        <v>13758073.920000002</v>
      </c>
      <c r="J608" s="18">
        <f t="shared" si="167"/>
        <v>18631333.239999998</v>
      </c>
      <c r="K608" s="18">
        <f t="shared" si="167"/>
        <v>29119162.349999998</v>
      </c>
      <c r="L608" s="18">
        <f t="shared" si="167"/>
        <v>25455500.18</v>
      </c>
      <c r="M608" s="18">
        <f t="shared" si="167"/>
        <v>22575133.539999999</v>
      </c>
      <c r="N608" s="18">
        <f t="shared" si="167"/>
        <v>22741474.160000004</v>
      </c>
      <c r="O608" s="18">
        <f t="shared" si="165"/>
        <v>28561901.149999999</v>
      </c>
      <c r="P608" s="18" t="str">
        <f t="shared" ref="P608" si="170">IFERROR(P602+P614,"")</f>
        <v/>
      </c>
      <c r="Q608" s="6"/>
      <c r="R608" s="9" t="s">
        <v>15</v>
      </c>
    </row>
    <row r="609" spans="2:18">
      <c r="B609" s="258" t="s">
        <v>10</v>
      </c>
      <c r="C609" s="259"/>
      <c r="D609" s="259"/>
      <c r="E609" s="259"/>
      <c r="F609" s="259"/>
      <c r="G609" s="259"/>
      <c r="H609" s="259"/>
      <c r="I609" s="259"/>
      <c r="J609" s="259"/>
      <c r="K609" s="259"/>
      <c r="L609" s="259"/>
      <c r="M609" s="259"/>
      <c r="N609" s="259"/>
      <c r="O609" s="124"/>
      <c r="P609" s="124"/>
      <c r="Q609" s="6"/>
      <c r="R609" s="9"/>
    </row>
    <row r="610" spans="2:18">
      <c r="B610" s="260" t="s">
        <v>343</v>
      </c>
      <c r="C610" s="261"/>
      <c r="D610" s="261"/>
      <c r="E610" s="261"/>
      <c r="F610" s="261"/>
      <c r="G610" s="261"/>
      <c r="H610" s="261"/>
      <c r="I610" s="261"/>
      <c r="J610" s="261"/>
      <c r="K610" s="261"/>
      <c r="L610" s="261"/>
      <c r="M610" s="261"/>
      <c r="N610" s="261"/>
      <c r="O610" s="118"/>
      <c r="P610" s="118"/>
    </row>
    <row r="611" spans="2:18">
      <c r="B611" s="7">
        <f t="shared" ref="B611:P614" si="171">IFERROR(VLOOKUP($B$610,$221:$343,MATCH($R611&amp;"/"&amp;B$348,$219:$219,0),FALSE),"")</f>
        <v>-755078</v>
      </c>
      <c r="C611" s="7">
        <f t="shared" si="171"/>
        <v>-907111</v>
      </c>
      <c r="D611" s="7">
        <f t="shared" si="171"/>
        <v>-1045949</v>
      </c>
      <c r="E611" s="7">
        <f t="shared" si="171"/>
        <v>-1130754</v>
      </c>
      <c r="F611" s="7">
        <f t="shared" si="171"/>
        <v>-1311899</v>
      </c>
      <c r="G611" s="7">
        <f t="shared" si="171"/>
        <v>-2281779</v>
      </c>
      <c r="H611" s="7">
        <f t="shared" si="171"/>
        <v>-3887071</v>
      </c>
      <c r="I611" s="7">
        <f t="shared" si="171"/>
        <v>-4525332</v>
      </c>
      <c r="J611" s="7">
        <f t="shared" si="171"/>
        <v>-4170109</v>
      </c>
      <c r="K611" s="7">
        <f t="shared" si="171"/>
        <v>-3317544</v>
      </c>
      <c r="L611" s="7">
        <f t="shared" si="171"/>
        <v>-3122113</v>
      </c>
      <c r="M611" s="7">
        <f t="shared" si="171"/>
        <v>-5116510</v>
      </c>
      <c r="N611" s="8">
        <f t="shared" si="171"/>
        <v>-4282714</v>
      </c>
      <c r="O611" s="8">
        <f t="shared" si="171"/>
        <v>-3520489</v>
      </c>
      <c r="P611" s="8">
        <f t="shared" si="171"/>
        <v>-8705149</v>
      </c>
      <c r="Q611" s="6"/>
      <c r="R611" s="9" t="s">
        <v>12</v>
      </c>
    </row>
    <row r="612" spans="2:18">
      <c r="B612" s="7">
        <f t="shared" si="171"/>
        <v>-1941636</v>
      </c>
      <c r="C612" s="7">
        <f t="shared" si="171"/>
        <v>-1952860</v>
      </c>
      <c r="D612" s="7">
        <f t="shared" si="171"/>
        <v>-1884975</v>
      </c>
      <c r="E612" s="7">
        <f t="shared" si="171"/>
        <v>-2155402</v>
      </c>
      <c r="F612" s="7">
        <f t="shared" si="171"/>
        <v>-2734391</v>
      </c>
      <c r="G612" s="7">
        <f t="shared" si="171"/>
        <v>-4753716</v>
      </c>
      <c r="H612" s="7">
        <f t="shared" si="171"/>
        <v>-7337186</v>
      </c>
      <c r="I612" s="7">
        <f t="shared" si="171"/>
        <v>-8049334</v>
      </c>
      <c r="J612" s="7">
        <f t="shared" si="171"/>
        <v>-8498603</v>
      </c>
      <c r="K612" s="7">
        <f t="shared" si="171"/>
        <v>-8486126</v>
      </c>
      <c r="L612" s="7">
        <f t="shared" si="171"/>
        <v>-6580215</v>
      </c>
      <c r="M612" s="7">
        <f t="shared" si="171"/>
        <v>-8871964</v>
      </c>
      <c r="N612" s="8">
        <f t="shared" si="171"/>
        <v>-8738392</v>
      </c>
      <c r="O612" s="8">
        <f t="shared" si="171"/>
        <v>-7134924</v>
      </c>
      <c r="P612" s="8">
        <f t="shared" si="171"/>
        <v>-16349153</v>
      </c>
      <c r="Q612" s="6"/>
      <c r="R612" s="9" t="s">
        <v>13</v>
      </c>
    </row>
    <row r="613" spans="2:18">
      <c r="B613" s="7">
        <f t="shared" si="171"/>
        <v>-2957638</v>
      </c>
      <c r="C613" s="7">
        <f t="shared" si="171"/>
        <v>-2800265</v>
      </c>
      <c r="D613" s="7">
        <f t="shared" si="171"/>
        <v>-3183236</v>
      </c>
      <c r="E613" s="7">
        <f t="shared" si="171"/>
        <v>-3303534</v>
      </c>
      <c r="F613" s="7">
        <f t="shared" si="171"/>
        <v>-4489198</v>
      </c>
      <c r="G613" s="7">
        <f t="shared" si="171"/>
        <v>-8571395</v>
      </c>
      <c r="H613" s="7">
        <f t="shared" si="171"/>
        <v>-10814238</v>
      </c>
      <c r="I613" s="7">
        <f t="shared" si="171"/>
        <v>-12401498</v>
      </c>
      <c r="J613" s="7">
        <f t="shared" si="171"/>
        <v>-13304516</v>
      </c>
      <c r="K613" s="7">
        <f t="shared" si="171"/>
        <v>-12891692</v>
      </c>
      <c r="L613" s="7">
        <f t="shared" si="171"/>
        <v>-10863662</v>
      </c>
      <c r="M613" s="7">
        <f t="shared" si="171"/>
        <v>-12931060</v>
      </c>
      <c r="N613" s="8">
        <f t="shared" si="171"/>
        <v>-12535126</v>
      </c>
      <c r="O613" s="8">
        <f t="shared" si="171"/>
        <v>-10955306</v>
      </c>
      <c r="P613" s="8">
        <f t="shared" si="171"/>
        <v>-24186294</v>
      </c>
      <c r="Q613" s="6"/>
      <c r="R613" s="9" t="s">
        <v>14</v>
      </c>
    </row>
    <row r="614" spans="2:18">
      <c r="B614" s="7">
        <f t="shared" si="171"/>
        <v>-3956800</v>
      </c>
      <c r="C614" s="7">
        <f t="shared" si="171"/>
        <v>-3902300.17</v>
      </c>
      <c r="D614" s="7">
        <f t="shared" si="171"/>
        <v>-4259771.6900000004</v>
      </c>
      <c r="E614" s="7">
        <f t="shared" si="171"/>
        <v>-4155754.59</v>
      </c>
      <c r="F614" s="7">
        <f t="shared" si="171"/>
        <v>-6770300.75</v>
      </c>
      <c r="G614" s="7">
        <f t="shared" si="171"/>
        <v>-11724731.92</v>
      </c>
      <c r="H614" s="7">
        <f t="shared" si="171"/>
        <v>-16402897.720000001</v>
      </c>
      <c r="I614" s="7">
        <f t="shared" si="171"/>
        <v>-17660804.77</v>
      </c>
      <c r="J614" s="7">
        <f t="shared" si="171"/>
        <v>-19308117.309999999</v>
      </c>
      <c r="K614" s="7">
        <f t="shared" si="171"/>
        <v>-17038783.800000001</v>
      </c>
      <c r="L614" s="7">
        <f t="shared" si="171"/>
        <v>-15771337.130000001</v>
      </c>
      <c r="M614" s="7">
        <f t="shared" si="171"/>
        <v>-17901725.359999999</v>
      </c>
      <c r="N614" s="8">
        <f t="shared" si="171"/>
        <v>-16406870.15</v>
      </c>
      <c r="O614" s="8">
        <f t="shared" si="171"/>
        <v>-17756919.579999998</v>
      </c>
      <c r="P614" s="8" t="str">
        <f t="shared" si="171"/>
        <v/>
      </c>
      <c r="Q614" s="6"/>
      <c r="R614" s="9" t="s">
        <v>15</v>
      </c>
    </row>
    <row r="615" spans="2:18">
      <c r="B615" s="262" t="s">
        <v>344</v>
      </c>
      <c r="C615" s="263"/>
      <c r="D615" s="263"/>
      <c r="E615" s="263"/>
      <c r="F615" s="263"/>
      <c r="G615" s="263"/>
      <c r="H615" s="263"/>
      <c r="I615" s="263"/>
      <c r="J615" s="263"/>
      <c r="K615" s="263"/>
      <c r="L615" s="263"/>
      <c r="M615" s="263"/>
      <c r="N615" s="263"/>
      <c r="O615" s="122"/>
      <c r="P615" s="122"/>
    </row>
    <row r="616" spans="2:18">
      <c r="B616" s="7">
        <f t="shared" ref="B616:P619" si="172">IFERROR(VLOOKUP($B$615,$221:$343,MATCH($R616&amp;"/"&amp;B$348,$219:$219,0),FALSE),"")</f>
        <v>-1594648</v>
      </c>
      <c r="C616" s="7">
        <f t="shared" si="172"/>
        <v>-732716</v>
      </c>
      <c r="D616" s="7">
        <f t="shared" si="172"/>
        <v>-798183</v>
      </c>
      <c r="E616" s="7">
        <f t="shared" si="172"/>
        <v>-1042463</v>
      </c>
      <c r="F616" s="7">
        <f t="shared" si="172"/>
        <v>-1052029</v>
      </c>
      <c r="G616" s="7">
        <f t="shared" si="172"/>
        <v>-2637304</v>
      </c>
      <c r="H616" s="7">
        <f t="shared" si="172"/>
        <v>-3771134</v>
      </c>
      <c r="I616" s="7">
        <f t="shared" si="172"/>
        <v>-4355885</v>
      </c>
      <c r="J616" s="7">
        <f t="shared" si="172"/>
        <v>-4226906</v>
      </c>
      <c r="K616" s="7">
        <f t="shared" si="172"/>
        <v>-5856133</v>
      </c>
      <c r="L616" s="7">
        <f t="shared" si="172"/>
        <v>-3412370</v>
      </c>
      <c r="M616" s="7">
        <f t="shared" si="172"/>
        <v>-5124822</v>
      </c>
      <c r="N616" s="8">
        <f t="shared" si="172"/>
        <v>-4173403</v>
      </c>
      <c r="O616" s="8">
        <f t="shared" si="172"/>
        <v>-3392352</v>
      </c>
      <c r="P616" s="8">
        <f t="shared" si="172"/>
        <v>-10531753</v>
      </c>
      <c r="Q616" s="6"/>
      <c r="R616" s="9" t="s">
        <v>12</v>
      </c>
    </row>
    <row r="617" spans="2:18">
      <c r="B617" s="7">
        <f t="shared" si="172"/>
        <v>-2979075</v>
      </c>
      <c r="C617" s="7">
        <f t="shared" si="172"/>
        <v>-1461025</v>
      </c>
      <c r="D617" s="7">
        <f t="shared" si="172"/>
        <v>-760703</v>
      </c>
      <c r="E617" s="7">
        <f t="shared" si="172"/>
        <v>-2257931</v>
      </c>
      <c r="F617" s="7">
        <f t="shared" si="172"/>
        <v>-470286</v>
      </c>
      <c r="G617" s="7">
        <f t="shared" si="172"/>
        <v>-126867047</v>
      </c>
      <c r="H617" s="7">
        <f t="shared" si="172"/>
        <v>-7233778</v>
      </c>
      <c r="I617" s="7">
        <f t="shared" si="172"/>
        <v>-7885625</v>
      </c>
      <c r="J617" s="7">
        <f t="shared" si="172"/>
        <v>-8502554</v>
      </c>
      <c r="K617" s="7">
        <f t="shared" si="172"/>
        <v>-10861730</v>
      </c>
      <c r="L617" s="7">
        <f t="shared" si="172"/>
        <v>-6338621</v>
      </c>
      <c r="M617" s="7">
        <f t="shared" si="172"/>
        <v>-7788295</v>
      </c>
      <c r="N617" s="8">
        <f t="shared" si="172"/>
        <v>-8828313</v>
      </c>
      <c r="O617" s="8">
        <f t="shared" si="172"/>
        <v>-6954966</v>
      </c>
      <c r="P617" s="8">
        <f t="shared" si="172"/>
        <v>-16058607</v>
      </c>
      <c r="Q617" s="6"/>
      <c r="R617" s="9" t="s">
        <v>13</v>
      </c>
    </row>
    <row r="618" spans="2:18">
      <c r="B618" s="7">
        <f t="shared" si="172"/>
        <v>-2876447</v>
      </c>
      <c r="C618" s="7">
        <f t="shared" si="172"/>
        <v>-4017244</v>
      </c>
      <c r="D618" s="7">
        <f t="shared" si="172"/>
        <v>1097691</v>
      </c>
      <c r="E618" s="7">
        <f t="shared" si="172"/>
        <v>-5972792</v>
      </c>
      <c r="F618" s="7">
        <f t="shared" si="172"/>
        <v>-4375562</v>
      </c>
      <c r="G618" s="7">
        <f t="shared" si="172"/>
        <v>-187952402</v>
      </c>
      <c r="H618" s="7">
        <f t="shared" si="172"/>
        <v>-10712114</v>
      </c>
      <c r="I618" s="7">
        <f t="shared" si="172"/>
        <v>-12190968</v>
      </c>
      <c r="J618" s="7">
        <f t="shared" si="172"/>
        <v>-12940369</v>
      </c>
      <c r="K618" s="7">
        <f t="shared" si="172"/>
        <v>-15196012</v>
      </c>
      <c r="L618" s="7">
        <f t="shared" si="172"/>
        <v>-10601684</v>
      </c>
      <c r="M618" s="7">
        <f t="shared" si="172"/>
        <v>-11673898</v>
      </c>
      <c r="N618" s="8">
        <f t="shared" si="172"/>
        <v>-13044803</v>
      </c>
      <c r="O618" s="8">
        <f t="shared" si="172"/>
        <v>-10694143</v>
      </c>
      <c r="P618" s="8">
        <f t="shared" si="172"/>
        <v>-23329481</v>
      </c>
      <c r="Q618" s="6"/>
      <c r="R618" s="9" t="s">
        <v>14</v>
      </c>
    </row>
    <row r="619" spans="2:18">
      <c r="B619" s="7">
        <f t="shared" si="172"/>
        <v>-5872673</v>
      </c>
      <c r="C619" s="7">
        <f t="shared" si="172"/>
        <v>-5338565.32</v>
      </c>
      <c r="D619" s="7">
        <f t="shared" si="172"/>
        <v>-3872619.94</v>
      </c>
      <c r="E619" s="7">
        <f t="shared" si="172"/>
        <v>-9637814.3300000001</v>
      </c>
      <c r="F619" s="7">
        <f t="shared" si="172"/>
        <v>-8502236.5299999993</v>
      </c>
      <c r="G619" s="7">
        <f t="shared" si="172"/>
        <v>-191408846.59</v>
      </c>
      <c r="H619" s="7">
        <f t="shared" si="172"/>
        <v>-15957966.52</v>
      </c>
      <c r="I619" s="7">
        <f t="shared" si="172"/>
        <v>-17409311.02</v>
      </c>
      <c r="J619" s="7">
        <f t="shared" si="172"/>
        <v>-18794163.34</v>
      </c>
      <c r="K619" s="7">
        <f t="shared" si="172"/>
        <v>-20382290.989999998</v>
      </c>
      <c r="L619" s="7">
        <f t="shared" si="172"/>
        <v>-15353922.949999999</v>
      </c>
      <c r="M619" s="7">
        <f t="shared" si="172"/>
        <v>-16583560.300000001</v>
      </c>
      <c r="N619" s="8">
        <f t="shared" si="172"/>
        <v>-97404501.810000002</v>
      </c>
      <c r="O619" s="8">
        <f t="shared" si="172"/>
        <v>-2096620.66</v>
      </c>
      <c r="P619" s="8" t="str">
        <f t="shared" si="172"/>
        <v/>
      </c>
      <c r="Q619" s="6"/>
      <c r="R619" s="9" t="s">
        <v>15</v>
      </c>
    </row>
    <row r="620" spans="2:18">
      <c r="B620" s="256" t="s">
        <v>345</v>
      </c>
      <c r="C620" s="257"/>
      <c r="D620" s="257"/>
      <c r="E620" s="257"/>
      <c r="F620" s="257"/>
      <c r="G620" s="257"/>
      <c r="H620" s="257"/>
      <c r="I620" s="257"/>
      <c r="J620" s="257"/>
      <c r="K620" s="257"/>
      <c r="L620" s="257"/>
      <c r="M620" s="257"/>
      <c r="N620" s="257"/>
      <c r="O620" s="120"/>
      <c r="P620" s="120"/>
    </row>
    <row r="621" spans="2:18">
      <c r="B621" s="7">
        <f t="shared" ref="B621:P624" si="173">IFERROR(VLOOKUP($B$620,$221:$343,MATCH($R621&amp;"/"&amp;B$348,$219:$219,0),FALSE),"")</f>
        <v>-263302</v>
      </c>
      <c r="C621" s="7">
        <f t="shared" si="173"/>
        <v>-11130</v>
      </c>
      <c r="D621" s="7">
        <f t="shared" si="173"/>
        <v>7724</v>
      </c>
      <c r="E621" s="7">
        <f t="shared" si="173"/>
        <v>3197</v>
      </c>
      <c r="F621" s="7">
        <f t="shared" si="173"/>
        <v>5233</v>
      </c>
      <c r="G621" s="7">
        <f t="shared" si="173"/>
        <v>9</v>
      </c>
      <c r="H621" s="7">
        <f t="shared" si="173"/>
        <v>633172</v>
      </c>
      <c r="I621" s="7">
        <f t="shared" si="173"/>
        <v>-12967277</v>
      </c>
      <c r="J621" s="7">
        <f t="shared" si="173"/>
        <v>-544060</v>
      </c>
      <c r="K621" s="7">
        <f t="shared" si="173"/>
        <v>-9138729</v>
      </c>
      <c r="L621" s="7">
        <f t="shared" si="173"/>
        <v>7354762</v>
      </c>
      <c r="M621" s="7">
        <f t="shared" si="173"/>
        <v>-1753049</v>
      </c>
      <c r="N621" s="7">
        <f t="shared" si="173"/>
        <v>-3808102</v>
      </c>
      <c r="O621" s="7">
        <f t="shared" si="173"/>
        <v>-6803335</v>
      </c>
      <c r="P621" s="7">
        <f t="shared" si="173"/>
        <v>-10653478</v>
      </c>
      <c r="Q621" s="6"/>
      <c r="R621" s="9" t="s">
        <v>12</v>
      </c>
    </row>
    <row r="622" spans="2:18">
      <c r="B622" s="7">
        <f t="shared" si="173"/>
        <v>-454386</v>
      </c>
      <c r="C622" s="7">
        <f t="shared" si="173"/>
        <v>-2763133</v>
      </c>
      <c r="D622" s="7">
        <f t="shared" si="173"/>
        <v>-3604841</v>
      </c>
      <c r="E622" s="7">
        <f t="shared" si="173"/>
        <v>-4493114</v>
      </c>
      <c r="F622" s="7">
        <f t="shared" si="173"/>
        <v>-5614187</v>
      </c>
      <c r="G622" s="7">
        <f t="shared" si="173"/>
        <v>132399077</v>
      </c>
      <c r="H622" s="7">
        <f t="shared" si="173"/>
        <v>-6682692</v>
      </c>
      <c r="I622" s="7">
        <f t="shared" si="173"/>
        <v>-17709582</v>
      </c>
      <c r="J622" s="7">
        <f t="shared" si="173"/>
        <v>-8946532</v>
      </c>
      <c r="K622" s="7">
        <f t="shared" si="173"/>
        <v>-17194735</v>
      </c>
      <c r="L622" s="7">
        <f t="shared" si="173"/>
        <v>-4348812</v>
      </c>
      <c r="M622" s="7">
        <f t="shared" si="173"/>
        <v>-11544450</v>
      </c>
      <c r="N622" s="7">
        <f t="shared" si="173"/>
        <v>-903966</v>
      </c>
      <c r="O622" s="7">
        <f t="shared" si="173"/>
        <v>-16813313</v>
      </c>
      <c r="P622" s="7">
        <f t="shared" si="173"/>
        <v>-48585743</v>
      </c>
      <c r="Q622" s="6"/>
      <c r="R622" s="9" t="s">
        <v>13</v>
      </c>
    </row>
    <row r="623" spans="2:18">
      <c r="B623" s="7">
        <f t="shared" si="173"/>
        <v>-3234263</v>
      </c>
      <c r="C623" s="7">
        <f t="shared" si="173"/>
        <v>-2855298</v>
      </c>
      <c r="D623" s="7">
        <f t="shared" si="173"/>
        <v>-3604846</v>
      </c>
      <c r="E623" s="7">
        <f t="shared" si="173"/>
        <v>-4493105</v>
      </c>
      <c r="F623" s="7">
        <f t="shared" si="173"/>
        <v>-5593501</v>
      </c>
      <c r="G623" s="7">
        <f t="shared" si="173"/>
        <v>172910161</v>
      </c>
      <c r="H623" s="7">
        <f t="shared" si="173"/>
        <v>-11212401</v>
      </c>
      <c r="I623" s="7">
        <f t="shared" si="173"/>
        <v>-23429009</v>
      </c>
      <c r="J623" s="7">
        <f t="shared" si="173"/>
        <v>-2546826</v>
      </c>
      <c r="K623" s="7">
        <f t="shared" si="173"/>
        <v>-19964978</v>
      </c>
      <c r="L623" s="7">
        <f t="shared" si="173"/>
        <v>-4858007</v>
      </c>
      <c r="M623" s="7">
        <f t="shared" si="173"/>
        <v>-20914140</v>
      </c>
      <c r="N623" s="7">
        <f t="shared" si="173"/>
        <v>9749712</v>
      </c>
      <c r="O623" s="7">
        <f t="shared" si="173"/>
        <v>-23043435</v>
      </c>
      <c r="P623" s="7">
        <f t="shared" si="173"/>
        <v>-60151542</v>
      </c>
      <c r="Q623" s="6"/>
      <c r="R623" s="9" t="s">
        <v>14</v>
      </c>
    </row>
    <row r="624" spans="2:18">
      <c r="B624" s="7">
        <f t="shared" si="173"/>
        <v>-3832951</v>
      </c>
      <c r="C624" s="7">
        <f t="shared" si="173"/>
        <v>-2856774.52</v>
      </c>
      <c r="D624" s="7">
        <f t="shared" si="173"/>
        <v>-5402160.9900000002</v>
      </c>
      <c r="E624" s="7">
        <f t="shared" si="173"/>
        <v>-4490981.82</v>
      </c>
      <c r="F624" s="7">
        <f t="shared" si="173"/>
        <v>-5614643.7400000002</v>
      </c>
      <c r="G624" s="7">
        <f t="shared" si="173"/>
        <v>171177068.19</v>
      </c>
      <c r="H624" s="7">
        <f t="shared" si="173"/>
        <v>-2829870.74</v>
      </c>
      <c r="I624" s="7">
        <f t="shared" si="173"/>
        <v>-24779610.739999998</v>
      </c>
      <c r="J624" s="7">
        <f t="shared" si="173"/>
        <v>-7232891.4500000002</v>
      </c>
      <c r="K624" s="7">
        <f t="shared" si="173"/>
        <v>-30119511.149999999</v>
      </c>
      <c r="L624" s="7">
        <f t="shared" si="173"/>
        <v>-20714333.140000001</v>
      </c>
      <c r="M624" s="7">
        <f t="shared" si="173"/>
        <v>-27938607.210000001</v>
      </c>
      <c r="N624" s="7">
        <f t="shared" si="173"/>
        <v>68959483.799999997</v>
      </c>
      <c r="O624" s="7">
        <f t="shared" si="173"/>
        <v>7510145.6799999997</v>
      </c>
      <c r="P624" s="7" t="str">
        <f t="shared" si="173"/>
        <v/>
      </c>
      <c r="Q624" s="6"/>
      <c r="R624" s="9" t="s">
        <v>15</v>
      </c>
    </row>
    <row r="625" spans="2:18">
      <c r="B625" s="264" t="s">
        <v>346</v>
      </c>
      <c r="C625" s="265"/>
      <c r="D625" s="265"/>
      <c r="E625" s="265"/>
      <c r="F625" s="265"/>
      <c r="G625" s="265"/>
      <c r="H625" s="265"/>
      <c r="I625" s="265"/>
      <c r="J625" s="265"/>
      <c r="K625" s="265"/>
      <c r="L625" s="265"/>
      <c r="M625" s="265"/>
      <c r="N625" s="265"/>
      <c r="O625" s="136"/>
      <c r="P625" s="136"/>
    </row>
    <row r="626" spans="2:18">
      <c r="B626" s="7">
        <f t="shared" ref="B626:P629" si="174">IFERROR(VLOOKUP($B$625,$221:$343,MATCH($R626&amp;"/"&amp;B$348,$219:$219,0),FALSE),"")</f>
        <v>-784177</v>
      </c>
      <c r="C626" s="7">
        <f t="shared" si="174"/>
        <v>261595</v>
      </c>
      <c r="D626" s="7">
        <f t="shared" si="174"/>
        <v>2436932</v>
      </c>
      <c r="E626" s="7">
        <f t="shared" si="174"/>
        <v>2664595</v>
      </c>
      <c r="F626" s="7">
        <f t="shared" si="174"/>
        <v>4821436</v>
      </c>
      <c r="G626" s="7">
        <f t="shared" si="174"/>
        <v>-456961</v>
      </c>
      <c r="H626" s="7">
        <f t="shared" si="174"/>
        <v>-3941817</v>
      </c>
      <c r="I626" s="7">
        <f t="shared" si="174"/>
        <v>-13124478</v>
      </c>
      <c r="J626" s="7">
        <f t="shared" si="174"/>
        <v>49525</v>
      </c>
      <c r="K626" s="7">
        <f t="shared" si="174"/>
        <v>-10044009</v>
      </c>
      <c r="L626" s="7">
        <f t="shared" si="174"/>
        <v>10295849</v>
      </c>
      <c r="M626" s="7">
        <f t="shared" si="174"/>
        <v>1827956</v>
      </c>
      <c r="N626" s="8">
        <f t="shared" si="174"/>
        <v>-649869</v>
      </c>
      <c r="O626" s="8">
        <f t="shared" si="174"/>
        <v>-4109261</v>
      </c>
      <c r="P626" s="8">
        <f t="shared" si="174"/>
        <v>-10666853</v>
      </c>
      <c r="Q626" s="6"/>
      <c r="R626" s="9" t="s">
        <v>12</v>
      </c>
    </row>
    <row r="627" spans="2:18">
      <c r="B627" s="7">
        <f t="shared" si="174"/>
        <v>-1828675</v>
      </c>
      <c r="C627" s="7">
        <f t="shared" si="174"/>
        <v>-1458691</v>
      </c>
      <c r="D627" s="7">
        <f t="shared" si="174"/>
        <v>1266212</v>
      </c>
      <c r="E627" s="7">
        <f t="shared" si="174"/>
        <v>-905695</v>
      </c>
      <c r="F627" s="7">
        <f t="shared" si="174"/>
        <v>4339792</v>
      </c>
      <c r="G627" s="7">
        <f t="shared" si="174"/>
        <v>8964599</v>
      </c>
      <c r="H627" s="7">
        <f t="shared" si="174"/>
        <v>-9754092</v>
      </c>
      <c r="I627" s="7">
        <f t="shared" si="174"/>
        <v>-16680102</v>
      </c>
      <c r="J627" s="7">
        <f t="shared" si="174"/>
        <v>-4405204</v>
      </c>
      <c r="K627" s="7">
        <f t="shared" si="174"/>
        <v>-14741610</v>
      </c>
      <c r="L627" s="7">
        <f t="shared" si="174"/>
        <v>1912981</v>
      </c>
      <c r="M627" s="7">
        <f t="shared" si="174"/>
        <v>-2567750</v>
      </c>
      <c r="N627" s="8">
        <f t="shared" si="174"/>
        <v>-380867</v>
      </c>
      <c r="O627" s="8">
        <f t="shared" si="174"/>
        <v>-9615849</v>
      </c>
      <c r="P627" s="8">
        <f t="shared" si="174"/>
        <v>-35609142</v>
      </c>
      <c r="Q627" s="6"/>
      <c r="R627" s="9" t="s">
        <v>13</v>
      </c>
    </row>
    <row r="628" spans="2:18">
      <c r="B628" s="7">
        <f t="shared" si="174"/>
        <v>-2467793</v>
      </c>
      <c r="C628" s="7">
        <f t="shared" si="174"/>
        <v>-1782841</v>
      </c>
      <c r="D628" s="7">
        <f t="shared" si="174"/>
        <v>5548967</v>
      </c>
      <c r="E628" s="7">
        <f t="shared" si="174"/>
        <v>-885136</v>
      </c>
      <c r="F628" s="7">
        <f t="shared" si="174"/>
        <v>6695914</v>
      </c>
      <c r="G628" s="7">
        <f t="shared" si="174"/>
        <v>-4802738</v>
      </c>
      <c r="H628" s="7">
        <f t="shared" si="174"/>
        <v>-10146815</v>
      </c>
      <c r="I628" s="7">
        <f t="shared" si="174"/>
        <v>-17879697</v>
      </c>
      <c r="J628" s="7">
        <f t="shared" si="174"/>
        <v>8753419</v>
      </c>
      <c r="K628" s="7">
        <f t="shared" si="174"/>
        <v>-4578996</v>
      </c>
      <c r="L628" s="7">
        <f t="shared" si="174"/>
        <v>8126958</v>
      </c>
      <c r="M628" s="7">
        <f t="shared" si="174"/>
        <v>-8312896</v>
      </c>
      <c r="N628" s="8">
        <f t="shared" si="174"/>
        <v>18674584</v>
      </c>
      <c r="O628" s="8">
        <f t="shared" si="174"/>
        <v>-14601936</v>
      </c>
      <c r="P628" s="8">
        <f t="shared" si="174"/>
        <v>-47562774</v>
      </c>
      <c r="Q628" s="6"/>
      <c r="R628" s="9" t="s">
        <v>14</v>
      </c>
    </row>
    <row r="629" spans="2:18">
      <c r="B629" s="7">
        <f t="shared" si="174"/>
        <v>-270312</v>
      </c>
      <c r="C629" s="7">
        <f t="shared" si="174"/>
        <v>810050.88</v>
      </c>
      <c r="D629" s="7">
        <f t="shared" si="174"/>
        <v>3065128.81</v>
      </c>
      <c r="E629" s="7">
        <f t="shared" si="174"/>
        <v>-1538673.13</v>
      </c>
      <c r="F629" s="7">
        <f t="shared" si="174"/>
        <v>8914707.1199999992</v>
      </c>
      <c r="G629" s="7">
        <f t="shared" si="174"/>
        <v>1392335.07</v>
      </c>
      <c r="H629" s="7">
        <f t="shared" si="174"/>
        <v>7582740.0199999996</v>
      </c>
      <c r="I629" s="7">
        <f t="shared" si="174"/>
        <v>-10770043.07</v>
      </c>
      <c r="J629" s="7">
        <f t="shared" si="174"/>
        <v>11912395.76</v>
      </c>
      <c r="K629" s="7">
        <f t="shared" si="174"/>
        <v>-4343855.9800000004</v>
      </c>
      <c r="L629" s="7">
        <f t="shared" si="174"/>
        <v>5158581.22</v>
      </c>
      <c r="M629" s="7">
        <f t="shared" si="174"/>
        <v>-4045308.62</v>
      </c>
      <c r="N629" s="8">
        <f t="shared" si="174"/>
        <v>10703326.289999999</v>
      </c>
      <c r="O629" s="8">
        <f t="shared" si="174"/>
        <v>51732345.75</v>
      </c>
      <c r="P629" s="8" t="str">
        <f t="shared" si="174"/>
        <v/>
      </c>
      <c r="Q629" s="6"/>
      <c r="R629" s="9" t="s">
        <v>15</v>
      </c>
    </row>
    <row r="630" spans="2:18">
      <c r="B630" s="266" t="s">
        <v>35</v>
      </c>
      <c r="C630" s="267"/>
      <c r="D630" s="267"/>
      <c r="E630" s="267"/>
      <c r="F630" s="267"/>
      <c r="G630" s="267"/>
      <c r="H630" s="267"/>
      <c r="I630" s="267"/>
      <c r="J630" s="267"/>
      <c r="K630" s="267"/>
      <c r="L630" s="267"/>
      <c r="M630" s="267"/>
      <c r="N630" s="267"/>
      <c r="O630" s="125"/>
      <c r="P630" s="125"/>
      <c r="Q630" s="28"/>
      <c r="R630" s="89"/>
    </row>
    <row r="631" spans="2:18">
      <c r="B631" s="242" t="s">
        <v>36</v>
      </c>
      <c r="C631" s="243"/>
      <c r="D631" s="243"/>
      <c r="E631" s="243"/>
      <c r="F631" s="243"/>
      <c r="G631" s="243"/>
      <c r="H631" s="243"/>
      <c r="I631" s="243"/>
      <c r="J631" s="243"/>
      <c r="K631" s="243"/>
      <c r="L631" s="243"/>
      <c r="M631" s="243"/>
      <c r="N631" s="243"/>
      <c r="O631" s="126"/>
      <c r="P631" s="126"/>
      <c r="Q631" s="28"/>
      <c r="R631" s="89"/>
    </row>
    <row r="632" spans="2:18">
      <c r="B632" s="29">
        <f t="shared" ref="B632:O632" si="175">B588/B402</f>
        <v>8.2210739538600835E-2</v>
      </c>
      <c r="C632" s="29">
        <f t="shared" si="175"/>
        <v>0.11232914620591267</v>
      </c>
      <c r="D632" s="29">
        <f t="shared" si="175"/>
        <v>0.13910000199488073</v>
      </c>
      <c r="E632" s="29">
        <f t="shared" si="175"/>
        <v>0.14469539487539002</v>
      </c>
      <c r="F632" s="29">
        <f t="shared" si="175"/>
        <v>0.15353017761394749</v>
      </c>
      <c r="G632" s="29">
        <f t="shared" si="175"/>
        <v>3.6502420657837951E-2</v>
      </c>
      <c r="H632" s="29">
        <f t="shared" si="175"/>
        <v>3.1126413738602178E-2</v>
      </c>
      <c r="I632" s="29">
        <f t="shared" si="175"/>
        <v>4.1577540867126284E-2</v>
      </c>
      <c r="J632" s="29">
        <f t="shared" si="175"/>
        <v>4.7340399687324855E-2</v>
      </c>
      <c r="K632" s="29">
        <f t="shared" si="175"/>
        <v>5.5253365004181217E-2</v>
      </c>
      <c r="L632" s="29">
        <f t="shared" si="175"/>
        <v>5.6000320394182866E-2</v>
      </c>
      <c r="M632" s="29">
        <f t="shared" si="175"/>
        <v>5.9483616901170669E-2</v>
      </c>
      <c r="N632" s="29">
        <f t="shared" si="175"/>
        <v>3.0767715075411029E-2</v>
      </c>
      <c r="O632" s="29">
        <f t="shared" si="175"/>
        <v>1.3934524703587506E-2</v>
      </c>
      <c r="P632" s="29">
        <f t="shared" ref="P632" si="176">P588/P402</f>
        <v>1.5020855989817304E-2</v>
      </c>
      <c r="Q632" s="6"/>
      <c r="R632" s="89" t="s">
        <v>37</v>
      </c>
    </row>
    <row r="633" spans="2:18">
      <c r="B633" s="29">
        <f t="shared" ref="B633:O633" si="177">((B551*(1-B582))/(B457+B432))</f>
        <v>6.0603005224524574E-2</v>
      </c>
      <c r="C633" s="29">
        <f t="shared" si="177"/>
        <v>0.25194106289062351</v>
      </c>
      <c r="D633" s="29">
        <f t="shared" si="177"/>
        <v>0.36254424619485204</v>
      </c>
      <c r="E633" s="29">
        <f t="shared" si="177"/>
        <v>0.34180680402926722</v>
      </c>
      <c r="F633" s="29">
        <f t="shared" si="177"/>
        <v>0.3846240791610589</v>
      </c>
      <c r="G633" s="29">
        <f t="shared" si="177"/>
        <v>5.8289213332602639E-2</v>
      </c>
      <c r="H633" s="29">
        <f t="shared" si="177"/>
        <v>6.7968430628316409E-2</v>
      </c>
      <c r="I633" s="29">
        <f t="shared" si="177"/>
        <v>9.116616902509575E-2</v>
      </c>
      <c r="J633" s="29">
        <f t="shared" si="177"/>
        <v>9.6690955288177408E-2</v>
      </c>
      <c r="K633" s="29">
        <f t="shared" si="177"/>
        <v>0.11001464561320011</v>
      </c>
      <c r="L633" s="29">
        <f t="shared" si="177"/>
        <v>0.11287552551422507</v>
      </c>
      <c r="M633" s="29">
        <f t="shared" si="177"/>
        <v>0.11716565694360874</v>
      </c>
      <c r="N633" s="29">
        <f t="shared" si="177"/>
        <v>6.9196364087894272E-2</v>
      </c>
      <c r="O633" s="29">
        <f t="shared" si="177"/>
        <v>5.0867968398469882E-2</v>
      </c>
      <c r="P633" s="29">
        <f t="shared" ref="P633" si="178">((P551*(1-P582))/(P457+P432))</f>
        <v>6.2242124393857991E-2</v>
      </c>
      <c r="Q633" s="6"/>
      <c r="R633" s="89" t="s">
        <v>38</v>
      </c>
    </row>
    <row r="634" spans="2:18">
      <c r="B634" s="29">
        <f t="shared" ref="B634:O634" si="179">B588/B457</f>
        <v>0.19723608964054265</v>
      </c>
      <c r="C634" s="29">
        <f t="shared" si="179"/>
        <v>0.26638126773966359</v>
      </c>
      <c r="D634" s="29">
        <f t="shared" si="179"/>
        <v>0.37528644270150285</v>
      </c>
      <c r="E634" s="29">
        <f t="shared" si="179"/>
        <v>0.37260787967457093</v>
      </c>
      <c r="F634" s="29">
        <f t="shared" si="179"/>
        <v>0.41217945999725997</v>
      </c>
      <c r="G634" s="29">
        <f t="shared" si="179"/>
        <v>0.36610987138026796</v>
      </c>
      <c r="H634" s="29">
        <f t="shared" si="179"/>
        <v>0.33005996911238966</v>
      </c>
      <c r="I634" s="29">
        <f t="shared" si="179"/>
        <v>0.36633638376235039</v>
      </c>
      <c r="J634" s="29">
        <f t="shared" si="179"/>
        <v>0.30213167274779784</v>
      </c>
      <c r="K634" s="29">
        <f t="shared" si="179"/>
        <v>0.26426307811721017</v>
      </c>
      <c r="L634" s="29">
        <f t="shared" si="179"/>
        <v>0.24672229239151844</v>
      </c>
      <c r="M634" s="29">
        <f t="shared" si="179"/>
        <v>0.23835456366934915</v>
      </c>
      <c r="N634" s="29">
        <f t="shared" si="179"/>
        <v>0.16641820922487754</v>
      </c>
      <c r="O634" s="29">
        <f t="shared" si="179"/>
        <v>0.12469956174793552</v>
      </c>
      <c r="P634" s="29">
        <f t="shared" ref="P634" si="180">P588/P457</f>
        <v>0.13700164547628671</v>
      </c>
      <c r="Q634" s="6"/>
      <c r="R634" s="89" t="s">
        <v>39</v>
      </c>
    </row>
    <row r="635" spans="2:18">
      <c r="B635" s="242" t="s">
        <v>59</v>
      </c>
      <c r="C635" s="243"/>
      <c r="D635" s="243"/>
      <c r="E635" s="243"/>
      <c r="F635" s="243"/>
      <c r="G635" s="243"/>
      <c r="H635" s="243"/>
      <c r="I635" s="243"/>
      <c r="J635" s="243"/>
      <c r="K635" s="243"/>
      <c r="L635" s="243"/>
      <c r="M635" s="243"/>
      <c r="N635" s="243"/>
      <c r="O635" s="126"/>
      <c r="P635" s="126"/>
      <c r="Q635" s="28"/>
      <c r="R635" s="89"/>
    </row>
    <row r="636" spans="2:18">
      <c r="B636" s="27">
        <f t="shared" ref="B636:N636" si="181">B378/B414</f>
        <v>0.96453473686832913</v>
      </c>
      <c r="C636" s="27">
        <f t="shared" si="181"/>
        <v>0.98111876176284429</v>
      </c>
      <c r="D636" s="27">
        <f t="shared" si="181"/>
        <v>1.1221644464451286</v>
      </c>
      <c r="E636" s="27">
        <f t="shared" si="181"/>
        <v>1.1943945387485846</v>
      </c>
      <c r="F636" s="27">
        <f t="shared" si="181"/>
        <v>1.1908489175529613</v>
      </c>
      <c r="G636" s="27">
        <f t="shared" si="181"/>
        <v>0.26874024188466855</v>
      </c>
      <c r="H636" s="27">
        <f t="shared" si="181"/>
        <v>0.70297547803755867</v>
      </c>
      <c r="I636" s="27">
        <f t="shared" si="181"/>
        <v>0.56335735358429984</v>
      </c>
      <c r="J636" s="27">
        <f t="shared" si="181"/>
        <v>0.61413013675608974</v>
      </c>
      <c r="K636" s="27">
        <f t="shared" si="181"/>
        <v>0.5938370785818966</v>
      </c>
      <c r="L636" s="27">
        <f t="shared" si="181"/>
        <v>0.60600150550156617</v>
      </c>
      <c r="M636" s="27">
        <f t="shared" si="181"/>
        <v>0.63695543841643587</v>
      </c>
      <c r="N636" s="27">
        <f t="shared" si="181"/>
        <v>0.65976819754257565</v>
      </c>
      <c r="O636" s="27">
        <f>O378/O414</f>
        <v>0.77143937240078408</v>
      </c>
      <c r="P636" s="27">
        <f>P378/P414</f>
        <v>0.74580919381676347</v>
      </c>
      <c r="Q636" s="6"/>
      <c r="R636" s="89" t="s">
        <v>366</v>
      </c>
    </row>
    <row r="637" spans="2:18">
      <c r="B637" s="27">
        <f t="shared" ref="B637:N637" si="182">(B378-B372)/B414</f>
        <v>0.71338276954263857</v>
      </c>
      <c r="C637" s="27">
        <f t="shared" si="182"/>
        <v>0.73078617640197019</v>
      </c>
      <c r="D637" s="27">
        <f t="shared" si="182"/>
        <v>0.88403075129078701</v>
      </c>
      <c r="E637" s="27">
        <f t="shared" si="182"/>
        <v>0.91084900994511719</v>
      </c>
      <c r="F637" s="27">
        <f t="shared" si="182"/>
        <v>0.96785323509551835</v>
      </c>
      <c r="G637" s="27">
        <f t="shared" si="182"/>
        <v>0.16955682014449122</v>
      </c>
      <c r="H637" s="27">
        <f t="shared" si="182"/>
        <v>0.46206697234014976</v>
      </c>
      <c r="I637" s="27">
        <f t="shared" si="182"/>
        <v>0.31543921364628014</v>
      </c>
      <c r="J637" s="27">
        <f t="shared" si="182"/>
        <v>0.37950561305536756</v>
      </c>
      <c r="K637" s="27">
        <f t="shared" si="182"/>
        <v>0.34963913963589632</v>
      </c>
      <c r="L637" s="27">
        <f t="shared" si="182"/>
        <v>0.3670547171204912</v>
      </c>
      <c r="M637" s="27">
        <f t="shared" si="182"/>
        <v>0.35765466085348319</v>
      </c>
      <c r="N637" s="27">
        <f t="shared" si="182"/>
        <v>0.40244853692872756</v>
      </c>
      <c r="O637" s="27">
        <f>(O378-O372)/O414</f>
        <v>0.53627148794175761</v>
      </c>
      <c r="P637" s="27">
        <f>(P378-P372)/P414</f>
        <v>0.42807252693444042</v>
      </c>
      <c r="Q637" s="6"/>
      <c r="R637" s="89" t="s">
        <v>367</v>
      </c>
    </row>
    <row r="638" spans="2:18">
      <c r="B638" s="242" t="s">
        <v>347</v>
      </c>
      <c r="C638" s="243"/>
      <c r="D638" s="243"/>
      <c r="E638" s="243"/>
      <c r="F638" s="243"/>
      <c r="G638" s="243"/>
      <c r="H638" s="243"/>
      <c r="I638" s="243"/>
      <c r="J638" s="243"/>
      <c r="K638" s="243"/>
      <c r="L638" s="243"/>
      <c r="M638" s="243"/>
      <c r="N638" s="243"/>
      <c r="O638" s="126"/>
      <c r="P638" s="126"/>
      <c r="Q638" s="28"/>
      <c r="R638" s="89"/>
    </row>
    <row r="639" spans="2:18">
      <c r="B639" s="27">
        <f t="shared" ref="B639:N639" si="183">B432/B457</f>
        <v>1.059420530034753</v>
      </c>
      <c r="C639" s="27">
        <f t="shared" si="183"/>
        <v>5.4492224451045766E-4</v>
      </c>
      <c r="D639" s="27">
        <f t="shared" si="183"/>
        <v>0</v>
      </c>
      <c r="E639" s="27">
        <f t="shared" si="183"/>
        <v>1.0113582294448578E-4</v>
      </c>
      <c r="F639" s="27">
        <f t="shared" si="183"/>
        <v>0</v>
      </c>
      <c r="G639" s="27">
        <f t="shared" si="183"/>
        <v>6.4328439366397818</v>
      </c>
      <c r="H639" s="27">
        <f t="shared" si="183"/>
        <v>6.9275638800795933</v>
      </c>
      <c r="I639" s="27">
        <f t="shared" si="183"/>
        <v>5.0571405026842395</v>
      </c>
      <c r="J639" s="27">
        <f t="shared" si="183"/>
        <v>3.4107431670543948</v>
      </c>
      <c r="K639" s="27">
        <f t="shared" si="183"/>
        <v>2.2066327554963241</v>
      </c>
      <c r="L639" s="27">
        <f t="shared" si="183"/>
        <v>1.8102487287675515</v>
      </c>
      <c r="M639" s="27">
        <f t="shared" si="183"/>
        <v>1.5475205235547767</v>
      </c>
      <c r="N639" s="27">
        <f t="shared" si="183"/>
        <v>2.5050361800903564</v>
      </c>
      <c r="O639" s="27">
        <f>O432/O457</f>
        <v>3.5889928840376957</v>
      </c>
      <c r="P639" s="27">
        <f>P432/P457</f>
        <v>3.6102923419315553</v>
      </c>
      <c r="Q639" s="6"/>
      <c r="R639" s="89" t="s">
        <v>40</v>
      </c>
    </row>
    <row r="640" spans="2:18">
      <c r="B640" s="27">
        <f t="shared" ref="B640:N640" si="184">B432/B588</f>
        <v>5.3713320516824163</v>
      </c>
      <c r="C640" s="27">
        <f t="shared" si="184"/>
        <v>2.0456477632016315E-3</v>
      </c>
      <c r="D640" s="27">
        <f t="shared" si="184"/>
        <v>0</v>
      </c>
      <c r="E640" s="27">
        <f t="shared" si="184"/>
        <v>2.7142695702736075E-4</v>
      </c>
      <c r="F640" s="27">
        <f t="shared" si="184"/>
        <v>0</v>
      </c>
      <c r="G640" s="27">
        <f t="shared" si="184"/>
        <v>17.570801662318928</v>
      </c>
      <c r="H640" s="27">
        <f t="shared" si="184"/>
        <v>20.988803636834458</v>
      </c>
      <c r="I640" s="27">
        <f t="shared" si="184"/>
        <v>13.804636194598968</v>
      </c>
      <c r="J640" s="27">
        <f t="shared" si="184"/>
        <v>11.288929545302876</v>
      </c>
      <c r="K640" s="27">
        <f t="shared" si="184"/>
        <v>8.3501364292653957</v>
      </c>
      <c r="L640" s="27">
        <f t="shared" si="184"/>
        <v>7.3371915898661717</v>
      </c>
      <c r="M640" s="27">
        <f t="shared" si="184"/>
        <v>6.4925147634325651</v>
      </c>
      <c r="N640" s="27">
        <f t="shared" si="184"/>
        <v>15.052656748068669</v>
      </c>
      <c r="O640" s="27">
        <f>O432/O588</f>
        <v>28.781118664172961</v>
      </c>
      <c r="P640" s="27">
        <f>P432/P588</f>
        <v>26.352182336061446</v>
      </c>
      <c r="Q640" s="6"/>
      <c r="R640" s="89" t="s">
        <v>41</v>
      </c>
    </row>
    <row r="641" spans="2:18">
      <c r="B641" s="246" t="s">
        <v>365</v>
      </c>
      <c r="C641" s="247"/>
      <c r="D641" s="247"/>
      <c r="E641" s="247"/>
      <c r="F641" s="247"/>
      <c r="G641" s="247"/>
      <c r="H641" s="247"/>
      <c r="I641" s="247"/>
      <c r="J641" s="247"/>
      <c r="K641" s="247"/>
      <c r="L641" s="247"/>
      <c r="M641" s="247"/>
      <c r="N641" s="247"/>
      <c r="O641" s="127"/>
      <c r="P641" s="127"/>
      <c r="Q641" s="40"/>
      <c r="R641" s="41"/>
    </row>
    <row r="642" spans="2:18">
      <c r="B642" s="42"/>
      <c r="C642" s="43">
        <f t="shared" ref="C642:P642" si="185">365/(C465/((C366+B366)/2))</f>
        <v>2.3861428276246461</v>
      </c>
      <c r="D642" s="43">
        <f t="shared" si="185"/>
        <v>2.9078194981895558</v>
      </c>
      <c r="E642" s="43">
        <f t="shared" si="185"/>
        <v>2.5867943830496682</v>
      </c>
      <c r="F642" s="43">
        <f t="shared" si="185"/>
        <v>2.7711338218400168</v>
      </c>
      <c r="G642" s="43">
        <f t="shared" si="185"/>
        <v>2.8910894555574083</v>
      </c>
      <c r="H642" s="43">
        <f t="shared" si="185"/>
        <v>2.6232207634885265</v>
      </c>
      <c r="I642" s="43">
        <f t="shared" si="185"/>
        <v>2.6111748983877736</v>
      </c>
      <c r="J642" s="43">
        <f t="shared" si="185"/>
        <v>2.6070192145952049</v>
      </c>
      <c r="K642" s="43">
        <f t="shared" si="185"/>
        <v>4.5073432972271776</v>
      </c>
      <c r="L642" s="43">
        <f t="shared" si="185"/>
        <v>6.3729722620246303</v>
      </c>
      <c r="M642" s="43">
        <f t="shared" si="185"/>
        <v>6.2578696467509021</v>
      </c>
      <c r="N642" s="44">
        <f t="shared" si="185"/>
        <v>6.3420589459298489</v>
      </c>
      <c r="O642" s="44">
        <f t="shared" si="185"/>
        <v>8.3671497514294089</v>
      </c>
      <c r="P642" s="44">
        <f t="shared" si="185"/>
        <v>7.6718599311296822</v>
      </c>
      <c r="Q642" s="40"/>
      <c r="R642" s="41" t="s">
        <v>60</v>
      </c>
    </row>
    <row r="643" spans="2:18">
      <c r="B643" s="42"/>
      <c r="C643" s="43">
        <f t="shared" ref="C643:P643" si="186">365/(C503/((C372+B372)/2))</f>
        <v>25.028676892524928</v>
      </c>
      <c r="D643" s="43">
        <f t="shared" si="186"/>
        <v>22.929330652484083</v>
      </c>
      <c r="E643" s="43">
        <f t="shared" si="186"/>
        <v>23.674454699407775</v>
      </c>
      <c r="F643" s="43">
        <f t="shared" si="186"/>
        <v>23.176146934352978</v>
      </c>
      <c r="G643" s="43">
        <f t="shared" si="186"/>
        <v>25.179419693117286</v>
      </c>
      <c r="H643" s="43">
        <f t="shared" si="186"/>
        <v>27.288429393145368</v>
      </c>
      <c r="I643" s="43">
        <f t="shared" si="186"/>
        <v>28.126131644352125</v>
      </c>
      <c r="J643" s="43">
        <f t="shared" si="186"/>
        <v>27.817448364823537</v>
      </c>
      <c r="K643" s="43">
        <f t="shared" si="186"/>
        <v>26.966354149096965</v>
      </c>
      <c r="L643" s="43">
        <f t="shared" si="186"/>
        <v>26.289544315359318</v>
      </c>
      <c r="M643" s="43">
        <f t="shared" si="186"/>
        <v>26.169703083835955</v>
      </c>
      <c r="N643" s="44">
        <f t="shared" si="186"/>
        <v>28.109933194479389</v>
      </c>
      <c r="O643" s="44">
        <f t="shared" si="186"/>
        <v>33.757757494414236</v>
      </c>
      <c r="P643" s="44">
        <f t="shared" si="186"/>
        <v>29.527590685969749</v>
      </c>
      <c r="Q643" s="40"/>
      <c r="R643" s="41" t="s">
        <v>61</v>
      </c>
    </row>
    <row r="644" spans="2:18">
      <c r="B644" s="42"/>
      <c r="C644" s="43">
        <f t="shared" ref="C644:P644" si="187">365/(C503/((C408+B408)/2))</f>
        <v>81.461275622394737</v>
      </c>
      <c r="D644" s="43">
        <f t="shared" si="187"/>
        <v>75.339323174649721</v>
      </c>
      <c r="E644" s="43">
        <f t="shared" si="187"/>
        <v>71.8455959728539</v>
      </c>
      <c r="F644" s="43">
        <f t="shared" si="187"/>
        <v>76.532634222028662</v>
      </c>
      <c r="G644" s="43">
        <f t="shared" si="187"/>
        <v>79.759970990630123</v>
      </c>
      <c r="H644" s="43">
        <f t="shared" si="187"/>
        <v>78.164015694677104</v>
      </c>
      <c r="I644" s="43">
        <f t="shared" si="187"/>
        <v>76.863939540786077</v>
      </c>
      <c r="J644" s="43">
        <f t="shared" si="187"/>
        <v>73.211770176790182</v>
      </c>
      <c r="K644" s="43">
        <f t="shared" si="187"/>
        <v>79.19465073412934</v>
      </c>
      <c r="L644" s="43">
        <f t="shared" si="187"/>
        <v>84.703661648891185</v>
      </c>
      <c r="M644" s="43">
        <f t="shared" si="187"/>
        <v>80.67291249181477</v>
      </c>
      <c r="N644" s="44">
        <f t="shared" si="187"/>
        <v>80.526273429993196</v>
      </c>
      <c r="O644" s="44">
        <f t="shared" si="187"/>
        <v>92.818891084257942</v>
      </c>
      <c r="P644" s="44">
        <f t="shared" si="187"/>
        <v>74.513068308444275</v>
      </c>
      <c r="Q644" s="40"/>
      <c r="R644" s="41" t="s">
        <v>62</v>
      </c>
    </row>
    <row r="645" spans="2:18">
      <c r="B645" s="45"/>
      <c r="C645" s="46">
        <f t="shared" ref="C645:M645" si="188">C643+C642-C644</f>
        <v>-54.046455902245164</v>
      </c>
      <c r="D645" s="46">
        <f t="shared" si="188"/>
        <v>-49.502173023976084</v>
      </c>
      <c r="E645" s="46">
        <f t="shared" si="188"/>
        <v>-45.584346890396461</v>
      </c>
      <c r="F645" s="46">
        <f t="shared" si="188"/>
        <v>-50.585353465835666</v>
      </c>
      <c r="G645" s="46">
        <f t="shared" si="188"/>
        <v>-51.689461841955428</v>
      </c>
      <c r="H645" s="46">
        <f t="shared" si="188"/>
        <v>-48.252365538043207</v>
      </c>
      <c r="I645" s="46">
        <f t="shared" si="188"/>
        <v>-46.126632998046176</v>
      </c>
      <c r="J645" s="46">
        <f t="shared" si="188"/>
        <v>-42.787302597371436</v>
      </c>
      <c r="K645" s="46">
        <f t="shared" si="188"/>
        <v>-47.720953287805202</v>
      </c>
      <c r="L645" s="46">
        <f t="shared" si="188"/>
        <v>-52.041145071507238</v>
      </c>
      <c r="M645" s="46">
        <f t="shared" si="188"/>
        <v>-48.24533976122791</v>
      </c>
      <c r="N645" s="47">
        <f>N643+N642-N644</f>
        <v>-46.074281289583958</v>
      </c>
      <c r="O645" s="47">
        <f>O643+O642-O644</f>
        <v>-50.693983838414297</v>
      </c>
      <c r="P645" s="47">
        <f>P643+P642-P644</f>
        <v>-37.313617691344845</v>
      </c>
      <c r="Q645" s="40"/>
      <c r="R645" s="41" t="s">
        <v>63</v>
      </c>
    </row>
    <row r="646" spans="2:18">
      <c r="B646" s="244" t="s">
        <v>42</v>
      </c>
      <c r="C646" s="245"/>
      <c r="D646" s="245"/>
      <c r="E646" s="245"/>
      <c r="F646" s="245"/>
      <c r="G646" s="245"/>
      <c r="H646" s="245"/>
      <c r="I646" s="245"/>
      <c r="J646" s="245"/>
      <c r="K646" s="245"/>
      <c r="L646" s="245"/>
      <c r="M646" s="245"/>
      <c r="N646" s="245"/>
      <c r="O646" s="126"/>
      <c r="P646" s="126"/>
      <c r="Q646" s="28"/>
      <c r="R646" s="89"/>
    </row>
    <row r="647" spans="2:18">
      <c r="B647" s="139">
        <v>4493148.0240000002</v>
      </c>
      <c r="C647" s="139">
        <v>4493148.0240000002</v>
      </c>
      <c r="D647" s="139">
        <v>4493148.0240000002</v>
      </c>
      <c r="E647" s="139">
        <v>4493148.0240000002</v>
      </c>
      <c r="F647" s="139">
        <v>8983101.3479999993</v>
      </c>
      <c r="G647" s="139">
        <v>8983101.3479999993</v>
      </c>
      <c r="H647" s="139">
        <v>8983101.3479999993</v>
      </c>
      <c r="I647" s="139">
        <v>8983101.3479999993</v>
      </c>
      <c r="J647" s="139">
        <v>8983101.3479999993</v>
      </c>
      <c r="K647" s="139">
        <v>8983101.3479999993</v>
      </c>
      <c r="L647" s="139">
        <v>8983101.3479999993</v>
      </c>
      <c r="M647" s="139">
        <v>8983101.3479999993</v>
      </c>
      <c r="N647" s="140">
        <v>8983101.3479999993</v>
      </c>
      <c r="O647" s="140">
        <v>8983101.3479999993</v>
      </c>
      <c r="P647" s="140">
        <v>8983101.3479999993</v>
      </c>
      <c r="Q647" s="30"/>
      <c r="R647" s="90" t="s">
        <v>43</v>
      </c>
    </row>
    <row r="648" spans="2:18">
      <c r="B648" s="13">
        <f t="shared" ref="B648:O648" si="189">B457/B647</f>
        <v>3.7253782672173097</v>
      </c>
      <c r="C648" s="13">
        <f t="shared" si="189"/>
        <v>4.1708675008922871</v>
      </c>
      <c r="D648" s="13">
        <f t="shared" si="189"/>
        <v>3.95172190303072</v>
      </c>
      <c r="E648" s="13">
        <f t="shared" si="189"/>
        <v>4.7829727988503059</v>
      </c>
      <c r="F648" s="13">
        <f t="shared" si="189"/>
        <v>2.9771194951456534</v>
      </c>
      <c r="G648" s="13">
        <f t="shared" si="189"/>
        <v>3.2038987377569552</v>
      </c>
      <c r="H648" s="13">
        <f t="shared" si="189"/>
        <v>3.4266791932446985</v>
      </c>
      <c r="I648" s="13">
        <f t="shared" si="189"/>
        <v>4.1577446377486869</v>
      </c>
      <c r="J648" s="13">
        <f t="shared" si="189"/>
        <v>6.1444444787755721</v>
      </c>
      <c r="K648" s="13">
        <f t="shared" si="189"/>
        <v>8.386069875163118</v>
      </c>
      <c r="L648" s="13">
        <f t="shared" si="189"/>
        <v>9.4433759782624254</v>
      </c>
      <c r="M648" s="13">
        <f t="shared" si="189"/>
        <v>10.435021826940654</v>
      </c>
      <c r="N648" s="13">
        <f t="shared" si="189"/>
        <v>10.771195852259019</v>
      </c>
      <c r="O648" s="13">
        <f t="shared" si="189"/>
        <v>11.592224405125348</v>
      </c>
      <c r="P648" s="13">
        <f t="shared" ref="P648" si="190">P457/P647</f>
        <v>10.979098885704792</v>
      </c>
      <c r="Q648" s="6"/>
      <c r="R648" s="90" t="s">
        <v>44</v>
      </c>
    </row>
    <row r="649" spans="2:18">
      <c r="B649" s="13">
        <f t="shared" ref="B649:O649" si="191">B588/B647</f>
        <v>0.73477904185780274</v>
      </c>
      <c r="C649" s="13">
        <f t="shared" si="191"/>
        <v>1.11104097246185</v>
      </c>
      <c r="D649" s="13">
        <f t="shared" si="191"/>
        <v>1.4830276555340123</v>
      </c>
      <c r="E649" s="13">
        <f t="shared" si="191"/>
        <v>1.7821733531207604</v>
      </c>
      <c r="F649" s="13">
        <f t="shared" si="191"/>
        <v>1.2271075058564507</v>
      </c>
      <c r="G649" s="13">
        <f t="shared" si="191"/>
        <v>1.1729789547956018</v>
      </c>
      <c r="H649" s="13">
        <f t="shared" si="191"/>
        <v>1.1310096286804134</v>
      </c>
      <c r="I649" s="13">
        <f t="shared" si="191"/>
        <v>1.5231331352001576</v>
      </c>
      <c r="J649" s="13">
        <f t="shared" si="191"/>
        <v>1.8564312884784344</v>
      </c>
      <c r="K649" s="13">
        <f t="shared" si="191"/>
        <v>2.2161286385166141</v>
      </c>
      <c r="L649" s="13">
        <f t="shared" si="191"/>
        <v>2.3298913692719037</v>
      </c>
      <c r="M649" s="13">
        <f t="shared" si="191"/>
        <v>2.4872350744405742</v>
      </c>
      <c r="N649" s="13">
        <f t="shared" si="191"/>
        <v>1.7925231249433746</v>
      </c>
      <c r="O649" s="13">
        <f t="shared" si="191"/>
        <v>1.4455453030028536</v>
      </c>
      <c r="P649" s="13">
        <f t="shared" ref="P649" si="192">P588/P647</f>
        <v>1.5041546131884223</v>
      </c>
      <c r="Q649" s="6"/>
      <c r="R649" s="89" t="s">
        <v>45</v>
      </c>
    </row>
    <row r="650" spans="2:18">
      <c r="B650" s="91"/>
      <c r="C650" s="91">
        <f t="shared" ref="C650:M650" si="193">+C649/B649-1</f>
        <v>0.51207493568775853</v>
      </c>
      <c r="D650" s="92">
        <f t="shared" si="193"/>
        <v>0.33480914952030294</v>
      </c>
      <c r="E650" s="91">
        <f t="shared" si="193"/>
        <v>0.20171282475445884</v>
      </c>
      <c r="F650" s="92">
        <f t="shared" si="193"/>
        <v>-0.31145446445618485</v>
      </c>
      <c r="G650" s="91">
        <f t="shared" si="193"/>
        <v>-4.4110683703356801E-2</v>
      </c>
      <c r="H650" s="92">
        <f t="shared" si="193"/>
        <v>-3.5780118597696142E-2</v>
      </c>
      <c r="I650" s="91">
        <f t="shared" si="193"/>
        <v>0.34670218234768502</v>
      </c>
      <c r="J650" s="92">
        <f t="shared" si="193"/>
        <v>0.21882404471128369</v>
      </c>
      <c r="K650" s="91">
        <f t="shared" si="193"/>
        <v>0.19375742709712362</v>
      </c>
      <c r="L650" s="92">
        <f t="shared" si="193"/>
        <v>5.1333992430799391E-2</v>
      </c>
      <c r="M650" s="91">
        <f t="shared" si="193"/>
        <v>6.7532635745949365E-2</v>
      </c>
      <c r="N650" s="93">
        <f>+N649/M649-1</f>
        <v>-0.27931093310649513</v>
      </c>
      <c r="O650" s="93">
        <f>+O649/N649-1</f>
        <v>-0.19356950943184181</v>
      </c>
      <c r="P650" s="93">
        <f>+P649/O649-1</f>
        <v>4.0544775776877096E-2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v>0.6</v>
      </c>
      <c r="Q651" s="6"/>
      <c r="R651" s="90" t="s">
        <v>47</v>
      </c>
    </row>
    <row r="652" spans="2:18">
      <c r="B652" s="91">
        <f t="shared" ref="B652:O652" si="194">+B651/B661</f>
        <v>5.7151729958545741E-2</v>
      </c>
      <c r="C652" s="91">
        <f t="shared" si="194"/>
        <v>4.9046886269618825E-2</v>
      </c>
      <c r="D652" s="92">
        <f t="shared" si="194"/>
        <v>4.3230789526657147E-2</v>
      </c>
      <c r="E652" s="91">
        <f t="shared" si="194"/>
        <v>5.6931756978425806E-2</v>
      </c>
      <c r="F652" s="92">
        <f t="shared" si="194"/>
        <v>2.5014514798673053E-2</v>
      </c>
      <c r="G652" s="91">
        <f t="shared" si="194"/>
        <v>2.196820092257977E-2</v>
      </c>
      <c r="H652" s="92">
        <f t="shared" si="194"/>
        <v>1.8472353252397759E-2</v>
      </c>
      <c r="I652" s="91">
        <f t="shared" si="194"/>
        <v>2.00314599954085E-2</v>
      </c>
      <c r="J652" s="92">
        <f t="shared" si="194"/>
        <v>1.9284684036958082E-2</v>
      </c>
      <c r="K652" s="91">
        <f t="shared" si="194"/>
        <v>1.7218119498978595E-2</v>
      </c>
      <c r="L652" s="92">
        <f t="shared" si="194"/>
        <v>1.6025284004624937E-2</v>
      </c>
      <c r="M652" s="91">
        <f t="shared" si="194"/>
        <v>1.574761594682873E-2</v>
      </c>
      <c r="N652" s="93">
        <f t="shared" si="194"/>
        <v>1.381694429138457E-2</v>
      </c>
      <c r="O652" s="93">
        <f t="shared" si="194"/>
        <v>9.2112961942563791E-3</v>
      </c>
      <c r="P652" s="93">
        <f t="shared" ref="P652" si="195">+P651/P661</f>
        <v>9.5999999999999992E-3</v>
      </c>
      <c r="Q652" s="6"/>
      <c r="R652" s="94" t="s">
        <v>48</v>
      </c>
    </row>
    <row r="653" spans="2:18">
      <c r="B653" s="95">
        <f t="shared" ref="B653:M653" si="196">+B651/B649</f>
        <v>0.40828600560174544</v>
      </c>
      <c r="C653" s="95">
        <f t="shared" si="196"/>
        <v>0.36002272635695703</v>
      </c>
      <c r="D653" s="96">
        <f t="shared" si="196"/>
        <v>0.47200738124330005</v>
      </c>
      <c r="E653" s="95">
        <f t="shared" si="196"/>
        <v>0.70139080343173543</v>
      </c>
      <c r="F653" s="96">
        <f t="shared" si="196"/>
        <v>0.73343207152159962</v>
      </c>
      <c r="G653" s="95">
        <f t="shared" si="196"/>
        <v>0.76727719309919773</v>
      </c>
      <c r="H653" s="96">
        <f t="shared" si="196"/>
        <v>0.70733261655197988</v>
      </c>
      <c r="I653" s="95">
        <f t="shared" si="196"/>
        <v>0.59088728306191662</v>
      </c>
      <c r="J653" s="96">
        <f t="shared" si="196"/>
        <v>0.53866793034910465</v>
      </c>
      <c r="K653" s="95">
        <f t="shared" si="196"/>
        <v>0.49636107799964857</v>
      </c>
      <c r="L653" s="96">
        <f t="shared" si="196"/>
        <v>0.51504547200198547</v>
      </c>
      <c r="M653" s="95">
        <f t="shared" si="196"/>
        <v>0.50256608747814013</v>
      </c>
      <c r="N653" s="97">
        <f>+N651/N649</f>
        <v>0.50208557283099531</v>
      </c>
      <c r="O653" s="97">
        <f>+O651/O649</f>
        <v>0.4150682782155708</v>
      </c>
      <c r="P653" s="97">
        <f>+P651/P649</f>
        <v>0.39889516326260754</v>
      </c>
      <c r="Q653" s="28"/>
      <c r="R653" s="98" t="s">
        <v>49</v>
      </c>
    </row>
    <row r="654" spans="2:18">
      <c r="B654" s="16">
        <f t="shared" ref="B654:M654" si="197">+B661*B647</f>
        <v>23585364.925571173</v>
      </c>
      <c r="C654" s="16">
        <f t="shared" si="197"/>
        <v>36643696.395326093</v>
      </c>
      <c r="D654" s="16">
        <f t="shared" si="197"/>
        <v>72753786.161147758</v>
      </c>
      <c r="E654" s="16">
        <f t="shared" si="197"/>
        <v>98652058.676642269</v>
      </c>
      <c r="F654" s="16">
        <f t="shared" si="197"/>
        <v>323203998.88903201</v>
      </c>
      <c r="G654" s="16">
        <f t="shared" si="197"/>
        <v>368022453.98666835</v>
      </c>
      <c r="H654" s="16">
        <f t="shared" si="197"/>
        <v>389039825.09468174</v>
      </c>
      <c r="I654" s="16">
        <f t="shared" si="197"/>
        <v>403604690.57438403</v>
      </c>
      <c r="J654" s="16">
        <f t="shared" si="197"/>
        <v>465815324.26377106</v>
      </c>
      <c r="K654" s="16">
        <f t="shared" si="197"/>
        <v>573896091.46261191</v>
      </c>
      <c r="L654" s="16">
        <f t="shared" si="197"/>
        <v>672669614.74685538</v>
      </c>
      <c r="M654" s="16">
        <f t="shared" si="197"/>
        <v>713052485.08179939</v>
      </c>
      <c r="N654" s="16">
        <f>+N661*N647</f>
        <v>585135978.16567862</v>
      </c>
      <c r="O654" s="16">
        <f>+O661*O647</f>
        <v>585135978.16567862</v>
      </c>
      <c r="P654" s="16">
        <f>+P661*P647</f>
        <v>561443834.25</v>
      </c>
      <c r="Q654" s="6"/>
      <c r="R654" s="89" t="s">
        <v>50</v>
      </c>
    </row>
    <row r="655" spans="2:18">
      <c r="B655" s="32">
        <f t="shared" ref="B655:M655" si="198">+B661/B$648</f>
        <v>1.409034079252814</v>
      </c>
      <c r="C655" s="32">
        <f t="shared" si="198"/>
        <v>1.9553394222593437</v>
      </c>
      <c r="D655" s="33">
        <f t="shared" si="198"/>
        <v>4.0974956269633385</v>
      </c>
      <c r="E655" s="32">
        <f t="shared" si="198"/>
        <v>4.590473822702827</v>
      </c>
      <c r="F655" s="33">
        <f t="shared" si="198"/>
        <v>12.085208832452793</v>
      </c>
      <c r="G655" s="32">
        <f t="shared" si="198"/>
        <v>12.787016809821344</v>
      </c>
      <c r="H655" s="33">
        <f t="shared" si="198"/>
        <v>12.638464541112446</v>
      </c>
      <c r="I655" s="32">
        <f t="shared" si="198"/>
        <v>10.806177409818329</v>
      </c>
      <c r="J655" s="33">
        <f t="shared" si="198"/>
        <v>8.4392693466001329</v>
      </c>
      <c r="K655" s="32">
        <f t="shared" si="198"/>
        <v>7.6181319532336271</v>
      </c>
      <c r="L655" s="33">
        <f t="shared" si="198"/>
        <v>7.9295443064552158</v>
      </c>
      <c r="M655" s="32">
        <f t="shared" si="198"/>
        <v>7.6067971749074355</v>
      </c>
      <c r="N655" s="34">
        <f>+N661/N$648</f>
        <v>6.0473705434480012</v>
      </c>
      <c r="O655" s="34">
        <f>+O661/O$648</f>
        <v>5.619060694327211</v>
      </c>
      <c r="P655" s="34">
        <f>+P661/P$648</f>
        <v>5.6926347645322153</v>
      </c>
      <c r="Q655" s="35">
        <f>(SUM(INDEX($B655:$P655,,$R$348-$B$348-$Q$348+1):INDEX($B655:$P655,$R$348-$B$348+1))-MAX(INDEX($B655:$P655,,$R$348-$B$348-$Q$348+1):INDEX($B655:$P655,$R$348-$B$348+1))-MIN(INDEX($B655:$P655,,$R$348-$B$348-$Q$348+1):INDEX($B655:$P655,$R$348-$B$348+1)))/(COUNT(INDEX($B655:$P655,,$R$348-$B$348-$Q$348+1):INDEX($B655:$P655,$R$348-$B$348+1))-2)</f>
        <v>8.3472987550134263</v>
      </c>
      <c r="R655" s="36" t="s">
        <v>51</v>
      </c>
    </row>
    <row r="656" spans="2:18">
      <c r="B656" s="32">
        <f t="shared" ref="B656:M656" si="199">+B661/B$649</f>
        <v>7.143895834787334</v>
      </c>
      <c r="C656" s="32">
        <f t="shared" si="199"/>
        <v>7.3403788443949871</v>
      </c>
      <c r="D656" s="33">
        <f t="shared" si="199"/>
        <v>10.918315080788634</v>
      </c>
      <c r="E656" s="32">
        <f t="shared" si="199"/>
        <v>12.319851707677426</v>
      </c>
      <c r="F656" s="33">
        <f t="shared" si="199"/>
        <v>29.320259754169047</v>
      </c>
      <c r="G656" s="32">
        <f t="shared" si="199"/>
        <v>34.926719570857543</v>
      </c>
      <c r="H656" s="33">
        <f t="shared" si="199"/>
        <v>38.291418905177458</v>
      </c>
      <c r="I656" s="32">
        <f t="shared" si="199"/>
        <v>29.497963862711782</v>
      </c>
      <c r="J656" s="33">
        <f t="shared" si="199"/>
        <v>27.932421880326167</v>
      </c>
      <c r="K656" s="32">
        <f t="shared" si="199"/>
        <v>28.827833261878194</v>
      </c>
      <c r="L656" s="33">
        <f t="shared" si="199"/>
        <v>32.139553461476389</v>
      </c>
      <c r="M656" s="32">
        <f t="shared" si="199"/>
        <v>31.913788676015265</v>
      </c>
      <c r="N656" s="34">
        <f>+N661/N$649</f>
        <v>36.338394527946832</v>
      </c>
      <c r="O656" s="34">
        <f>+O661/O$649</f>
        <v>45.060789433129166</v>
      </c>
      <c r="P656" s="34">
        <f>+P661/P$649</f>
        <v>41.55157950652162</v>
      </c>
      <c r="Q656" s="35">
        <f>(SUM(INDEX($B656:$P656,,$R$348-$B$348-$Q$348+1):INDEX($B656:$P656,$R$348-$B$348+1))-MAX(INDEX($B656:$P656,,$R$348-$B$348-$Q$348+1):INDEX($B656:$P656,$R$348-$B$348+1))-MIN(INDEX($B656:$P656,,$R$348-$B$348-$Q$348+1):INDEX($B656:$P656,$R$348-$B$348+1)))/(COUNT(INDEX($B656:$P656,,$R$348-$B$348-$Q$348+1):INDEX($B656:$P656,$R$348-$B$348+1))-2)</f>
        <v>34.185906471573141</v>
      </c>
      <c r="R656" s="36" t="s">
        <v>52</v>
      </c>
    </row>
    <row r="657" spans="1:18">
      <c r="B657" s="32">
        <f t="shared" ref="B657:O657" si="200">+(B654+B432-B354-B360)/B559</f>
        <v>4.3936537468413182</v>
      </c>
      <c r="C657" s="32">
        <f t="shared" si="200"/>
        <v>2.4339783451680166</v>
      </c>
      <c r="D657" s="33">
        <f t="shared" si="200"/>
        <v>4.3771184827756997</v>
      </c>
      <c r="E657" s="32">
        <f t="shared" si="200"/>
        <v>5.4702894314021151</v>
      </c>
      <c r="F657" s="33">
        <f t="shared" si="200"/>
        <v>17.373451129158241</v>
      </c>
      <c r="G657" s="32">
        <f t="shared" si="200"/>
        <v>26.66830575036095</v>
      </c>
      <c r="H657" s="33">
        <f t="shared" si="200"/>
        <v>21.285687273372847</v>
      </c>
      <c r="I657" s="32">
        <f t="shared" si="200"/>
        <v>17.457279731802814</v>
      </c>
      <c r="J657" s="33">
        <f t="shared" si="200"/>
        <v>16.92335501022022</v>
      </c>
      <c r="K657" s="32">
        <f t="shared" si="200"/>
        <v>17.390661364548691</v>
      </c>
      <c r="L657" s="33">
        <f t="shared" si="200"/>
        <v>18.618066624181477</v>
      </c>
      <c r="M657" s="32">
        <f t="shared" si="200"/>
        <v>18.678937280805759</v>
      </c>
      <c r="N657" s="34">
        <f t="shared" si="200"/>
        <v>16.353123692007024</v>
      </c>
      <c r="O657" s="34">
        <f t="shared" si="200"/>
        <v>17.289666362429436</v>
      </c>
      <c r="P657" s="34">
        <f t="shared" ref="P657" si="201">+(P654+P432-P354-P360)/P559</f>
        <v>12.147629552641742</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2">B654/B465</f>
        <v>0.19007776938054791</v>
      </c>
      <c r="C658" s="32">
        <f t="shared" si="202"/>
        <v>0.3260784793026375</v>
      </c>
      <c r="D658" s="33">
        <f t="shared" si="202"/>
        <v>0.53910136917196805</v>
      </c>
      <c r="E658" s="32">
        <f t="shared" si="202"/>
        <v>0.6349906229479555</v>
      </c>
      <c r="F658" s="33">
        <f t="shared" si="202"/>
        <v>1.7127742024429264</v>
      </c>
      <c r="G658" s="32">
        <f t="shared" si="202"/>
        <v>1.3516048767471804</v>
      </c>
      <c r="H658" s="33">
        <f t="shared" si="202"/>
        <v>1.0874131026827381</v>
      </c>
      <c r="I658" s="32">
        <f t="shared" si="202"/>
        <v>1.0300838340079268</v>
      </c>
      <c r="J658" s="33">
        <f t="shared" si="202"/>
        <v>1.071549583609624</v>
      </c>
      <c r="K658" s="32">
        <f t="shared" si="202"/>
        <v>1.2182839820527516</v>
      </c>
      <c r="L658" s="33">
        <f t="shared" si="202"/>
        <v>1.3227142629761763</v>
      </c>
      <c r="M658" s="32">
        <f t="shared" si="202"/>
        <v>1.2941373495207411</v>
      </c>
      <c r="N658" s="34">
        <f t="shared" si="202"/>
        <v>1.1126705181726677</v>
      </c>
      <c r="O658" s="34">
        <f t="shared" si="202"/>
        <v>1.0352590831893769</v>
      </c>
      <c r="P658" s="34">
        <f t="shared" ref="P658" si="203">P654/P465</f>
        <v>0.69003294689403383</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46">
        <v>5.2491849366169854</v>
      </c>
      <c r="C661" s="146">
        <v>8.1554616495149972</v>
      </c>
      <c r="D661" s="146">
        <v>16.192163216643618</v>
      </c>
      <c r="E661" s="146">
        <v>21.956111427822005</v>
      </c>
      <c r="F661" s="146">
        <v>35.979110818001651</v>
      </c>
      <c r="G661" s="146">
        <v>40.968307016663573</v>
      </c>
      <c r="H661" s="146">
        <v>43.307963477590924</v>
      </c>
      <c r="I661" s="146">
        <v>44.929326180233147</v>
      </c>
      <c r="J661" s="146">
        <v>51.854621941617118</v>
      </c>
      <c r="K661" s="146">
        <v>63.886186878030081</v>
      </c>
      <c r="L661" s="146">
        <v>74.881668222146772</v>
      </c>
      <c r="M661" s="146">
        <v>79.377094553269586</v>
      </c>
      <c r="N661" s="147">
        <v>65.137412514660483</v>
      </c>
      <c r="O661" s="147">
        <v>65.137412514660483</v>
      </c>
      <c r="P661" s="149" t="str">
        <f>VLOOKUP($Q661,Price!$A$1:$F$1200,6,FALSE)</f>
        <v>62.50</v>
      </c>
      <c r="Q661" s="148" t="s">
        <v>1950</v>
      </c>
      <c r="R661" s="36" t="s">
        <v>57</v>
      </c>
    </row>
    <row r="662" spans="1:18">
      <c r="B662" s="248" t="s">
        <v>64</v>
      </c>
      <c r="C662" s="249"/>
      <c r="D662" s="249"/>
      <c r="E662" s="249"/>
      <c r="F662" s="249"/>
      <c r="G662" s="249"/>
      <c r="H662" s="249"/>
      <c r="I662" s="249"/>
      <c r="J662" s="249"/>
      <c r="K662" s="249"/>
      <c r="L662" s="249"/>
      <c r="M662" s="249"/>
      <c r="N662" s="249"/>
      <c r="O662" s="128"/>
      <c r="P662" s="128"/>
      <c r="Q662" s="28"/>
      <c r="R662" s="89"/>
    </row>
    <row r="663" spans="1:18">
      <c r="B663" s="102"/>
      <c r="C663" s="103">
        <f t="shared" ref="C663:O663" si="204">+C656/C650/100</f>
        <v>0.14334579439113257</v>
      </c>
      <c r="D663" s="102">
        <f t="shared" si="204"/>
        <v>0.32610563649266533</v>
      </c>
      <c r="E663" s="103">
        <f t="shared" si="204"/>
        <v>0.61076194449580212</v>
      </c>
      <c r="F663" s="102">
        <f t="shared" si="204"/>
        <v>-0.94139796022393496</v>
      </c>
      <c r="G663" s="103">
        <f t="shared" si="204"/>
        <v>-7.9179728443428408</v>
      </c>
      <c r="H663" s="102">
        <f t="shared" si="204"/>
        <v>-10.701870313991362</v>
      </c>
      <c r="I663" s="103">
        <f t="shared" si="204"/>
        <v>0.85081563845278008</v>
      </c>
      <c r="J663" s="102">
        <f t="shared" si="204"/>
        <v>1.2764786391358494</v>
      </c>
      <c r="K663" s="103">
        <f t="shared" si="204"/>
        <v>1.487831134722275</v>
      </c>
      <c r="L663" s="102">
        <f t="shared" si="204"/>
        <v>6.2608715861720681</v>
      </c>
      <c r="M663" s="103">
        <f t="shared" si="204"/>
        <v>4.7256838598853985</v>
      </c>
      <c r="N663" s="104">
        <f t="shared" si="204"/>
        <v>-1.3010015083831967</v>
      </c>
      <c r="O663" s="104">
        <f t="shared" si="204"/>
        <v>-2.3278867402924126</v>
      </c>
      <c r="P663" s="104">
        <f t="shared" ref="P663" si="205">+P656/P650/100</f>
        <v>10.248318978303171</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6">($Q655-B655)/$Q655</f>
        <v>0.83119879608878955</v>
      </c>
      <c r="C665" s="49">
        <f t="shared" si="206"/>
        <v>0.76575183425836324</v>
      </c>
      <c r="D665" s="48">
        <f t="shared" si="206"/>
        <v>0.50912316101033717</v>
      </c>
      <c r="E665" s="49">
        <f t="shared" si="206"/>
        <v>0.45006475059422463</v>
      </c>
      <c r="F665" s="48">
        <f t="shared" si="206"/>
        <v>-0.44779876546222336</v>
      </c>
      <c r="G665" s="49">
        <f t="shared" si="206"/>
        <v>-0.53187482383344697</v>
      </c>
      <c r="H665" s="48">
        <f t="shared" si="206"/>
        <v>-0.51407837577656201</v>
      </c>
      <c r="I665" s="49">
        <f t="shared" si="206"/>
        <v>-0.29457178028138603</v>
      </c>
      <c r="J665" s="48">
        <f t="shared" si="206"/>
        <v>-1.1018006457654179E-2</v>
      </c>
      <c r="K665" s="49">
        <f t="shared" si="206"/>
        <v>8.735362458925508E-2</v>
      </c>
      <c r="L665" s="48">
        <f t="shared" si="206"/>
        <v>5.004666309652632E-2</v>
      </c>
      <c r="M665" s="49">
        <f t="shared" si="206"/>
        <v>8.8711522354611091E-2</v>
      </c>
      <c r="N665" s="50">
        <f t="shared" si="206"/>
        <v>0.27552963887677767</v>
      </c>
      <c r="O665" s="50">
        <f t="shared" si="206"/>
        <v>0.32684083087928567</v>
      </c>
      <c r="P665" s="50">
        <f t="shared" si="206"/>
        <v>0.31802671359843299</v>
      </c>
      <c r="Q665" s="31"/>
      <c r="R665" s="51" t="s">
        <v>67</v>
      </c>
    </row>
    <row r="666" spans="1:18">
      <c r="B666" s="48">
        <f t="shared" ref="B666:P666" si="207">($Q656-B656)/$Q656</f>
        <v>0.79102804131498605</v>
      </c>
      <c r="C666" s="49">
        <f t="shared" si="207"/>
        <v>0.78528055558512722</v>
      </c>
      <c r="D666" s="48">
        <f t="shared" si="207"/>
        <v>0.68061940701008994</v>
      </c>
      <c r="E666" s="49">
        <f t="shared" si="207"/>
        <v>0.63962190916535022</v>
      </c>
      <c r="F666" s="48">
        <f t="shared" si="207"/>
        <v>0.14232902443145865</v>
      </c>
      <c r="G666" s="49">
        <f t="shared" si="207"/>
        <v>-2.16701318100316E-2</v>
      </c>
      <c r="H666" s="48">
        <f t="shared" si="207"/>
        <v>-0.12009371279998689</v>
      </c>
      <c r="I666" s="49">
        <f t="shared" si="207"/>
        <v>0.13713085574488301</v>
      </c>
      <c r="J666" s="48">
        <f t="shared" si="207"/>
        <v>0.18292580881091977</v>
      </c>
      <c r="K666" s="49">
        <f t="shared" si="207"/>
        <v>0.15673339579719453</v>
      </c>
      <c r="L666" s="48">
        <f t="shared" si="207"/>
        <v>5.9859550946773074E-2</v>
      </c>
      <c r="M666" s="49">
        <f t="shared" si="207"/>
        <v>6.6463581928044704E-2</v>
      </c>
      <c r="N666" s="50">
        <f t="shared" si="207"/>
        <v>-6.2964194270044169E-2</v>
      </c>
      <c r="O666" s="50">
        <f t="shared" si="207"/>
        <v>-0.31811012443384812</v>
      </c>
      <c r="P666" s="50">
        <f t="shared" si="207"/>
        <v>-0.21545934553683144</v>
      </c>
      <c r="Q666" s="31"/>
      <c r="R666" s="51" t="s">
        <v>68</v>
      </c>
    </row>
    <row r="667" spans="1:18">
      <c r="B667" s="48">
        <f t="shared" ref="B667:P667" si="208">($Q657-B657)/$Q657</f>
        <v>0.75590266237770265</v>
      </c>
      <c r="C667" s="49">
        <f t="shared" si="208"/>
        <v>0.8647759545656124</v>
      </c>
      <c r="D667" s="48">
        <f t="shared" si="208"/>
        <v>0.75682130871805231</v>
      </c>
      <c r="E667" s="49">
        <f t="shared" si="208"/>
        <v>0.69608823016865917</v>
      </c>
      <c r="F667" s="48">
        <f t="shared" si="208"/>
        <v>3.4786669525921729E-2</v>
      </c>
      <c r="G667" s="49">
        <f t="shared" si="208"/>
        <v>-0.48160569941143644</v>
      </c>
      <c r="H667" s="48">
        <f t="shared" si="208"/>
        <v>-0.18256464716330328</v>
      </c>
      <c r="I667" s="49">
        <f t="shared" si="208"/>
        <v>3.0129420707248094E-2</v>
      </c>
      <c r="J667" s="48">
        <f t="shared" si="208"/>
        <v>5.9792569088645664E-2</v>
      </c>
      <c r="K667" s="49">
        <f t="shared" si="208"/>
        <v>3.3830523939419335E-2</v>
      </c>
      <c r="L667" s="48">
        <f t="shared" si="208"/>
        <v>-3.4360183231203816E-2</v>
      </c>
      <c r="M667" s="49">
        <f t="shared" si="208"/>
        <v>-3.7741962059813179E-2</v>
      </c>
      <c r="N667" s="50">
        <f t="shared" si="208"/>
        <v>9.1472795757568295E-2</v>
      </c>
      <c r="O667" s="50">
        <f t="shared" si="208"/>
        <v>3.9441482961438692E-2</v>
      </c>
      <c r="P667" s="50">
        <f t="shared" si="208"/>
        <v>0.32511658790738124</v>
      </c>
      <c r="Q667" s="31"/>
      <c r="R667" s="51" t="s">
        <v>69</v>
      </c>
    </row>
    <row r="668" spans="1:18">
      <c r="B668" s="48">
        <f t="shared" ref="B668:P668" si="209">($Q658-B658)/$Q658</f>
        <v>0.83421242543779373</v>
      </c>
      <c r="C668" s="49">
        <f t="shared" si="209"/>
        <v>0.71559135833351595</v>
      </c>
      <c r="D668" s="48">
        <f t="shared" si="209"/>
        <v>0.5297908391420143</v>
      </c>
      <c r="E668" s="49">
        <f t="shared" si="209"/>
        <v>0.44615535214156704</v>
      </c>
      <c r="F668" s="48">
        <f t="shared" si="209"/>
        <v>-0.49389737538023476</v>
      </c>
      <c r="G668" s="49">
        <f t="shared" si="209"/>
        <v>-0.17888217550440455</v>
      </c>
      <c r="H668" s="48">
        <f t="shared" si="209"/>
        <v>5.154831399560876E-2</v>
      </c>
      <c r="I668" s="49">
        <f t="shared" si="209"/>
        <v>0.10155142817354004</v>
      </c>
      <c r="J668" s="48">
        <f t="shared" si="209"/>
        <v>6.5384620891064241E-2</v>
      </c>
      <c r="K668" s="49">
        <f t="shared" si="209"/>
        <v>-6.2598467831040838E-2</v>
      </c>
      <c r="L668" s="48">
        <f t="shared" si="209"/>
        <v>-0.1536835170799207</v>
      </c>
      <c r="M668" s="49">
        <f t="shared" si="209"/>
        <v>-0.12875847094911561</v>
      </c>
      <c r="N668" s="50">
        <f t="shared" si="209"/>
        <v>2.9518564449243022E-2</v>
      </c>
      <c r="O668" s="50">
        <f t="shared" si="209"/>
        <v>9.7037528350621266E-2</v>
      </c>
      <c r="P668" s="50">
        <f t="shared" si="209"/>
        <v>0.39814693214049857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0">AVERAGE(B665:B669)</f>
        <v>0.80308548130481805</v>
      </c>
      <c r="C670" s="110">
        <f t="shared" si="210"/>
        <v>0.78284992568565481</v>
      </c>
      <c r="D670" s="109">
        <f t="shared" si="210"/>
        <v>0.61908867897012343</v>
      </c>
      <c r="E670" s="110">
        <f t="shared" si="210"/>
        <v>0.55798256051745032</v>
      </c>
      <c r="F670" s="109">
        <f t="shared" si="210"/>
        <v>-0.19114511172126944</v>
      </c>
      <c r="G670" s="110">
        <f t="shared" si="210"/>
        <v>-0.30350820763982989</v>
      </c>
      <c r="H670" s="109">
        <f t="shared" si="210"/>
        <v>-0.19129710543606088</v>
      </c>
      <c r="I670" s="110">
        <f t="shared" si="210"/>
        <v>-6.4400189139287231E-3</v>
      </c>
      <c r="J670" s="52">
        <f t="shared" si="210"/>
        <v>7.4271248083243868E-2</v>
      </c>
      <c r="K670" s="53">
        <f t="shared" si="210"/>
        <v>5.382976912370703E-2</v>
      </c>
      <c r="L670" s="52">
        <f t="shared" si="210"/>
        <v>-1.9534371566956282E-2</v>
      </c>
      <c r="M670" s="53">
        <f t="shared" si="210"/>
        <v>-2.8313321815682455E-3</v>
      </c>
      <c r="N670" s="54">
        <f>AVERAGE(N665:N669)</f>
        <v>-0.13328863903729105</v>
      </c>
      <c r="O670" s="54">
        <f>AVERAGE(O665:O669)</f>
        <v>-0.17095805644850048</v>
      </c>
      <c r="P670" s="54">
        <f>AVERAGE(P665:P669)</f>
        <v>-3.4833822378103729E-2</v>
      </c>
      <c r="Q670" s="31"/>
      <c r="R670" s="51" t="s">
        <v>72</v>
      </c>
    </row>
    <row r="671" spans="1:18">
      <c r="B671" s="250" t="s">
        <v>73</v>
      </c>
      <c r="C671" s="251"/>
      <c r="D671" s="251"/>
      <c r="E671" s="251"/>
      <c r="F671" s="251"/>
      <c r="G671" s="251"/>
      <c r="H671" s="251"/>
      <c r="I671" s="251"/>
      <c r="J671" s="251"/>
      <c r="K671" s="251"/>
      <c r="L671" s="251"/>
      <c r="M671" s="251"/>
      <c r="N671" s="251"/>
      <c r="O671" s="129"/>
      <c r="P671" s="129"/>
      <c r="Q671" s="28"/>
      <c r="R671" s="89"/>
    </row>
    <row r="672" spans="1:18" s="3" customFormat="1">
      <c r="B672" s="55"/>
      <c r="C672" s="56">
        <f>+B$651+B672</f>
        <v>0.3</v>
      </c>
      <c r="D672" s="56">
        <f t="shared" ref="D672:N672" si="211">+C$651+C672</f>
        <v>0.7</v>
      </c>
      <c r="E672" s="56">
        <f t="shared" si="211"/>
        <v>1.4</v>
      </c>
      <c r="F672" s="56">
        <f t="shared" si="211"/>
        <v>2.65</v>
      </c>
      <c r="G672" s="56">
        <f t="shared" si="211"/>
        <v>3.55</v>
      </c>
      <c r="H672" s="56">
        <f t="shared" si="211"/>
        <v>4.45</v>
      </c>
      <c r="I672" s="56">
        <f t="shared" si="211"/>
        <v>5.25</v>
      </c>
      <c r="J672" s="56">
        <f t="shared" si="211"/>
        <v>6.15</v>
      </c>
      <c r="K672" s="56">
        <f t="shared" si="211"/>
        <v>7.15</v>
      </c>
      <c r="L672" s="56">
        <f t="shared" si="211"/>
        <v>8.25</v>
      </c>
      <c r="M672" s="56">
        <f t="shared" si="211"/>
        <v>9.4499999999999993</v>
      </c>
      <c r="N672" s="57">
        <f t="shared" si="211"/>
        <v>10.7</v>
      </c>
      <c r="O672" s="57">
        <f>+N$651+N672</f>
        <v>11.6</v>
      </c>
      <c r="P672" s="57">
        <f>+O$651+O672</f>
        <v>12.2</v>
      </c>
      <c r="Q672" s="31"/>
      <c r="R672" s="36" t="s">
        <v>74</v>
      </c>
    </row>
    <row r="673" spans="1:18" s="3" customFormat="1">
      <c r="B673" s="58">
        <f>+B$661+B672</f>
        <v>5.2491849366169854</v>
      </c>
      <c r="C673" s="59">
        <f t="shared" ref="C673:O673" si="212">+C$661+C672</f>
        <v>8.4554616495149979</v>
      </c>
      <c r="D673" s="59">
        <f t="shared" si="212"/>
        <v>16.892163216643617</v>
      </c>
      <c r="E673" s="59">
        <f t="shared" si="212"/>
        <v>23.356111427822004</v>
      </c>
      <c r="F673" s="59">
        <f t="shared" si="212"/>
        <v>38.629110818001649</v>
      </c>
      <c r="G673" s="59">
        <f t="shared" si="212"/>
        <v>44.51830701666357</v>
      </c>
      <c r="H673" s="59">
        <f t="shared" si="212"/>
        <v>47.757963477590927</v>
      </c>
      <c r="I673" s="59">
        <f t="shared" si="212"/>
        <v>50.179326180233147</v>
      </c>
      <c r="J673" s="59">
        <f t="shared" si="212"/>
        <v>58.004621941617117</v>
      </c>
      <c r="K673" s="59">
        <f t="shared" si="212"/>
        <v>71.03618687803008</v>
      </c>
      <c r="L673" s="59">
        <f t="shared" si="212"/>
        <v>83.131668222146772</v>
      </c>
      <c r="M673" s="59">
        <f t="shared" si="212"/>
        <v>88.827094553269589</v>
      </c>
      <c r="N673" s="60">
        <f t="shared" si="212"/>
        <v>75.837412514660485</v>
      </c>
      <c r="O673" s="60">
        <f t="shared" si="212"/>
        <v>76.737412514660477</v>
      </c>
      <c r="P673" s="60">
        <f t="shared" ref="P673" si="213">+P$661+P672</f>
        <v>74.7</v>
      </c>
      <c r="Q673" s="31"/>
      <c r="R673" s="36" t="s">
        <v>75</v>
      </c>
    </row>
    <row r="674" spans="1:18" s="3" customFormat="1">
      <c r="B674" s="72"/>
      <c r="I674" s="61"/>
      <c r="J674" s="61"/>
      <c r="K674" s="61"/>
      <c r="L674" s="61"/>
      <c r="M674" s="61"/>
      <c r="N674" s="62"/>
      <c r="O674" s="62">
        <f>+O673/B673-1</f>
        <v>13.618919592518013</v>
      </c>
      <c r="P674" s="62">
        <f>+P673/C673-1</f>
        <v>7.8345264985365723</v>
      </c>
      <c r="Q674" s="31"/>
      <c r="R674" s="63" t="s">
        <v>76</v>
      </c>
    </row>
    <row r="675" spans="1:18" s="70" customFormat="1">
      <c r="A675" s="64"/>
      <c r="B675" s="65"/>
      <c r="C675" s="66">
        <f>RATE(C$348-$B$348,,-$B673,C673)</f>
        <v>0.61081420289306954</v>
      </c>
      <c r="D675" s="66">
        <f t="shared" ref="D675:O675" si="214">RATE(D$348-$B$348,,-$B673,D673)</f>
        <v>0.79389367073685213</v>
      </c>
      <c r="E675" s="66">
        <f t="shared" si="214"/>
        <v>0.64476133561168381</v>
      </c>
      <c r="F675" s="66">
        <f t="shared" si="214"/>
        <v>0.64704592696150798</v>
      </c>
      <c r="G675" s="66">
        <f t="shared" si="214"/>
        <v>0.53351967829334057</v>
      </c>
      <c r="H675" s="66">
        <f t="shared" si="214"/>
        <v>0.44485962113084365</v>
      </c>
      <c r="I675" s="66">
        <f t="shared" si="214"/>
        <v>0.38058086647367179</v>
      </c>
      <c r="J675" s="66">
        <f t="shared" si="214"/>
        <v>0.35027224516553751</v>
      </c>
      <c r="K675" s="66">
        <f t="shared" si="214"/>
        <v>0.33570254022908108</v>
      </c>
      <c r="L675" s="66">
        <f t="shared" si="214"/>
        <v>0.31815797701067056</v>
      </c>
      <c r="M675" s="66">
        <f t="shared" si="214"/>
        <v>0.29323544267235696</v>
      </c>
      <c r="N675" s="67">
        <f t="shared" si="214"/>
        <v>0.24924984076117274</v>
      </c>
      <c r="O675" s="67">
        <f t="shared" si="214"/>
        <v>0.22916127000499803</v>
      </c>
      <c r="P675" s="67">
        <f t="shared" ref="P675" si="215">RATE(P$348-$B$348,,-$B673,P673)</f>
        <v>0.2088529664667155</v>
      </c>
      <c r="Q675" s="68"/>
      <c r="R675" s="69" t="s">
        <v>77</v>
      </c>
    </row>
    <row r="676" spans="1:18" s="3" customFormat="1">
      <c r="B676" s="55"/>
      <c r="C676" s="56"/>
      <c r="D676" s="56">
        <f t="shared" ref="D676:N676" si="216">+C$651+C676</f>
        <v>0.4</v>
      </c>
      <c r="E676" s="56">
        <f t="shared" si="216"/>
        <v>1.1000000000000001</v>
      </c>
      <c r="F676" s="56">
        <f t="shared" si="216"/>
        <v>2.35</v>
      </c>
      <c r="G676" s="56">
        <f t="shared" si="216"/>
        <v>3.25</v>
      </c>
      <c r="H676" s="56">
        <f t="shared" si="216"/>
        <v>4.1500000000000004</v>
      </c>
      <c r="I676" s="56">
        <f t="shared" si="216"/>
        <v>4.95</v>
      </c>
      <c r="J676" s="56">
        <f t="shared" si="216"/>
        <v>5.8500000000000005</v>
      </c>
      <c r="K676" s="56">
        <f t="shared" si="216"/>
        <v>6.8500000000000005</v>
      </c>
      <c r="L676" s="56">
        <f t="shared" si="216"/>
        <v>7.9500000000000011</v>
      </c>
      <c r="M676" s="56">
        <f t="shared" si="216"/>
        <v>9.15</v>
      </c>
      <c r="N676" s="57">
        <f t="shared" si="216"/>
        <v>10.4</v>
      </c>
      <c r="O676" s="57">
        <f>+N$651+N676</f>
        <v>11.3</v>
      </c>
      <c r="P676" s="57">
        <f>+O$651+O676</f>
        <v>11.9</v>
      </c>
      <c r="Q676" s="31"/>
      <c r="R676" s="36" t="s">
        <v>74</v>
      </c>
    </row>
    <row r="677" spans="1:18" s="3" customFormat="1">
      <c r="B677" s="58"/>
      <c r="C677" s="59">
        <f t="shared" ref="C677:O677" si="217">+C$661+C676</f>
        <v>8.1554616495149972</v>
      </c>
      <c r="D677" s="59">
        <f t="shared" si="217"/>
        <v>16.592163216643616</v>
      </c>
      <c r="E677" s="59">
        <f t="shared" si="217"/>
        <v>23.056111427822007</v>
      </c>
      <c r="F677" s="59">
        <f t="shared" si="217"/>
        <v>38.329110818001652</v>
      </c>
      <c r="G677" s="59">
        <f t="shared" si="217"/>
        <v>44.218307016663573</v>
      </c>
      <c r="H677" s="59">
        <f t="shared" si="217"/>
        <v>47.457963477590923</v>
      </c>
      <c r="I677" s="59">
        <f t="shared" si="217"/>
        <v>49.87932618023315</v>
      </c>
      <c r="J677" s="59">
        <f t="shared" si="217"/>
        <v>57.70462194161712</v>
      </c>
      <c r="K677" s="59">
        <f t="shared" si="217"/>
        <v>70.736186878030082</v>
      </c>
      <c r="L677" s="59">
        <f t="shared" si="217"/>
        <v>82.831668222146774</v>
      </c>
      <c r="M677" s="59">
        <f t="shared" si="217"/>
        <v>88.527094553269592</v>
      </c>
      <c r="N677" s="60">
        <f t="shared" si="217"/>
        <v>75.537412514660488</v>
      </c>
      <c r="O677" s="60">
        <f t="shared" si="217"/>
        <v>76.43741251466048</v>
      </c>
      <c r="P677" s="60">
        <f t="shared" ref="P677" si="218">+P$661+P676</f>
        <v>74.400000000000006</v>
      </c>
      <c r="Q677" s="31"/>
      <c r="R677" s="36" t="s">
        <v>75</v>
      </c>
    </row>
    <row r="678" spans="1:18" s="3" customFormat="1">
      <c r="B678" s="72"/>
      <c r="I678" s="61"/>
      <c r="J678" s="61"/>
      <c r="K678" s="61"/>
      <c r="L678" s="61"/>
      <c r="M678" s="61"/>
      <c r="N678" s="62"/>
      <c r="O678" s="62">
        <f>+O677/C677-1</f>
        <v>8.372542695876227</v>
      </c>
      <c r="P678" s="62">
        <f>+P677/D677-1</f>
        <v>3.4840446075994054</v>
      </c>
      <c r="Q678" s="31"/>
      <c r="R678" s="63" t="s">
        <v>76</v>
      </c>
    </row>
    <row r="679" spans="1:18" s="70" customFormat="1">
      <c r="A679" s="64"/>
      <c r="B679" s="65"/>
      <c r="C679" s="66"/>
      <c r="D679" s="66">
        <f>RATE(D$348-$C$348,,-$C677,D677)</f>
        <v>1.034484855634181</v>
      </c>
      <c r="E679" s="66">
        <f t="shared" ref="E679:O679" si="219">RATE(E$348-$C$348,,-$C677,E677)</f>
        <v>0.68139114650638344</v>
      </c>
      <c r="F679" s="66">
        <f t="shared" si="219"/>
        <v>0.67504597456300908</v>
      </c>
      <c r="G679" s="66">
        <f t="shared" si="219"/>
        <v>0.52594327731752133</v>
      </c>
      <c r="H679" s="66">
        <f t="shared" si="219"/>
        <v>0.42223744804477514</v>
      </c>
      <c r="I679" s="66">
        <f t="shared" si="219"/>
        <v>0.35231750993439498</v>
      </c>
      <c r="J679" s="66">
        <f t="shared" si="219"/>
        <v>0.32249664390946181</v>
      </c>
      <c r="K679" s="66">
        <f t="shared" si="219"/>
        <v>0.31000857028235462</v>
      </c>
      <c r="L679" s="66">
        <f t="shared" si="219"/>
        <v>0.29378131036263799</v>
      </c>
      <c r="M679" s="66">
        <f t="shared" si="219"/>
        <v>0.26929557526968173</v>
      </c>
      <c r="N679" s="67">
        <f t="shared" si="219"/>
        <v>0.22428647117978173</v>
      </c>
      <c r="O679" s="67">
        <f t="shared" si="219"/>
        <v>0.20500297452083327</v>
      </c>
      <c r="P679" s="67">
        <f t="shared" ref="P679" si="220">RATE(P$348-$C$348,,-$C677,P677)</f>
        <v>0.18537488648693848</v>
      </c>
      <c r="Q679" s="68"/>
      <c r="R679" s="69" t="s">
        <v>77</v>
      </c>
    </row>
    <row r="680" spans="1:18" s="3" customFormat="1">
      <c r="B680" s="55"/>
      <c r="C680" s="56"/>
      <c r="D680" s="56"/>
      <c r="E680" s="56">
        <f t="shared" ref="E680:N680" si="221">+D$651+D680</f>
        <v>0.7</v>
      </c>
      <c r="F680" s="56">
        <f t="shared" si="221"/>
        <v>1.95</v>
      </c>
      <c r="G680" s="56">
        <f t="shared" si="221"/>
        <v>2.85</v>
      </c>
      <c r="H680" s="56">
        <f t="shared" si="221"/>
        <v>3.75</v>
      </c>
      <c r="I680" s="56">
        <f t="shared" si="221"/>
        <v>4.55</v>
      </c>
      <c r="J680" s="56">
        <f t="shared" si="221"/>
        <v>5.45</v>
      </c>
      <c r="K680" s="56">
        <f t="shared" si="221"/>
        <v>6.45</v>
      </c>
      <c r="L680" s="56">
        <f t="shared" si="221"/>
        <v>7.5500000000000007</v>
      </c>
      <c r="M680" s="56">
        <f t="shared" si="221"/>
        <v>8.75</v>
      </c>
      <c r="N680" s="57">
        <f t="shared" si="221"/>
        <v>10</v>
      </c>
      <c r="O680" s="57">
        <f>+N$651+N680</f>
        <v>10.9</v>
      </c>
      <c r="P680" s="57">
        <f>+O$651+O680</f>
        <v>11.5</v>
      </c>
      <c r="Q680" s="31"/>
      <c r="R680" s="36" t="s">
        <v>74</v>
      </c>
    </row>
    <row r="681" spans="1:18" s="3" customFormat="1">
      <c r="B681" s="58"/>
      <c r="C681" s="59"/>
      <c r="D681" s="59">
        <f t="shared" ref="D681:O681" si="222">+D$661+D680</f>
        <v>16.192163216643618</v>
      </c>
      <c r="E681" s="59">
        <f t="shared" si="222"/>
        <v>22.656111427822005</v>
      </c>
      <c r="F681" s="59">
        <f t="shared" si="222"/>
        <v>37.929110818001654</v>
      </c>
      <c r="G681" s="59">
        <f t="shared" si="222"/>
        <v>43.818307016663574</v>
      </c>
      <c r="H681" s="59">
        <f t="shared" si="222"/>
        <v>47.057963477590924</v>
      </c>
      <c r="I681" s="59">
        <f t="shared" si="222"/>
        <v>49.479326180233144</v>
      </c>
      <c r="J681" s="59">
        <f t="shared" si="222"/>
        <v>57.304621941617121</v>
      </c>
      <c r="K681" s="59">
        <f t="shared" si="222"/>
        <v>70.336186878030077</v>
      </c>
      <c r="L681" s="59">
        <f t="shared" si="222"/>
        <v>82.431668222146769</v>
      </c>
      <c r="M681" s="59">
        <f t="shared" si="222"/>
        <v>88.127094553269586</v>
      </c>
      <c r="N681" s="60">
        <f t="shared" si="222"/>
        <v>75.137412514660483</v>
      </c>
      <c r="O681" s="60">
        <f t="shared" si="222"/>
        <v>76.037412514660488</v>
      </c>
      <c r="P681" s="60">
        <f t="shared" ref="P681" si="223">+P$661+P680</f>
        <v>74</v>
      </c>
      <c r="Q681" s="31"/>
      <c r="R681" s="36" t="s">
        <v>75</v>
      </c>
    </row>
    <row r="682" spans="1:18" s="3" customFormat="1">
      <c r="B682" s="72"/>
      <c r="I682" s="61"/>
      <c r="J682" s="61"/>
      <c r="K682" s="61"/>
      <c r="L682" s="61"/>
      <c r="M682" s="61"/>
      <c r="N682" s="62"/>
      <c r="O682" s="62">
        <f>+O681/D681-1</f>
        <v>3.6959391093898484</v>
      </c>
      <c r="P682" s="62">
        <f>+P681/E681-1</f>
        <v>2.2662268737399933</v>
      </c>
      <c r="Q682" s="31"/>
      <c r="R682" s="63" t="s">
        <v>76</v>
      </c>
    </row>
    <row r="683" spans="1:18" s="70" customFormat="1">
      <c r="A683" s="64"/>
      <c r="B683" s="65"/>
      <c r="C683" s="66"/>
      <c r="D683" s="66"/>
      <c r="E683" s="66">
        <f>RATE(E$348-$D$348,,-$D681,E681)</f>
        <v>0.39920226375523549</v>
      </c>
      <c r="F683" s="66">
        <f t="shared" ref="F683:O683" si="224">RATE(F$348-$D$348,,-$D681,F681)</f>
        <v>0.53050197493982065</v>
      </c>
      <c r="G683" s="66">
        <f t="shared" si="224"/>
        <v>0.39353187506124004</v>
      </c>
      <c r="H683" s="66">
        <f t="shared" si="224"/>
        <v>0.30566590616328515</v>
      </c>
      <c r="I683" s="66">
        <f t="shared" si="224"/>
        <v>0.2503274928183965</v>
      </c>
      <c r="J683" s="66">
        <f t="shared" si="224"/>
        <v>0.23447072843299499</v>
      </c>
      <c r="K683" s="66">
        <f t="shared" si="224"/>
        <v>0.23345937334935229</v>
      </c>
      <c r="L683" s="66">
        <f t="shared" si="224"/>
        <v>0.2255997170395877</v>
      </c>
      <c r="M683" s="66">
        <f t="shared" si="224"/>
        <v>0.20713561764356639</v>
      </c>
      <c r="N683" s="67">
        <f t="shared" si="224"/>
        <v>0.16588344682281442</v>
      </c>
      <c r="O683" s="67">
        <f t="shared" si="224"/>
        <v>0.15097443645041034</v>
      </c>
      <c r="P683" s="67">
        <f t="shared" ref="P683" si="225">RATE(P$348-$D$348,,-$D681,P681)</f>
        <v>0.1349948838921752</v>
      </c>
      <c r="Q683" s="68"/>
      <c r="R683" s="69" t="s">
        <v>77</v>
      </c>
    </row>
    <row r="684" spans="1:18" s="3" customFormat="1">
      <c r="B684" s="55"/>
      <c r="C684" s="56"/>
      <c r="D684" s="56"/>
      <c r="E684" s="56"/>
      <c r="F684" s="56">
        <f t="shared" ref="F684:N684" si="226">+E$651+E684</f>
        <v>1.25</v>
      </c>
      <c r="G684" s="56">
        <f t="shared" si="226"/>
        <v>2.15</v>
      </c>
      <c r="H684" s="56">
        <f t="shared" si="226"/>
        <v>3.05</v>
      </c>
      <c r="I684" s="56">
        <f t="shared" si="226"/>
        <v>3.8499999999999996</v>
      </c>
      <c r="J684" s="56">
        <f t="shared" si="226"/>
        <v>4.75</v>
      </c>
      <c r="K684" s="56">
        <f t="shared" si="226"/>
        <v>5.75</v>
      </c>
      <c r="L684" s="56">
        <f t="shared" si="226"/>
        <v>6.85</v>
      </c>
      <c r="M684" s="56">
        <f t="shared" si="226"/>
        <v>8.0499999999999989</v>
      </c>
      <c r="N684" s="57">
        <f t="shared" si="226"/>
        <v>9.2999999999999989</v>
      </c>
      <c r="O684" s="57">
        <f>+N$651+N684</f>
        <v>10.199999999999999</v>
      </c>
      <c r="P684" s="57">
        <f>+O$651+O684</f>
        <v>10.799999999999999</v>
      </c>
      <c r="Q684" s="31"/>
      <c r="R684" s="36" t="s">
        <v>74</v>
      </c>
    </row>
    <row r="685" spans="1:18" s="3" customFormat="1">
      <c r="B685" s="58"/>
      <c r="C685" s="59"/>
      <c r="D685" s="59"/>
      <c r="E685" s="59">
        <f t="shared" ref="E685:O685" si="227">+E$661+E684</f>
        <v>21.956111427822005</v>
      </c>
      <c r="F685" s="59">
        <f t="shared" si="227"/>
        <v>37.229110818001651</v>
      </c>
      <c r="G685" s="59">
        <f t="shared" si="227"/>
        <v>43.118307016663572</v>
      </c>
      <c r="H685" s="59">
        <f t="shared" si="227"/>
        <v>46.357963477590921</v>
      </c>
      <c r="I685" s="59">
        <f t="shared" si="227"/>
        <v>48.779326180233149</v>
      </c>
      <c r="J685" s="59">
        <f t="shared" si="227"/>
        <v>56.604621941617118</v>
      </c>
      <c r="K685" s="59">
        <f t="shared" si="227"/>
        <v>69.636186878030088</v>
      </c>
      <c r="L685" s="59">
        <f t="shared" si="227"/>
        <v>81.731668222146766</v>
      </c>
      <c r="M685" s="59">
        <f t="shared" si="227"/>
        <v>87.427094553269583</v>
      </c>
      <c r="N685" s="60">
        <f t="shared" si="227"/>
        <v>74.43741251466048</v>
      </c>
      <c r="O685" s="60">
        <f t="shared" si="227"/>
        <v>75.337412514660485</v>
      </c>
      <c r="P685" s="60">
        <f t="shared" ref="P685" si="228">+P$661+P684</f>
        <v>73.3</v>
      </c>
      <c r="Q685" s="31"/>
      <c r="R685" s="36" t="s">
        <v>75</v>
      </c>
    </row>
    <row r="686" spans="1:18" s="3" customFormat="1">
      <c r="B686" s="72"/>
      <c r="I686" s="61"/>
      <c r="J686" s="61"/>
      <c r="K686" s="61"/>
      <c r="L686" s="61"/>
      <c r="M686" s="61"/>
      <c r="N686" s="62"/>
      <c r="O686" s="62">
        <f>+O685/E685-1</f>
        <v>2.4312730085344523</v>
      </c>
      <c r="P686" s="62">
        <f>+P685/F685-1</f>
        <v>0.96888935538467758</v>
      </c>
      <c r="Q686" s="31"/>
      <c r="R686" s="63" t="s">
        <v>76</v>
      </c>
    </row>
    <row r="687" spans="1:18" s="70" customFormat="1">
      <c r="A687" s="64"/>
      <c r="B687" s="65"/>
      <c r="C687" s="66"/>
      <c r="D687" s="66"/>
      <c r="E687" s="66"/>
      <c r="F687" s="66">
        <f>RATE(F$348-$E$348,,-$E685,F685)</f>
        <v>0.69561495169068244</v>
      </c>
      <c r="G687" s="66">
        <f t="shared" ref="G687:O687" si="229">RATE(G$348-$E$348,,-$E685,G685)</f>
        <v>0.40137103620528491</v>
      </c>
      <c r="H687" s="66">
        <f t="shared" si="229"/>
        <v>0.2828906530482273</v>
      </c>
      <c r="I687" s="66">
        <f t="shared" si="229"/>
        <v>0.22087188505773908</v>
      </c>
      <c r="J687" s="66">
        <f t="shared" si="229"/>
        <v>0.20853517030007226</v>
      </c>
      <c r="K687" s="66">
        <f t="shared" si="229"/>
        <v>0.21212272263170787</v>
      </c>
      <c r="L687" s="66">
        <f t="shared" si="229"/>
        <v>0.2065570126728746</v>
      </c>
      <c r="M687" s="66">
        <f t="shared" si="229"/>
        <v>0.18853322686361185</v>
      </c>
      <c r="N687" s="67">
        <f t="shared" si="229"/>
        <v>0.14528901068407407</v>
      </c>
      <c r="O687" s="67">
        <f t="shared" si="229"/>
        <v>0.13121596928870313</v>
      </c>
      <c r="P687" s="67">
        <f t="shared" ref="P687" si="230">RATE(P$348-$E$348,,-$E685,P685)</f>
        <v>0.11582303465518023</v>
      </c>
      <c r="Q687" s="68"/>
      <c r="R687" s="69" t="s">
        <v>77</v>
      </c>
    </row>
    <row r="688" spans="1:18" s="3" customFormat="1">
      <c r="B688" s="55"/>
      <c r="C688" s="56"/>
      <c r="D688" s="56"/>
      <c r="E688" s="56"/>
      <c r="F688" s="56"/>
      <c r="G688" s="56">
        <f t="shared" ref="G688:N688" si="231">+F$651+F688</f>
        <v>0.9</v>
      </c>
      <c r="H688" s="56">
        <f t="shared" si="231"/>
        <v>1.8</v>
      </c>
      <c r="I688" s="56">
        <f t="shared" si="231"/>
        <v>2.6</v>
      </c>
      <c r="J688" s="56">
        <f t="shared" si="231"/>
        <v>3.5</v>
      </c>
      <c r="K688" s="56">
        <f t="shared" si="231"/>
        <v>4.5</v>
      </c>
      <c r="L688" s="56">
        <f t="shared" si="231"/>
        <v>5.6</v>
      </c>
      <c r="M688" s="56">
        <f t="shared" si="231"/>
        <v>6.8</v>
      </c>
      <c r="N688" s="57">
        <f t="shared" si="231"/>
        <v>8.0500000000000007</v>
      </c>
      <c r="O688" s="57">
        <f>+N$651+N688</f>
        <v>8.9500000000000011</v>
      </c>
      <c r="P688" s="57">
        <f>+O$651+O688</f>
        <v>9.5500000000000007</v>
      </c>
      <c r="Q688" s="31"/>
      <c r="R688" s="36" t="s">
        <v>74</v>
      </c>
    </row>
    <row r="689" spans="1:18" s="3" customFormat="1">
      <c r="B689" s="58"/>
      <c r="C689" s="59"/>
      <c r="D689" s="59"/>
      <c r="E689" s="59"/>
      <c r="F689" s="59">
        <f t="shared" ref="F689:O689" si="232">+F$661+F688</f>
        <v>35.979110818001651</v>
      </c>
      <c r="G689" s="59">
        <f t="shared" si="232"/>
        <v>41.868307016663572</v>
      </c>
      <c r="H689" s="59">
        <f t="shared" si="232"/>
        <v>45.107963477590921</v>
      </c>
      <c r="I689" s="59">
        <f t="shared" si="232"/>
        <v>47.529326180233149</v>
      </c>
      <c r="J689" s="59">
        <f t="shared" si="232"/>
        <v>55.354621941617118</v>
      </c>
      <c r="K689" s="59">
        <f t="shared" si="232"/>
        <v>68.386186878030088</v>
      </c>
      <c r="L689" s="59">
        <f t="shared" si="232"/>
        <v>80.481668222146766</v>
      </c>
      <c r="M689" s="59">
        <f t="shared" si="232"/>
        <v>86.177094553269583</v>
      </c>
      <c r="N689" s="60">
        <f t="shared" si="232"/>
        <v>73.18741251466048</v>
      </c>
      <c r="O689" s="60">
        <f t="shared" si="232"/>
        <v>74.087412514660485</v>
      </c>
      <c r="P689" s="60">
        <f t="shared" ref="P689" si="233">+P$661+P688</f>
        <v>72.05</v>
      </c>
      <c r="Q689" s="31"/>
      <c r="R689" s="36" t="s">
        <v>75</v>
      </c>
    </row>
    <row r="690" spans="1:18" s="3" customFormat="1">
      <c r="B690" s="72"/>
      <c r="I690" s="61"/>
      <c r="J690" s="61"/>
      <c r="K690" s="61"/>
      <c r="L690" s="61"/>
      <c r="M690" s="61"/>
      <c r="N690" s="62"/>
      <c r="O690" s="62">
        <f>+O689/F689-1</f>
        <v>1.0591785297148553</v>
      </c>
      <c r="P690" s="62">
        <f>+P689/G689-1</f>
        <v>0.72087206610298615</v>
      </c>
      <c r="Q690" s="31"/>
      <c r="R690" s="63" t="s">
        <v>76</v>
      </c>
    </row>
    <row r="691" spans="1:18" s="70" customFormat="1">
      <c r="A691" s="64"/>
      <c r="B691" s="65"/>
      <c r="C691" s="66"/>
      <c r="D691" s="66"/>
      <c r="E691" s="66"/>
      <c r="F691" s="66"/>
      <c r="G691" s="66">
        <f>RATE(G$348-$F$348,,-$F689,G689)</f>
        <v>0.16368376162635315</v>
      </c>
      <c r="H691" s="66">
        <f t="shared" ref="H691:O691" si="234">RATE(H$348-$F$348,,-$F689,H689)</f>
        <v>0.11969927507751532</v>
      </c>
      <c r="I691" s="66">
        <f t="shared" si="234"/>
        <v>9.7245336717340439E-2</v>
      </c>
      <c r="J691" s="66">
        <f t="shared" si="234"/>
        <v>0.11371960767601957</v>
      </c>
      <c r="K691" s="66">
        <f t="shared" si="234"/>
        <v>0.13706055122324365</v>
      </c>
      <c r="L691" s="66">
        <f t="shared" si="234"/>
        <v>0.14360073014292099</v>
      </c>
      <c r="M691" s="66">
        <f t="shared" si="234"/>
        <v>0.13290014317427937</v>
      </c>
      <c r="N691" s="67">
        <f t="shared" si="234"/>
        <v>9.2819022034638335E-2</v>
      </c>
      <c r="O691" s="67">
        <f t="shared" si="234"/>
        <v>8.3564801659192889E-2</v>
      </c>
      <c r="P691" s="67">
        <f t="shared" ref="P691" si="235">RATE(P$348-$F$348,,-$F689,P689)</f>
        <v>7.1910082371616141E-2</v>
      </c>
      <c r="Q691" s="68"/>
      <c r="R691" s="69" t="s">
        <v>77</v>
      </c>
    </row>
    <row r="692" spans="1:18" s="3" customFormat="1">
      <c r="B692" s="55"/>
      <c r="C692" s="56"/>
      <c r="D692" s="56"/>
      <c r="E692" s="56"/>
      <c r="F692" s="56"/>
      <c r="G692" s="56"/>
      <c r="H692" s="56">
        <f t="shared" ref="H692:N692" si="236">+G$651+G692</f>
        <v>0.9</v>
      </c>
      <c r="I692" s="56">
        <f t="shared" si="236"/>
        <v>1.7000000000000002</v>
      </c>
      <c r="J692" s="56">
        <f t="shared" si="236"/>
        <v>2.6</v>
      </c>
      <c r="K692" s="56">
        <f t="shared" si="236"/>
        <v>3.6</v>
      </c>
      <c r="L692" s="56">
        <f t="shared" si="236"/>
        <v>4.7</v>
      </c>
      <c r="M692" s="56">
        <f t="shared" si="236"/>
        <v>5.9</v>
      </c>
      <c r="N692" s="57">
        <f t="shared" si="236"/>
        <v>7.15</v>
      </c>
      <c r="O692" s="57">
        <f>+N$651+N692</f>
        <v>8.0500000000000007</v>
      </c>
      <c r="P692" s="57">
        <f>+O$651+O692</f>
        <v>8.65</v>
      </c>
      <c r="Q692" s="31"/>
      <c r="R692" s="36" t="s">
        <v>74</v>
      </c>
    </row>
    <row r="693" spans="1:18" s="3" customFormat="1">
      <c r="B693" s="58"/>
      <c r="C693" s="59"/>
      <c r="D693" s="59"/>
      <c r="E693" s="59"/>
      <c r="F693" s="59"/>
      <c r="G693" s="59">
        <f t="shared" ref="G693:O693" si="237">+G$661+G692</f>
        <v>40.968307016663573</v>
      </c>
      <c r="H693" s="59">
        <f t="shared" si="237"/>
        <v>44.207963477590923</v>
      </c>
      <c r="I693" s="59">
        <f t="shared" si="237"/>
        <v>46.62932618023315</v>
      </c>
      <c r="J693" s="59">
        <f t="shared" si="237"/>
        <v>54.45462194161712</v>
      </c>
      <c r="K693" s="59">
        <f t="shared" si="237"/>
        <v>67.486186878030082</v>
      </c>
      <c r="L693" s="59">
        <f t="shared" si="237"/>
        <v>79.581668222146774</v>
      </c>
      <c r="M693" s="59">
        <f t="shared" si="237"/>
        <v>85.277094553269592</v>
      </c>
      <c r="N693" s="60">
        <f t="shared" si="237"/>
        <v>72.287412514660488</v>
      </c>
      <c r="O693" s="60">
        <f t="shared" si="237"/>
        <v>73.18741251466048</v>
      </c>
      <c r="P693" s="60">
        <f t="shared" ref="P693" si="238">+P$661+P692</f>
        <v>71.150000000000006</v>
      </c>
      <c r="Q693" s="31"/>
      <c r="R693" s="36" t="s">
        <v>75</v>
      </c>
    </row>
    <row r="694" spans="1:18" s="3" customFormat="1">
      <c r="B694" s="72"/>
      <c r="I694" s="61"/>
      <c r="J694" s="61"/>
      <c r="K694" s="61"/>
      <c r="L694" s="61"/>
      <c r="M694" s="61"/>
      <c r="N694" s="62"/>
      <c r="O694" s="62">
        <f>+O693/G693-1</f>
        <v>0.78643975902865626</v>
      </c>
      <c r="P694" s="62">
        <f>+P693/H693-1</f>
        <v>0.60943853557212702</v>
      </c>
      <c r="Q694" s="31"/>
      <c r="R694" s="63" t="s">
        <v>76</v>
      </c>
    </row>
    <row r="695" spans="1:18" s="70" customFormat="1">
      <c r="A695" s="64"/>
      <c r="B695" s="65"/>
      <c r="C695" s="66"/>
      <c r="D695" s="66"/>
      <c r="E695" s="66"/>
      <c r="F695" s="66"/>
      <c r="G695" s="66"/>
      <c r="H695" s="66">
        <f>RATE(H$348-$G$348,,-$G693,H693)</f>
        <v>7.9077137837539724E-2</v>
      </c>
      <c r="I695" s="66">
        <f t="shared" ref="I695:O695" si="239">RATE(I$348-$G$348,,-$G693,I693)</f>
        <v>6.6855403308602762E-2</v>
      </c>
      <c r="J695" s="66">
        <f t="shared" si="239"/>
        <v>9.9500868125061606E-2</v>
      </c>
      <c r="K695" s="66">
        <f t="shared" si="239"/>
        <v>0.13290036884720022</v>
      </c>
      <c r="L695" s="66">
        <f t="shared" si="239"/>
        <v>0.14201814498225895</v>
      </c>
      <c r="M695" s="66">
        <f t="shared" si="239"/>
        <v>0.12996258364549093</v>
      </c>
      <c r="N695" s="67">
        <f t="shared" si="239"/>
        <v>8.4502771069444649E-2</v>
      </c>
      <c r="O695" s="67">
        <f t="shared" si="239"/>
        <v>7.52230030092359E-2</v>
      </c>
      <c r="P695" s="67">
        <f t="shared" ref="P695" si="240">RATE(P$348-$G$348,,-$G693,P693)</f>
        <v>6.3252275355961451E-2</v>
      </c>
      <c r="Q695" s="68"/>
      <c r="R695" s="69" t="s">
        <v>77</v>
      </c>
    </row>
    <row r="696" spans="1:18" s="3" customFormat="1">
      <c r="B696" s="55"/>
      <c r="C696" s="56"/>
      <c r="D696" s="56"/>
      <c r="E696" s="56"/>
      <c r="F696" s="56"/>
      <c r="G696" s="56"/>
      <c r="H696" s="56"/>
      <c r="I696" s="56">
        <f t="shared" ref="I696:N696" si="241">+H$651+H696</f>
        <v>0.8</v>
      </c>
      <c r="J696" s="56">
        <f t="shared" si="241"/>
        <v>1.7000000000000002</v>
      </c>
      <c r="K696" s="56">
        <f t="shared" si="241"/>
        <v>2.7</v>
      </c>
      <c r="L696" s="56">
        <f t="shared" si="241"/>
        <v>3.8000000000000003</v>
      </c>
      <c r="M696" s="56">
        <f t="shared" si="241"/>
        <v>5</v>
      </c>
      <c r="N696" s="57">
        <f t="shared" si="241"/>
        <v>6.25</v>
      </c>
      <c r="O696" s="57">
        <f>+N$651+N696</f>
        <v>7.15</v>
      </c>
      <c r="P696" s="57">
        <f>+O$651+O696</f>
        <v>7.75</v>
      </c>
      <c r="Q696" s="31"/>
      <c r="R696" s="36" t="s">
        <v>74</v>
      </c>
    </row>
    <row r="697" spans="1:18" s="3" customFormat="1">
      <c r="B697" s="58"/>
      <c r="C697" s="59"/>
      <c r="D697" s="59"/>
      <c r="E697" s="59"/>
      <c r="F697" s="59"/>
      <c r="G697" s="59"/>
      <c r="H697" s="59">
        <f t="shared" ref="H697:O697" si="242">+H$661+H696</f>
        <v>43.307963477590924</v>
      </c>
      <c r="I697" s="59">
        <f t="shared" si="242"/>
        <v>45.729326180233144</v>
      </c>
      <c r="J697" s="59">
        <f t="shared" si="242"/>
        <v>53.554621941617121</v>
      </c>
      <c r="K697" s="59">
        <f t="shared" si="242"/>
        <v>66.586186878030077</v>
      </c>
      <c r="L697" s="59">
        <f t="shared" si="242"/>
        <v>78.681668222146769</v>
      </c>
      <c r="M697" s="59">
        <f t="shared" si="242"/>
        <v>84.377094553269586</v>
      </c>
      <c r="N697" s="60">
        <f t="shared" si="242"/>
        <v>71.387412514660483</v>
      </c>
      <c r="O697" s="60">
        <f t="shared" si="242"/>
        <v>72.287412514660488</v>
      </c>
      <c r="P697" s="60">
        <f t="shared" ref="P697" si="243">+P$661+P696</f>
        <v>70.25</v>
      </c>
      <c r="Q697" s="31"/>
      <c r="R697" s="36" t="s">
        <v>75</v>
      </c>
    </row>
    <row r="698" spans="1:18" s="3" customFormat="1">
      <c r="B698" s="72"/>
      <c r="I698" s="61"/>
      <c r="J698" s="61"/>
      <c r="K698" s="61"/>
      <c r="L698" s="61"/>
      <c r="M698" s="61"/>
      <c r="N698" s="62"/>
      <c r="O698" s="62">
        <f>+O697/H697-1</f>
        <v>0.66914827459075887</v>
      </c>
      <c r="P698" s="62">
        <f>+P697/I697-1</f>
        <v>0.5362133201596595</v>
      </c>
      <c r="Q698" s="31"/>
      <c r="R698" s="63" t="s">
        <v>76</v>
      </c>
    </row>
    <row r="699" spans="1:18" s="70" customFormat="1">
      <c r="A699" s="64"/>
      <c r="B699" s="65"/>
      <c r="C699" s="66"/>
      <c r="D699" s="66"/>
      <c r="E699" s="66"/>
      <c r="F699" s="66"/>
      <c r="G699" s="66"/>
      <c r="H699" s="66"/>
      <c r="I699" s="66">
        <f t="shared" ref="I699:O699" si="244">RATE(I$348-$H$348,,-$H697,I697)</f>
        <v>5.5910333994234625E-2</v>
      </c>
      <c r="J699" s="66">
        <f t="shared" si="244"/>
        <v>0.11202512044701775</v>
      </c>
      <c r="K699" s="66">
        <f t="shared" si="244"/>
        <v>0.15417623518459161</v>
      </c>
      <c r="L699" s="66">
        <f t="shared" si="244"/>
        <v>0.16098457416328055</v>
      </c>
      <c r="M699" s="66">
        <f t="shared" si="244"/>
        <v>0.14269772036982387</v>
      </c>
      <c r="N699" s="67">
        <f t="shared" si="244"/>
        <v>8.6865107599332941E-2</v>
      </c>
      <c r="O699" s="67">
        <f t="shared" si="244"/>
        <v>7.5932406102259847E-2</v>
      </c>
      <c r="P699" s="67">
        <f t="shared" ref="P699" si="245">RATE(P$348-$H$348,,-$H697,P697)</f>
        <v>6.2330916786554731E-2</v>
      </c>
      <c r="Q699" s="68"/>
      <c r="R699" s="69" t="s">
        <v>77</v>
      </c>
    </row>
    <row r="700" spans="1:18" s="3" customFormat="1">
      <c r="B700" s="55"/>
      <c r="C700" s="56"/>
      <c r="D700" s="56"/>
      <c r="E700" s="56"/>
      <c r="F700" s="56"/>
      <c r="G700" s="56"/>
      <c r="H700" s="56"/>
      <c r="I700" s="56"/>
      <c r="J700" s="56">
        <f t="shared" ref="J700:N700" si="246">+I$651+I700</f>
        <v>0.9</v>
      </c>
      <c r="K700" s="56">
        <f t="shared" si="246"/>
        <v>1.9</v>
      </c>
      <c r="L700" s="56">
        <f t="shared" si="246"/>
        <v>3</v>
      </c>
      <c r="M700" s="56">
        <f t="shared" si="246"/>
        <v>4.2</v>
      </c>
      <c r="N700" s="57">
        <f t="shared" si="246"/>
        <v>5.45</v>
      </c>
      <c r="O700" s="57">
        <f>+N$651+N700</f>
        <v>6.3500000000000005</v>
      </c>
      <c r="P700" s="57">
        <f>+O$651+O700</f>
        <v>6.95</v>
      </c>
      <c r="Q700" s="31"/>
      <c r="R700" s="36" t="s">
        <v>74</v>
      </c>
    </row>
    <row r="701" spans="1:18" s="3" customFormat="1">
      <c r="B701" s="58"/>
      <c r="C701" s="59"/>
      <c r="D701" s="59"/>
      <c r="E701" s="59"/>
      <c r="F701" s="59"/>
      <c r="G701" s="59"/>
      <c r="H701" s="59"/>
      <c r="I701" s="59">
        <f t="shared" ref="I701:O701" si="247">+I$661+I700</f>
        <v>44.929326180233147</v>
      </c>
      <c r="J701" s="59">
        <f t="shared" si="247"/>
        <v>52.754621941617117</v>
      </c>
      <c r="K701" s="59">
        <f t="shared" si="247"/>
        <v>65.78618687803008</v>
      </c>
      <c r="L701" s="59">
        <f t="shared" si="247"/>
        <v>77.881668222146772</v>
      </c>
      <c r="M701" s="59">
        <f t="shared" si="247"/>
        <v>83.577094553269589</v>
      </c>
      <c r="N701" s="60">
        <f t="shared" si="247"/>
        <v>70.587412514660485</v>
      </c>
      <c r="O701" s="60">
        <f t="shared" si="247"/>
        <v>71.487412514660477</v>
      </c>
      <c r="P701" s="60">
        <f t="shared" ref="P701" si="248">+P$661+P700</f>
        <v>69.45</v>
      </c>
      <c r="Q701" s="31"/>
      <c r="R701" s="36" t="s">
        <v>75</v>
      </c>
    </row>
    <row r="702" spans="1:18" s="3" customFormat="1">
      <c r="B702" s="72"/>
      <c r="I702" s="61"/>
      <c r="J702" s="61"/>
      <c r="K702" s="61"/>
      <c r="L702" s="61"/>
      <c r="M702" s="61"/>
      <c r="N702" s="62"/>
      <c r="O702" s="62">
        <f>+O701/I701-1</f>
        <v>0.59110804884742918</v>
      </c>
      <c r="P702" s="62">
        <f>+P701/J701-1</f>
        <v>0.31647232875366726</v>
      </c>
      <c r="Q702" s="31"/>
      <c r="R702" s="63" t="s">
        <v>76</v>
      </c>
    </row>
    <row r="703" spans="1:18" s="70" customFormat="1">
      <c r="A703" s="64"/>
      <c r="B703" s="65"/>
      <c r="C703" s="66"/>
      <c r="D703" s="66"/>
      <c r="E703" s="66"/>
      <c r="F703" s="66"/>
      <c r="G703" s="66"/>
      <c r="H703" s="66"/>
      <c r="I703" s="66"/>
      <c r="J703" s="66">
        <f t="shared" ref="J703:O703" si="249">RATE(J$348-$I$348,,-$I701,J701)</f>
        <v>0.17416899888489185</v>
      </c>
      <c r="K703" s="66">
        <f t="shared" si="249"/>
        <v>0.2100474603629427</v>
      </c>
      <c r="L703" s="66">
        <f t="shared" si="249"/>
        <v>0.201254737305744</v>
      </c>
      <c r="M703" s="66">
        <f t="shared" si="249"/>
        <v>0.16785612015673168</v>
      </c>
      <c r="N703" s="67">
        <f t="shared" si="249"/>
        <v>9.4559743782949471E-2</v>
      </c>
      <c r="O703" s="67">
        <f t="shared" si="249"/>
        <v>8.0479700808968213E-2</v>
      </c>
      <c r="P703" s="67">
        <f t="shared" ref="P703" si="250">RATE(P$348-$I$348,,-$I701,P701)</f>
        <v>6.4192845722363029E-2</v>
      </c>
      <c r="Q703" s="68"/>
      <c r="R703" s="69" t="s">
        <v>77</v>
      </c>
    </row>
    <row r="704" spans="1:18" s="3" customFormat="1">
      <c r="B704" s="55"/>
      <c r="C704" s="56"/>
      <c r="D704" s="56"/>
      <c r="E704" s="56"/>
      <c r="F704" s="56"/>
      <c r="G704" s="56"/>
      <c r="H704" s="56"/>
      <c r="I704" s="56"/>
      <c r="J704" s="56"/>
      <c r="K704" s="56">
        <f t="shared" ref="K704:P704" si="251">+J$651+J704</f>
        <v>1</v>
      </c>
      <c r="L704" s="56">
        <f t="shared" si="251"/>
        <v>2.1</v>
      </c>
      <c r="M704" s="56">
        <f t="shared" si="251"/>
        <v>3.3</v>
      </c>
      <c r="N704" s="57">
        <f t="shared" si="251"/>
        <v>4.55</v>
      </c>
      <c r="O704" s="57">
        <f t="shared" si="251"/>
        <v>5.45</v>
      </c>
      <c r="P704" s="57">
        <f t="shared" si="251"/>
        <v>6.05</v>
      </c>
      <c r="Q704" s="31"/>
      <c r="R704" s="36" t="s">
        <v>74</v>
      </c>
    </row>
    <row r="705" spans="1:18" s="3" customFormat="1">
      <c r="B705" s="58"/>
      <c r="C705" s="59"/>
      <c r="D705" s="59"/>
      <c r="E705" s="59"/>
      <c r="F705" s="59"/>
      <c r="G705" s="59"/>
      <c r="H705" s="59"/>
      <c r="I705" s="59"/>
      <c r="J705" s="59">
        <f t="shared" ref="J705:O705" si="252">+J$661+J704</f>
        <v>51.854621941617118</v>
      </c>
      <c r="K705" s="59">
        <f t="shared" si="252"/>
        <v>64.886186878030088</v>
      </c>
      <c r="L705" s="59">
        <f t="shared" si="252"/>
        <v>76.981668222146766</v>
      </c>
      <c r="M705" s="59">
        <f t="shared" si="252"/>
        <v>82.677094553269583</v>
      </c>
      <c r="N705" s="60">
        <f t="shared" si="252"/>
        <v>69.68741251466048</v>
      </c>
      <c r="O705" s="60">
        <f t="shared" si="252"/>
        <v>70.587412514660485</v>
      </c>
      <c r="P705" s="60">
        <f t="shared" ref="P705" si="253">+P$661+P704</f>
        <v>68.55</v>
      </c>
      <c r="Q705" s="31"/>
      <c r="R705" s="36" t="s">
        <v>75</v>
      </c>
    </row>
    <row r="706" spans="1:18" s="3" customFormat="1">
      <c r="B706" s="72"/>
      <c r="I706" s="61"/>
      <c r="J706" s="61"/>
      <c r="K706" s="61"/>
      <c r="L706" s="61"/>
      <c r="M706" s="61"/>
      <c r="N706" s="62"/>
      <c r="O706" s="62">
        <f>+O705/J705-1</f>
        <v>0.36125594733164834</v>
      </c>
      <c r="P706" s="62">
        <f>+P705/K705-1</f>
        <v>5.6465224699626226E-2</v>
      </c>
      <c r="Q706" s="31"/>
      <c r="R706" s="63" t="s">
        <v>76</v>
      </c>
    </row>
    <row r="707" spans="1:18" s="70" customFormat="1">
      <c r="A707" s="64"/>
      <c r="B707" s="65"/>
      <c r="C707" s="66"/>
      <c r="D707" s="66"/>
      <c r="E707" s="66"/>
      <c r="F707" s="66"/>
      <c r="G707" s="66"/>
      <c r="H707" s="66"/>
      <c r="I707" s="66"/>
      <c r="J707" s="66"/>
      <c r="K707" s="66">
        <f t="shared" ref="K707:P707" si="254">RATE(K$348-$J$348,,-$J705,K705)</f>
        <v>0.25130961230582571</v>
      </c>
      <c r="L707" s="66">
        <f t="shared" si="254"/>
        <v>0.21842814654867401</v>
      </c>
      <c r="M707" s="66">
        <f t="shared" si="254"/>
        <v>0.16824136051320293</v>
      </c>
      <c r="N707" s="67">
        <f t="shared" si="254"/>
        <v>7.669257175717073E-2</v>
      </c>
      <c r="O707" s="67">
        <f t="shared" si="254"/>
        <v>6.3623582899299189E-2</v>
      </c>
      <c r="P707" s="67">
        <f t="shared" si="254"/>
        <v>4.7618915072458232E-2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5">+K$661+K708</f>
        <v>63.886186878030081</v>
      </c>
      <c r="L709" s="77">
        <f t="shared" si="255"/>
        <v>75.981668222146766</v>
      </c>
      <c r="M709" s="77">
        <f t="shared" si="255"/>
        <v>81.677094553269583</v>
      </c>
      <c r="N709" s="78">
        <f t="shared" si="255"/>
        <v>68.68741251466048</v>
      </c>
      <c r="O709" s="78">
        <f t="shared" si="255"/>
        <v>69.587412514660485</v>
      </c>
      <c r="P709" s="78">
        <f t="shared" si="255"/>
        <v>67.55</v>
      </c>
      <c r="Q709" s="31"/>
      <c r="R709" s="36" t="s">
        <v>75</v>
      </c>
    </row>
    <row r="710" spans="1:18" s="3" customFormat="1">
      <c r="B710" s="72"/>
      <c r="I710" s="61"/>
      <c r="J710" s="61"/>
      <c r="K710" s="61"/>
      <c r="L710" s="61"/>
      <c r="M710" s="61"/>
      <c r="N710" s="62"/>
      <c r="O710" s="62">
        <f>+O709/K709-1</f>
        <v>8.9240349365584226E-2</v>
      </c>
      <c r="P710" s="62">
        <f>+P709/L709-1</f>
        <v>-0.11096976967516947</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1.1215405169121883E-2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66.45</v>
      </c>
      <c r="Q713" s="31"/>
      <c r="R713" s="36" t="s">
        <v>75</v>
      </c>
    </row>
    <row r="714" spans="1:18" s="3" customFormat="1">
      <c r="B714" s="72"/>
      <c r="I714" s="61"/>
      <c r="J714" s="61"/>
      <c r="K714" s="61"/>
      <c r="L714" s="61"/>
      <c r="M714" s="61"/>
      <c r="N714" s="62"/>
      <c r="O714" s="62">
        <f>+O713/L713-1</f>
        <v>-8.5391469758884897E-2</v>
      </c>
      <c r="P714" s="62">
        <f>+P713/M713-1</f>
        <v>-0.17532395070326279</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-2.94232837657654E-2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65.25</v>
      </c>
      <c r="Q717" s="31"/>
      <c r="R717" s="36" t="s">
        <v>75</v>
      </c>
    </row>
    <row r="718" spans="1:18" s="3" customFormat="1">
      <c r="B718" s="72"/>
      <c r="I718" s="61"/>
      <c r="J718" s="61"/>
      <c r="K718" s="61"/>
      <c r="L718" s="61"/>
      <c r="M718" s="61"/>
      <c r="N718" s="62"/>
      <c r="O718" s="62">
        <f>+O717/M717-1</f>
        <v>-0.15230693573063159</v>
      </c>
      <c r="P718" s="62">
        <f>+P717/N717-1</f>
        <v>-1.7132954449901261E-2</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-6.3239781503551667E-2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v>
      </c>
      <c r="Q721" s="31"/>
      <c r="R721" s="36" t="s">
        <v>75</v>
      </c>
    </row>
    <row r="722" spans="1:18" s="3" customFormat="1">
      <c r="B722" s="72"/>
      <c r="I722" s="61"/>
      <c r="J722" s="61"/>
      <c r="K722" s="61"/>
      <c r="L722" s="61"/>
      <c r="M722" s="61"/>
      <c r="N722" s="62"/>
      <c r="O722" s="62">
        <f>+O721/N721-1</f>
        <v>1.3816944291384692E-2</v>
      </c>
      <c r="P722" s="62">
        <f>+P721/O721-1</f>
        <v>-3.0852397710285473E-2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-8.7693201274081332E-3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390" priority="1192" operator="lessThan">
      <formula>0</formula>
    </cfRule>
  </conditionalFormatting>
  <conditionalFormatting sqref="Q583">
    <cfRule type="cellIs" dxfId="2389" priority="1187" operator="lessThan">
      <formula>0</formula>
    </cfRule>
  </conditionalFormatting>
  <conditionalFormatting sqref="B348:N348">
    <cfRule type="cellIs" dxfId="2388" priority="1186" operator="lessThan">
      <formula>0</formula>
    </cfRule>
  </conditionalFormatting>
  <conditionalFormatting sqref="Q514:Q515">
    <cfRule type="cellIs" dxfId="2387" priority="1188" operator="lessThan">
      <formula>0</formula>
    </cfRule>
  </conditionalFormatting>
  <conditionalFormatting sqref="Q523 R529 R539:R545">
    <cfRule type="cellIs" dxfId="2386" priority="1189" operator="lessThan">
      <formula>0</formula>
    </cfRule>
  </conditionalFormatting>
  <conditionalFormatting sqref="Q531">
    <cfRule type="cellIs" dxfId="2385" priority="1190" operator="lessThan">
      <formula>0</formula>
    </cfRule>
  </conditionalFormatting>
  <conditionalFormatting sqref="Q562">
    <cfRule type="cellIs" dxfId="2384" priority="1191" operator="lessThan">
      <formula>0</formula>
    </cfRule>
  </conditionalFormatting>
  <conditionalFormatting sqref="B348:N348">
    <cfRule type="cellIs" dxfId="2383" priority="1185" operator="lessThan">
      <formula>0</formula>
    </cfRule>
  </conditionalFormatting>
  <conditionalFormatting sqref="R588">
    <cfRule type="cellIs" dxfId="2382" priority="1170" operator="lessThan">
      <formula>0</formula>
    </cfRule>
  </conditionalFormatting>
  <conditionalFormatting sqref="R499:R502">
    <cfRule type="cellIs" dxfId="2381" priority="1184" operator="lessThan">
      <formula>0</formula>
    </cfRule>
  </conditionalFormatting>
  <conditionalFormatting sqref="R503">
    <cfRule type="cellIs" dxfId="2380" priority="1183" operator="lessThan">
      <formula>0</formula>
    </cfRule>
  </conditionalFormatting>
  <conditionalFormatting sqref="R503">
    <cfRule type="cellIs" dxfId="2379" priority="1182" operator="lessThan">
      <formula>0</formula>
    </cfRule>
  </conditionalFormatting>
  <conditionalFormatting sqref="B514">
    <cfRule type="cellIs" dxfId="2378" priority="1180" operator="lessThan">
      <formula>0</formula>
    </cfRule>
  </conditionalFormatting>
  <conditionalFormatting sqref="B531">
    <cfRule type="cellIs" dxfId="2377" priority="1179" operator="lessThan">
      <formula>0</formula>
    </cfRule>
  </conditionalFormatting>
  <conditionalFormatting sqref="R520">
    <cfRule type="cellIs" dxfId="2376" priority="1178" operator="lessThan">
      <formula>0</formula>
    </cfRule>
  </conditionalFormatting>
  <conditionalFormatting sqref="R520">
    <cfRule type="cellIs" dxfId="2375" priority="1177" operator="lessThan">
      <formula>0</formula>
    </cfRule>
  </conditionalFormatting>
  <conditionalFormatting sqref="R567">
    <cfRule type="cellIs" dxfId="2374" priority="1172" operator="lessThan">
      <formula>0</formula>
    </cfRule>
  </conditionalFormatting>
  <conditionalFormatting sqref="B523 B515">
    <cfRule type="cellIs" dxfId="2373" priority="1181" operator="lessThan">
      <formula>0</formula>
    </cfRule>
  </conditionalFormatting>
  <conditionalFormatting sqref="R528">
    <cfRule type="cellIs" dxfId="2372" priority="1175" operator="lessThan">
      <formula>0</formula>
    </cfRule>
  </conditionalFormatting>
  <conditionalFormatting sqref="R536">
    <cfRule type="cellIs" dxfId="2371" priority="1174" operator="lessThan">
      <formula>0</formula>
    </cfRule>
  </conditionalFormatting>
  <conditionalFormatting sqref="R536">
    <cfRule type="cellIs" dxfId="2370" priority="1173" operator="lessThan">
      <formula>0</formula>
    </cfRule>
  </conditionalFormatting>
  <conditionalFormatting sqref="Q539">
    <cfRule type="cellIs" dxfId="2369" priority="1161" operator="lessThan">
      <formula>0</formula>
    </cfRule>
  </conditionalFormatting>
  <conditionalFormatting sqref="R528">
    <cfRule type="cellIs" dxfId="2368" priority="1176" operator="lessThan">
      <formula>0</formula>
    </cfRule>
  </conditionalFormatting>
  <conditionalFormatting sqref="R567">
    <cfRule type="cellIs" dxfId="2367" priority="1171" operator="lessThan">
      <formula>0</formula>
    </cfRule>
  </conditionalFormatting>
  <conditionalFormatting sqref="Q584:Q587">
    <cfRule type="cellIs" dxfId="2366" priority="1163" operator="lessThan">
      <formula>0</formula>
    </cfRule>
  </conditionalFormatting>
  <conditionalFormatting sqref="Q563:Q566">
    <cfRule type="cellIs" dxfId="2365" priority="1164" operator="lessThan">
      <formula>0</formula>
    </cfRule>
  </conditionalFormatting>
  <conditionalFormatting sqref="R366">
    <cfRule type="cellIs" dxfId="2364" priority="1126" operator="lessThan">
      <formula>0</formula>
    </cfRule>
  </conditionalFormatting>
  <conditionalFormatting sqref="R588">
    <cfRule type="cellIs" dxfId="2363" priority="1169" operator="lessThan">
      <formula>0</formula>
    </cfRule>
  </conditionalFormatting>
  <conditionalFormatting sqref="R544">
    <cfRule type="cellIs" dxfId="2362" priority="1160" operator="lessThan">
      <formula>0</formula>
    </cfRule>
  </conditionalFormatting>
  <conditionalFormatting sqref="J353:N354 K351:N352">
    <cfRule type="cellIs" dxfId="2361" priority="1149" operator="lessThan">
      <formula>0</formula>
    </cfRule>
  </conditionalFormatting>
  <conditionalFormatting sqref="Q516:Q519">
    <cfRule type="cellIs" dxfId="2360" priority="1168" operator="lessThan">
      <formula>0</formula>
    </cfRule>
  </conditionalFormatting>
  <conditionalFormatting sqref="Q524:Q527">
    <cfRule type="cellIs" dxfId="2359" priority="1167" operator="lessThan">
      <formula>0</formula>
    </cfRule>
  </conditionalFormatting>
  <conditionalFormatting sqref="Q539:Q543">
    <cfRule type="cellIs" dxfId="2358" priority="1166" operator="lessThan">
      <formula>0</formula>
    </cfRule>
  </conditionalFormatting>
  <conditionalFormatting sqref="Q532:Q535">
    <cfRule type="cellIs" dxfId="2357" priority="1165" operator="lessThan">
      <formula>0</formula>
    </cfRule>
  </conditionalFormatting>
  <conditionalFormatting sqref="R544">
    <cfRule type="cellIs" dxfId="2356" priority="1159" operator="lessThan">
      <formula>0</formula>
    </cfRule>
  </conditionalFormatting>
  <conditionalFormatting sqref="R354">
    <cfRule type="cellIs" dxfId="2355" priority="1142" operator="lessThan">
      <formula>0</formula>
    </cfRule>
  </conditionalFormatting>
  <conditionalFormatting sqref="R540:R543 B539">
    <cfRule type="cellIs" dxfId="2354" priority="1162" operator="lessThan">
      <formula>0</formula>
    </cfRule>
  </conditionalFormatting>
  <conditionalFormatting sqref="Q555:Q558">
    <cfRule type="cellIs" dxfId="2353" priority="1154" operator="lessThan">
      <formula>0</formula>
    </cfRule>
  </conditionalFormatting>
  <conditionalFormatting sqref="R555:R558 R560">
    <cfRule type="cellIs" dxfId="2352" priority="1157" operator="lessThan">
      <formula>0</formula>
    </cfRule>
  </conditionalFormatting>
  <conditionalFormatting sqref="R559">
    <cfRule type="cellIs" dxfId="2351" priority="1156" operator="lessThan">
      <formula>0</formula>
    </cfRule>
  </conditionalFormatting>
  <conditionalFormatting sqref="R468:R472">
    <cfRule type="cellIs" dxfId="2350" priority="1153" operator="lessThan">
      <formula>0</formula>
    </cfRule>
  </conditionalFormatting>
  <conditionalFormatting sqref="R559">
    <cfRule type="cellIs" dxfId="2349" priority="1155" operator="lessThan">
      <formula>0</formula>
    </cfRule>
  </conditionalFormatting>
  <conditionalFormatting sqref="J351">
    <cfRule type="cellIs" dxfId="2348" priority="1148" operator="lessThan">
      <formula>0</formula>
    </cfRule>
  </conditionalFormatting>
  <conditionalFormatting sqref="Q540:Q543">
    <cfRule type="cellIs" dxfId="2347" priority="1158" operator="lessThan">
      <formula>0</formula>
    </cfRule>
  </conditionalFormatting>
  <conditionalFormatting sqref="Q349:R350 R351:R353">
    <cfRule type="cellIs" dxfId="2346" priority="1152" operator="lessThan">
      <formula>0</formula>
    </cfRule>
  </conditionalFormatting>
  <conditionalFormatting sqref="R396">
    <cfRule type="cellIs" dxfId="2345" priority="1079" operator="lessThan">
      <formula>0</formula>
    </cfRule>
  </conditionalFormatting>
  <conditionalFormatting sqref="B349">
    <cfRule type="cellIs" dxfId="2344" priority="1147" operator="lessThan">
      <formula>0</formula>
    </cfRule>
  </conditionalFormatting>
  <conditionalFormatting sqref="Q393:Q395">
    <cfRule type="cellIs" dxfId="2343" priority="1083" operator="lessThan">
      <formula>0</formula>
    </cfRule>
  </conditionalFormatting>
  <conditionalFormatting sqref="R397">
    <cfRule type="cellIs" dxfId="2342" priority="1081" operator="lessThan">
      <formula>0</formula>
    </cfRule>
  </conditionalFormatting>
  <conditionalFormatting sqref="Q349:Q350">
    <cfRule type="cellIs" dxfId="2341" priority="1151" operator="lessThan">
      <formula>0</formula>
    </cfRule>
  </conditionalFormatting>
  <conditionalFormatting sqref="Q351:Q354">
    <cfRule type="cellIs" dxfId="2340" priority="1150" operator="lessThan">
      <formula>0</formula>
    </cfRule>
  </conditionalFormatting>
  <conditionalFormatting sqref="C397:M397">
    <cfRule type="cellIs" dxfId="2339" priority="1078" operator="lessThan">
      <formula>0</formula>
    </cfRule>
  </conditionalFormatting>
  <conditionalFormatting sqref="R355">
    <cfRule type="cellIs" dxfId="2338" priority="1145" operator="lessThan">
      <formula>0</formula>
    </cfRule>
  </conditionalFormatting>
  <conditionalFormatting sqref="Q398:R398 R399:R401">
    <cfRule type="cellIs" dxfId="2337" priority="1077" operator="lessThan">
      <formula>0</formula>
    </cfRule>
  </conditionalFormatting>
  <conditionalFormatting sqref="Q399:Q401">
    <cfRule type="cellIs" dxfId="2336" priority="1075" operator="lessThan">
      <formula>0</formula>
    </cfRule>
  </conditionalFormatting>
  <conditionalFormatting sqref="H385">
    <cfRule type="cellIs" dxfId="2335" priority="1040" operator="lessThan">
      <formula>0</formula>
    </cfRule>
  </conditionalFormatting>
  <conditionalFormatting sqref="R402">
    <cfRule type="cellIs" dxfId="2334" priority="1073" operator="lessThan">
      <formula>0</formula>
    </cfRule>
  </conditionalFormatting>
  <conditionalFormatting sqref="B350">
    <cfRule type="cellIs" dxfId="2333" priority="1146" operator="lessThan">
      <formula>0</formula>
    </cfRule>
  </conditionalFormatting>
  <conditionalFormatting sqref="J352">
    <cfRule type="cellIs" dxfId="2332" priority="1143" operator="lessThan">
      <formula>0</formula>
    </cfRule>
  </conditionalFormatting>
  <conditionalFormatting sqref="Q355">
    <cfRule type="cellIs" dxfId="2331" priority="1144" operator="lessThan">
      <formula>0</formula>
    </cfRule>
  </conditionalFormatting>
  <conditionalFormatting sqref="Q440">
    <cfRule type="cellIs" dxfId="2330" priority="1027" operator="lessThan">
      <formula>0</formula>
    </cfRule>
  </conditionalFormatting>
  <conditionalFormatting sqref="R354">
    <cfRule type="cellIs" dxfId="2329" priority="1141" operator="lessThan">
      <formula>0</formula>
    </cfRule>
  </conditionalFormatting>
  <conditionalFormatting sqref="Q356:R356 R357:R359">
    <cfRule type="cellIs" dxfId="2328" priority="1140" operator="lessThan">
      <formula>0</formula>
    </cfRule>
  </conditionalFormatting>
  <conditionalFormatting sqref="Q356">
    <cfRule type="cellIs" dxfId="2327" priority="1139" operator="lessThan">
      <formula>0</formula>
    </cfRule>
  </conditionalFormatting>
  <conditionalFormatting sqref="Q357:Q360">
    <cfRule type="cellIs" dxfId="2326" priority="1138" operator="lessThan">
      <formula>0</formula>
    </cfRule>
  </conditionalFormatting>
  <conditionalFormatting sqref="B356">
    <cfRule type="cellIs" dxfId="2325" priority="1137" operator="lessThan">
      <formula>0</formula>
    </cfRule>
  </conditionalFormatting>
  <conditionalFormatting sqref="R361">
    <cfRule type="cellIs" dxfId="2324" priority="1136" operator="lessThan">
      <formula>0</formula>
    </cfRule>
  </conditionalFormatting>
  <conditionalFormatting sqref="R360">
    <cfRule type="cellIs" dxfId="2323" priority="1135" operator="lessThan">
      <formula>0</formula>
    </cfRule>
  </conditionalFormatting>
  <conditionalFormatting sqref="R360">
    <cfRule type="cellIs" dxfId="2322" priority="1134" operator="lessThan">
      <formula>0</formula>
    </cfRule>
  </conditionalFormatting>
  <conditionalFormatting sqref="Q362:R362 R363:R365">
    <cfRule type="cellIs" dxfId="2321" priority="1133" operator="lessThan">
      <formula>0</formula>
    </cfRule>
  </conditionalFormatting>
  <conditionalFormatting sqref="Q362">
    <cfRule type="cellIs" dxfId="2320" priority="1132" operator="lessThan">
      <formula>0</formula>
    </cfRule>
  </conditionalFormatting>
  <conditionalFormatting sqref="J363">
    <cfRule type="cellIs" dxfId="2319" priority="1130" operator="lessThan">
      <formula>0</formula>
    </cfRule>
  </conditionalFormatting>
  <conditionalFormatting sqref="K363:N364 J365:M366">
    <cfRule type="cellIs" dxfId="2318" priority="1131" operator="lessThan">
      <formula>0</formula>
    </cfRule>
  </conditionalFormatting>
  <conditionalFormatting sqref="Q368">
    <cfRule type="cellIs" dxfId="2317" priority="1123" operator="lessThan">
      <formula>0</formula>
    </cfRule>
  </conditionalFormatting>
  <conditionalFormatting sqref="R367">
    <cfRule type="cellIs" dxfId="2316" priority="1128" operator="lessThan">
      <formula>0</formula>
    </cfRule>
  </conditionalFormatting>
  <conditionalFormatting sqref="B362">
    <cfRule type="cellIs" dxfId="2315" priority="1129" operator="lessThan">
      <formula>0</formula>
    </cfRule>
  </conditionalFormatting>
  <conditionalFormatting sqref="Q405:Q407">
    <cfRule type="cellIs" dxfId="2314" priority="1061" operator="lessThan">
      <formula>0</formula>
    </cfRule>
  </conditionalFormatting>
  <conditionalFormatting sqref="J364">
    <cfRule type="cellIs" dxfId="2313" priority="1127" operator="lessThan">
      <formula>0</formula>
    </cfRule>
  </conditionalFormatting>
  <conditionalFormatting sqref="R366">
    <cfRule type="cellIs" dxfId="2312" priority="1125" operator="lessThan">
      <formula>0</formula>
    </cfRule>
  </conditionalFormatting>
  <conditionalFormatting sqref="Q368:R368 R369:R371">
    <cfRule type="cellIs" dxfId="2311" priority="1124" operator="lessThan">
      <formula>0</formula>
    </cfRule>
  </conditionalFormatting>
  <conditionalFormatting sqref="R372">
    <cfRule type="cellIs" dxfId="2310" priority="1115" operator="lessThan">
      <formula>0</formula>
    </cfRule>
  </conditionalFormatting>
  <conditionalFormatting sqref="I370 K369:N370 C371:M372">
    <cfRule type="cellIs" dxfId="2309" priority="1122" operator="lessThan">
      <formula>0</formula>
    </cfRule>
  </conditionalFormatting>
  <conditionalFormatting sqref="I369">
    <cfRule type="cellIs" dxfId="2308" priority="1120" operator="lessThan">
      <formula>0</formula>
    </cfRule>
  </conditionalFormatting>
  <conditionalFormatting sqref="C369:J369">
    <cfRule type="cellIs" dxfId="2307" priority="1121" operator="lessThan">
      <formula>0</formula>
    </cfRule>
  </conditionalFormatting>
  <conditionalFormatting sqref="B368">
    <cfRule type="cellIs" dxfId="2306" priority="1119" operator="lessThan">
      <formula>0</formula>
    </cfRule>
  </conditionalFormatting>
  <conditionalFormatting sqref="R373">
    <cfRule type="cellIs" dxfId="2305" priority="1118" operator="lessThan">
      <formula>0</formula>
    </cfRule>
  </conditionalFormatting>
  <conditionalFormatting sqref="Q411:Q413">
    <cfRule type="cellIs" dxfId="2304" priority="1054" operator="lessThan">
      <formula>0</formula>
    </cfRule>
  </conditionalFormatting>
  <conditionalFormatting sqref="C370:J370">
    <cfRule type="cellIs" dxfId="2303" priority="1117" operator="lessThan">
      <formula>0</formula>
    </cfRule>
  </conditionalFormatting>
  <conditionalFormatting sqref="R372">
    <cfRule type="cellIs" dxfId="2302" priority="1116" operator="lessThan">
      <formula>0</formula>
    </cfRule>
  </conditionalFormatting>
  <conditionalFormatting sqref="Q374:R374 R375:R377">
    <cfRule type="cellIs" dxfId="2301" priority="1114" operator="lessThan">
      <formula>0</formula>
    </cfRule>
  </conditionalFormatting>
  <conditionalFormatting sqref="Q374">
    <cfRule type="cellIs" dxfId="2300" priority="1113" operator="lessThan">
      <formula>0</formula>
    </cfRule>
  </conditionalFormatting>
  <conditionalFormatting sqref="Q375:Q377">
    <cfRule type="cellIs" dxfId="2299" priority="1112" operator="lessThan">
      <formula>0</formula>
    </cfRule>
  </conditionalFormatting>
  <conditionalFormatting sqref="I376 K375:N376 C377:M378">
    <cfRule type="cellIs" dxfId="2298" priority="1111" operator="lessThan">
      <formula>0</formula>
    </cfRule>
  </conditionalFormatting>
  <conditionalFormatting sqref="I375">
    <cfRule type="cellIs" dxfId="2297" priority="1109" operator="lessThan">
      <formula>0</formula>
    </cfRule>
  </conditionalFormatting>
  <conditionalFormatting sqref="C375:J375">
    <cfRule type="cellIs" dxfId="2296" priority="1110" operator="lessThan">
      <formula>0</formula>
    </cfRule>
  </conditionalFormatting>
  <conditionalFormatting sqref="B374">
    <cfRule type="cellIs" dxfId="2295" priority="1108" operator="lessThan">
      <formula>0</formula>
    </cfRule>
  </conditionalFormatting>
  <conditionalFormatting sqref="R379">
    <cfRule type="cellIs" dxfId="2294" priority="1107" operator="lessThan">
      <formula>0</formula>
    </cfRule>
  </conditionalFormatting>
  <conditionalFormatting sqref="C376:J376">
    <cfRule type="cellIs" dxfId="2293" priority="1106" operator="lessThan">
      <formula>0</formula>
    </cfRule>
  </conditionalFormatting>
  <conditionalFormatting sqref="R378">
    <cfRule type="cellIs" dxfId="2292" priority="1105" operator="lessThan">
      <formula>0</formula>
    </cfRule>
  </conditionalFormatting>
  <conditionalFormatting sqref="R378">
    <cfRule type="cellIs" dxfId="2291" priority="1104" operator="lessThan">
      <formula>0</formula>
    </cfRule>
  </conditionalFormatting>
  <conditionalFormatting sqref="Q380:R380 R381:R383">
    <cfRule type="cellIs" dxfId="2290" priority="1103" operator="lessThan">
      <formula>0</formula>
    </cfRule>
  </conditionalFormatting>
  <conditionalFormatting sqref="Q380">
    <cfRule type="cellIs" dxfId="2289" priority="1102" operator="lessThan">
      <formula>0</formula>
    </cfRule>
  </conditionalFormatting>
  <conditionalFormatting sqref="Q381:Q383">
    <cfRule type="cellIs" dxfId="2288" priority="1101" operator="lessThan">
      <formula>0</formula>
    </cfRule>
  </conditionalFormatting>
  <conditionalFormatting sqref="I382 K381:N382 C383:N383 C384:M384">
    <cfRule type="cellIs" dxfId="2287" priority="1100" operator="lessThan">
      <formula>0</formula>
    </cfRule>
  </conditionalFormatting>
  <conditionalFormatting sqref="I381">
    <cfRule type="cellIs" dxfId="2286" priority="1098" operator="lessThan">
      <formula>0</formula>
    </cfRule>
  </conditionalFormatting>
  <conditionalFormatting sqref="C381:J381">
    <cfRule type="cellIs" dxfId="2285" priority="1099" operator="lessThan">
      <formula>0</formula>
    </cfRule>
  </conditionalFormatting>
  <conditionalFormatting sqref="B380">
    <cfRule type="cellIs" dxfId="2284" priority="1097" operator="lessThan">
      <formula>0</formula>
    </cfRule>
  </conditionalFormatting>
  <conditionalFormatting sqref="R385">
    <cfRule type="cellIs" dxfId="2283" priority="1096" operator="lessThan">
      <formula>0</formula>
    </cfRule>
  </conditionalFormatting>
  <conditionalFormatting sqref="C382:J382">
    <cfRule type="cellIs" dxfId="2282" priority="1095" operator="lessThan">
      <formula>0</formula>
    </cfRule>
  </conditionalFormatting>
  <conditionalFormatting sqref="R384">
    <cfRule type="cellIs" dxfId="2281" priority="1094" operator="lessThan">
      <formula>0</formula>
    </cfRule>
  </conditionalFormatting>
  <conditionalFormatting sqref="R384">
    <cfRule type="cellIs" dxfId="2280" priority="1093" operator="lessThan">
      <formula>0</formula>
    </cfRule>
  </conditionalFormatting>
  <conditionalFormatting sqref="Q386:R386 R387:R389">
    <cfRule type="cellIs" dxfId="2279" priority="1092" operator="lessThan">
      <formula>0</formula>
    </cfRule>
  </conditionalFormatting>
  <conditionalFormatting sqref="Q386">
    <cfRule type="cellIs" dxfId="2278" priority="1091" operator="lessThan">
      <formula>0</formula>
    </cfRule>
  </conditionalFormatting>
  <conditionalFormatting sqref="Q387:Q389">
    <cfRule type="cellIs" dxfId="2277" priority="1090" operator="lessThan">
      <formula>0</formula>
    </cfRule>
  </conditionalFormatting>
  <conditionalFormatting sqref="B386">
    <cfRule type="cellIs" dxfId="2276" priority="1089" operator="lessThan">
      <formula>0</formula>
    </cfRule>
  </conditionalFormatting>
  <conditionalFormatting sqref="R391">
    <cfRule type="cellIs" dxfId="2275" priority="1088" operator="lessThan">
      <formula>0</formula>
    </cfRule>
  </conditionalFormatting>
  <conditionalFormatting sqref="R390">
    <cfRule type="cellIs" dxfId="2274" priority="1087" operator="lessThan">
      <formula>0</formula>
    </cfRule>
  </conditionalFormatting>
  <conditionalFormatting sqref="R390">
    <cfRule type="cellIs" dxfId="2273" priority="1086" operator="lessThan">
      <formula>0</formula>
    </cfRule>
  </conditionalFormatting>
  <conditionalFormatting sqref="Q392:R392 R393:R395">
    <cfRule type="cellIs" dxfId="2272" priority="1085" operator="lessThan">
      <formula>0</formula>
    </cfRule>
  </conditionalFormatting>
  <conditionalFormatting sqref="Q392">
    <cfRule type="cellIs" dxfId="2271" priority="1084" operator="lessThan">
      <formula>0</formula>
    </cfRule>
  </conditionalFormatting>
  <conditionalFormatting sqref="H397">
    <cfRule type="cellIs" dxfId="2270" priority="1043" operator="lessThan">
      <formula>0</formula>
    </cfRule>
  </conditionalFormatting>
  <conditionalFormatting sqref="B392">
    <cfRule type="cellIs" dxfId="2269" priority="1082" operator="lessThan">
      <formula>0</formula>
    </cfRule>
  </conditionalFormatting>
  <conditionalFormatting sqref="H378">
    <cfRule type="cellIs" dxfId="2268" priority="1039" operator="lessThan">
      <formula>0</formula>
    </cfRule>
  </conditionalFormatting>
  <conditionalFormatting sqref="R396">
    <cfRule type="cellIs" dxfId="2267" priority="1080" operator="lessThan">
      <formula>0</formula>
    </cfRule>
  </conditionalFormatting>
  <conditionalFormatting sqref="H361">
    <cfRule type="cellIs" dxfId="2266" priority="1037" operator="lessThan">
      <formula>0</formula>
    </cfRule>
  </conditionalFormatting>
  <conditionalFormatting sqref="Q398">
    <cfRule type="cellIs" dxfId="2265" priority="1076" operator="lessThan">
      <formula>0</formula>
    </cfRule>
  </conditionalFormatting>
  <conditionalFormatting sqref="R438">
    <cfRule type="cellIs" dxfId="2264" priority="1030" operator="lessThan">
      <formula>0</formula>
    </cfRule>
  </conditionalFormatting>
  <conditionalFormatting sqref="H372">
    <cfRule type="cellIs" dxfId="2263" priority="1036" operator="lessThan">
      <formula>0</formula>
    </cfRule>
  </conditionalFormatting>
  <conditionalFormatting sqref="R402">
    <cfRule type="cellIs" dxfId="2262" priority="1074" operator="lessThan">
      <formula>0</formula>
    </cfRule>
  </conditionalFormatting>
  <conditionalFormatting sqref="Q440:R440 R441:R443">
    <cfRule type="cellIs" dxfId="2261" priority="1028" operator="lessThan">
      <formula>0</formula>
    </cfRule>
  </conditionalFormatting>
  <conditionalFormatting sqref="C391:M391">
    <cfRule type="cellIs" dxfId="2260" priority="1072" operator="lessThan">
      <formula>0</formula>
    </cfRule>
  </conditionalFormatting>
  <conditionalFormatting sqref="C385:M385">
    <cfRule type="cellIs" dxfId="2259" priority="1071" operator="lessThan">
      <formula>0</formula>
    </cfRule>
  </conditionalFormatting>
  <conditionalFormatting sqref="C379:M379">
    <cfRule type="cellIs" dxfId="2258" priority="1070" operator="lessThan">
      <formula>0</formula>
    </cfRule>
  </conditionalFormatting>
  <conditionalFormatting sqref="C373:M373">
    <cfRule type="cellIs" dxfId="2257" priority="1069" operator="lessThan">
      <formula>0</formula>
    </cfRule>
  </conditionalFormatting>
  <conditionalFormatting sqref="J367:M367">
    <cfRule type="cellIs" dxfId="2256" priority="1068" operator="lessThan">
      <formula>0</formula>
    </cfRule>
  </conditionalFormatting>
  <conditionalFormatting sqref="C361:M361">
    <cfRule type="cellIs" dxfId="2255" priority="1067" operator="lessThan">
      <formula>0</formula>
    </cfRule>
  </conditionalFormatting>
  <conditionalFormatting sqref="J355:N355">
    <cfRule type="cellIs" dxfId="2254" priority="1066" operator="lessThan">
      <formula>0</formula>
    </cfRule>
  </conditionalFormatting>
  <conditionalFormatting sqref="B398">
    <cfRule type="cellIs" dxfId="2253" priority="1065" operator="lessThan">
      <formula>0</formula>
    </cfRule>
  </conditionalFormatting>
  <conditionalFormatting sqref="B403">
    <cfRule type="cellIs" dxfId="2252" priority="1064" operator="lessThan">
      <formula>0</formula>
    </cfRule>
  </conditionalFormatting>
  <conditionalFormatting sqref="R408">
    <cfRule type="cellIs" dxfId="2251" priority="1058" operator="lessThan">
      <formula>0</formula>
    </cfRule>
  </conditionalFormatting>
  <conditionalFormatting sqref="R409">
    <cfRule type="cellIs" dxfId="2250" priority="1060" operator="lessThan">
      <formula>0</formula>
    </cfRule>
  </conditionalFormatting>
  <conditionalFormatting sqref="Q404:R404 R405:R407">
    <cfRule type="cellIs" dxfId="2249" priority="1063" operator="lessThan">
      <formula>0</formula>
    </cfRule>
  </conditionalFormatting>
  <conditionalFormatting sqref="Q404">
    <cfRule type="cellIs" dxfId="2248" priority="1062" operator="lessThan">
      <formula>0</formula>
    </cfRule>
  </conditionalFormatting>
  <conditionalFormatting sqref="R408">
    <cfRule type="cellIs" dxfId="2247" priority="1059" operator="lessThan">
      <formula>0</formula>
    </cfRule>
  </conditionalFormatting>
  <conditionalFormatting sqref="B404">
    <cfRule type="cellIs" dxfId="2246" priority="1057" operator="lessThan">
      <formula>0</formula>
    </cfRule>
  </conditionalFormatting>
  <conditionalFormatting sqref="R414">
    <cfRule type="cellIs" dxfId="2245" priority="1051" operator="lessThan">
      <formula>0</formula>
    </cfRule>
  </conditionalFormatting>
  <conditionalFormatting sqref="R415">
    <cfRule type="cellIs" dxfId="2244" priority="1053" operator="lessThan">
      <formula>0</formula>
    </cfRule>
  </conditionalFormatting>
  <conditionalFormatting sqref="Q410:R410 R411:R413">
    <cfRule type="cellIs" dxfId="2243" priority="1056" operator="lessThan">
      <formula>0</formula>
    </cfRule>
  </conditionalFormatting>
  <conditionalFormatting sqref="Q410">
    <cfRule type="cellIs" dxfId="2242" priority="1055" operator="lessThan">
      <formula>0</formula>
    </cfRule>
  </conditionalFormatting>
  <conditionalFormatting sqref="R414">
    <cfRule type="cellIs" dxfId="2241" priority="1052" operator="lessThan">
      <formula>0</formula>
    </cfRule>
  </conditionalFormatting>
  <conditionalFormatting sqref="B410">
    <cfRule type="cellIs" dxfId="2240" priority="1050" operator="lessThan">
      <formula>0</formula>
    </cfRule>
  </conditionalFormatting>
  <conditionalFormatting sqref="R432">
    <cfRule type="cellIs" dxfId="2239" priority="1044" operator="lessThan">
      <formula>0</formula>
    </cfRule>
  </conditionalFormatting>
  <conditionalFormatting sqref="Q429:Q431">
    <cfRule type="cellIs" dxfId="2238" priority="1047" operator="lessThan">
      <formula>0</formula>
    </cfRule>
  </conditionalFormatting>
  <conditionalFormatting sqref="R433">
    <cfRule type="cellIs" dxfId="2237" priority="1046" operator="lessThan">
      <formula>0</formula>
    </cfRule>
  </conditionalFormatting>
  <conditionalFormatting sqref="Q428:R428 R429:R431">
    <cfRule type="cellIs" dxfId="2236" priority="1049" operator="lessThan">
      <formula>0</formula>
    </cfRule>
  </conditionalFormatting>
  <conditionalFormatting sqref="Q428">
    <cfRule type="cellIs" dxfId="2235" priority="1048" operator="lessThan">
      <formula>0</formula>
    </cfRule>
  </conditionalFormatting>
  <conditionalFormatting sqref="R432">
    <cfRule type="cellIs" dxfId="2234" priority="1045" operator="lessThan">
      <formula>0</formula>
    </cfRule>
  </conditionalFormatting>
  <conditionalFormatting sqref="H391">
    <cfRule type="cellIs" dxfId="2233" priority="1042" operator="lessThan">
      <formula>0</formula>
    </cfRule>
  </conditionalFormatting>
  <conditionalFormatting sqref="Q435:Q437">
    <cfRule type="cellIs" dxfId="2232" priority="1032" operator="lessThan">
      <formula>0</formula>
    </cfRule>
  </conditionalFormatting>
  <conditionalFormatting sqref="R444">
    <cfRule type="cellIs" dxfId="2231" priority="1024" operator="lessThan">
      <formula>0</formula>
    </cfRule>
  </conditionalFormatting>
  <conditionalFormatting sqref="H384">
    <cfRule type="cellIs" dxfId="2230" priority="1041" operator="lessThan">
      <formula>0</formula>
    </cfRule>
  </conditionalFormatting>
  <conditionalFormatting sqref="H379">
    <cfRule type="cellIs" dxfId="2229" priority="1038" operator="lessThan">
      <formula>0</formula>
    </cfRule>
  </conditionalFormatting>
  <conditionalFormatting sqref="R438">
    <cfRule type="cellIs" dxfId="2228" priority="1031" operator="lessThan">
      <formula>0</formula>
    </cfRule>
  </conditionalFormatting>
  <conditionalFormatting sqref="H373">
    <cfRule type="cellIs" dxfId="2227" priority="1035" operator="lessThan">
      <formula>0</formula>
    </cfRule>
  </conditionalFormatting>
  <conditionalFormatting sqref="Q441:Q443">
    <cfRule type="cellIs" dxfId="2226" priority="1026" operator="lessThan">
      <formula>0</formula>
    </cfRule>
  </conditionalFormatting>
  <conditionalFormatting sqref="Q434:R434 R435:R437">
    <cfRule type="cellIs" dxfId="2225" priority="1034" operator="lessThan">
      <formula>0</formula>
    </cfRule>
  </conditionalFormatting>
  <conditionalFormatting sqref="Q434">
    <cfRule type="cellIs" dxfId="2224" priority="1033" operator="lessThan">
      <formula>0</formula>
    </cfRule>
  </conditionalFormatting>
  <conditionalFormatting sqref="B434">
    <cfRule type="cellIs" dxfId="2223" priority="1029" operator="lessThan">
      <formula>0</formula>
    </cfRule>
  </conditionalFormatting>
  <conditionalFormatting sqref="R445:R446">
    <cfRule type="cellIs" dxfId="2222" priority="1020" operator="lessThan">
      <formula>0</formula>
    </cfRule>
  </conditionalFormatting>
  <conditionalFormatting sqref="R444">
    <cfRule type="cellIs" dxfId="2221" priority="1023" operator="lessThan">
      <formula>0</formula>
    </cfRule>
  </conditionalFormatting>
  <conditionalFormatting sqref="B446">
    <cfRule type="cellIs" dxfId="2220" priority="1019" operator="lessThan">
      <formula>0</formula>
    </cfRule>
  </conditionalFormatting>
  <conditionalFormatting sqref="B440">
    <cfRule type="cellIs" dxfId="2219" priority="1022" operator="lessThan">
      <formula>0</formula>
    </cfRule>
  </conditionalFormatting>
  <conditionalFormatting sqref="Q446">
    <cfRule type="cellIs" dxfId="2218" priority="1025" operator="lessThan">
      <formula>0</formula>
    </cfRule>
  </conditionalFormatting>
  <conditionalFormatting sqref="B447">
    <cfRule type="cellIs" dxfId="2217" priority="1018" operator="lessThan">
      <formula>0</formula>
    </cfRule>
  </conditionalFormatting>
  <conditionalFormatting sqref="R439">
    <cfRule type="cellIs" dxfId="2216" priority="1021" operator="lessThan">
      <formula>0</formula>
    </cfRule>
  </conditionalFormatting>
  <conditionalFormatting sqref="R448:R450">
    <cfRule type="cellIs" dxfId="2215" priority="1017" operator="lessThan">
      <formula>0</formula>
    </cfRule>
  </conditionalFormatting>
  <conditionalFormatting sqref="Q448:Q450">
    <cfRule type="cellIs" dxfId="2214" priority="1016" operator="lessThan">
      <formula>0</formula>
    </cfRule>
  </conditionalFormatting>
  <conditionalFormatting sqref="R603">
    <cfRule type="cellIs" dxfId="2213" priority="991" operator="lessThan">
      <formula>0</formula>
    </cfRule>
  </conditionalFormatting>
  <conditionalFormatting sqref="B625">
    <cfRule type="cellIs" dxfId="2212" priority="955" operator="lessThan">
      <formula>0</formula>
    </cfRule>
  </conditionalFormatting>
  <conditionalFormatting sqref="Q454:Q456">
    <cfRule type="cellIs" dxfId="2211" priority="1012" operator="lessThan">
      <formula>0</formula>
    </cfRule>
  </conditionalFormatting>
  <conditionalFormatting sqref="R457">
    <cfRule type="cellIs" dxfId="2210" priority="1011" operator="lessThan">
      <formula>0</formula>
    </cfRule>
  </conditionalFormatting>
  <conditionalFormatting sqref="R597">
    <cfRule type="cellIs" dxfId="2209" priority="1000" operator="lessThan">
      <formula>0</formula>
    </cfRule>
  </conditionalFormatting>
  <conditionalFormatting sqref="R451">
    <cfRule type="cellIs" dxfId="2208" priority="1015" operator="lessThan">
      <formula>0</formula>
    </cfRule>
  </conditionalFormatting>
  <conditionalFormatting sqref="R451">
    <cfRule type="cellIs" dxfId="2207" priority="1014" operator="lessThan">
      <formula>0</formula>
    </cfRule>
  </conditionalFormatting>
  <conditionalFormatting sqref="R457">
    <cfRule type="cellIs" dxfId="2206" priority="1010" operator="lessThan">
      <formula>0</formula>
    </cfRule>
  </conditionalFormatting>
  <conditionalFormatting sqref="J593:N595 J596:M596">
    <cfRule type="cellIs" dxfId="2205" priority="1004" operator="lessThan">
      <formula>0</formula>
    </cfRule>
  </conditionalFormatting>
  <conditionalFormatting sqref="B453">
    <cfRule type="cellIs" dxfId="2204" priority="1008" operator="lessThan">
      <formula>0</formula>
    </cfRule>
  </conditionalFormatting>
  <conditionalFormatting sqref="Q599:Q602">
    <cfRule type="cellIs" dxfId="2203" priority="997" operator="lessThan">
      <formula>0</formula>
    </cfRule>
  </conditionalFormatting>
  <conditionalFormatting sqref="R454:R456">
    <cfRule type="cellIs" dxfId="2202" priority="1013" operator="lessThan">
      <formula>0</formula>
    </cfRule>
  </conditionalFormatting>
  <conditionalFormatting sqref="R593:R595">
    <cfRule type="cellIs" dxfId="2201" priority="1007" operator="lessThan">
      <formula>0</formula>
    </cfRule>
  </conditionalFormatting>
  <conditionalFormatting sqref="R596">
    <cfRule type="cellIs" dxfId="2200" priority="1002" operator="lessThan">
      <formula>0</formula>
    </cfRule>
  </conditionalFormatting>
  <conditionalFormatting sqref="R452">
    <cfRule type="cellIs" dxfId="2199" priority="1009" operator="lessThan">
      <formula>0</formula>
    </cfRule>
  </conditionalFormatting>
  <conditionalFormatting sqref="B592">
    <cfRule type="cellIs" dxfId="2198" priority="999" operator="lessThan">
      <formula>0</formula>
    </cfRule>
  </conditionalFormatting>
  <conditionalFormatting sqref="Q593:Q595">
    <cfRule type="cellIs" dxfId="2197" priority="1006" operator="lessThan">
      <formula>0</formula>
    </cfRule>
  </conditionalFormatting>
  <conditionalFormatting sqref="J594">
    <cfRule type="cellIs" dxfId="2196" priority="1003" operator="lessThan">
      <formula>0</formula>
    </cfRule>
  </conditionalFormatting>
  <conditionalFormatting sqref="R602">
    <cfRule type="cellIs" dxfId="2195" priority="992" operator="lessThan">
      <formula>0</formula>
    </cfRule>
  </conditionalFormatting>
  <conditionalFormatting sqref="J595:N595 K593:N594 J596:M596">
    <cfRule type="cellIs" dxfId="2194" priority="1005" operator="lessThan">
      <formula>0</formula>
    </cfRule>
  </conditionalFormatting>
  <conditionalFormatting sqref="R596">
    <cfRule type="cellIs" dxfId="2193" priority="1001" operator="lessThan">
      <formula>0</formula>
    </cfRule>
  </conditionalFormatting>
  <conditionalFormatting sqref="J599:N599 J601:N602 J600:M600">
    <cfRule type="cellIs" dxfId="2192" priority="995" operator="lessThan">
      <formula>0</formula>
    </cfRule>
  </conditionalFormatting>
  <conditionalFormatting sqref="Q616:Q619">
    <cfRule type="cellIs" dxfId="2191" priority="989" operator="lessThan">
      <formula>0</formula>
    </cfRule>
  </conditionalFormatting>
  <conditionalFormatting sqref="R602">
    <cfRule type="cellIs" dxfId="2190" priority="993" operator="lessThan">
      <formula>0</formula>
    </cfRule>
  </conditionalFormatting>
  <conditionalFormatting sqref="J600">
    <cfRule type="cellIs" dxfId="2189" priority="994" operator="lessThan">
      <formula>0</formula>
    </cfRule>
  </conditionalFormatting>
  <conditionalFormatting sqref="J601:N602 K599:N599 K600:M600">
    <cfRule type="cellIs" dxfId="2188" priority="996" operator="lessThan">
      <formula>0</formula>
    </cfRule>
  </conditionalFormatting>
  <conditionalFormatting sqref="R599:R601">
    <cfRule type="cellIs" dxfId="2187" priority="998" operator="lessThan">
      <formula>0</formula>
    </cfRule>
  </conditionalFormatting>
  <conditionalFormatting sqref="R629">
    <cfRule type="cellIs" dxfId="2186" priority="959" operator="lessThan">
      <formula>0</formula>
    </cfRule>
  </conditionalFormatting>
  <conditionalFormatting sqref="I626">
    <cfRule type="cellIs" dxfId="2185" priority="962" operator="lessThan">
      <formula>0</formula>
    </cfRule>
  </conditionalFormatting>
  <conditionalFormatting sqref="C616:N619">
    <cfRule type="cellIs" dxfId="2184" priority="987" operator="lessThan">
      <formula>0</formula>
    </cfRule>
  </conditionalFormatting>
  <conditionalFormatting sqref="R619">
    <cfRule type="cellIs" dxfId="2183" priority="983" operator="lessThan">
      <formula>0</formula>
    </cfRule>
  </conditionalFormatting>
  <conditionalFormatting sqref="I616">
    <cfRule type="cellIs" dxfId="2182" priority="986" operator="lessThan">
      <formula>0</formula>
    </cfRule>
  </conditionalFormatting>
  <conditionalFormatting sqref="H621:H624">
    <cfRule type="cellIs" dxfId="2181" priority="969" operator="lessThan">
      <formula>0</formula>
    </cfRule>
  </conditionalFormatting>
  <conditionalFormatting sqref="R619">
    <cfRule type="cellIs" dxfId="2180" priority="984" operator="lessThan">
      <formula>0</formula>
    </cfRule>
  </conditionalFormatting>
  <conditionalFormatting sqref="H616">
    <cfRule type="cellIs" dxfId="2179" priority="980" operator="lessThan">
      <formula>0</formula>
    </cfRule>
  </conditionalFormatting>
  <conditionalFormatting sqref="H616:H619">
    <cfRule type="cellIs" dxfId="2178" priority="981" operator="lessThan">
      <formula>0</formula>
    </cfRule>
  </conditionalFormatting>
  <conditionalFormatting sqref="C617:J617">
    <cfRule type="cellIs" dxfId="2177" priority="985" operator="lessThan">
      <formula>0</formula>
    </cfRule>
  </conditionalFormatting>
  <conditionalFormatting sqref="H617:H619">
    <cfRule type="cellIs" dxfId="2176" priority="982" operator="lessThan">
      <formula>0</formula>
    </cfRule>
  </conditionalFormatting>
  <conditionalFormatting sqref="I617 K616:N617 C618:N619">
    <cfRule type="cellIs" dxfId="2175" priority="988" operator="lessThan">
      <formula>0</formula>
    </cfRule>
  </conditionalFormatting>
  <conditionalFormatting sqref="R616:R618">
    <cfRule type="cellIs" dxfId="2174" priority="990" operator="lessThan">
      <formula>0</formula>
    </cfRule>
  </conditionalFormatting>
  <conditionalFormatting sqref="B615">
    <cfRule type="cellIs" dxfId="2173" priority="979" operator="lessThan">
      <formula>0</formula>
    </cfRule>
  </conditionalFormatting>
  <conditionalFormatting sqref="R624">
    <cfRule type="cellIs" dxfId="2172" priority="971" operator="lessThan">
      <formula>0</formula>
    </cfRule>
  </conditionalFormatting>
  <conditionalFormatting sqref="I621">
    <cfRule type="cellIs" dxfId="2171" priority="974" operator="lessThan">
      <formula>0</formula>
    </cfRule>
  </conditionalFormatting>
  <conditionalFormatting sqref="C621:N624">
    <cfRule type="cellIs" dxfId="2170" priority="975" operator="lessThan">
      <formula>0</formula>
    </cfRule>
  </conditionalFormatting>
  <conditionalFormatting sqref="R624">
    <cfRule type="cellIs" dxfId="2169" priority="972" operator="lessThan">
      <formula>0</formula>
    </cfRule>
  </conditionalFormatting>
  <conditionalFormatting sqref="H621">
    <cfRule type="cellIs" dxfId="2168" priority="968" operator="lessThan">
      <formula>0</formula>
    </cfRule>
  </conditionalFormatting>
  <conditionalFormatting sqref="Q621:Q624">
    <cfRule type="cellIs" dxfId="2167" priority="977" operator="lessThan">
      <formula>0</formula>
    </cfRule>
  </conditionalFormatting>
  <conditionalFormatting sqref="C622:J622">
    <cfRule type="cellIs" dxfId="2166" priority="973" operator="lessThan">
      <formula>0</formula>
    </cfRule>
  </conditionalFormatting>
  <conditionalFormatting sqref="H622:H624">
    <cfRule type="cellIs" dxfId="2165" priority="970" operator="lessThan">
      <formula>0</formula>
    </cfRule>
  </conditionalFormatting>
  <conditionalFormatting sqref="I622 K621:N622 C623:N624">
    <cfRule type="cellIs" dxfId="2164" priority="976" operator="lessThan">
      <formula>0</formula>
    </cfRule>
  </conditionalFormatting>
  <conditionalFormatting sqref="R621:R623">
    <cfRule type="cellIs" dxfId="2163" priority="978" operator="lessThan">
      <formula>0</formula>
    </cfRule>
  </conditionalFormatting>
  <conditionalFormatting sqref="B620">
    <cfRule type="cellIs" dxfId="2162" priority="967" operator="lessThan">
      <formula>0</formula>
    </cfRule>
  </conditionalFormatting>
  <conditionalFormatting sqref="C626:N629">
    <cfRule type="cellIs" dxfId="2161" priority="963" operator="lessThan">
      <formula>0</formula>
    </cfRule>
  </conditionalFormatting>
  <conditionalFormatting sqref="R629">
    <cfRule type="cellIs" dxfId="2160" priority="960" operator="lessThan">
      <formula>0</formula>
    </cfRule>
  </conditionalFormatting>
  <conditionalFormatting sqref="H626">
    <cfRule type="cellIs" dxfId="2159" priority="956" operator="lessThan">
      <formula>0</formula>
    </cfRule>
  </conditionalFormatting>
  <conditionalFormatting sqref="H626:H629">
    <cfRule type="cellIs" dxfId="2158" priority="957" operator="lessThan">
      <formula>0</formula>
    </cfRule>
  </conditionalFormatting>
  <conditionalFormatting sqref="Q626:Q629">
    <cfRule type="cellIs" dxfId="2157" priority="965" operator="lessThan">
      <formula>0</formula>
    </cfRule>
  </conditionalFormatting>
  <conditionalFormatting sqref="C627:J627">
    <cfRule type="cellIs" dxfId="2156" priority="961" operator="lessThan">
      <formula>0</formula>
    </cfRule>
  </conditionalFormatting>
  <conditionalFormatting sqref="H627:H629">
    <cfRule type="cellIs" dxfId="2155" priority="958" operator="lessThan">
      <formula>0</formula>
    </cfRule>
  </conditionalFormatting>
  <conditionalFormatting sqref="I627 K626:N627 C628:N629">
    <cfRule type="cellIs" dxfId="2154" priority="964" operator="lessThan">
      <formula>0</formula>
    </cfRule>
  </conditionalFormatting>
  <conditionalFormatting sqref="R626:R628">
    <cfRule type="cellIs" dxfId="2153" priority="966" operator="lessThan">
      <formula>0</formula>
    </cfRule>
  </conditionalFormatting>
  <conditionalFormatting sqref="C351:I351">
    <cfRule type="cellIs" dxfId="2152" priority="952" operator="lessThan">
      <formula>0</formula>
    </cfRule>
  </conditionalFormatting>
  <conditionalFormatting sqref="C353:I354">
    <cfRule type="cellIs" dxfId="2151" priority="953" operator="lessThan">
      <formula>0</formula>
    </cfRule>
  </conditionalFormatting>
  <conditionalFormatting sqref="Q506:R506">
    <cfRule type="cellIs" dxfId="2150" priority="936" operator="lessThan">
      <formula>0</formula>
    </cfRule>
  </conditionalFormatting>
  <conditionalFormatting sqref="Q499:Q502">
    <cfRule type="cellIs" dxfId="2149" priority="937" operator="lessThan">
      <formula>0</formula>
    </cfRule>
  </conditionalFormatting>
  <conditionalFormatting sqref="R611:R613">
    <cfRule type="cellIs" dxfId="2148" priority="899" operator="lessThan">
      <formula>0</formula>
    </cfRule>
  </conditionalFormatting>
  <conditionalFormatting sqref="B498">
    <cfRule type="cellIs" dxfId="2147" priority="954" operator="lessThan">
      <formula>0</formula>
    </cfRule>
  </conditionalFormatting>
  <conditionalFormatting sqref="N427">
    <cfRule type="cellIs" dxfId="2146" priority="678" operator="lessThan">
      <formula>0</formula>
    </cfRule>
  </conditionalFormatting>
  <conditionalFormatting sqref="C352:I352">
    <cfRule type="cellIs" dxfId="2145" priority="951" operator="lessThan">
      <formula>0</formula>
    </cfRule>
  </conditionalFormatting>
  <conditionalFormatting sqref="C355:I355">
    <cfRule type="cellIs" dxfId="2144" priority="950" operator="lessThan">
      <formula>0</formula>
    </cfRule>
  </conditionalFormatting>
  <conditionalFormatting sqref="C365:I366">
    <cfRule type="cellIs" dxfId="2143" priority="949" operator="lessThan">
      <formula>0</formula>
    </cfRule>
  </conditionalFormatting>
  <conditionalFormatting sqref="C363:I363">
    <cfRule type="cellIs" dxfId="2142" priority="948" operator="lessThan">
      <formula>0</formula>
    </cfRule>
  </conditionalFormatting>
  <conditionalFormatting sqref="C364:I364">
    <cfRule type="cellIs" dxfId="2141" priority="947" operator="lessThan">
      <formula>0</formula>
    </cfRule>
  </conditionalFormatting>
  <conditionalFormatting sqref="C367:I367">
    <cfRule type="cellIs" dxfId="2140" priority="946" operator="lessThan">
      <formula>0</formula>
    </cfRule>
  </conditionalFormatting>
  <conditionalFormatting sqref="C593:I596">
    <cfRule type="cellIs" dxfId="2139" priority="944" operator="lessThan">
      <formula>0</formula>
    </cfRule>
  </conditionalFormatting>
  <conditionalFormatting sqref="C594:I594">
    <cfRule type="cellIs" dxfId="2138" priority="943" operator="lessThan">
      <formula>0</formula>
    </cfRule>
  </conditionalFormatting>
  <conditionalFormatting sqref="C595:I596">
    <cfRule type="cellIs" dxfId="2137" priority="945" operator="lessThan">
      <formula>0</formula>
    </cfRule>
  </conditionalFormatting>
  <conditionalFormatting sqref="R551">
    <cfRule type="cellIs" dxfId="2136" priority="925" operator="lessThan">
      <formula>0</formula>
    </cfRule>
  </conditionalFormatting>
  <conditionalFormatting sqref="R551">
    <cfRule type="cellIs" dxfId="2135" priority="926" operator="lessThan">
      <formula>0</formula>
    </cfRule>
  </conditionalFormatting>
  <conditionalFormatting sqref="C599:I602">
    <cfRule type="cellIs" dxfId="2134" priority="941" operator="lessThan">
      <formula>0</formula>
    </cfRule>
  </conditionalFormatting>
  <conditionalFormatting sqref="C600:I600">
    <cfRule type="cellIs" dxfId="2133" priority="940" operator="lessThan">
      <formula>0</formula>
    </cfRule>
  </conditionalFormatting>
  <conditionalFormatting sqref="C601:I602">
    <cfRule type="cellIs" dxfId="2132" priority="942" operator="lessThan">
      <formula>0</formula>
    </cfRule>
  </conditionalFormatting>
  <conditionalFormatting sqref="C461:C464">
    <cfRule type="cellIs" dxfId="2131" priority="939" operator="lessThan">
      <formula>0</formula>
    </cfRule>
  </conditionalFormatting>
  <conditionalFormatting sqref="Q468:Q471">
    <cfRule type="cellIs" dxfId="2130" priority="938" operator="lessThan">
      <formula>0</formula>
    </cfRule>
  </conditionalFormatting>
  <conditionalFormatting sqref="R507:R510">
    <cfRule type="cellIs" dxfId="2129" priority="935" operator="lessThan">
      <formula>0</formula>
    </cfRule>
  </conditionalFormatting>
  <conditionalFormatting sqref="R511:R512">
    <cfRule type="cellIs" dxfId="2128" priority="934" operator="lessThan">
      <formula>0</formula>
    </cfRule>
  </conditionalFormatting>
  <conditionalFormatting sqref="R512">
    <cfRule type="cellIs" dxfId="2127" priority="933" operator="lessThan">
      <formula>0</formula>
    </cfRule>
  </conditionalFormatting>
  <conditionalFormatting sqref="R511">
    <cfRule type="cellIs" dxfId="2126" priority="932" operator="lessThan">
      <formula>0</formula>
    </cfRule>
  </conditionalFormatting>
  <conditionalFormatting sqref="Q507:Q510">
    <cfRule type="cellIs" dxfId="2125" priority="931" operator="lessThan">
      <formula>0</formula>
    </cfRule>
  </conditionalFormatting>
  <conditionalFormatting sqref="B506">
    <cfRule type="cellIs" dxfId="2124" priority="930" operator="lessThan">
      <formula>0</formula>
    </cfRule>
  </conditionalFormatting>
  <conditionalFormatting sqref="C611:N614">
    <cfRule type="cellIs" dxfId="2123" priority="896" operator="lessThan">
      <formula>0</formula>
    </cfRule>
  </conditionalFormatting>
  <conditionalFormatting sqref="R614">
    <cfRule type="cellIs" dxfId="2122" priority="893" operator="lessThan">
      <formula>0</formula>
    </cfRule>
  </conditionalFormatting>
  <conditionalFormatting sqref="Q547:Q550">
    <cfRule type="cellIs" dxfId="2121" priority="924" operator="lessThan">
      <formula>0</formula>
    </cfRule>
  </conditionalFormatting>
  <conditionalFormatting sqref="H611:H614">
    <cfRule type="cellIs" dxfId="2120" priority="890" operator="lessThan">
      <formula>0</formula>
    </cfRule>
  </conditionalFormatting>
  <conditionalFormatting sqref="R504">
    <cfRule type="cellIs" dxfId="2119" priority="929" operator="lessThan">
      <formula>0</formula>
    </cfRule>
  </conditionalFormatting>
  <conditionalFormatting sqref="R547:R550 R552 R554:R560">
    <cfRule type="cellIs" dxfId="2118" priority="928" operator="lessThan">
      <formula>0</formula>
    </cfRule>
  </conditionalFormatting>
  <conditionalFormatting sqref="Q546">
    <cfRule type="cellIs" dxfId="2117" priority="927" operator="lessThan">
      <formula>0</formula>
    </cfRule>
  </conditionalFormatting>
  <conditionalFormatting sqref="Q554:Q558">
    <cfRule type="cellIs" dxfId="2116" priority="923" operator="lessThan">
      <formula>0</formula>
    </cfRule>
  </conditionalFormatting>
  <conditionalFormatting sqref="R570:R573 R575">
    <cfRule type="cellIs" dxfId="2115" priority="921" operator="lessThan">
      <formula>0</formula>
    </cfRule>
  </conditionalFormatting>
  <conditionalFormatting sqref="B546">
    <cfRule type="cellIs" dxfId="2114" priority="922" operator="lessThan">
      <formula>0</formula>
    </cfRule>
  </conditionalFormatting>
  <conditionalFormatting sqref="Q569">
    <cfRule type="cellIs" dxfId="2113" priority="920" operator="lessThan">
      <formula>0</formula>
    </cfRule>
  </conditionalFormatting>
  <conditionalFormatting sqref="R574">
    <cfRule type="cellIs" dxfId="2112" priority="919" operator="lessThan">
      <formula>0</formula>
    </cfRule>
  </conditionalFormatting>
  <conditionalFormatting sqref="R574">
    <cfRule type="cellIs" dxfId="2111" priority="918" operator="lessThan">
      <formula>0</formula>
    </cfRule>
  </conditionalFormatting>
  <conditionalFormatting sqref="Q570:Q573">
    <cfRule type="cellIs" dxfId="2110" priority="917" operator="lessThan">
      <formula>0</formula>
    </cfRule>
  </conditionalFormatting>
  <conditionalFormatting sqref="R582 R577:R580">
    <cfRule type="cellIs" dxfId="2109" priority="915" operator="lessThan">
      <formula>0</formula>
    </cfRule>
  </conditionalFormatting>
  <conditionalFormatting sqref="R581">
    <cfRule type="cellIs" dxfId="2108" priority="913" operator="lessThan">
      <formula>0</formula>
    </cfRule>
  </conditionalFormatting>
  <conditionalFormatting sqref="B569">
    <cfRule type="cellIs" dxfId="2107" priority="916" operator="lessThan">
      <formula>0</formula>
    </cfRule>
  </conditionalFormatting>
  <conditionalFormatting sqref="Q576">
    <cfRule type="cellIs" dxfId="2106" priority="914" operator="lessThan">
      <formula>0</formula>
    </cfRule>
  </conditionalFormatting>
  <conditionalFormatting sqref="Q577:Q580">
    <cfRule type="cellIs" dxfId="2105" priority="911" operator="lessThan">
      <formula>0</formula>
    </cfRule>
  </conditionalFormatting>
  <conditionalFormatting sqref="R581">
    <cfRule type="cellIs" dxfId="2104" priority="912" operator="lessThan">
      <formula>0</formula>
    </cfRule>
  </conditionalFormatting>
  <conditionalFormatting sqref="Q605:Q607 Q609">
    <cfRule type="cellIs" dxfId="2103" priority="909" operator="lessThan">
      <formula>0</formula>
    </cfRule>
  </conditionalFormatting>
  <conditionalFormatting sqref="R605:R607">
    <cfRule type="cellIs" dxfId="2102" priority="910" operator="lessThan">
      <formula>0</formula>
    </cfRule>
  </conditionalFormatting>
  <conditionalFormatting sqref="C607:I607">
    <cfRule type="cellIs" dxfId="2101" priority="902" operator="lessThan">
      <formula>0</formula>
    </cfRule>
  </conditionalFormatting>
  <conditionalFormatting sqref="C605:I607">
    <cfRule type="cellIs" dxfId="2100" priority="901" operator="lessThan">
      <formula>0</formula>
    </cfRule>
  </conditionalFormatting>
  <conditionalFormatting sqref="B604">
    <cfRule type="cellIs" dxfId="2099" priority="903" operator="lessThan">
      <formula>0</formula>
    </cfRule>
  </conditionalFormatting>
  <conditionalFormatting sqref="J605:N607">
    <cfRule type="cellIs" dxfId="2098" priority="907" operator="lessThan">
      <formula>0</formula>
    </cfRule>
  </conditionalFormatting>
  <conditionalFormatting sqref="Q611:Q614">
    <cfRule type="cellIs" dxfId="2097" priority="898" operator="lessThan">
      <formula>0</formula>
    </cfRule>
  </conditionalFormatting>
  <conditionalFormatting sqref="R608:R609">
    <cfRule type="cellIs" dxfId="2096" priority="904" operator="lessThan">
      <formula>0</formula>
    </cfRule>
  </conditionalFormatting>
  <conditionalFormatting sqref="C433:M433">
    <cfRule type="cellIs" dxfId="2095" priority="676" operator="lessThan">
      <formula>0</formula>
    </cfRule>
  </conditionalFormatting>
  <conditionalFormatting sqref="R608:R609">
    <cfRule type="cellIs" dxfId="2094" priority="905" operator="lessThan">
      <formula>0</formula>
    </cfRule>
  </conditionalFormatting>
  <conditionalFormatting sqref="J606">
    <cfRule type="cellIs" dxfId="2093" priority="906" operator="lessThan">
      <formula>0</formula>
    </cfRule>
  </conditionalFormatting>
  <conditionalFormatting sqref="J607:N607 K605:N606">
    <cfRule type="cellIs" dxfId="2092" priority="908" operator="lessThan">
      <formula>0</formula>
    </cfRule>
  </conditionalFormatting>
  <conditionalFormatting sqref="I612 K611:N612 C613:N614">
    <cfRule type="cellIs" dxfId="2091" priority="897" operator="lessThan">
      <formula>0</formula>
    </cfRule>
  </conditionalFormatting>
  <conditionalFormatting sqref="N427">
    <cfRule type="cellIs" dxfId="2090" priority="679" operator="lessThan">
      <formula>0</formula>
    </cfRule>
  </conditionalFormatting>
  <conditionalFormatting sqref="B429:N429">
    <cfRule type="cellIs" dxfId="2089" priority="671" operator="lessThan">
      <formula>0</formula>
    </cfRule>
  </conditionalFormatting>
  <conditionalFormatting sqref="C606:I606">
    <cfRule type="cellIs" dxfId="2088" priority="900" operator="lessThan">
      <formula>0</formula>
    </cfRule>
  </conditionalFormatting>
  <conditionalFormatting sqref="B429:N429">
    <cfRule type="cellIs" dxfId="2087" priority="672" operator="lessThan">
      <formula>0</formula>
    </cfRule>
  </conditionalFormatting>
  <conditionalFormatting sqref="H433">
    <cfRule type="cellIs" dxfId="2086" priority="675" operator="lessThan">
      <formula>0</formula>
    </cfRule>
  </conditionalFormatting>
  <conditionalFormatting sqref="B433">
    <cfRule type="cellIs" dxfId="2085" priority="674" operator="lessThan">
      <formula>0</formula>
    </cfRule>
  </conditionalFormatting>
  <conditionalFormatting sqref="B433">
    <cfRule type="cellIs" dxfId="2084" priority="673" operator="lessThan">
      <formula>0</formula>
    </cfRule>
  </conditionalFormatting>
  <conditionalFormatting sqref="B429:N429">
    <cfRule type="cellIs" dxfId="2083" priority="669" operator="lessThan">
      <formula>0</formula>
    </cfRule>
  </conditionalFormatting>
  <conditionalFormatting sqref="B429:N429">
    <cfRule type="cellIs" dxfId="2082" priority="670" operator="lessThan">
      <formula>0</formula>
    </cfRule>
  </conditionalFormatting>
  <conditionalFormatting sqref="B435:N435">
    <cfRule type="cellIs" dxfId="2081" priority="656" operator="lessThan">
      <formula>0</formula>
    </cfRule>
  </conditionalFormatting>
  <conditionalFormatting sqref="H611">
    <cfRule type="cellIs" dxfId="2080" priority="889" operator="lessThan">
      <formula>0</formula>
    </cfRule>
  </conditionalFormatting>
  <conditionalFormatting sqref="C433:M433">
    <cfRule type="cellIs" dxfId="2079" priority="677" operator="lessThan">
      <formula>0</formula>
    </cfRule>
  </conditionalFormatting>
  <conditionalFormatting sqref="H612:H614">
    <cfRule type="cellIs" dxfId="2078" priority="891" operator="lessThan">
      <formula>0</formula>
    </cfRule>
  </conditionalFormatting>
  <conditionalFormatting sqref="R614">
    <cfRule type="cellIs" dxfId="2077" priority="892" operator="lessThan">
      <formula>0</formula>
    </cfRule>
  </conditionalFormatting>
  <conditionalFormatting sqref="I611">
    <cfRule type="cellIs" dxfId="2076" priority="895" operator="lessThan">
      <formula>0</formula>
    </cfRule>
  </conditionalFormatting>
  <conditionalFormatting sqref="N439">
    <cfRule type="cellIs" dxfId="2075" priority="649" operator="lessThan">
      <formula>0</formula>
    </cfRule>
  </conditionalFormatting>
  <conditionalFormatting sqref="C612:J612">
    <cfRule type="cellIs" dxfId="2074" priority="894" operator="lessThan">
      <formula>0</formula>
    </cfRule>
  </conditionalFormatting>
  <conditionalFormatting sqref="B610">
    <cfRule type="cellIs" dxfId="2073" priority="888" operator="lessThan">
      <formula>0</formula>
    </cfRule>
  </conditionalFormatting>
  <conditionalFormatting sqref="B435:N435">
    <cfRule type="cellIs" dxfId="2072" priority="655" operator="lessThan">
      <formula>0</formula>
    </cfRule>
  </conditionalFormatting>
  <conditionalFormatting sqref="C445:M445">
    <cfRule type="cellIs" dxfId="2071" priority="646" operator="lessThan">
      <formula>0</formula>
    </cfRule>
  </conditionalFormatting>
  <conditionalFormatting sqref="C445:M445">
    <cfRule type="cellIs" dxfId="2070" priority="647" operator="lessThan">
      <formula>0</formula>
    </cfRule>
  </conditionalFormatting>
  <conditionalFormatting sqref="B435:N435">
    <cfRule type="cellIs" dxfId="2069" priority="654" operator="lessThan">
      <formula>0</formula>
    </cfRule>
  </conditionalFormatting>
  <conditionalFormatting sqref="N438">
    <cfRule type="cellIs" dxfId="2068" priority="650" operator="lessThan">
      <formula>0</formula>
    </cfRule>
  </conditionalFormatting>
  <conditionalFormatting sqref="B435:N435">
    <cfRule type="cellIs" dxfId="2067" priority="653" operator="lessThan">
      <formula>0</formula>
    </cfRule>
  </conditionalFormatting>
  <conditionalFormatting sqref="B435:N435">
    <cfRule type="cellIs" dxfId="2066" priority="651" operator="lessThan">
      <formula>0</formula>
    </cfRule>
  </conditionalFormatting>
  <conditionalFormatting sqref="B598">
    <cfRule type="cellIs" dxfId="2065" priority="887" operator="lessThan">
      <formula>0</formula>
    </cfRule>
  </conditionalFormatting>
  <conditionalFormatting sqref="N439">
    <cfRule type="cellIs" dxfId="2064" priority="648" operator="lessThan">
      <formula>0</formula>
    </cfRule>
  </conditionalFormatting>
  <conditionalFormatting sqref="B435:N435">
    <cfRule type="cellIs" dxfId="2063" priority="652" operator="lessThan">
      <formula>0</formula>
    </cfRule>
  </conditionalFormatting>
  <conditionalFormatting sqref="B598">
    <cfRule type="cellIs" dxfId="2062" priority="886" operator="lessThan">
      <formula>0</formula>
    </cfRule>
  </conditionalFormatting>
  <conditionalFormatting sqref="B641">
    <cfRule type="cellIs" dxfId="2061" priority="874" operator="lessThan">
      <formula>0</formula>
    </cfRule>
  </conditionalFormatting>
  <conditionalFormatting sqref="B591">
    <cfRule type="cellIs" dxfId="2060" priority="884" operator="lessThan">
      <formula>0</formula>
    </cfRule>
  </conditionalFormatting>
  <conditionalFormatting sqref="B591">
    <cfRule type="cellIs" dxfId="2059" priority="885" operator="lessThan">
      <formula>0</formula>
    </cfRule>
  </conditionalFormatting>
  <conditionalFormatting sqref="B609">
    <cfRule type="cellIs" dxfId="2058" priority="882" operator="lessThan">
      <formula>0</formula>
    </cfRule>
  </conditionalFormatting>
  <conditionalFormatting sqref="B609">
    <cfRule type="cellIs" dxfId="2057"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056" priority="881" operator="lessThan">
      <formula>0</formula>
    </cfRule>
  </conditionalFormatting>
  <conditionalFormatting sqref="B646">
    <cfRule type="cellIs" dxfId="2055" priority="878" operator="lessThan">
      <formula>0</formula>
    </cfRule>
  </conditionalFormatting>
  <conditionalFormatting sqref="B631">
    <cfRule type="cellIs" dxfId="2054" priority="880" operator="lessThan">
      <formula>0</formula>
    </cfRule>
  </conditionalFormatting>
  <conditionalFormatting sqref="B635">
    <cfRule type="cellIs" dxfId="2053" priority="879" operator="lessThan">
      <formula>0</formula>
    </cfRule>
  </conditionalFormatting>
  <conditionalFormatting sqref="B662">
    <cfRule type="cellIs" dxfId="2052" priority="877" operator="lessThan">
      <formula>0</formula>
    </cfRule>
  </conditionalFormatting>
  <conditionalFormatting sqref="B671">
    <cfRule type="cellIs" dxfId="2051" priority="876" operator="lessThan">
      <formula>0</formula>
    </cfRule>
  </conditionalFormatting>
  <conditionalFormatting sqref="I674:N674 Q672:R675">
    <cfRule type="cellIs" dxfId="2050" priority="875" operator="lessThan">
      <formula>0</formula>
    </cfRule>
  </conditionalFormatting>
  <conditionalFormatting sqref="Q641">
    <cfRule type="cellIs" dxfId="2049" priority="872" operator="lessThan">
      <formula>0</formula>
    </cfRule>
  </conditionalFormatting>
  <conditionalFormatting sqref="Q641">
    <cfRule type="cellIs" dxfId="2048" priority="873" operator="lessThan">
      <formula>0</formula>
    </cfRule>
  </conditionalFormatting>
  <conditionalFormatting sqref="Q422:R422 R423:R425">
    <cfRule type="cellIs" dxfId="2047" priority="859" operator="lessThan">
      <formula>0</formula>
    </cfRule>
  </conditionalFormatting>
  <conditionalFormatting sqref="B416">
    <cfRule type="cellIs" dxfId="2046" priority="860" operator="lessThan">
      <formula>0</formula>
    </cfRule>
  </conditionalFormatting>
  <conditionalFormatting sqref="Q423:Q425">
    <cfRule type="cellIs" dxfId="2045" priority="857" operator="lessThan">
      <formula>0</formula>
    </cfRule>
  </conditionalFormatting>
  <conditionalFormatting sqref="Q422">
    <cfRule type="cellIs" dxfId="2044" priority="858" operator="lessThan">
      <formula>0</formula>
    </cfRule>
  </conditionalFormatting>
  <conditionalFormatting sqref="R426">
    <cfRule type="cellIs" dxfId="2043" priority="855" operator="lessThan">
      <formula>0</formula>
    </cfRule>
  </conditionalFormatting>
  <conditionalFormatting sqref="R427">
    <cfRule type="cellIs" dxfId="2042" priority="856" operator="lessThan">
      <formula>0</formula>
    </cfRule>
  </conditionalFormatting>
  <conditionalFormatting sqref="B422">
    <cfRule type="cellIs" dxfId="2041" priority="853" operator="lessThan">
      <formula>0</formula>
    </cfRule>
  </conditionalFormatting>
  <conditionalFormatting sqref="R426">
    <cfRule type="cellIs" dxfId="2040" priority="854" operator="lessThan">
      <formula>0</formula>
    </cfRule>
  </conditionalFormatting>
  <conditionalFormatting sqref="B454:N454">
    <cfRule type="cellIs" dxfId="2039" priority="609" operator="lessThan">
      <formula>0</formula>
    </cfRule>
  </conditionalFormatting>
  <conditionalFormatting sqref="B454:N454">
    <cfRule type="cellIs" dxfId="2038" priority="610" operator="lessThan">
      <formula>0</formula>
    </cfRule>
  </conditionalFormatting>
  <conditionalFormatting sqref="C652:I652">
    <cfRule type="cellIs" dxfId="2037" priority="871" operator="lessThan">
      <formula>0</formula>
    </cfRule>
  </conditionalFormatting>
  <conditionalFormatting sqref="C653:I653">
    <cfRule type="cellIs" dxfId="2036" priority="870" operator="lessThan">
      <formula>0</formula>
    </cfRule>
  </conditionalFormatting>
  <conditionalFormatting sqref="C658:M658">
    <cfRule type="cellIs" dxfId="2035" priority="869" operator="lessThan">
      <formula>0</formula>
    </cfRule>
  </conditionalFormatting>
  <conditionalFormatting sqref="C647:N647">
    <cfRule type="cellIs" dxfId="2034" priority="868" operator="lessThan">
      <formula>0</formula>
    </cfRule>
  </conditionalFormatting>
  <conditionalFormatting sqref="Q650">
    <cfRule type="cellIs" dxfId="2033" priority="867" operator="lessThan">
      <formula>0</formula>
    </cfRule>
  </conditionalFormatting>
  <conditionalFormatting sqref="Q417:Q419">
    <cfRule type="cellIs" dxfId="2032" priority="864" operator="lessThan">
      <formula>0</formula>
    </cfRule>
  </conditionalFormatting>
  <conditionalFormatting sqref="R420">
    <cfRule type="cellIs" dxfId="2031" priority="861" operator="lessThan">
      <formula>0</formula>
    </cfRule>
  </conditionalFormatting>
  <conditionalFormatting sqref="R421">
    <cfRule type="cellIs" dxfId="2030" priority="863" operator="lessThan">
      <formula>0</formula>
    </cfRule>
  </conditionalFormatting>
  <conditionalFormatting sqref="Q416:R416 R417:R419">
    <cfRule type="cellIs" dxfId="2029" priority="866" operator="lessThan">
      <formula>0</formula>
    </cfRule>
  </conditionalFormatting>
  <conditionalFormatting sqref="Q416">
    <cfRule type="cellIs" dxfId="2028" priority="865" operator="lessThan">
      <formula>0</formula>
    </cfRule>
  </conditionalFormatting>
  <conditionalFormatting sqref="R420">
    <cfRule type="cellIs" dxfId="2027" priority="862" operator="lessThan">
      <formula>0</formula>
    </cfRule>
  </conditionalFormatting>
  <conditionalFormatting sqref="B454:N454">
    <cfRule type="cellIs" dxfId="2026" priority="608" operator="lessThan">
      <formula>0</formula>
    </cfRule>
  </conditionalFormatting>
  <conditionalFormatting sqref="B454:N454">
    <cfRule type="cellIs" dxfId="2025" priority="607" operator="lessThan">
      <formula>0</formula>
    </cfRule>
  </conditionalFormatting>
  <conditionalFormatting sqref="B454:N454">
    <cfRule type="cellIs" dxfId="2024" priority="606" operator="lessThan">
      <formula>0</formula>
    </cfRule>
  </conditionalFormatting>
  <conditionalFormatting sqref="B454:N454">
    <cfRule type="cellIs" dxfId="2023" priority="604" operator="lessThan">
      <formula>0</formula>
    </cfRule>
  </conditionalFormatting>
  <conditionalFormatting sqref="B454:N454">
    <cfRule type="cellIs" dxfId="2022" priority="605" operator="lessThan">
      <formula>0</formula>
    </cfRule>
  </conditionalFormatting>
  <conditionalFormatting sqref="N457">
    <cfRule type="cellIs" dxfId="2021" priority="602" operator="lessThan">
      <formula>0</formula>
    </cfRule>
  </conditionalFormatting>
  <conditionalFormatting sqref="B454:N454">
    <cfRule type="cellIs" dxfId="2020" priority="603" operator="lessThan">
      <formula>0</formula>
    </cfRule>
  </conditionalFormatting>
  <conditionalFormatting sqref="N458">
    <cfRule type="cellIs" dxfId="2019" priority="601" operator="lessThan">
      <formula>0</formula>
    </cfRule>
  </conditionalFormatting>
  <conditionalFormatting sqref="Q530">
    <cfRule type="cellIs" dxfId="2018" priority="323" operator="lessThan">
      <formula>0</formula>
    </cfRule>
  </conditionalFormatting>
  <conditionalFormatting sqref="N458">
    <cfRule type="cellIs" dxfId="2017" priority="600" operator="lessThan">
      <formula>0</formula>
    </cfRule>
  </conditionalFormatting>
  <conditionalFormatting sqref="D461:N464">
    <cfRule type="cellIs" dxfId="2016" priority="597" operator="lessThan">
      <formula>0</formula>
    </cfRule>
  </conditionalFormatting>
  <conditionalFormatting sqref="Q538">
    <cfRule type="cellIs" dxfId="2015" priority="320" operator="lessThan">
      <formula>0</formula>
    </cfRule>
  </conditionalFormatting>
  <conditionalFormatting sqref="B461:B464">
    <cfRule type="cellIs" dxfId="2014" priority="594" operator="lessThan">
      <formula>0</formula>
    </cfRule>
  </conditionalFormatting>
  <conditionalFormatting sqref="Q553">
    <cfRule type="cellIs" dxfId="2013" priority="317" operator="lessThan">
      <formula>0</formula>
    </cfRule>
  </conditionalFormatting>
  <conditionalFormatting sqref="B512">
    <cfRule type="cellIs" dxfId="2012" priority="591" operator="lessThan">
      <formula>0</formula>
    </cfRule>
  </conditionalFormatting>
  <conditionalFormatting sqref="C512">
    <cfRule type="cellIs" dxfId="2011" priority="588" operator="lessThan">
      <formula>0</formula>
    </cfRule>
  </conditionalFormatting>
  <conditionalFormatting sqref="Q561">
    <cfRule type="cellIs" dxfId="2010" priority="314" operator="lessThan">
      <formula>0</formula>
    </cfRule>
  </conditionalFormatting>
  <conditionalFormatting sqref="Q590">
    <cfRule type="cellIs" dxfId="2009" priority="311" operator="lessThan">
      <formula>0</formula>
    </cfRule>
  </conditionalFormatting>
  <conditionalFormatting sqref="N365">
    <cfRule type="cellIs" dxfId="2008" priority="852" operator="lessThan">
      <formula>0</formula>
    </cfRule>
  </conditionalFormatting>
  <conditionalFormatting sqref="N371">
    <cfRule type="cellIs" dxfId="2007" priority="851" operator="lessThan">
      <formula>0</formula>
    </cfRule>
  </conditionalFormatting>
  <conditionalFormatting sqref="N377">
    <cfRule type="cellIs" dxfId="2006" priority="850" operator="lessThan">
      <formula>0</formula>
    </cfRule>
  </conditionalFormatting>
  <conditionalFormatting sqref="B376">
    <cfRule type="cellIs" dxfId="2005" priority="837" operator="lessThan">
      <formula>0</formula>
    </cfRule>
  </conditionalFormatting>
  <conditionalFormatting sqref="B588">
    <cfRule type="cellIs" dxfId="2004" priority="844" operator="lessThan">
      <formula>0</formula>
    </cfRule>
  </conditionalFormatting>
  <conditionalFormatting sqref="B371:B372">
    <cfRule type="cellIs" dxfId="2003" priority="842" operator="lessThan">
      <formula>0</formula>
    </cfRule>
  </conditionalFormatting>
  <conditionalFormatting sqref="B377:B378">
    <cfRule type="cellIs" dxfId="2002" priority="839" operator="lessThan">
      <formula>0</formula>
    </cfRule>
  </conditionalFormatting>
  <conditionalFormatting sqref="C351:M354">
    <cfRule type="cellIs" dxfId="2001" priority="849" operator="lessThan">
      <formula>0</formula>
    </cfRule>
  </conditionalFormatting>
  <conditionalFormatting sqref="B428">
    <cfRule type="cellIs" dxfId="2000" priority="848" operator="lessThan">
      <formula>0</formula>
    </cfRule>
  </conditionalFormatting>
  <conditionalFormatting sqref="B428">
    <cfRule type="cellIs" dxfId="1999" priority="847" operator="lessThan">
      <formula>0</formula>
    </cfRule>
  </conditionalFormatting>
  <conditionalFormatting sqref="B391 B397 B381:B385 B375:B379 B369:B373 B363:B367 B361 B351:B355">
    <cfRule type="cellIs" dxfId="1998" priority="846" operator="lessThan">
      <formula>0</formula>
    </cfRule>
  </conditionalFormatting>
  <conditionalFormatting sqref="B585:B587">
    <cfRule type="cellIs" dxfId="1997" priority="845" operator="lessThan">
      <formula>0</formula>
    </cfRule>
  </conditionalFormatting>
  <conditionalFormatting sqref="B584">
    <cfRule type="cellIs" dxfId="1996" priority="843" operator="lessThan">
      <formula>0</formula>
    </cfRule>
  </conditionalFormatting>
  <conditionalFormatting sqref="B397">
    <cfRule type="cellIs" dxfId="1995" priority="833" operator="lessThan">
      <formula>0</formula>
    </cfRule>
  </conditionalFormatting>
  <conditionalFormatting sqref="B369">
    <cfRule type="cellIs" dxfId="1994" priority="841" operator="lessThan">
      <formula>0</formula>
    </cfRule>
  </conditionalFormatting>
  <conditionalFormatting sqref="B370">
    <cfRule type="cellIs" dxfId="1993" priority="840" operator="lessThan">
      <formula>0</formula>
    </cfRule>
  </conditionalFormatting>
  <conditionalFormatting sqref="B375">
    <cfRule type="cellIs" dxfId="1992" priority="838" operator="lessThan">
      <formula>0</formula>
    </cfRule>
  </conditionalFormatting>
  <conditionalFormatting sqref="B383:B384">
    <cfRule type="cellIs" dxfId="1991" priority="836" operator="lessThan">
      <formula>0</formula>
    </cfRule>
  </conditionalFormatting>
  <conditionalFormatting sqref="B381">
    <cfRule type="cellIs" dxfId="1990" priority="835" operator="lessThan">
      <formula>0</formula>
    </cfRule>
  </conditionalFormatting>
  <conditionalFormatting sqref="B382">
    <cfRule type="cellIs" dxfId="1989" priority="834" operator="lessThan">
      <formula>0</formula>
    </cfRule>
  </conditionalFormatting>
  <conditionalFormatting sqref="B391">
    <cfRule type="cellIs" dxfId="1988" priority="832" operator="lessThan">
      <formula>0</formula>
    </cfRule>
  </conditionalFormatting>
  <conditionalFormatting sqref="B385">
    <cfRule type="cellIs" dxfId="1987" priority="831" operator="lessThan">
      <formula>0</formula>
    </cfRule>
  </conditionalFormatting>
  <conditionalFormatting sqref="B379">
    <cfRule type="cellIs" dxfId="1986" priority="830" operator="lessThan">
      <formula>0</formula>
    </cfRule>
  </conditionalFormatting>
  <conditionalFormatting sqref="B373">
    <cfRule type="cellIs" dxfId="1985" priority="829" operator="lessThan">
      <formula>0</formula>
    </cfRule>
  </conditionalFormatting>
  <conditionalFormatting sqref="B361">
    <cfRule type="cellIs" dxfId="1984" priority="828" operator="lessThan">
      <formula>0</formula>
    </cfRule>
  </conditionalFormatting>
  <conditionalFormatting sqref="B621:B624">
    <cfRule type="cellIs" dxfId="1983" priority="823" operator="lessThan">
      <formula>0</formula>
    </cfRule>
  </conditionalFormatting>
  <conditionalFormatting sqref="B616:B619">
    <cfRule type="cellIs" dxfId="1982" priority="826" operator="lessThan">
      <formula>0</formula>
    </cfRule>
  </conditionalFormatting>
  <conditionalFormatting sqref="B617">
    <cfRule type="cellIs" dxfId="1981" priority="825" operator="lessThan">
      <formula>0</formula>
    </cfRule>
  </conditionalFormatting>
  <conditionalFormatting sqref="B618:B619">
    <cfRule type="cellIs" dxfId="1980" priority="827" operator="lessThan">
      <formula>0</formula>
    </cfRule>
  </conditionalFormatting>
  <conditionalFormatting sqref="B628:B629">
    <cfRule type="cellIs" dxfId="1979" priority="821" operator="lessThan">
      <formula>0</formula>
    </cfRule>
  </conditionalFormatting>
  <conditionalFormatting sqref="B622">
    <cfRule type="cellIs" dxfId="1978" priority="822" operator="lessThan">
      <formula>0</formula>
    </cfRule>
  </conditionalFormatting>
  <conditionalFormatting sqref="B623:B624">
    <cfRule type="cellIs" dxfId="1977" priority="824" operator="lessThan">
      <formula>0</formula>
    </cfRule>
  </conditionalFormatting>
  <conditionalFormatting sqref="B626:B629">
    <cfRule type="cellIs" dxfId="1976" priority="820" operator="lessThan">
      <formula>0</formula>
    </cfRule>
  </conditionalFormatting>
  <conditionalFormatting sqref="B627">
    <cfRule type="cellIs" dxfId="1975" priority="819" operator="lessThan">
      <formula>0</formula>
    </cfRule>
  </conditionalFormatting>
  <conditionalFormatting sqref="B365:B366">
    <cfRule type="cellIs" dxfId="1974" priority="814" operator="lessThan">
      <formula>0</formula>
    </cfRule>
  </conditionalFormatting>
  <conditionalFormatting sqref="B355">
    <cfRule type="cellIs" dxfId="1973" priority="815" operator="lessThan">
      <formula>0</formula>
    </cfRule>
  </conditionalFormatting>
  <conditionalFormatting sqref="B393:N393">
    <cfRule type="cellIs" dxfId="1972" priority="770" operator="lessThan">
      <formula>0</formula>
    </cfRule>
  </conditionalFormatting>
  <conditionalFormatting sqref="B387:N387">
    <cfRule type="cellIs" dxfId="1971" priority="781" operator="lessThan">
      <formula>0</formula>
    </cfRule>
  </conditionalFormatting>
  <conditionalFormatting sqref="B387:N387">
    <cfRule type="cellIs" dxfId="1970" priority="780" operator="lessThan">
      <formula>0</formula>
    </cfRule>
  </conditionalFormatting>
  <conditionalFormatting sqref="B353:B354">
    <cfRule type="cellIs" dxfId="1969" priority="818" operator="lessThan">
      <formula>0</formula>
    </cfRule>
  </conditionalFormatting>
  <conditionalFormatting sqref="B351">
    <cfRule type="cellIs" dxfId="1968" priority="817" operator="lessThan">
      <formula>0</formula>
    </cfRule>
  </conditionalFormatting>
  <conditionalFormatting sqref="B352">
    <cfRule type="cellIs" dxfId="1967" priority="816" operator="lessThan">
      <formula>0</formula>
    </cfRule>
  </conditionalFormatting>
  <conditionalFormatting sqref="B363">
    <cfRule type="cellIs" dxfId="1966" priority="813" operator="lessThan">
      <formula>0</formula>
    </cfRule>
  </conditionalFormatting>
  <conditionalFormatting sqref="B364">
    <cfRule type="cellIs" dxfId="1965" priority="812" operator="lessThan">
      <formula>0</formula>
    </cfRule>
  </conditionalFormatting>
  <conditionalFormatting sqref="B367">
    <cfRule type="cellIs" dxfId="1964" priority="811" operator="lessThan">
      <formula>0</formula>
    </cfRule>
  </conditionalFormatting>
  <conditionalFormatting sqref="B593:B596">
    <cfRule type="cellIs" dxfId="1963" priority="809" operator="lessThan">
      <formula>0</formula>
    </cfRule>
  </conditionalFormatting>
  <conditionalFormatting sqref="B594">
    <cfRule type="cellIs" dxfId="1962" priority="808" operator="lessThan">
      <formula>0</formula>
    </cfRule>
  </conditionalFormatting>
  <conditionalFormatting sqref="B595:B596">
    <cfRule type="cellIs" dxfId="1961" priority="810" operator="lessThan">
      <formula>0</formula>
    </cfRule>
  </conditionalFormatting>
  <conditionalFormatting sqref="B603">
    <cfRule type="cellIs" dxfId="1960" priority="803" operator="lessThan">
      <formula>0</formula>
    </cfRule>
  </conditionalFormatting>
  <conditionalFormatting sqref="B603">
    <cfRule type="cellIs" dxfId="1959" priority="804" operator="lessThan">
      <formula>0</formula>
    </cfRule>
  </conditionalFormatting>
  <conditionalFormatting sqref="B599:B602">
    <cfRule type="cellIs" dxfId="1958" priority="806" operator="lessThan">
      <formula>0</formula>
    </cfRule>
  </conditionalFormatting>
  <conditionalFormatting sqref="B600">
    <cfRule type="cellIs" dxfId="1957" priority="805" operator="lessThan">
      <formula>0</formula>
    </cfRule>
  </conditionalFormatting>
  <conditionalFormatting sqref="B601:B602">
    <cfRule type="cellIs" dxfId="1956" priority="807" operator="lessThan">
      <formula>0</formula>
    </cfRule>
  </conditionalFormatting>
  <conditionalFormatting sqref="N390">
    <cfRule type="cellIs" dxfId="1955" priority="775" operator="lessThan">
      <formula>0</formula>
    </cfRule>
  </conditionalFormatting>
  <conditionalFormatting sqref="B393:N393">
    <cfRule type="cellIs" dxfId="1954" priority="773" operator="lessThan">
      <formula>0</formula>
    </cfRule>
  </conditionalFormatting>
  <conditionalFormatting sqref="B571:B573">
    <cfRule type="cellIs" dxfId="1953" priority="802" operator="lessThan">
      <formula>0</formula>
    </cfRule>
  </conditionalFormatting>
  <conditionalFormatting sqref="B574">
    <cfRule type="cellIs" dxfId="1952" priority="801" operator="lessThan">
      <formula>0</formula>
    </cfRule>
  </conditionalFormatting>
  <conditionalFormatting sqref="B570">
    <cfRule type="cellIs" dxfId="1951" priority="800" operator="lessThan">
      <formula>0</formula>
    </cfRule>
  </conditionalFormatting>
  <conditionalFormatting sqref="B607:B608">
    <cfRule type="cellIs" dxfId="1950" priority="799" operator="lessThan">
      <formula>0</formula>
    </cfRule>
  </conditionalFormatting>
  <conditionalFormatting sqref="B605:B608">
    <cfRule type="cellIs" dxfId="1949" priority="798" operator="lessThan">
      <formula>0</formula>
    </cfRule>
  </conditionalFormatting>
  <conditionalFormatting sqref="B589">
    <cfRule type="cellIs" dxfId="1948" priority="525" operator="lessThan">
      <formula>0</formula>
    </cfRule>
  </conditionalFormatting>
  <conditionalFormatting sqref="B613:B614">
    <cfRule type="cellIs" dxfId="1947" priority="796" operator="lessThan">
      <formula>0</formula>
    </cfRule>
  </conditionalFormatting>
  <conditionalFormatting sqref="B606">
    <cfRule type="cellIs" dxfId="1946" priority="797" operator="lessThan">
      <formula>0</formula>
    </cfRule>
  </conditionalFormatting>
  <conditionalFormatting sqref="B611:B614">
    <cfRule type="cellIs" dxfId="1945" priority="795" operator="lessThan">
      <formula>0</formula>
    </cfRule>
  </conditionalFormatting>
  <conditionalFormatting sqref="O616:P619">
    <cfRule type="cellIs" dxfId="1944" priority="277" operator="lessThan">
      <formula>0</formula>
    </cfRule>
  </conditionalFormatting>
  <conditionalFormatting sqref="O599:P599 O601:P602">
    <cfRule type="cellIs" dxfId="1943" priority="279" operator="lessThan">
      <formula>0</formula>
    </cfRule>
  </conditionalFormatting>
  <conditionalFormatting sqref="B612">
    <cfRule type="cellIs" dxfId="1942" priority="794" operator="lessThan">
      <formula>0</formula>
    </cfRule>
  </conditionalFormatting>
  <conditionalFormatting sqref="D589">
    <cfRule type="cellIs" dxfId="1941" priority="519" operator="lessThan">
      <formula>0</formula>
    </cfRule>
  </conditionalFormatting>
  <conditionalFormatting sqref="O605:P607">
    <cfRule type="cellIs" dxfId="1940" priority="271" operator="lessThan">
      <formula>0</formula>
    </cfRule>
  </conditionalFormatting>
  <conditionalFormatting sqref="O626:P629">
    <cfRule type="cellIs" dxfId="1939" priority="273" operator="lessThan">
      <formula>0</formula>
    </cfRule>
  </conditionalFormatting>
  <conditionalFormatting sqref="B650 B655:B657 B663 B665:B668 B642:B645 B670">
    <cfRule type="cellIs" dxfId="1938" priority="793" operator="lessThan">
      <formula>0</formula>
    </cfRule>
  </conditionalFormatting>
  <conditionalFormatting sqref="N378">
    <cfRule type="cellIs" dxfId="1937" priority="785" operator="lessThan">
      <formula>0</formula>
    </cfRule>
  </conditionalFormatting>
  <conditionalFormatting sqref="N372">
    <cfRule type="cellIs" dxfId="1936" priority="786" operator="lessThan">
      <formula>0</formula>
    </cfRule>
  </conditionalFormatting>
  <conditionalFormatting sqref="B387:N387">
    <cfRule type="cellIs" dxfId="1935" priority="783" operator="lessThan">
      <formula>0</formula>
    </cfRule>
  </conditionalFormatting>
  <conditionalFormatting sqref="N384">
    <cfRule type="cellIs" dxfId="1934" priority="784" operator="lessThan">
      <formula>0</formula>
    </cfRule>
  </conditionalFormatting>
  <conditionalFormatting sqref="B387:N387">
    <cfRule type="cellIs" dxfId="1933" priority="782" operator="lessThan">
      <formula>0</formula>
    </cfRule>
  </conditionalFormatting>
  <conditionalFormatting sqref="B387:N387">
    <cfRule type="cellIs" dxfId="1932" priority="779" operator="lessThan">
      <formula>0</formula>
    </cfRule>
  </conditionalFormatting>
  <conditionalFormatting sqref="B652">
    <cfRule type="cellIs" dxfId="1931" priority="792" operator="lessThan">
      <formula>0</formula>
    </cfRule>
  </conditionalFormatting>
  <conditionalFormatting sqref="B653">
    <cfRule type="cellIs" dxfId="1930" priority="791" operator="lessThan">
      <formula>0</formula>
    </cfRule>
  </conditionalFormatting>
  <conditionalFormatting sqref="B658">
    <cfRule type="cellIs" dxfId="1929" priority="790" operator="lessThan">
      <formula>0</formula>
    </cfRule>
  </conditionalFormatting>
  <conditionalFormatting sqref="B647">
    <cfRule type="cellIs" dxfId="1928" priority="789" operator="lessThan">
      <formula>0</formula>
    </cfRule>
  </conditionalFormatting>
  <conditionalFormatting sqref="O365:P365">
    <cfRule type="cellIs" dxfId="1927" priority="265" operator="lessThan">
      <formula>0</formula>
    </cfRule>
  </conditionalFormatting>
  <conditionalFormatting sqref="O371:P371">
    <cfRule type="cellIs" dxfId="1926" priority="264" operator="lessThan">
      <formula>0</formula>
    </cfRule>
  </conditionalFormatting>
  <conditionalFormatting sqref="G589">
    <cfRule type="cellIs" dxfId="1925" priority="510" operator="lessThan">
      <formula>0</formula>
    </cfRule>
  </conditionalFormatting>
  <conditionalFormatting sqref="H589">
    <cfRule type="cellIs" dxfId="1924" priority="507" operator="lessThan">
      <formula>0</formula>
    </cfRule>
  </conditionalFormatting>
  <conditionalFormatting sqref="B351:B354">
    <cfRule type="cellIs" dxfId="1923" priority="788" operator="lessThan">
      <formula>0</formula>
    </cfRule>
  </conditionalFormatting>
  <conditionalFormatting sqref="N366">
    <cfRule type="cellIs" dxfId="1922" priority="787" operator="lessThan">
      <formula>0</formula>
    </cfRule>
  </conditionalFormatting>
  <conditionalFormatting sqref="B387:N387">
    <cfRule type="cellIs" dxfId="1921" priority="778" operator="lessThan">
      <formula>0</formula>
    </cfRule>
  </conditionalFormatting>
  <conditionalFormatting sqref="B387:N387">
    <cfRule type="cellIs" dxfId="1920" priority="777" operator="lessThan">
      <formula>0</formula>
    </cfRule>
  </conditionalFormatting>
  <conditionalFormatting sqref="B387:N387">
    <cfRule type="cellIs" dxfId="1919" priority="776" operator="lessThan">
      <formula>0</formula>
    </cfRule>
  </conditionalFormatting>
  <conditionalFormatting sqref="B393:N393">
    <cfRule type="cellIs" dxfId="1918" priority="771" operator="lessThan">
      <formula>0</formula>
    </cfRule>
  </conditionalFormatting>
  <conditionalFormatting sqref="B393:N393">
    <cfRule type="cellIs" dxfId="1917" priority="774" operator="lessThan">
      <formula>0</formula>
    </cfRule>
  </conditionalFormatting>
  <conditionalFormatting sqref="B393:N393">
    <cfRule type="cellIs" dxfId="1916" priority="769" operator="lessThan">
      <formula>0</formula>
    </cfRule>
  </conditionalFormatting>
  <conditionalFormatting sqref="B393:N393">
    <cfRule type="cellIs" dxfId="1915" priority="772" operator="lessThan">
      <formula>0</formula>
    </cfRule>
  </conditionalFormatting>
  <conditionalFormatting sqref="B393:N393">
    <cfRule type="cellIs" dxfId="1914" priority="767" operator="lessThan">
      <formula>0</formula>
    </cfRule>
  </conditionalFormatting>
  <conditionalFormatting sqref="B393:N393">
    <cfRule type="cellIs" dxfId="1913" priority="768" operator="lessThan">
      <formula>0</formula>
    </cfRule>
  </conditionalFormatting>
  <conditionalFormatting sqref="B399:N399">
    <cfRule type="cellIs" dxfId="1912" priority="765" operator="lessThan">
      <formula>0</formula>
    </cfRule>
  </conditionalFormatting>
  <conditionalFormatting sqref="N396">
    <cfRule type="cellIs" dxfId="1911" priority="766" operator="lessThan">
      <formula>0</formula>
    </cfRule>
  </conditionalFormatting>
  <conditionalFormatting sqref="B399:N399">
    <cfRule type="cellIs" dxfId="1910" priority="764" operator="lessThan">
      <formula>0</formula>
    </cfRule>
  </conditionalFormatting>
  <conditionalFormatting sqref="B399:N399">
    <cfRule type="cellIs" dxfId="1909" priority="763" operator="lessThan">
      <formula>0</formula>
    </cfRule>
  </conditionalFormatting>
  <conditionalFormatting sqref="B399:N399">
    <cfRule type="cellIs" dxfId="1908" priority="762" operator="lessThan">
      <formula>0</formula>
    </cfRule>
  </conditionalFormatting>
  <conditionalFormatting sqref="B399:N399">
    <cfRule type="cellIs" dxfId="1907" priority="761" operator="lessThan">
      <formula>0</formula>
    </cfRule>
  </conditionalFormatting>
  <conditionalFormatting sqref="B399:N399">
    <cfRule type="cellIs" dxfId="1906" priority="760" operator="lessThan">
      <formula>0</formula>
    </cfRule>
  </conditionalFormatting>
  <conditionalFormatting sqref="B399:N399">
    <cfRule type="cellIs" dxfId="1905" priority="759" operator="lessThan">
      <formula>0</formula>
    </cfRule>
  </conditionalFormatting>
  <conditionalFormatting sqref="B399:N399">
    <cfRule type="cellIs" dxfId="1904" priority="758" operator="lessThan">
      <formula>0</formula>
    </cfRule>
  </conditionalFormatting>
  <conditionalFormatting sqref="N402">
    <cfRule type="cellIs" dxfId="1903" priority="757" operator="lessThan">
      <formula>0</formula>
    </cfRule>
  </conditionalFormatting>
  <conditionalFormatting sqref="N355">
    <cfRule type="cellIs" dxfId="1902" priority="756" operator="lessThan">
      <formula>0</formula>
    </cfRule>
  </conditionalFormatting>
  <conditionalFormatting sqref="N361">
    <cfRule type="cellIs" dxfId="1901" priority="755" operator="lessThan">
      <formula>0</formula>
    </cfRule>
  </conditionalFormatting>
  <conditionalFormatting sqref="N361">
    <cfRule type="cellIs" dxfId="1900" priority="754" operator="lessThan">
      <formula>0</formula>
    </cfRule>
  </conditionalFormatting>
  <conditionalFormatting sqref="N367">
    <cfRule type="cellIs" dxfId="1899" priority="753" operator="lessThan">
      <formula>0</formula>
    </cfRule>
  </conditionalFormatting>
  <conditionalFormatting sqref="N367">
    <cfRule type="cellIs" dxfId="1898" priority="752" operator="lessThan">
      <formula>0</formula>
    </cfRule>
  </conditionalFormatting>
  <conditionalFormatting sqref="N373">
    <cfRule type="cellIs" dxfId="1897" priority="751" operator="lessThan">
      <formula>0</formula>
    </cfRule>
  </conditionalFormatting>
  <conditionalFormatting sqref="N373">
    <cfRule type="cellIs" dxfId="1896" priority="750" operator="lessThan">
      <formula>0</formula>
    </cfRule>
  </conditionalFormatting>
  <conditionalFormatting sqref="N379">
    <cfRule type="cellIs" dxfId="1895" priority="749" operator="lessThan">
      <formula>0</formula>
    </cfRule>
  </conditionalFormatting>
  <conditionalFormatting sqref="N379">
    <cfRule type="cellIs" dxfId="1894" priority="748" operator="lessThan">
      <formula>0</formula>
    </cfRule>
  </conditionalFormatting>
  <conditionalFormatting sqref="N385">
    <cfRule type="cellIs" dxfId="1893" priority="747" operator="lessThan">
      <formula>0</formula>
    </cfRule>
  </conditionalFormatting>
  <conditionalFormatting sqref="N385">
    <cfRule type="cellIs" dxfId="1892" priority="746" operator="lessThan">
      <formula>0</formula>
    </cfRule>
  </conditionalFormatting>
  <conditionalFormatting sqref="N391">
    <cfRule type="cellIs" dxfId="1891" priority="745" operator="lessThan">
      <formula>0</formula>
    </cfRule>
  </conditionalFormatting>
  <conditionalFormatting sqref="N391">
    <cfRule type="cellIs" dxfId="1890" priority="744" operator="lessThan">
      <formula>0</formula>
    </cfRule>
  </conditionalFormatting>
  <conditionalFormatting sqref="N397">
    <cfRule type="cellIs" dxfId="1889" priority="743" operator="lessThan">
      <formula>0</formula>
    </cfRule>
  </conditionalFormatting>
  <conditionalFormatting sqref="N397">
    <cfRule type="cellIs" dxfId="1888" priority="742" operator="lessThan">
      <formula>0</formula>
    </cfRule>
  </conditionalFormatting>
  <conditionalFormatting sqref="C409:M409">
    <cfRule type="cellIs" dxfId="1887" priority="741" operator="lessThan">
      <formula>0</formula>
    </cfRule>
  </conditionalFormatting>
  <conditionalFormatting sqref="C409:M409">
    <cfRule type="cellIs" dxfId="1886" priority="740" operator="lessThan">
      <formula>0</formula>
    </cfRule>
  </conditionalFormatting>
  <conditionalFormatting sqref="H409">
    <cfRule type="cellIs" dxfId="1885" priority="739" operator="lessThan">
      <formula>0</formula>
    </cfRule>
  </conditionalFormatting>
  <conditionalFormatting sqref="B409">
    <cfRule type="cellIs" dxfId="1884" priority="738" operator="lessThan">
      <formula>0</formula>
    </cfRule>
  </conditionalFormatting>
  <conditionalFormatting sqref="B409">
    <cfRule type="cellIs" dxfId="1883" priority="737" operator="lessThan">
      <formula>0</formula>
    </cfRule>
  </conditionalFormatting>
  <conditionalFormatting sqref="B405:N405">
    <cfRule type="cellIs" dxfId="1882" priority="736" operator="lessThan">
      <formula>0</formula>
    </cfRule>
  </conditionalFormatting>
  <conditionalFormatting sqref="B405:N405">
    <cfRule type="cellIs" dxfId="1881" priority="735" operator="lessThan">
      <formula>0</formula>
    </cfRule>
  </conditionalFormatting>
  <conditionalFormatting sqref="B405:N405">
    <cfRule type="cellIs" dxfId="1880" priority="734" operator="lessThan">
      <formula>0</formula>
    </cfRule>
  </conditionalFormatting>
  <conditionalFormatting sqref="B405:N405">
    <cfRule type="cellIs" dxfId="1879" priority="733" operator="lessThan">
      <formula>0</formula>
    </cfRule>
  </conditionalFormatting>
  <conditionalFormatting sqref="B405:N405">
    <cfRule type="cellIs" dxfId="1878" priority="732" operator="lessThan">
      <formula>0</formula>
    </cfRule>
  </conditionalFormatting>
  <conditionalFormatting sqref="B405:N405">
    <cfRule type="cellIs" dxfId="1877" priority="731" operator="lessThan">
      <formula>0</formula>
    </cfRule>
  </conditionalFormatting>
  <conditionalFormatting sqref="B405:N405">
    <cfRule type="cellIs" dxfId="1876" priority="730" operator="lessThan">
      <formula>0</formula>
    </cfRule>
  </conditionalFormatting>
  <conditionalFormatting sqref="B405:N405">
    <cfRule type="cellIs" dxfId="1875" priority="729" operator="lessThan">
      <formula>0</formula>
    </cfRule>
  </conditionalFormatting>
  <conditionalFormatting sqref="N408">
    <cfRule type="cellIs" dxfId="1874" priority="728" operator="lessThan">
      <formula>0</formula>
    </cfRule>
  </conditionalFormatting>
  <conditionalFormatting sqref="N409">
    <cfRule type="cellIs" dxfId="1873" priority="727" operator="lessThan">
      <formula>0</formula>
    </cfRule>
  </conditionalFormatting>
  <conditionalFormatting sqref="N409">
    <cfRule type="cellIs" dxfId="1872" priority="726" operator="lessThan">
      <formula>0</formula>
    </cfRule>
  </conditionalFormatting>
  <conditionalFormatting sqref="C415:M415">
    <cfRule type="cellIs" dxfId="1871" priority="725" operator="lessThan">
      <formula>0</formula>
    </cfRule>
  </conditionalFormatting>
  <conditionalFormatting sqref="C415:M415">
    <cfRule type="cellIs" dxfId="1870" priority="724" operator="lessThan">
      <formula>0</formula>
    </cfRule>
  </conditionalFormatting>
  <conditionalFormatting sqref="H415">
    <cfRule type="cellIs" dxfId="1869" priority="723" operator="lessThan">
      <formula>0</formula>
    </cfRule>
  </conditionalFormatting>
  <conditionalFormatting sqref="B415">
    <cfRule type="cellIs" dxfId="1868" priority="722" operator="lessThan">
      <formula>0</formula>
    </cfRule>
  </conditionalFormatting>
  <conditionalFormatting sqref="B415">
    <cfRule type="cellIs" dxfId="1867" priority="721" operator="lessThan">
      <formula>0</formula>
    </cfRule>
  </conditionalFormatting>
  <conditionalFormatting sqref="B411:N411">
    <cfRule type="cellIs" dxfId="1866" priority="720" operator="lessThan">
      <formula>0</formula>
    </cfRule>
  </conditionalFormatting>
  <conditionalFormatting sqref="B411:N411">
    <cfRule type="cellIs" dxfId="1865" priority="719" operator="lessThan">
      <formula>0</formula>
    </cfRule>
  </conditionalFormatting>
  <conditionalFormatting sqref="B411:N411">
    <cfRule type="cellIs" dxfId="1864" priority="718" operator="lessThan">
      <formula>0</formula>
    </cfRule>
  </conditionalFormatting>
  <conditionalFormatting sqref="B411:N411">
    <cfRule type="cellIs" dxfId="1863" priority="717" operator="lessThan">
      <formula>0</formula>
    </cfRule>
  </conditionalFormatting>
  <conditionalFormatting sqref="B411:N411">
    <cfRule type="cellIs" dxfId="1862" priority="716" operator="lessThan">
      <formula>0</formula>
    </cfRule>
  </conditionalFormatting>
  <conditionalFormatting sqref="B411:N411">
    <cfRule type="cellIs" dxfId="1861" priority="715" operator="lessThan">
      <formula>0</formula>
    </cfRule>
  </conditionalFormatting>
  <conditionalFormatting sqref="B411:N411">
    <cfRule type="cellIs" dxfId="1860" priority="714" operator="lessThan">
      <formula>0</formula>
    </cfRule>
  </conditionalFormatting>
  <conditionalFormatting sqref="B411:N411">
    <cfRule type="cellIs" dxfId="1859" priority="713" operator="lessThan">
      <formula>0</formula>
    </cfRule>
  </conditionalFormatting>
  <conditionalFormatting sqref="N414">
    <cfRule type="cellIs" dxfId="1858" priority="712" operator="lessThan">
      <formula>0</formula>
    </cfRule>
  </conditionalFormatting>
  <conditionalFormatting sqref="N415">
    <cfRule type="cellIs" dxfId="1857" priority="711" operator="lessThan">
      <formula>0</formula>
    </cfRule>
  </conditionalFormatting>
  <conditionalFormatting sqref="N415">
    <cfRule type="cellIs" dxfId="1856" priority="710" operator="lessThan">
      <formula>0</formula>
    </cfRule>
  </conditionalFormatting>
  <conditionalFormatting sqref="C421:M421">
    <cfRule type="cellIs" dxfId="1855" priority="709" operator="lessThan">
      <formula>0</formula>
    </cfRule>
  </conditionalFormatting>
  <conditionalFormatting sqref="C421:M421">
    <cfRule type="cellIs" dxfId="1854" priority="708" operator="lessThan">
      <formula>0</formula>
    </cfRule>
  </conditionalFormatting>
  <conditionalFormatting sqref="H421">
    <cfRule type="cellIs" dxfId="1853" priority="707" operator="lessThan">
      <formula>0</formula>
    </cfRule>
  </conditionalFormatting>
  <conditionalFormatting sqref="B421">
    <cfRule type="cellIs" dxfId="1852" priority="706" operator="lessThan">
      <formula>0</formula>
    </cfRule>
  </conditionalFormatting>
  <conditionalFormatting sqref="B421">
    <cfRule type="cellIs" dxfId="1851" priority="705" operator="lessThan">
      <formula>0</formula>
    </cfRule>
  </conditionalFormatting>
  <conditionalFormatting sqref="B417:N417">
    <cfRule type="cellIs" dxfId="1850" priority="704" operator="lessThan">
      <formula>0</formula>
    </cfRule>
  </conditionalFormatting>
  <conditionalFormatting sqref="B417:N417">
    <cfRule type="cellIs" dxfId="1849" priority="703" operator="lessThan">
      <formula>0</formula>
    </cfRule>
  </conditionalFormatting>
  <conditionalFormatting sqref="B417:N417">
    <cfRule type="cellIs" dxfId="1848" priority="702" operator="lessThan">
      <formula>0</formula>
    </cfRule>
  </conditionalFormatting>
  <conditionalFormatting sqref="B417:N417">
    <cfRule type="cellIs" dxfId="1847" priority="701" operator="lessThan">
      <formula>0</formula>
    </cfRule>
  </conditionalFormatting>
  <conditionalFormatting sqref="B417:N417">
    <cfRule type="cellIs" dxfId="1846" priority="700" operator="lessThan">
      <formula>0</formula>
    </cfRule>
  </conditionalFormatting>
  <conditionalFormatting sqref="B417:N417">
    <cfRule type="cellIs" dxfId="1845" priority="699" operator="lessThan">
      <formula>0</formula>
    </cfRule>
  </conditionalFormatting>
  <conditionalFormatting sqref="B417:N417">
    <cfRule type="cellIs" dxfId="1844" priority="698" operator="lessThan">
      <formula>0</formula>
    </cfRule>
  </conditionalFormatting>
  <conditionalFormatting sqref="B417:N417">
    <cfRule type="cellIs" dxfId="1843" priority="697" operator="lessThan">
      <formula>0</formula>
    </cfRule>
  </conditionalFormatting>
  <conditionalFormatting sqref="N420">
    <cfRule type="cellIs" dxfId="1842" priority="696" operator="lessThan">
      <formula>0</formula>
    </cfRule>
  </conditionalFormatting>
  <conditionalFormatting sqref="N421">
    <cfRule type="cellIs" dxfId="1841" priority="695" operator="lessThan">
      <formula>0</formula>
    </cfRule>
  </conditionalFormatting>
  <conditionalFormatting sqref="N421">
    <cfRule type="cellIs" dxfId="1840" priority="694" operator="lessThan">
      <formula>0</formula>
    </cfRule>
  </conditionalFormatting>
  <conditionalFormatting sqref="C427:M427">
    <cfRule type="cellIs" dxfId="1839" priority="693" operator="lessThan">
      <formula>0</formula>
    </cfRule>
  </conditionalFormatting>
  <conditionalFormatting sqref="C427:M427">
    <cfRule type="cellIs" dxfId="1838" priority="692" operator="lessThan">
      <formula>0</formula>
    </cfRule>
  </conditionalFormatting>
  <conditionalFormatting sqref="H427">
    <cfRule type="cellIs" dxfId="1837" priority="691" operator="lessThan">
      <formula>0</formula>
    </cfRule>
  </conditionalFormatting>
  <conditionalFormatting sqref="B427">
    <cfRule type="cellIs" dxfId="1836" priority="690" operator="lessThan">
      <formula>0</formula>
    </cfRule>
  </conditionalFormatting>
  <conditionalFormatting sqref="B427">
    <cfRule type="cellIs" dxfId="1835" priority="689" operator="lessThan">
      <formula>0</formula>
    </cfRule>
  </conditionalFormatting>
  <conditionalFormatting sqref="B423:N423">
    <cfRule type="cellIs" dxfId="1834" priority="688" operator="lessThan">
      <formula>0</formula>
    </cfRule>
  </conditionalFormatting>
  <conditionalFormatting sqref="B423:N423">
    <cfRule type="cellIs" dxfId="1833" priority="687" operator="lessThan">
      <formula>0</formula>
    </cfRule>
  </conditionalFormatting>
  <conditionalFormatting sqref="B423:N423">
    <cfRule type="cellIs" dxfId="1832" priority="686" operator="lessThan">
      <formula>0</formula>
    </cfRule>
  </conditionalFormatting>
  <conditionalFormatting sqref="B423:N423">
    <cfRule type="cellIs" dxfId="1831" priority="685" operator="lessThan">
      <formula>0</formula>
    </cfRule>
  </conditionalFormatting>
  <conditionalFormatting sqref="B423:N423">
    <cfRule type="cellIs" dxfId="1830" priority="684" operator="lessThan">
      <formula>0</formula>
    </cfRule>
  </conditionalFormatting>
  <conditionalFormatting sqref="B423:N423">
    <cfRule type="cellIs" dxfId="1829" priority="683" operator="lessThan">
      <formula>0</formula>
    </cfRule>
  </conditionalFormatting>
  <conditionalFormatting sqref="B423:N423">
    <cfRule type="cellIs" dxfId="1828" priority="682" operator="lessThan">
      <formula>0</formula>
    </cfRule>
  </conditionalFormatting>
  <conditionalFormatting sqref="B423:N423">
    <cfRule type="cellIs" dxfId="1827" priority="681" operator="lessThan">
      <formula>0</formula>
    </cfRule>
  </conditionalFormatting>
  <conditionalFormatting sqref="N426">
    <cfRule type="cellIs" dxfId="1826" priority="680" operator="lessThan">
      <formula>0</formula>
    </cfRule>
  </conditionalFormatting>
  <conditionalFormatting sqref="C537:N537">
    <cfRule type="cellIs" dxfId="1825" priority="400" operator="lessThan">
      <formula>0</formula>
    </cfRule>
  </conditionalFormatting>
  <conditionalFormatting sqref="C568:N568">
    <cfRule type="cellIs" dxfId="1824" priority="397" operator="lessThan">
      <formula>0</formula>
    </cfRule>
  </conditionalFormatting>
  <conditionalFormatting sqref="I552:N552">
    <cfRule type="cellIs" dxfId="1823" priority="394" operator="lessThan">
      <formula>0</formula>
    </cfRule>
  </conditionalFormatting>
  <conditionalFormatting sqref="I560:N560">
    <cfRule type="cellIs" dxfId="1822" priority="391" operator="lessThan">
      <formula>0</formula>
    </cfRule>
  </conditionalFormatting>
  <conditionalFormatting sqref="B429:N429">
    <cfRule type="cellIs" dxfId="1821" priority="668" operator="lessThan">
      <formula>0</formula>
    </cfRule>
  </conditionalFormatting>
  <conditionalFormatting sqref="B429:N429">
    <cfRule type="cellIs" dxfId="1820" priority="667" operator="lessThan">
      <formula>0</formula>
    </cfRule>
  </conditionalFormatting>
  <conditionalFormatting sqref="B429:N429">
    <cfRule type="cellIs" dxfId="1819" priority="666" operator="lessThan">
      <formula>0</formula>
    </cfRule>
  </conditionalFormatting>
  <conditionalFormatting sqref="B429:N429">
    <cfRule type="cellIs" dxfId="1818" priority="665" operator="lessThan">
      <formula>0</formula>
    </cfRule>
  </conditionalFormatting>
  <conditionalFormatting sqref="N432">
    <cfRule type="cellIs" dxfId="1817" priority="664" operator="lessThan">
      <formula>0</formula>
    </cfRule>
  </conditionalFormatting>
  <conditionalFormatting sqref="C439:M439">
    <cfRule type="cellIs" dxfId="1816" priority="663" operator="lessThan">
      <formula>0</formula>
    </cfRule>
  </conditionalFormatting>
  <conditionalFormatting sqref="C439:M439">
    <cfRule type="cellIs" dxfId="1815" priority="662" operator="lessThan">
      <formula>0</formula>
    </cfRule>
  </conditionalFormatting>
  <conditionalFormatting sqref="H439">
    <cfRule type="cellIs" dxfId="1814" priority="661" operator="lessThan">
      <formula>0</formula>
    </cfRule>
  </conditionalFormatting>
  <conditionalFormatting sqref="B439">
    <cfRule type="cellIs" dxfId="1813" priority="660" operator="lessThan">
      <formula>0</formula>
    </cfRule>
  </conditionalFormatting>
  <conditionalFormatting sqref="B439">
    <cfRule type="cellIs" dxfId="1812" priority="659" operator="lessThan">
      <formula>0</formula>
    </cfRule>
  </conditionalFormatting>
  <conditionalFormatting sqref="B435:N435">
    <cfRule type="cellIs" dxfId="1811" priority="658" operator="lessThan">
      <formula>0</formula>
    </cfRule>
  </conditionalFormatting>
  <conditionalFormatting sqref="B435:N435">
    <cfRule type="cellIs" dxfId="1810" priority="657" operator="lessThan">
      <formula>0</formula>
    </cfRule>
  </conditionalFormatting>
  <conditionalFormatting sqref="C641:N645">
    <cfRule type="cellIs" dxfId="1809" priority="376" operator="lessThan">
      <formula>0</formula>
    </cfRule>
  </conditionalFormatting>
  <conditionalFormatting sqref="C597:N597">
    <cfRule type="cellIs" dxfId="1808" priority="375" operator="lessThan">
      <formula>0</formula>
    </cfRule>
  </conditionalFormatting>
  <conditionalFormatting sqref="C603:N603">
    <cfRule type="cellIs" dxfId="1807" priority="372" operator="lessThan">
      <formula>0</formula>
    </cfRule>
  </conditionalFormatting>
  <conditionalFormatting sqref="C603:N603">
    <cfRule type="cellIs" dxfId="1806" priority="371" operator="lessThan">
      <formula>0</formula>
    </cfRule>
  </conditionalFormatting>
  <conditionalFormatting sqref="C603:N603">
    <cfRule type="cellIs" dxfId="1805" priority="370" operator="lessThan">
      <formula>0</formula>
    </cfRule>
  </conditionalFormatting>
  <conditionalFormatting sqref="H445">
    <cfRule type="cellIs" dxfId="1804" priority="645" operator="lessThan">
      <formula>0</formula>
    </cfRule>
  </conditionalFormatting>
  <conditionalFormatting sqref="B445">
    <cfRule type="cellIs" dxfId="1803" priority="644" operator="lessThan">
      <formula>0</formula>
    </cfRule>
  </conditionalFormatting>
  <conditionalFormatting sqref="B445">
    <cfRule type="cellIs" dxfId="1802" priority="643" operator="lessThan">
      <formula>0</formula>
    </cfRule>
  </conditionalFormatting>
  <conditionalFormatting sqref="B441:N441">
    <cfRule type="cellIs" dxfId="1801" priority="642" operator="lessThan">
      <formula>0</formula>
    </cfRule>
  </conditionalFormatting>
  <conditionalFormatting sqref="B441:N441">
    <cfRule type="cellIs" dxfId="1800" priority="641" operator="lessThan">
      <formula>0</formula>
    </cfRule>
  </conditionalFormatting>
  <conditionalFormatting sqref="B441:N441">
    <cfRule type="cellIs" dxfId="1799" priority="640" operator="lessThan">
      <formula>0</formula>
    </cfRule>
  </conditionalFormatting>
  <conditionalFormatting sqref="B441:N441">
    <cfRule type="cellIs" dxfId="1798" priority="639" operator="lessThan">
      <formula>0</formula>
    </cfRule>
  </conditionalFormatting>
  <conditionalFormatting sqref="B441:N441">
    <cfRule type="cellIs" dxfId="1797" priority="638" operator="lessThan">
      <formula>0</formula>
    </cfRule>
  </conditionalFormatting>
  <conditionalFormatting sqref="B441:N441">
    <cfRule type="cellIs" dxfId="1796" priority="637" operator="lessThan">
      <formula>0</formula>
    </cfRule>
  </conditionalFormatting>
  <conditionalFormatting sqref="B441:N441">
    <cfRule type="cellIs" dxfId="1795" priority="636" operator="lessThan">
      <formula>0</formula>
    </cfRule>
  </conditionalFormatting>
  <conditionalFormatting sqref="B441:N441">
    <cfRule type="cellIs" dxfId="1794" priority="635" operator="lessThan">
      <formula>0</formula>
    </cfRule>
  </conditionalFormatting>
  <conditionalFormatting sqref="N444">
    <cfRule type="cellIs" dxfId="1793" priority="634" operator="lessThan">
      <formula>0</formula>
    </cfRule>
  </conditionalFormatting>
  <conditionalFormatting sqref="N445">
    <cfRule type="cellIs" dxfId="1792" priority="633" operator="lessThan">
      <formula>0</formula>
    </cfRule>
  </conditionalFormatting>
  <conditionalFormatting sqref="N445">
    <cfRule type="cellIs" dxfId="1791" priority="632" operator="lessThan">
      <formula>0</formula>
    </cfRule>
  </conditionalFormatting>
  <conditionalFormatting sqref="C452:M452">
    <cfRule type="cellIs" dxfId="1790" priority="631" operator="lessThan">
      <formula>0</formula>
    </cfRule>
  </conditionalFormatting>
  <conditionalFormatting sqref="C452:M452">
    <cfRule type="cellIs" dxfId="1789" priority="630" operator="lessThan">
      <formula>0</formula>
    </cfRule>
  </conditionalFormatting>
  <conditionalFormatting sqref="H452">
    <cfRule type="cellIs" dxfId="1788" priority="629" operator="lessThan">
      <formula>0</formula>
    </cfRule>
  </conditionalFormatting>
  <conditionalFormatting sqref="B452">
    <cfRule type="cellIs" dxfId="1787" priority="628" operator="lessThan">
      <formula>0</formula>
    </cfRule>
  </conditionalFormatting>
  <conditionalFormatting sqref="B452">
    <cfRule type="cellIs" dxfId="1786" priority="627" operator="lessThan">
      <formula>0</formula>
    </cfRule>
  </conditionalFormatting>
  <conditionalFormatting sqref="B448:N448">
    <cfRule type="cellIs" dxfId="1785" priority="626" operator="lessThan">
      <formula>0</formula>
    </cfRule>
  </conditionalFormatting>
  <conditionalFormatting sqref="B448:N448">
    <cfRule type="cellIs" dxfId="1784" priority="625" operator="lessThan">
      <formula>0</formula>
    </cfRule>
  </conditionalFormatting>
  <conditionalFormatting sqref="B448:N448">
    <cfRule type="cellIs" dxfId="1783" priority="624" operator="lessThan">
      <formula>0</formula>
    </cfRule>
  </conditionalFormatting>
  <conditionalFormatting sqref="B448:N448">
    <cfRule type="cellIs" dxfId="1782" priority="623" operator="lessThan">
      <formula>0</formula>
    </cfRule>
  </conditionalFormatting>
  <conditionalFormatting sqref="B448:N448">
    <cfRule type="cellIs" dxfId="1781" priority="622" operator="lessThan">
      <formula>0</formula>
    </cfRule>
  </conditionalFormatting>
  <conditionalFormatting sqref="B448:N448">
    <cfRule type="cellIs" dxfId="1780" priority="621" operator="lessThan">
      <formula>0</formula>
    </cfRule>
  </conditionalFormatting>
  <conditionalFormatting sqref="B448:N448">
    <cfRule type="cellIs" dxfId="1779" priority="620" operator="lessThan">
      <formula>0</formula>
    </cfRule>
  </conditionalFormatting>
  <conditionalFormatting sqref="B448:N448">
    <cfRule type="cellIs" dxfId="1778" priority="619" operator="lessThan">
      <formula>0</formula>
    </cfRule>
  </conditionalFormatting>
  <conditionalFormatting sqref="N451">
    <cfRule type="cellIs" dxfId="1777" priority="618" operator="lessThan">
      <formula>0</formula>
    </cfRule>
  </conditionalFormatting>
  <conditionalFormatting sqref="N452">
    <cfRule type="cellIs" dxfId="1776" priority="617" operator="lessThan">
      <formula>0</formula>
    </cfRule>
  </conditionalFormatting>
  <conditionalFormatting sqref="N452">
    <cfRule type="cellIs" dxfId="1775" priority="616" operator="lessThan">
      <formula>0</formula>
    </cfRule>
  </conditionalFormatting>
  <conditionalFormatting sqref="C458:M458">
    <cfRule type="cellIs" dxfId="1774" priority="615" operator="lessThan">
      <formula>0</formula>
    </cfRule>
  </conditionalFormatting>
  <conditionalFormatting sqref="C458:M458">
    <cfRule type="cellIs" dxfId="1773" priority="614" operator="lessThan">
      <formula>0</formula>
    </cfRule>
  </conditionalFormatting>
  <conditionalFormatting sqref="H458">
    <cfRule type="cellIs" dxfId="1772" priority="613" operator="lessThan">
      <formula>0</formula>
    </cfRule>
  </conditionalFormatting>
  <conditionalFormatting sqref="B458">
    <cfRule type="cellIs" dxfId="1771" priority="612" operator="lessThan">
      <formula>0</formula>
    </cfRule>
  </conditionalFormatting>
  <conditionalFormatting sqref="B458">
    <cfRule type="cellIs" dxfId="1770" priority="611" operator="lessThan">
      <formula>0</formula>
    </cfRule>
  </conditionalFormatting>
  <conditionalFormatting sqref="R505">
    <cfRule type="cellIs" dxfId="1769" priority="333" operator="lessThan">
      <formula>0</formula>
    </cfRule>
  </conditionalFormatting>
  <conditionalFormatting sqref="Q505">
    <cfRule type="cellIs" dxfId="1768" priority="332" operator="lessThan">
      <formula>0</formula>
    </cfRule>
  </conditionalFormatting>
  <conditionalFormatting sqref="R513">
    <cfRule type="cellIs" dxfId="1767" priority="330" operator="lessThan">
      <formula>0</formula>
    </cfRule>
  </conditionalFormatting>
  <conditionalFormatting sqref="Q513">
    <cfRule type="cellIs" dxfId="1766" priority="329" operator="lessThan">
      <formula>0</formula>
    </cfRule>
  </conditionalFormatting>
  <conditionalFormatting sqref="R522">
    <cfRule type="cellIs" dxfId="1765" priority="327" operator="lessThan">
      <formula>0</formula>
    </cfRule>
  </conditionalFormatting>
  <conditionalFormatting sqref="Q522">
    <cfRule type="cellIs" dxfId="1764" priority="326" operator="lessThan">
      <formula>0</formula>
    </cfRule>
  </conditionalFormatting>
  <conditionalFormatting sqref="R530">
    <cfRule type="cellIs" dxfId="1763" priority="324" operator="lessThan">
      <formula>0</formula>
    </cfRule>
  </conditionalFormatting>
  <conditionalFormatting sqref="C461:C464">
    <cfRule type="expression" dxfId="1762" priority="598">
      <formula>C461/B461&gt;1</formula>
    </cfRule>
    <cfRule type="expression" dxfId="1761" priority="599">
      <formula>C461/B461&lt;1</formula>
    </cfRule>
  </conditionalFormatting>
  <conditionalFormatting sqref="R538">
    <cfRule type="cellIs" dxfId="1760" priority="321" operator="lessThan">
      <formula>0</formula>
    </cfRule>
  </conditionalFormatting>
  <conditionalFormatting sqref="D461:N464">
    <cfRule type="expression" dxfId="1759" priority="595">
      <formula>D461/C461&gt;1</formula>
    </cfRule>
    <cfRule type="expression" dxfId="1758" priority="596">
      <formula>D461/C461&lt;1</formula>
    </cfRule>
  </conditionalFormatting>
  <conditionalFormatting sqref="R553">
    <cfRule type="cellIs" dxfId="1757" priority="318" operator="lessThan">
      <formula>0</formula>
    </cfRule>
  </conditionalFormatting>
  <conditionalFormatting sqref="B461:B464 B552:N552 B560:N560 B575:N575 B589:N589">
    <cfRule type="expression" dxfId="1756" priority="592">
      <formula>B461/#REF!&gt;1</formula>
    </cfRule>
    <cfRule type="expression" dxfId="1755" priority="593">
      <formula>B461/#REF!&lt;1</formula>
    </cfRule>
  </conditionalFormatting>
  <conditionalFormatting sqref="R561">
    <cfRule type="cellIs" dxfId="1754" priority="315" operator="lessThan">
      <formula>0</formula>
    </cfRule>
  </conditionalFormatting>
  <conditionalFormatting sqref="B512">
    <cfRule type="expression" dxfId="1753" priority="589">
      <formula>B512/#REF!&gt;1</formula>
    </cfRule>
    <cfRule type="expression" dxfId="1752" priority="590">
      <formula>B512/#REF!&lt;1</formula>
    </cfRule>
  </conditionalFormatting>
  <conditionalFormatting sqref="R590">
    <cfRule type="cellIs" dxfId="1751" priority="312" operator="lessThan">
      <formula>0</formula>
    </cfRule>
  </conditionalFormatting>
  <conditionalFormatting sqref="C512">
    <cfRule type="expression" dxfId="1750" priority="586">
      <formula>C512/B512&gt;1</formula>
    </cfRule>
    <cfRule type="expression" dxfId="1749" priority="587">
      <formula>C512/B512&lt;1</formula>
    </cfRule>
  </conditionalFormatting>
  <conditionalFormatting sqref="D512">
    <cfRule type="cellIs" dxfId="1748" priority="585" operator="lessThan">
      <formula>0</formula>
    </cfRule>
  </conditionalFormatting>
  <conditionalFormatting sqref="D512">
    <cfRule type="expression" dxfId="1747" priority="583">
      <formula>D512/C512&gt;1</formula>
    </cfRule>
    <cfRule type="expression" dxfId="1746" priority="584">
      <formula>D512/C512&lt;1</formula>
    </cfRule>
  </conditionalFormatting>
  <conditionalFormatting sqref="E512">
    <cfRule type="cellIs" dxfId="1745" priority="582" operator="lessThan">
      <formula>0</formula>
    </cfRule>
  </conditionalFormatting>
  <conditionalFormatting sqref="E512">
    <cfRule type="expression" dxfId="1744" priority="580">
      <formula>E512/D512&gt;1</formula>
    </cfRule>
    <cfRule type="expression" dxfId="1743" priority="581">
      <formula>E512/D512&lt;1</formula>
    </cfRule>
  </conditionalFormatting>
  <conditionalFormatting sqref="F512">
    <cfRule type="cellIs" dxfId="1742" priority="579" operator="lessThan">
      <formula>0</formula>
    </cfRule>
  </conditionalFormatting>
  <conditionalFormatting sqref="F512">
    <cfRule type="expression" dxfId="1741" priority="577">
      <formula>F512/E512&gt;1</formula>
    </cfRule>
    <cfRule type="expression" dxfId="1740" priority="578">
      <formula>F512/E512&lt;1</formula>
    </cfRule>
  </conditionalFormatting>
  <conditionalFormatting sqref="G512">
    <cfRule type="cellIs" dxfId="1739" priority="576" operator="lessThan">
      <formula>0</formula>
    </cfRule>
  </conditionalFormatting>
  <conditionalFormatting sqref="G512">
    <cfRule type="expression" dxfId="1738" priority="574">
      <formula>G512/F512&gt;1</formula>
    </cfRule>
    <cfRule type="expression" dxfId="1737" priority="575">
      <formula>G512/F512&lt;1</formula>
    </cfRule>
  </conditionalFormatting>
  <conditionalFormatting sqref="H512">
    <cfRule type="cellIs" dxfId="1736" priority="573" operator="lessThan">
      <formula>0</formula>
    </cfRule>
  </conditionalFormatting>
  <conditionalFormatting sqref="H512">
    <cfRule type="expression" dxfId="1735" priority="571">
      <formula>H512/G512&gt;1</formula>
    </cfRule>
    <cfRule type="expression" dxfId="1734" priority="572">
      <formula>H512/G512&lt;1</formula>
    </cfRule>
  </conditionalFormatting>
  <conditionalFormatting sqref="I512:N512">
    <cfRule type="cellIs" dxfId="1733" priority="570" operator="lessThan">
      <formula>0</formula>
    </cfRule>
  </conditionalFormatting>
  <conditionalFormatting sqref="I512:N512">
    <cfRule type="expression" dxfId="1732" priority="568">
      <formula>I512/H512&gt;1</formula>
    </cfRule>
    <cfRule type="expression" dxfId="1731" priority="569">
      <formula>I512/H512&lt;1</formula>
    </cfRule>
  </conditionalFormatting>
  <conditionalFormatting sqref="B552">
    <cfRule type="cellIs" dxfId="1730" priority="567" operator="lessThan">
      <formula>0</formula>
    </cfRule>
  </conditionalFormatting>
  <conditionalFormatting sqref="B552">
    <cfRule type="expression" dxfId="1729" priority="565">
      <formula>B552/#REF!&gt;1</formula>
    </cfRule>
    <cfRule type="expression" dxfId="1728" priority="566">
      <formula>B552/#REF!&lt;1</formula>
    </cfRule>
  </conditionalFormatting>
  <conditionalFormatting sqref="C552">
    <cfRule type="cellIs" dxfId="1727" priority="564" operator="lessThan">
      <formula>0</formula>
    </cfRule>
  </conditionalFormatting>
  <conditionalFormatting sqref="C552">
    <cfRule type="expression" dxfId="1726" priority="562">
      <formula>C552/B552&gt;1</formula>
    </cfRule>
    <cfRule type="expression" dxfId="1725" priority="563">
      <formula>C552/B552&lt;1</formula>
    </cfRule>
  </conditionalFormatting>
  <conditionalFormatting sqref="D552">
    <cfRule type="cellIs" dxfId="1724" priority="561" operator="lessThan">
      <formula>0</formula>
    </cfRule>
  </conditionalFormatting>
  <conditionalFormatting sqref="D552">
    <cfRule type="expression" dxfId="1723" priority="559">
      <formula>D552/C552&gt;1</formula>
    </cfRule>
    <cfRule type="expression" dxfId="1722" priority="560">
      <formula>D552/C552&lt;1</formula>
    </cfRule>
  </conditionalFormatting>
  <conditionalFormatting sqref="E552">
    <cfRule type="cellIs" dxfId="1721" priority="558" operator="lessThan">
      <formula>0</formula>
    </cfRule>
  </conditionalFormatting>
  <conditionalFormatting sqref="E552">
    <cfRule type="expression" dxfId="1720" priority="556">
      <formula>E552/D552&gt;1</formula>
    </cfRule>
    <cfRule type="expression" dxfId="1719" priority="557">
      <formula>E552/D552&lt;1</formula>
    </cfRule>
  </conditionalFormatting>
  <conditionalFormatting sqref="F552">
    <cfRule type="cellIs" dxfId="1718" priority="555" operator="lessThan">
      <formula>0</formula>
    </cfRule>
  </conditionalFormatting>
  <conditionalFormatting sqref="F552">
    <cfRule type="expression" dxfId="1717" priority="553">
      <formula>F552/E552&gt;1</formula>
    </cfRule>
    <cfRule type="expression" dxfId="1716" priority="554">
      <formula>F552/E552&lt;1</formula>
    </cfRule>
  </conditionalFormatting>
  <conditionalFormatting sqref="G552">
    <cfRule type="cellIs" dxfId="1715" priority="552" operator="lessThan">
      <formula>0</formula>
    </cfRule>
  </conditionalFormatting>
  <conditionalFormatting sqref="G552">
    <cfRule type="expression" dxfId="1714" priority="550">
      <formula>G552/F552&gt;1</formula>
    </cfRule>
    <cfRule type="expression" dxfId="1713" priority="551">
      <formula>G552/F552&lt;1</formula>
    </cfRule>
  </conditionalFormatting>
  <conditionalFormatting sqref="H552">
    <cfRule type="cellIs" dxfId="1712" priority="549" operator="lessThan">
      <formula>0</formula>
    </cfRule>
  </conditionalFormatting>
  <conditionalFormatting sqref="H552">
    <cfRule type="expression" dxfId="1711" priority="547">
      <formula>H552/G552&gt;1</formula>
    </cfRule>
    <cfRule type="expression" dxfId="1710" priority="548">
      <formula>H552/G552&lt;1</formula>
    </cfRule>
  </conditionalFormatting>
  <conditionalFormatting sqref="B560">
    <cfRule type="cellIs" dxfId="1709" priority="546" operator="lessThan">
      <formula>0</formula>
    </cfRule>
  </conditionalFormatting>
  <conditionalFormatting sqref="B560">
    <cfRule type="expression" dxfId="1708" priority="544">
      <formula>B560/#REF!&gt;1</formula>
    </cfRule>
    <cfRule type="expression" dxfId="1707" priority="545">
      <formula>B560/#REF!&lt;1</formula>
    </cfRule>
  </conditionalFormatting>
  <conditionalFormatting sqref="C560">
    <cfRule type="cellIs" dxfId="1706" priority="543" operator="lessThan">
      <formula>0</formula>
    </cfRule>
  </conditionalFormatting>
  <conditionalFormatting sqref="C560">
    <cfRule type="expression" dxfId="1705" priority="541">
      <formula>C560/B560&gt;1</formula>
    </cfRule>
    <cfRule type="expression" dxfId="1704" priority="542">
      <formula>C560/B560&lt;1</formula>
    </cfRule>
  </conditionalFormatting>
  <conditionalFormatting sqref="D560">
    <cfRule type="cellIs" dxfId="1703" priority="540" operator="lessThan">
      <formula>0</formula>
    </cfRule>
  </conditionalFormatting>
  <conditionalFormatting sqref="D560">
    <cfRule type="expression" dxfId="1702" priority="538">
      <formula>D560/C560&gt;1</formula>
    </cfRule>
    <cfRule type="expression" dxfId="1701" priority="539">
      <formula>D560/C560&lt;1</formula>
    </cfRule>
  </conditionalFormatting>
  <conditionalFormatting sqref="E560">
    <cfRule type="cellIs" dxfId="1700" priority="537" operator="lessThan">
      <formula>0</formula>
    </cfRule>
  </conditionalFormatting>
  <conditionalFormatting sqref="E560">
    <cfRule type="expression" dxfId="1699" priority="535">
      <formula>E560/D560&gt;1</formula>
    </cfRule>
    <cfRule type="expression" dxfId="1698" priority="536">
      <formula>E560/D560&lt;1</formula>
    </cfRule>
  </conditionalFormatting>
  <conditionalFormatting sqref="F560">
    <cfRule type="cellIs" dxfId="1697" priority="534" operator="lessThan">
      <formula>0</formula>
    </cfRule>
  </conditionalFormatting>
  <conditionalFormatting sqref="F560">
    <cfRule type="expression" dxfId="1696" priority="532">
      <formula>F560/E560&gt;1</formula>
    </cfRule>
    <cfRule type="expression" dxfId="1695" priority="533">
      <formula>F560/E560&lt;1</formula>
    </cfRule>
  </conditionalFormatting>
  <conditionalFormatting sqref="G560">
    <cfRule type="cellIs" dxfId="1694" priority="531" operator="lessThan">
      <formula>0</formula>
    </cfRule>
  </conditionalFormatting>
  <conditionalFormatting sqref="G560">
    <cfRule type="expression" dxfId="1693" priority="529">
      <formula>G560/F560&gt;1</formula>
    </cfRule>
    <cfRule type="expression" dxfId="1692" priority="530">
      <formula>G560/F560&lt;1</formula>
    </cfRule>
  </conditionalFormatting>
  <conditionalFormatting sqref="H560">
    <cfRule type="cellIs" dxfId="1691" priority="528" operator="lessThan">
      <formula>0</formula>
    </cfRule>
  </conditionalFormatting>
  <conditionalFormatting sqref="H560">
    <cfRule type="expression" dxfId="1690" priority="526">
      <formula>H560/G560&gt;1</formula>
    </cfRule>
    <cfRule type="expression" dxfId="1689" priority="527">
      <formula>H560/G560&lt;1</formula>
    </cfRule>
  </conditionalFormatting>
  <conditionalFormatting sqref="O616:P619">
    <cfRule type="cellIs" dxfId="1688" priority="278" operator="lessThan">
      <formula>0</formula>
    </cfRule>
  </conditionalFormatting>
  <conditionalFormatting sqref="B589">
    <cfRule type="expression" dxfId="1687" priority="523">
      <formula>B589/#REF!&gt;1</formula>
    </cfRule>
    <cfRule type="expression" dxfId="1686" priority="524">
      <formula>B589/#REF!&lt;1</formula>
    </cfRule>
  </conditionalFormatting>
  <conditionalFormatting sqref="C589">
    <cfRule type="cellIs" dxfId="1685" priority="522" operator="lessThan">
      <formula>0</formula>
    </cfRule>
  </conditionalFormatting>
  <conditionalFormatting sqref="C589">
    <cfRule type="expression" dxfId="1684" priority="520">
      <formula>C589/B589&gt;1</formula>
    </cfRule>
    <cfRule type="expression" dxfId="1683" priority="521">
      <formula>C589/B589&lt;1</formula>
    </cfRule>
  </conditionalFormatting>
  <conditionalFormatting sqref="O605:P607">
    <cfRule type="cellIs" dxfId="1682" priority="272" operator="lessThan">
      <formula>0</formula>
    </cfRule>
  </conditionalFormatting>
  <conditionalFormatting sqref="D589">
    <cfRule type="expression" dxfId="1681" priority="517">
      <formula>D589/C589&gt;1</formula>
    </cfRule>
    <cfRule type="expression" dxfId="1680" priority="518">
      <formula>D589/C589&lt;1</formula>
    </cfRule>
  </conditionalFormatting>
  <conditionalFormatting sqref="E589">
    <cfRule type="cellIs" dxfId="1679" priority="516" operator="lessThan">
      <formula>0</formula>
    </cfRule>
  </conditionalFormatting>
  <conditionalFormatting sqref="E589">
    <cfRule type="expression" dxfId="1678" priority="514">
      <formula>E589/D589&gt;1</formula>
    </cfRule>
    <cfRule type="expression" dxfId="1677" priority="515">
      <formula>E589/D589&lt;1</formula>
    </cfRule>
  </conditionalFormatting>
  <conditionalFormatting sqref="F589">
    <cfRule type="cellIs" dxfId="1676" priority="513" operator="lessThan">
      <formula>0</formula>
    </cfRule>
  </conditionalFormatting>
  <conditionalFormatting sqref="F589">
    <cfRule type="expression" dxfId="1675" priority="511">
      <formula>F589/E589&gt;1</formula>
    </cfRule>
    <cfRule type="expression" dxfId="1674" priority="512">
      <formula>F589/E589&lt;1</formula>
    </cfRule>
  </conditionalFormatting>
  <conditionalFormatting sqref="O377:P377">
    <cfRule type="cellIs" dxfId="1673" priority="263" operator="lessThan">
      <formula>0</formula>
    </cfRule>
  </conditionalFormatting>
  <conditionalFormatting sqref="G589">
    <cfRule type="expression" dxfId="1672" priority="508">
      <formula>G589/F589&gt;1</formula>
    </cfRule>
    <cfRule type="expression" dxfId="1671" priority="509">
      <formula>G589/F589&lt;1</formula>
    </cfRule>
  </conditionalFormatting>
  <conditionalFormatting sqref="O366:P366">
    <cfRule type="cellIs" dxfId="1670" priority="262" operator="lessThan">
      <formula>0</formula>
    </cfRule>
  </conditionalFormatting>
  <conditionalFormatting sqref="H589">
    <cfRule type="expression" dxfId="1669" priority="505">
      <formula>H589/G589&gt;1</formula>
    </cfRule>
    <cfRule type="expression" dxfId="1668" priority="506">
      <formula>H589/G589&lt;1</formula>
    </cfRule>
  </conditionalFormatting>
  <conditionalFormatting sqref="N596">
    <cfRule type="cellIs" dxfId="1667" priority="504" operator="lessThan">
      <formula>0</formula>
    </cfRule>
  </conditionalFormatting>
  <conditionalFormatting sqref="O387:P387">
    <cfRule type="cellIs" dxfId="1666" priority="257" operator="lessThan">
      <formula>0</formula>
    </cfRule>
  </conditionalFormatting>
  <conditionalFormatting sqref="O387:P387">
    <cfRule type="cellIs" dxfId="1665" priority="258" operator="lessThan">
      <formula>0</formula>
    </cfRule>
  </conditionalFormatting>
  <conditionalFormatting sqref="O387:P387">
    <cfRule type="cellIs" dxfId="1664" priority="255" operator="lessThan">
      <formula>0</formula>
    </cfRule>
  </conditionalFormatting>
  <conditionalFormatting sqref="O387:P387">
    <cfRule type="cellIs" dxfId="1663" priority="256" operator="lessThan">
      <formula>0</formula>
    </cfRule>
  </conditionalFormatting>
  <conditionalFormatting sqref="N600">
    <cfRule type="cellIs" dxfId="1662" priority="503" operator="lessThan">
      <formula>0</formula>
    </cfRule>
  </conditionalFormatting>
  <conditionalFormatting sqref="N600">
    <cfRule type="cellIs" dxfId="1661" priority="502" operator="lessThan">
      <formula>0</formula>
    </cfRule>
  </conditionalFormatting>
  <conditionalFormatting sqref="Q363">
    <cfRule type="cellIs" dxfId="1660" priority="501" operator="lessThan">
      <formula>0</formula>
    </cfRule>
  </conditionalFormatting>
  <conditionalFormatting sqref="Q364:Q365">
    <cfRule type="cellIs" dxfId="1659" priority="500" operator="lessThan">
      <formula>0</formula>
    </cfRule>
  </conditionalFormatting>
  <conditionalFormatting sqref="Q461:Q464">
    <cfRule type="cellIs" dxfId="1658" priority="499" operator="lessThan">
      <formula>0</formula>
    </cfRule>
  </conditionalFormatting>
  <conditionalFormatting sqref="Q361">
    <cfRule type="cellIs" dxfId="1657" priority="498" operator="lessThan">
      <formula>0</formula>
    </cfRule>
  </conditionalFormatting>
  <conditionalFormatting sqref="Q366:Q367">
    <cfRule type="cellIs" dxfId="1656" priority="497" operator="lessThan">
      <formula>0</formula>
    </cfRule>
  </conditionalFormatting>
  <conditionalFormatting sqref="Q369:Q373">
    <cfRule type="cellIs" dxfId="1655" priority="496" operator="lessThan">
      <formula>0</formula>
    </cfRule>
  </conditionalFormatting>
  <conditionalFormatting sqref="Q378:Q379">
    <cfRule type="cellIs" dxfId="1654" priority="495" operator="lessThan">
      <formula>0</formula>
    </cfRule>
  </conditionalFormatting>
  <conditionalFormatting sqref="Q384:Q385">
    <cfRule type="cellIs" dxfId="1653" priority="494" operator="lessThan">
      <formula>0</formula>
    </cfRule>
  </conditionalFormatting>
  <conditionalFormatting sqref="Q390:Q391">
    <cfRule type="cellIs" dxfId="1652" priority="493" operator="lessThan">
      <formula>0</formula>
    </cfRule>
  </conditionalFormatting>
  <conditionalFormatting sqref="Q396:Q397">
    <cfRule type="cellIs" dxfId="1651" priority="492" operator="lessThan">
      <formula>0</formula>
    </cfRule>
  </conditionalFormatting>
  <conditionalFormatting sqref="Q402">
    <cfRule type="cellIs" dxfId="1650" priority="491" operator="lessThan">
      <formula>0</formula>
    </cfRule>
  </conditionalFormatting>
  <conditionalFormatting sqref="Q408:Q409">
    <cfRule type="cellIs" dxfId="1649" priority="490" operator="lessThan">
      <formula>0</formula>
    </cfRule>
  </conditionalFormatting>
  <conditionalFormatting sqref="Q414:Q415">
    <cfRule type="cellIs" dxfId="1648" priority="489" operator="lessThan">
      <formula>0</formula>
    </cfRule>
  </conditionalFormatting>
  <conditionalFormatting sqref="Q420:Q421">
    <cfRule type="cellIs" dxfId="1647" priority="488" operator="lessThan">
      <formula>0</formula>
    </cfRule>
  </conditionalFormatting>
  <conditionalFormatting sqref="Q426:Q427">
    <cfRule type="cellIs" dxfId="1646" priority="487" operator="lessThan">
      <formula>0</formula>
    </cfRule>
  </conditionalFormatting>
  <conditionalFormatting sqref="Q432:Q433">
    <cfRule type="cellIs" dxfId="1645" priority="486" operator="lessThan">
      <formula>0</formula>
    </cfRule>
  </conditionalFormatting>
  <conditionalFormatting sqref="Q438:Q439">
    <cfRule type="cellIs" dxfId="1644" priority="485" operator="lessThan">
      <formula>0</formula>
    </cfRule>
  </conditionalFormatting>
  <conditionalFormatting sqref="Q444:Q445">
    <cfRule type="cellIs" dxfId="1643" priority="484" operator="lessThan">
      <formula>0</formula>
    </cfRule>
  </conditionalFormatting>
  <conditionalFormatting sqref="Q451:Q452">
    <cfRule type="cellIs" dxfId="1642" priority="483" operator="lessThan">
      <formula>0</formula>
    </cfRule>
  </conditionalFormatting>
  <conditionalFormatting sqref="Q457:Q458">
    <cfRule type="cellIs" dxfId="1641" priority="482" operator="lessThan">
      <formula>0</formula>
    </cfRule>
  </conditionalFormatting>
  <conditionalFormatting sqref="Q465">
    <cfRule type="cellIs" dxfId="1640" priority="481" operator="lessThan">
      <formula>0</formula>
    </cfRule>
  </conditionalFormatting>
  <conditionalFormatting sqref="Q472">
    <cfRule type="cellIs" dxfId="1639" priority="480" operator="lessThan">
      <formula>0</formula>
    </cfRule>
  </conditionalFormatting>
  <conditionalFormatting sqref="Q503:Q504">
    <cfRule type="cellIs" dxfId="1638" priority="479" operator="lessThan">
      <formula>0</formula>
    </cfRule>
  </conditionalFormatting>
  <conditionalFormatting sqref="Q511:Q512">
    <cfRule type="cellIs" dxfId="1637" priority="478" operator="lessThan">
      <formula>0</formula>
    </cfRule>
  </conditionalFormatting>
  <conditionalFormatting sqref="Q520:Q521">
    <cfRule type="cellIs" dxfId="1636" priority="477" operator="lessThan">
      <formula>0</formula>
    </cfRule>
  </conditionalFormatting>
  <conditionalFormatting sqref="Q528:Q529">
    <cfRule type="cellIs" dxfId="1635" priority="476" operator="lessThan">
      <formula>0</formula>
    </cfRule>
  </conditionalFormatting>
  <conditionalFormatting sqref="Q544:Q545">
    <cfRule type="cellIs" dxfId="1634" priority="475" operator="lessThan">
      <formula>0</formula>
    </cfRule>
  </conditionalFormatting>
  <conditionalFormatting sqref="Q536:Q537">
    <cfRule type="cellIs" dxfId="1633" priority="474" operator="lessThan">
      <formula>0</formula>
    </cfRule>
  </conditionalFormatting>
  <conditionalFormatting sqref="Q551:Q552">
    <cfRule type="cellIs" dxfId="1632" priority="473" operator="lessThan">
      <formula>0</formula>
    </cfRule>
  </conditionalFormatting>
  <conditionalFormatting sqref="Q559:Q560">
    <cfRule type="cellIs" dxfId="1631" priority="472" operator="lessThan">
      <formula>0</formula>
    </cfRule>
  </conditionalFormatting>
  <conditionalFormatting sqref="Q567:Q568">
    <cfRule type="cellIs" dxfId="1630" priority="471" operator="lessThan">
      <formula>0</formula>
    </cfRule>
  </conditionalFormatting>
  <conditionalFormatting sqref="Q574:Q575">
    <cfRule type="cellIs" dxfId="1629" priority="470" operator="lessThan">
      <formula>0</formula>
    </cfRule>
  </conditionalFormatting>
  <conditionalFormatting sqref="Q581:Q582">
    <cfRule type="cellIs" dxfId="1628" priority="469" operator="lessThan">
      <formula>0</formula>
    </cfRule>
  </conditionalFormatting>
  <conditionalFormatting sqref="Q588:Q589">
    <cfRule type="cellIs" dxfId="1627" priority="468" operator="lessThan">
      <formula>0</formula>
    </cfRule>
  </conditionalFormatting>
  <conditionalFormatting sqref="Q596:Q597">
    <cfRule type="cellIs" dxfId="1626" priority="467" operator="lessThan">
      <formula>0</formula>
    </cfRule>
  </conditionalFormatting>
  <conditionalFormatting sqref="Q603">
    <cfRule type="cellIs" dxfId="1625" priority="466" operator="lessThan">
      <formula>0</formula>
    </cfRule>
  </conditionalFormatting>
  <conditionalFormatting sqref="Q608">
    <cfRule type="cellIs" dxfId="1624" priority="465" operator="lessThan">
      <formula>0</formula>
    </cfRule>
  </conditionalFormatting>
  <conditionalFormatting sqref="O405:P405">
    <cfRule type="cellIs" dxfId="1623" priority="215" operator="lessThan">
      <formula>0</formula>
    </cfRule>
  </conditionalFormatting>
  <conditionalFormatting sqref="Q632:Q634">
    <cfRule type="cellIs" dxfId="1622" priority="464" operator="lessThan">
      <formula>0</formula>
    </cfRule>
  </conditionalFormatting>
  <conditionalFormatting sqref="I710:N710 Q708:R711">
    <cfRule type="cellIs" dxfId="1621" priority="458" operator="lessThan">
      <formula>0</formula>
    </cfRule>
  </conditionalFormatting>
  <conditionalFormatting sqref="Q636:Q637 Q641:Q645">
    <cfRule type="cellIs" dxfId="1620" priority="463" operator="lessThan">
      <formula>0</formula>
    </cfRule>
  </conditionalFormatting>
  <conditionalFormatting sqref="Q648">
    <cfRule type="cellIs" dxfId="1619" priority="462" operator="lessThan">
      <formula>0</formula>
    </cfRule>
  </conditionalFormatting>
  <conditionalFormatting sqref="Q649">
    <cfRule type="cellIs" dxfId="1618" priority="461" operator="lessThan">
      <formula>0</formula>
    </cfRule>
  </conditionalFormatting>
  <conditionalFormatting sqref="Q651">
    <cfRule type="cellIs" dxfId="1617" priority="460" operator="lessThan">
      <formula>0</formula>
    </cfRule>
  </conditionalFormatting>
  <conditionalFormatting sqref="Q652">
    <cfRule type="cellIs" dxfId="1616" priority="459" operator="lessThan">
      <formula>0</formula>
    </cfRule>
  </conditionalFormatting>
  <conditionalFormatting sqref="D654:N654 D651:N651 D648:N649 D632:N634">
    <cfRule type="expression" dxfId="1615" priority="431">
      <formula>D632/C632&gt;1</formula>
    </cfRule>
    <cfRule type="expression" dxfId="1614" priority="432">
      <formula>D632/C632&lt;1</formula>
    </cfRule>
  </conditionalFormatting>
  <conditionalFormatting sqref="C507:C510">
    <cfRule type="cellIs" dxfId="1613" priority="457" operator="lessThan">
      <formula>0</formula>
    </cfRule>
  </conditionalFormatting>
  <conditionalFormatting sqref="C507:C510">
    <cfRule type="expression" dxfId="1612" priority="455">
      <formula>C507/B507&gt;1</formula>
    </cfRule>
    <cfRule type="expression" dxfId="1611" priority="456">
      <formula>C507/B507&lt;1</formula>
    </cfRule>
  </conditionalFormatting>
  <conditionalFormatting sqref="D507:N510">
    <cfRule type="cellIs" dxfId="1610" priority="454" operator="lessThan">
      <formula>0</formula>
    </cfRule>
  </conditionalFormatting>
  <conditionalFormatting sqref="D507:N510">
    <cfRule type="expression" dxfId="1609" priority="452">
      <formula>D507/C507&gt;1</formula>
    </cfRule>
    <cfRule type="expression" dxfId="1608" priority="453">
      <formula>D507/C507&lt;1</formula>
    </cfRule>
  </conditionalFormatting>
  <conditionalFormatting sqref="B507:B510">
    <cfRule type="cellIs" dxfId="1607" priority="451" operator="lessThan">
      <formula>0</formula>
    </cfRule>
  </conditionalFormatting>
  <conditionalFormatting sqref="B507:B510">
    <cfRule type="expression" dxfId="1606" priority="449">
      <formula>B507/#REF!&gt;1</formula>
    </cfRule>
    <cfRule type="expression" dxfId="1605" priority="450">
      <formula>B507/#REF!&lt;1</formula>
    </cfRule>
  </conditionalFormatting>
  <conditionalFormatting sqref="J588:N588 J574:N574 J559:N559 J551:N551">
    <cfRule type="cellIs" dxfId="1604" priority="448" operator="lessThan">
      <formula>0</formula>
    </cfRule>
  </conditionalFormatting>
  <conditionalFormatting sqref="C588:I588 C584:C587 C574:I574 C570:C573 C559:I559 C555:C558 C551:I551 C547:C550">
    <cfRule type="cellIs" dxfId="1603" priority="447" operator="lessThan">
      <formula>0</formula>
    </cfRule>
  </conditionalFormatting>
  <conditionalFormatting sqref="C588:M588 C574:M574 C559:M559 C551:M551">
    <cfRule type="cellIs" dxfId="1602" priority="446" operator="lessThan">
      <formula>0</formula>
    </cfRule>
  </conditionalFormatting>
  <conditionalFormatting sqref="C584:C587 C570:C573 C555:C558 C547:C550">
    <cfRule type="expression" dxfId="1601" priority="444">
      <formula>C547/B547&gt;1</formula>
    </cfRule>
    <cfRule type="expression" dxfId="1600" priority="445">
      <formula>C547/B547&lt;1</formula>
    </cfRule>
  </conditionalFormatting>
  <conditionalFormatting sqref="D584:N587 D570:N573 D555:N558 D547:N550">
    <cfRule type="cellIs" dxfId="1599" priority="443" operator="lessThan">
      <formula>0</formula>
    </cfRule>
  </conditionalFormatting>
  <conditionalFormatting sqref="D584:N587 D570:N573 D555:N558 D547:N550">
    <cfRule type="expression" dxfId="1598" priority="441">
      <formula>D547/C547&gt;1</formula>
    </cfRule>
    <cfRule type="expression" dxfId="1597" priority="442">
      <formula>D547/C547&lt;1</formula>
    </cfRule>
  </conditionalFormatting>
  <conditionalFormatting sqref="C588:N588 C574:N574 C559:N559 C551:N551">
    <cfRule type="cellIs" dxfId="1596" priority="440" operator="lessThan">
      <formula>0</formula>
    </cfRule>
  </conditionalFormatting>
  <conditionalFormatting sqref="C588:N588 C574:N574 C559:N559 C551:N551">
    <cfRule type="expression" dxfId="1595" priority="438">
      <formula>C551/B551&gt;1</formula>
    </cfRule>
    <cfRule type="expression" dxfId="1594" priority="439">
      <formula>C551/B551&lt;1</formula>
    </cfRule>
  </conditionalFormatting>
  <conditionalFormatting sqref="B654 B651 B648:B649 B632:B634 B641:B645">
    <cfRule type="cellIs" dxfId="1593" priority="437" operator="lessThan">
      <formula>0</formula>
    </cfRule>
  </conditionalFormatting>
  <conditionalFormatting sqref="C654 C651 C648:C649 C632:C634">
    <cfRule type="cellIs" dxfId="1592" priority="436" operator="lessThan">
      <formula>0</formula>
    </cfRule>
  </conditionalFormatting>
  <conditionalFormatting sqref="C654 C651 C648:C649 C632:C634">
    <cfRule type="expression" dxfId="1591" priority="434">
      <formula>C632/B632&gt;1</formula>
    </cfRule>
    <cfRule type="expression" dxfId="1590" priority="435">
      <formula>C632/B632&lt;1</formula>
    </cfRule>
  </conditionalFormatting>
  <conditionalFormatting sqref="D654:N654 D651:N651 D648:N649 D632:N634">
    <cfRule type="cellIs" dxfId="1589" priority="433" operator="lessThan">
      <formula>0</formula>
    </cfRule>
  </conditionalFormatting>
  <conditionalFormatting sqref="B504:N504 B537 B568 B597">
    <cfRule type="expression" dxfId="1588" priority="1193">
      <formula>B504/#REF!&gt;1</formula>
    </cfRule>
    <cfRule type="expression" dxfId="1587" priority="1194">
      <formula>B504/#REF!&lt;1</formula>
    </cfRule>
  </conditionalFormatting>
  <conditionalFormatting sqref="C465">
    <cfRule type="cellIs" dxfId="1586" priority="430" operator="lessThan">
      <formula>0</formula>
    </cfRule>
  </conditionalFormatting>
  <conditionalFormatting sqref="C465">
    <cfRule type="expression" dxfId="1585" priority="428">
      <formula>C465/B465&gt;1</formula>
    </cfRule>
    <cfRule type="expression" dxfId="1584" priority="429">
      <formula>C465/B465&lt;1</formula>
    </cfRule>
  </conditionalFormatting>
  <conditionalFormatting sqref="D465:N465">
    <cfRule type="cellIs" dxfId="1583" priority="427" operator="lessThan">
      <formula>0</formula>
    </cfRule>
  </conditionalFormatting>
  <conditionalFormatting sqref="D465:N465">
    <cfRule type="expression" dxfId="1582" priority="425">
      <formula>D465/C465&gt;1</formula>
    </cfRule>
    <cfRule type="expression" dxfId="1581" priority="426">
      <formula>D465/C465&lt;1</formula>
    </cfRule>
  </conditionalFormatting>
  <conditionalFormatting sqref="B465">
    <cfRule type="cellIs" dxfId="1580" priority="424" operator="lessThan">
      <formula>0</formula>
    </cfRule>
  </conditionalFormatting>
  <conditionalFormatting sqref="B465">
    <cfRule type="expression" dxfId="1579" priority="422">
      <formula>B465/#REF!&gt;1</formula>
    </cfRule>
    <cfRule type="expression" dxfId="1578" priority="423">
      <formula>B465/#REF!&lt;1</formula>
    </cfRule>
  </conditionalFormatting>
  <conditionalFormatting sqref="C511">
    <cfRule type="cellIs" dxfId="1577" priority="421" operator="lessThan">
      <formula>0</formula>
    </cfRule>
  </conditionalFormatting>
  <conditionalFormatting sqref="D511:N511">
    <cfRule type="cellIs" dxfId="1576" priority="418" operator="lessThan">
      <formula>0</formula>
    </cfRule>
  </conditionalFormatting>
  <conditionalFormatting sqref="C511">
    <cfRule type="expression" dxfId="1575" priority="419">
      <formula>C511/B511&gt;1</formula>
    </cfRule>
    <cfRule type="expression" dxfId="1574" priority="420">
      <formula>C511/B511&lt;1</formula>
    </cfRule>
  </conditionalFormatting>
  <conditionalFormatting sqref="D511:N511">
    <cfRule type="expression" dxfId="1573" priority="416">
      <formula>D511/C511&gt;1</formula>
    </cfRule>
    <cfRule type="expression" dxfId="1572" priority="417">
      <formula>D511/C511&lt;1</formula>
    </cfRule>
  </conditionalFormatting>
  <conditionalFormatting sqref="B511">
    <cfRule type="cellIs" dxfId="1571" priority="415" operator="lessThan">
      <formula>0</formula>
    </cfRule>
  </conditionalFormatting>
  <conditionalFormatting sqref="B511">
    <cfRule type="expression" dxfId="1570" priority="413">
      <formula>B511/#REF!&gt;1</formula>
    </cfRule>
    <cfRule type="expression" dxfId="1569" priority="414">
      <formula>B511/#REF!&lt;1</formula>
    </cfRule>
  </conditionalFormatting>
  <conditionalFormatting sqref="B529 B521">
    <cfRule type="cellIs" dxfId="1568" priority="412" operator="lessThan">
      <formula>0</formula>
    </cfRule>
  </conditionalFormatting>
  <conditionalFormatting sqref="B529 B521">
    <cfRule type="expression" dxfId="1567" priority="410">
      <formula>B521/#REF!&gt;1</formula>
    </cfRule>
    <cfRule type="expression" dxfId="1566" priority="411">
      <formula>B521/#REF!&lt;1</formula>
    </cfRule>
  </conditionalFormatting>
  <conditionalFormatting sqref="C521">
    <cfRule type="cellIs" dxfId="1565" priority="409" operator="lessThan">
      <formula>0</formula>
    </cfRule>
  </conditionalFormatting>
  <conditionalFormatting sqref="C521 B636:P637">
    <cfRule type="expression" dxfId="1564" priority="407">
      <formula>B521/A521&gt;1</formula>
    </cfRule>
    <cfRule type="expression" dxfId="1563" priority="408">
      <formula>B521/A521&lt;1</formula>
    </cfRule>
  </conditionalFormatting>
  <conditionalFormatting sqref="C603:N603">
    <cfRule type="expression" dxfId="1562" priority="368">
      <formula>C603/B603&gt;1</formula>
    </cfRule>
    <cfRule type="expression" dxfId="1561" priority="369">
      <formula>C603/B603&lt;1</formula>
    </cfRule>
  </conditionalFormatting>
  <conditionalFormatting sqref="I552:N552">
    <cfRule type="expression" dxfId="1560" priority="392">
      <formula>I552/H552&gt;1</formula>
    </cfRule>
    <cfRule type="expression" dxfId="1559" priority="393">
      <formula>I552/H552&lt;1</formula>
    </cfRule>
  </conditionalFormatting>
  <conditionalFormatting sqref="I560:N560">
    <cfRule type="expression" dxfId="1558" priority="389">
      <formula>I560/H560&gt;1</formula>
    </cfRule>
    <cfRule type="expression" dxfId="1557" priority="390">
      <formula>I560/H560&lt;1</formula>
    </cfRule>
  </conditionalFormatting>
  <conditionalFormatting sqref="B575:N575">
    <cfRule type="cellIs" dxfId="1556" priority="388" operator="lessThan">
      <formula>0</formula>
    </cfRule>
  </conditionalFormatting>
  <conditionalFormatting sqref="B575:N575">
    <cfRule type="expression" dxfId="1555" priority="386">
      <formula>B575/A575&gt;1</formula>
    </cfRule>
    <cfRule type="expression" dxfId="1554" priority="387">
      <formula>B575/A575&lt;1</formula>
    </cfRule>
  </conditionalFormatting>
  <conditionalFormatting sqref="B589:N589">
    <cfRule type="cellIs" dxfId="1553" priority="385" operator="lessThan">
      <formula>0</formula>
    </cfRule>
  </conditionalFormatting>
  <conditionalFormatting sqref="B589:N589">
    <cfRule type="expression" dxfId="1552" priority="383">
      <formula>B589/A589&gt;1</formula>
    </cfRule>
    <cfRule type="expression" dxfId="1551" priority="384">
      <formula>B589/A589&lt;1</formula>
    </cfRule>
  </conditionalFormatting>
  <conditionalFormatting sqref="N608">
    <cfRule type="cellIs" dxfId="1550" priority="361" operator="lessThan">
      <formula>0</formula>
    </cfRule>
  </conditionalFormatting>
  <conditionalFormatting sqref="D521:N521">
    <cfRule type="cellIs" dxfId="1549" priority="406" operator="lessThan">
      <formula>0</formula>
    </cfRule>
  </conditionalFormatting>
  <conditionalFormatting sqref="D521:N521">
    <cfRule type="expression" dxfId="1548" priority="404">
      <formula>D521/C521&gt;1</formula>
    </cfRule>
    <cfRule type="expression" dxfId="1547" priority="405">
      <formula>D521/C521&lt;1</formula>
    </cfRule>
  </conditionalFormatting>
  <conditionalFormatting sqref="C529:N529">
    <cfRule type="cellIs" dxfId="1546" priority="403" operator="lessThan">
      <formula>0</formula>
    </cfRule>
  </conditionalFormatting>
  <conditionalFormatting sqref="C529:N529">
    <cfRule type="expression" dxfId="1545" priority="401">
      <formula>C529/B529&gt;1</formula>
    </cfRule>
    <cfRule type="expression" dxfId="1544" priority="402">
      <formula>C529/B529&lt;1</formula>
    </cfRule>
  </conditionalFormatting>
  <conditionalFormatting sqref="C582:N582">
    <cfRule type="expression" dxfId="1543" priority="377">
      <formula>C582/B582&gt;1</formula>
    </cfRule>
    <cfRule type="expression" dxfId="1542" priority="378">
      <formula>C582/B582&lt;1</formula>
    </cfRule>
  </conditionalFormatting>
  <conditionalFormatting sqref="C537:N537">
    <cfRule type="expression" dxfId="1541" priority="398">
      <formula>C537/B537&gt;1</formula>
    </cfRule>
    <cfRule type="expression" dxfId="1540" priority="399">
      <formula>C537/B537&lt;1</formula>
    </cfRule>
  </conditionalFormatting>
  <conditionalFormatting sqref="C568:N568">
    <cfRule type="expression" dxfId="1539" priority="395">
      <formula>C568/B568&gt;1</formula>
    </cfRule>
    <cfRule type="expression" dxfId="1538" priority="396">
      <formula>C568/B568&lt;1</formula>
    </cfRule>
  </conditionalFormatting>
  <conditionalFormatting sqref="C608:M608">
    <cfRule type="expression" dxfId="1537" priority="363">
      <formula>C608/B608&gt;1</formula>
    </cfRule>
    <cfRule type="expression" dxfId="1536" priority="364">
      <formula>C608/B608&lt;1</formula>
    </cfRule>
  </conditionalFormatting>
  <conditionalFormatting sqref="N608">
    <cfRule type="expression" dxfId="1535" priority="358">
      <formula>N608/M608&gt;1</formula>
    </cfRule>
    <cfRule type="expression" dxfId="1534" priority="359">
      <formula>N608/M608&lt;1</formula>
    </cfRule>
  </conditionalFormatting>
  <conditionalFormatting sqref="C608:M608">
    <cfRule type="cellIs" dxfId="1533" priority="367" operator="lessThan">
      <formula>0</formula>
    </cfRule>
  </conditionalFormatting>
  <conditionalFormatting sqref="C608:M608">
    <cfRule type="cellIs" dxfId="1532" priority="366" operator="lessThan">
      <formula>0</formula>
    </cfRule>
  </conditionalFormatting>
  <conditionalFormatting sqref="B582">
    <cfRule type="cellIs" dxfId="1531" priority="380" operator="lessThan">
      <formula>0</formula>
    </cfRule>
  </conditionalFormatting>
  <conditionalFormatting sqref="B582">
    <cfRule type="expression" dxfId="1530" priority="381">
      <formula>B582/#REF!&gt;1</formula>
    </cfRule>
    <cfRule type="expression" dxfId="1529" priority="382">
      <formula>B582/#REF!&lt;1</formula>
    </cfRule>
  </conditionalFormatting>
  <conditionalFormatting sqref="C582:N582">
    <cfRule type="cellIs" dxfId="1528" priority="379" operator="lessThan">
      <formula>0</formula>
    </cfRule>
  </conditionalFormatting>
  <conditionalFormatting sqref="C597:N597">
    <cfRule type="expression" dxfId="1527" priority="373">
      <formula>C597/B597&gt;1</formula>
    </cfRule>
    <cfRule type="expression" dxfId="1526" priority="374">
      <formula>C597/B597&lt;1</formula>
    </cfRule>
  </conditionalFormatting>
  <conditionalFormatting sqref="N608">
    <cfRule type="cellIs" dxfId="1525" priority="362" operator="lessThan">
      <formula>0</formula>
    </cfRule>
  </conditionalFormatting>
  <conditionalFormatting sqref="C608:M608">
    <cfRule type="cellIs" dxfId="1524" priority="365" operator="lessThan">
      <formula>0</formula>
    </cfRule>
  </conditionalFormatting>
  <conditionalFormatting sqref="N608">
    <cfRule type="cellIs" dxfId="1523" priority="360" operator="lessThan">
      <formula>0</formula>
    </cfRule>
  </conditionalFormatting>
  <conditionalFormatting sqref="B676:N679">
    <cfRule type="cellIs" dxfId="1522" priority="357" operator="lessThan">
      <formula>0</formula>
    </cfRule>
  </conditionalFormatting>
  <conditionalFormatting sqref="I678:N678 Q676:R679">
    <cfRule type="cellIs" dxfId="1521" priority="356" operator="lessThan">
      <formula>0</formula>
    </cfRule>
  </conditionalFormatting>
  <conditionalFormatting sqref="B680:N683">
    <cfRule type="cellIs" dxfId="1520" priority="355" operator="lessThan">
      <formula>0</formula>
    </cfRule>
  </conditionalFormatting>
  <conditionalFormatting sqref="I682:N682 Q680:R683">
    <cfRule type="cellIs" dxfId="1519" priority="354" operator="lessThan">
      <formula>0</formula>
    </cfRule>
  </conditionalFormatting>
  <conditionalFormatting sqref="B684:N687">
    <cfRule type="cellIs" dxfId="1518" priority="353" operator="lessThan">
      <formula>0</formula>
    </cfRule>
  </conditionalFormatting>
  <conditionalFormatting sqref="I686:N686 Q684:R687">
    <cfRule type="cellIs" dxfId="1517" priority="352" operator="lessThan">
      <formula>0</formula>
    </cfRule>
  </conditionalFormatting>
  <conditionalFormatting sqref="B688:N691">
    <cfRule type="cellIs" dxfId="1516" priority="351" operator="lessThan">
      <formula>0</formula>
    </cfRule>
  </conditionalFormatting>
  <conditionalFormatting sqref="I690:N690 Q688:R691">
    <cfRule type="cellIs" dxfId="1515" priority="350" operator="lessThan">
      <formula>0</formula>
    </cfRule>
  </conditionalFormatting>
  <conditionalFormatting sqref="B692:N695 O694:P694">
    <cfRule type="cellIs" dxfId="1514" priority="349" operator="lessThan">
      <formula>0</formula>
    </cfRule>
  </conditionalFormatting>
  <conditionalFormatting sqref="Q692:R695 I694:P694">
    <cfRule type="cellIs" dxfId="1513" priority="348" operator="lessThan">
      <formula>0</formula>
    </cfRule>
  </conditionalFormatting>
  <conditionalFormatting sqref="B696:N699">
    <cfRule type="cellIs" dxfId="1512" priority="347" operator="lessThan">
      <formula>0</formula>
    </cfRule>
  </conditionalFormatting>
  <conditionalFormatting sqref="I698:N698 Q696:R699">
    <cfRule type="cellIs" dxfId="1511" priority="346" operator="lessThan">
      <formula>0</formula>
    </cfRule>
  </conditionalFormatting>
  <conditionalFormatting sqref="B700:N703">
    <cfRule type="cellIs" dxfId="1510" priority="345" operator="lessThan">
      <formula>0</formula>
    </cfRule>
  </conditionalFormatting>
  <conditionalFormatting sqref="I702:N702 Q700:R703">
    <cfRule type="cellIs" dxfId="1509" priority="344" operator="lessThan">
      <formula>0</formula>
    </cfRule>
  </conditionalFormatting>
  <conditionalFormatting sqref="B704:N707">
    <cfRule type="cellIs" dxfId="1508" priority="343" operator="lessThan">
      <formula>0</formula>
    </cfRule>
  </conditionalFormatting>
  <conditionalFormatting sqref="I706:N706 Q704:R707">
    <cfRule type="cellIs" dxfId="1507" priority="342" operator="lessThan">
      <formula>0</formula>
    </cfRule>
  </conditionalFormatting>
  <conditionalFormatting sqref="B712:N715">
    <cfRule type="cellIs" dxfId="1506" priority="341" operator="lessThan">
      <formula>0</formula>
    </cfRule>
  </conditionalFormatting>
  <conditionalFormatting sqref="I714:N714 Q712:R715">
    <cfRule type="cellIs" dxfId="1505" priority="340" operator="lessThan">
      <formula>0</formula>
    </cfRule>
  </conditionalFormatting>
  <conditionalFormatting sqref="B716:N719">
    <cfRule type="cellIs" dxfId="1504" priority="339" operator="lessThan">
      <formula>0</formula>
    </cfRule>
  </conditionalFormatting>
  <conditionalFormatting sqref="I718:N718 Q716:R719">
    <cfRule type="cellIs" dxfId="1503" priority="338" operator="lessThan">
      <formula>0</formula>
    </cfRule>
  </conditionalFormatting>
  <conditionalFormatting sqref="Q654">
    <cfRule type="cellIs" dxfId="1502" priority="337" operator="lessThan">
      <formula>0</formula>
    </cfRule>
  </conditionalFormatting>
  <conditionalFormatting sqref="R466">
    <cfRule type="cellIs" dxfId="1501" priority="336" operator="lessThan">
      <formula>0</formula>
    </cfRule>
  </conditionalFormatting>
  <conditionalFormatting sqref="Q466">
    <cfRule type="cellIs" dxfId="1500" priority="335" operator="lessThan">
      <formula>0</formula>
    </cfRule>
  </conditionalFormatting>
  <conditionalFormatting sqref="B466:N466">
    <cfRule type="cellIs" dxfId="1499" priority="334" operator="lessThan">
      <formula>0</formula>
    </cfRule>
  </conditionalFormatting>
  <conditionalFormatting sqref="B505:N505">
    <cfRule type="cellIs" dxfId="1498" priority="331" operator="lessThan">
      <formula>0</formula>
    </cfRule>
  </conditionalFormatting>
  <conditionalFormatting sqref="B513:N513">
    <cfRule type="cellIs" dxfId="1497" priority="328" operator="lessThan">
      <formula>0</formula>
    </cfRule>
  </conditionalFormatting>
  <conditionalFormatting sqref="B522:N522">
    <cfRule type="cellIs" dxfId="1496" priority="325" operator="lessThan">
      <formula>0</formula>
    </cfRule>
  </conditionalFormatting>
  <conditionalFormatting sqref="B530:N530">
    <cfRule type="cellIs" dxfId="1495" priority="322" operator="lessThan">
      <formula>0</formula>
    </cfRule>
  </conditionalFormatting>
  <conditionalFormatting sqref="B538:N538">
    <cfRule type="cellIs" dxfId="1494" priority="319" operator="lessThan">
      <formula>0</formula>
    </cfRule>
  </conditionalFormatting>
  <conditionalFormatting sqref="B553:N553">
    <cfRule type="cellIs" dxfId="1493" priority="316" operator="lessThan">
      <formula>0</formula>
    </cfRule>
  </conditionalFormatting>
  <conditionalFormatting sqref="B561:N561">
    <cfRule type="cellIs" dxfId="1492" priority="313" operator="lessThan">
      <formula>0</formula>
    </cfRule>
  </conditionalFormatting>
  <conditionalFormatting sqref="B590:N590">
    <cfRule type="cellIs" dxfId="1491" priority="310" operator="lessThan">
      <formula>0</formula>
    </cfRule>
  </conditionalFormatting>
  <conditionalFormatting sqref="O608:P608">
    <cfRule type="cellIs" dxfId="1490" priority="51" operator="lessThan">
      <formula>0</formula>
    </cfRule>
  </conditionalFormatting>
  <conditionalFormatting sqref="O608:P608">
    <cfRule type="cellIs" dxfId="1489" priority="52" operator="lessThan">
      <formula>0</formula>
    </cfRule>
  </conditionalFormatting>
  <conditionalFormatting sqref="O603:P603">
    <cfRule type="cellIs" dxfId="1488" priority="55" operator="lessThan">
      <formula>0</formula>
    </cfRule>
  </conditionalFormatting>
  <conditionalFormatting sqref="O603:P603">
    <cfRule type="cellIs" dxfId="1487" priority="56" operator="lessThan">
      <formula>0</formula>
    </cfRule>
  </conditionalFormatting>
  <conditionalFormatting sqref="O603:P603">
    <cfRule type="cellIs" dxfId="1486" priority="57" operator="lessThan">
      <formula>0</formula>
    </cfRule>
  </conditionalFormatting>
  <conditionalFormatting sqref="O608:P608">
    <cfRule type="cellIs" dxfId="1485" priority="50" operator="lessThan">
      <formula>0</formula>
    </cfRule>
  </conditionalFormatting>
  <conditionalFormatting sqref="Q491:R491">
    <cfRule type="cellIs" dxfId="1484" priority="309" operator="lessThan">
      <formula>0</formula>
    </cfRule>
  </conditionalFormatting>
  <conditionalFormatting sqref="R492:R496">
    <cfRule type="cellIs" dxfId="1483" priority="308" operator="lessThan">
      <formula>0</formula>
    </cfRule>
  </conditionalFormatting>
  <conditionalFormatting sqref="Q492:Q495">
    <cfRule type="cellIs" dxfId="1482" priority="307" operator="lessThan">
      <formula>0</formula>
    </cfRule>
  </conditionalFormatting>
  <conditionalFormatting sqref="Q496">
    <cfRule type="cellIs" dxfId="1481" priority="306" operator="lessThan">
      <formula>0</formula>
    </cfRule>
  </conditionalFormatting>
  <conditionalFormatting sqref="Q473:R473 B473">
    <cfRule type="cellIs" dxfId="1480" priority="305" operator="lessThan">
      <formula>0</formula>
    </cfRule>
  </conditionalFormatting>
  <conditionalFormatting sqref="R474:R478">
    <cfRule type="cellIs" dxfId="1479" priority="304" operator="lessThan">
      <formula>0</formula>
    </cfRule>
  </conditionalFormatting>
  <conditionalFormatting sqref="Q474:Q477">
    <cfRule type="cellIs" dxfId="1478" priority="303" operator="lessThan">
      <formula>0</formula>
    </cfRule>
  </conditionalFormatting>
  <conditionalFormatting sqref="Q478">
    <cfRule type="cellIs" dxfId="1477" priority="302" operator="lessThan">
      <formula>0</formula>
    </cfRule>
  </conditionalFormatting>
  <conditionalFormatting sqref="Q479:R479 B479">
    <cfRule type="cellIs" dxfId="1476" priority="301" operator="lessThan">
      <formula>0</formula>
    </cfRule>
  </conditionalFormatting>
  <conditionalFormatting sqref="R480:R484">
    <cfRule type="cellIs" dxfId="1475" priority="300" operator="lessThan">
      <formula>0</formula>
    </cfRule>
  </conditionalFormatting>
  <conditionalFormatting sqref="Q480:Q483">
    <cfRule type="cellIs" dxfId="1474" priority="299" operator="lessThan">
      <formula>0</formula>
    </cfRule>
  </conditionalFormatting>
  <conditionalFormatting sqref="Q484">
    <cfRule type="cellIs" dxfId="1473" priority="298" operator="lessThan">
      <formula>0</formula>
    </cfRule>
  </conditionalFormatting>
  <conditionalFormatting sqref="Q485:R485 B485">
    <cfRule type="cellIs" dxfId="1472" priority="297" operator="lessThan">
      <formula>0</formula>
    </cfRule>
  </conditionalFormatting>
  <conditionalFormatting sqref="R486:R490">
    <cfRule type="cellIs" dxfId="1471" priority="296" operator="lessThan">
      <formula>0</formula>
    </cfRule>
  </conditionalFormatting>
  <conditionalFormatting sqref="Q486:Q489">
    <cfRule type="cellIs" dxfId="1470" priority="295" operator="lessThan">
      <formula>0</formula>
    </cfRule>
  </conditionalFormatting>
  <conditionalFormatting sqref="Q490">
    <cfRule type="cellIs" dxfId="1469"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468" priority="291" operator="lessThan">
      <formula>0</formula>
    </cfRule>
  </conditionalFormatting>
  <conditionalFormatting sqref="O348:P348">
    <cfRule type="cellIs" dxfId="1467" priority="290" operator="lessThan">
      <formula>0</formula>
    </cfRule>
  </conditionalFormatting>
  <conditionalFormatting sqref="O348:P348">
    <cfRule type="cellIs" dxfId="1466" priority="289" operator="lessThan">
      <formula>0</formula>
    </cfRule>
  </conditionalFormatting>
  <conditionalFormatting sqref="O351:P354">
    <cfRule type="cellIs" dxfId="1465" priority="288" operator="lessThan">
      <formula>0</formula>
    </cfRule>
  </conditionalFormatting>
  <conditionalFormatting sqref="O363:P364">
    <cfRule type="cellIs" dxfId="1464" priority="287" operator="lessThan">
      <formula>0</formula>
    </cfRule>
  </conditionalFormatting>
  <conditionalFormatting sqref="O369:P370">
    <cfRule type="cellIs" dxfId="1463" priority="286" operator="lessThan">
      <formula>0</formula>
    </cfRule>
  </conditionalFormatting>
  <conditionalFormatting sqref="O375:P376">
    <cfRule type="cellIs" dxfId="1462" priority="285" operator="lessThan">
      <formula>0</formula>
    </cfRule>
  </conditionalFormatting>
  <conditionalFormatting sqref="O381:P383">
    <cfRule type="cellIs" dxfId="1461" priority="284" operator="lessThan">
      <formula>0</formula>
    </cfRule>
  </conditionalFormatting>
  <conditionalFormatting sqref="O355:P355">
    <cfRule type="cellIs" dxfId="1460" priority="283" operator="lessThan">
      <formula>0</formula>
    </cfRule>
  </conditionalFormatting>
  <conditionalFormatting sqref="O593:P595">
    <cfRule type="cellIs" dxfId="1459" priority="281" operator="lessThan">
      <formula>0</formula>
    </cfRule>
  </conditionalFormatting>
  <conditionalFormatting sqref="O593:P595">
    <cfRule type="cellIs" dxfId="1458" priority="282" operator="lessThan">
      <formula>0</formula>
    </cfRule>
  </conditionalFormatting>
  <conditionalFormatting sqref="O601:P602 O599:P599">
    <cfRule type="cellIs" dxfId="1457" priority="280" operator="lessThan">
      <formula>0</formula>
    </cfRule>
  </conditionalFormatting>
  <conditionalFormatting sqref="O621:P624">
    <cfRule type="cellIs" dxfId="1456" priority="275" operator="lessThan">
      <formula>0</formula>
    </cfRule>
  </conditionalFormatting>
  <conditionalFormatting sqref="O621:P624">
    <cfRule type="cellIs" dxfId="1455" priority="276" operator="lessThan">
      <formula>0</formula>
    </cfRule>
  </conditionalFormatting>
  <conditionalFormatting sqref="O626:P629">
    <cfRule type="cellIs" dxfId="1454" priority="274" operator="lessThan">
      <formula>0</formula>
    </cfRule>
  </conditionalFormatting>
  <conditionalFormatting sqref="O611:P614">
    <cfRule type="cellIs" dxfId="1453" priority="269" operator="lessThan">
      <formula>0</formula>
    </cfRule>
  </conditionalFormatting>
  <conditionalFormatting sqref="O611:P614">
    <cfRule type="cellIs" dxfId="1452" priority="270" operator="lessThan">
      <formula>0</formula>
    </cfRule>
  </conditionalFormatting>
  <conditionalFormatting sqref="O650:P650 O663:P663 O655:P660 O642:P645 O652:P653 O672:P675 O708:P711 O665:P670 P661">
    <cfRule type="cellIs" dxfId="1451" priority="268" operator="lessThan">
      <formula>0</formula>
    </cfRule>
  </conditionalFormatting>
  <conditionalFormatting sqref="O674:P674">
    <cfRule type="cellIs" dxfId="1450" priority="267" operator="lessThan">
      <formula>0</formula>
    </cfRule>
  </conditionalFormatting>
  <conditionalFormatting sqref="O647:P647">
    <cfRule type="cellIs" dxfId="1449" priority="266" operator="lessThan">
      <formula>0</formula>
    </cfRule>
  </conditionalFormatting>
  <conditionalFormatting sqref="O393:P393">
    <cfRule type="cellIs" dxfId="1448" priority="245" operator="lessThan">
      <formula>0</formula>
    </cfRule>
  </conditionalFormatting>
  <conditionalFormatting sqref="O390:P390">
    <cfRule type="cellIs" dxfId="1447" priority="250" operator="lessThan">
      <formula>0</formula>
    </cfRule>
  </conditionalFormatting>
  <conditionalFormatting sqref="O393:P393">
    <cfRule type="cellIs" dxfId="1446" priority="248" operator="lessThan">
      <formula>0</formula>
    </cfRule>
  </conditionalFormatting>
  <conditionalFormatting sqref="O378:P378">
    <cfRule type="cellIs" dxfId="1445" priority="260" operator="lessThan">
      <formula>0</formula>
    </cfRule>
  </conditionalFormatting>
  <conditionalFormatting sqref="O372:P372">
    <cfRule type="cellIs" dxfId="1444" priority="261" operator="lessThan">
      <formula>0</formula>
    </cfRule>
  </conditionalFormatting>
  <conditionalFormatting sqref="O384:P384">
    <cfRule type="cellIs" dxfId="1443" priority="259" operator="lessThan">
      <formula>0</formula>
    </cfRule>
  </conditionalFormatting>
  <conditionalFormatting sqref="O387:P387">
    <cfRule type="cellIs" dxfId="1442" priority="254" operator="lessThan">
      <formula>0</formula>
    </cfRule>
  </conditionalFormatting>
  <conditionalFormatting sqref="O387:P387">
    <cfRule type="cellIs" dxfId="1441" priority="253" operator="lessThan">
      <formula>0</formula>
    </cfRule>
  </conditionalFormatting>
  <conditionalFormatting sqref="O387:P387">
    <cfRule type="cellIs" dxfId="1440" priority="252" operator="lessThan">
      <formula>0</formula>
    </cfRule>
  </conditionalFormatting>
  <conditionalFormatting sqref="O387:P387">
    <cfRule type="cellIs" dxfId="1439" priority="251" operator="lessThan">
      <formula>0</formula>
    </cfRule>
  </conditionalFormatting>
  <conditionalFormatting sqref="O393:P393">
    <cfRule type="cellIs" dxfId="1438" priority="246" operator="lessThan">
      <formula>0</formula>
    </cfRule>
  </conditionalFormatting>
  <conditionalFormatting sqref="O393:P393">
    <cfRule type="cellIs" dxfId="1437" priority="249" operator="lessThan">
      <formula>0</formula>
    </cfRule>
  </conditionalFormatting>
  <conditionalFormatting sqref="O393:P393">
    <cfRule type="cellIs" dxfId="1436" priority="244" operator="lessThan">
      <formula>0</formula>
    </cfRule>
  </conditionalFormatting>
  <conditionalFormatting sqref="O393:P393">
    <cfRule type="cellIs" dxfId="1435" priority="247" operator="lessThan">
      <formula>0</formula>
    </cfRule>
  </conditionalFormatting>
  <conditionalFormatting sqref="O393:P393">
    <cfRule type="cellIs" dxfId="1434" priority="242" operator="lessThan">
      <formula>0</formula>
    </cfRule>
  </conditionalFormatting>
  <conditionalFormatting sqref="O393:P393">
    <cfRule type="cellIs" dxfId="1433" priority="243" operator="lessThan">
      <formula>0</formula>
    </cfRule>
  </conditionalFormatting>
  <conditionalFormatting sqref="O399:P399">
    <cfRule type="cellIs" dxfId="1432" priority="240" operator="lessThan">
      <formula>0</formula>
    </cfRule>
  </conditionalFormatting>
  <conditionalFormatting sqref="O396:P396">
    <cfRule type="cellIs" dxfId="1431" priority="241" operator="lessThan">
      <formula>0</formula>
    </cfRule>
  </conditionalFormatting>
  <conditionalFormatting sqref="O399:P399">
    <cfRule type="cellIs" dxfId="1430" priority="239" operator="lessThan">
      <formula>0</formula>
    </cfRule>
  </conditionalFormatting>
  <conditionalFormatting sqref="O399:P399">
    <cfRule type="cellIs" dxfId="1429" priority="238" operator="lessThan">
      <formula>0</formula>
    </cfRule>
  </conditionalFormatting>
  <conditionalFormatting sqref="O399:P399">
    <cfRule type="cellIs" dxfId="1428" priority="237" operator="lessThan">
      <formula>0</formula>
    </cfRule>
  </conditionalFormatting>
  <conditionalFormatting sqref="O399:P399">
    <cfRule type="cellIs" dxfId="1427" priority="236" operator="lessThan">
      <formula>0</formula>
    </cfRule>
  </conditionalFormatting>
  <conditionalFormatting sqref="O399:P399">
    <cfRule type="cellIs" dxfId="1426" priority="235" operator="lessThan">
      <formula>0</formula>
    </cfRule>
  </conditionalFormatting>
  <conditionalFormatting sqref="O399:P399">
    <cfRule type="cellIs" dxfId="1425" priority="234" operator="lessThan">
      <formula>0</formula>
    </cfRule>
  </conditionalFormatting>
  <conditionalFormatting sqref="O399:P399">
    <cfRule type="cellIs" dxfId="1424" priority="233" operator="lessThan">
      <formula>0</formula>
    </cfRule>
  </conditionalFormatting>
  <conditionalFormatting sqref="O402:P402">
    <cfRule type="cellIs" dxfId="1423" priority="232" operator="lessThan">
      <formula>0</formula>
    </cfRule>
  </conditionalFormatting>
  <conditionalFormatting sqref="O355:P355">
    <cfRule type="cellIs" dxfId="1422" priority="231" operator="lessThan">
      <formula>0</formula>
    </cfRule>
  </conditionalFormatting>
  <conditionalFormatting sqref="O361:P361">
    <cfRule type="cellIs" dxfId="1421" priority="230" operator="lessThan">
      <formula>0</formula>
    </cfRule>
  </conditionalFormatting>
  <conditionalFormatting sqref="O361:P361">
    <cfRule type="cellIs" dxfId="1420" priority="229" operator="lessThan">
      <formula>0</formula>
    </cfRule>
  </conditionalFormatting>
  <conditionalFormatting sqref="O367:P367">
    <cfRule type="cellIs" dxfId="1419" priority="228" operator="lessThan">
      <formula>0</formula>
    </cfRule>
  </conditionalFormatting>
  <conditionalFormatting sqref="O367:P367">
    <cfRule type="cellIs" dxfId="1418" priority="227" operator="lessThan">
      <formula>0</formula>
    </cfRule>
  </conditionalFormatting>
  <conditionalFormatting sqref="O373:P373">
    <cfRule type="cellIs" dxfId="1417" priority="226" operator="lessThan">
      <formula>0</formula>
    </cfRule>
  </conditionalFormatting>
  <conditionalFormatting sqref="O373:P373">
    <cfRule type="cellIs" dxfId="1416" priority="225" operator="lessThan">
      <formula>0</formula>
    </cfRule>
  </conditionalFormatting>
  <conditionalFormatting sqref="O379:P379">
    <cfRule type="cellIs" dxfId="1415" priority="224" operator="lessThan">
      <formula>0</formula>
    </cfRule>
  </conditionalFormatting>
  <conditionalFormatting sqref="O379:P379">
    <cfRule type="cellIs" dxfId="1414" priority="223" operator="lessThan">
      <formula>0</formula>
    </cfRule>
  </conditionalFormatting>
  <conditionalFormatting sqref="O385:P385">
    <cfRule type="cellIs" dxfId="1413" priority="222" operator="lessThan">
      <formula>0</formula>
    </cfRule>
  </conditionalFormatting>
  <conditionalFormatting sqref="O385:P385">
    <cfRule type="cellIs" dxfId="1412" priority="221" operator="lessThan">
      <formula>0</formula>
    </cfRule>
  </conditionalFormatting>
  <conditionalFormatting sqref="O391:P391">
    <cfRule type="cellIs" dxfId="1411" priority="220" operator="lessThan">
      <formula>0</formula>
    </cfRule>
  </conditionalFormatting>
  <conditionalFormatting sqref="O391:P391">
    <cfRule type="cellIs" dxfId="1410" priority="219" operator="lessThan">
      <formula>0</formula>
    </cfRule>
  </conditionalFormatting>
  <conditionalFormatting sqref="O397:P397">
    <cfRule type="cellIs" dxfId="1409" priority="218" operator="lessThan">
      <formula>0</formula>
    </cfRule>
  </conditionalFormatting>
  <conditionalFormatting sqref="O397:P397">
    <cfRule type="cellIs" dxfId="1408" priority="217" operator="lessThan">
      <formula>0</formula>
    </cfRule>
  </conditionalFormatting>
  <conditionalFormatting sqref="O405:P405">
    <cfRule type="cellIs" dxfId="1407" priority="216" operator="lessThan">
      <formula>0</formula>
    </cfRule>
  </conditionalFormatting>
  <conditionalFormatting sqref="O405:P405">
    <cfRule type="cellIs" dxfId="1406" priority="214" operator="lessThan">
      <formula>0</formula>
    </cfRule>
  </conditionalFormatting>
  <conditionalFormatting sqref="O405:P405">
    <cfRule type="cellIs" dxfId="1405" priority="213" operator="lessThan">
      <formula>0</formula>
    </cfRule>
  </conditionalFormatting>
  <conditionalFormatting sqref="O405:P405">
    <cfRule type="cellIs" dxfId="1404" priority="212" operator="lessThan">
      <formula>0</formula>
    </cfRule>
  </conditionalFormatting>
  <conditionalFormatting sqref="O405:P405">
    <cfRule type="cellIs" dxfId="1403" priority="211" operator="lessThan">
      <formula>0</formula>
    </cfRule>
  </conditionalFormatting>
  <conditionalFormatting sqref="O405:P405">
    <cfRule type="cellIs" dxfId="1402" priority="210" operator="lessThan">
      <formula>0</formula>
    </cfRule>
  </conditionalFormatting>
  <conditionalFormatting sqref="O405:P405">
    <cfRule type="cellIs" dxfId="1401" priority="209" operator="lessThan">
      <formula>0</formula>
    </cfRule>
  </conditionalFormatting>
  <conditionalFormatting sqref="O408:P408">
    <cfRule type="cellIs" dxfId="1400" priority="208" operator="lessThan">
      <formula>0</formula>
    </cfRule>
  </conditionalFormatting>
  <conditionalFormatting sqref="O409:P409">
    <cfRule type="cellIs" dxfId="1399" priority="207" operator="lessThan">
      <formula>0</formula>
    </cfRule>
  </conditionalFormatting>
  <conditionalFormatting sqref="O409:P409">
    <cfRule type="cellIs" dxfId="1398" priority="206" operator="lessThan">
      <formula>0</formula>
    </cfRule>
  </conditionalFormatting>
  <conditionalFormatting sqref="O411:P411">
    <cfRule type="cellIs" dxfId="1397" priority="205" operator="lessThan">
      <formula>0</formula>
    </cfRule>
  </conditionalFormatting>
  <conditionalFormatting sqref="O411:P411">
    <cfRule type="cellIs" dxfId="1396" priority="204" operator="lessThan">
      <formula>0</formula>
    </cfRule>
  </conditionalFormatting>
  <conditionalFormatting sqref="O411:P411">
    <cfRule type="cellIs" dxfId="1395" priority="203" operator="lessThan">
      <formula>0</formula>
    </cfRule>
  </conditionalFormatting>
  <conditionalFormatting sqref="O411:P411">
    <cfRule type="cellIs" dxfId="1394" priority="202" operator="lessThan">
      <formula>0</formula>
    </cfRule>
  </conditionalFormatting>
  <conditionalFormatting sqref="O411:P411">
    <cfRule type="cellIs" dxfId="1393" priority="201" operator="lessThan">
      <formula>0</formula>
    </cfRule>
  </conditionalFormatting>
  <conditionalFormatting sqref="O411:P411">
    <cfRule type="cellIs" dxfId="1392" priority="200" operator="lessThan">
      <formula>0</formula>
    </cfRule>
  </conditionalFormatting>
  <conditionalFormatting sqref="O411:P411">
    <cfRule type="cellIs" dxfId="1391" priority="199" operator="lessThan">
      <formula>0</formula>
    </cfRule>
  </conditionalFormatting>
  <conditionalFormatting sqref="O411:P411">
    <cfRule type="cellIs" dxfId="1390" priority="198" operator="lessThan">
      <formula>0</formula>
    </cfRule>
  </conditionalFormatting>
  <conditionalFormatting sqref="O414:P414">
    <cfRule type="cellIs" dxfId="1389" priority="197" operator="lessThan">
      <formula>0</formula>
    </cfRule>
  </conditionalFormatting>
  <conditionalFormatting sqref="O415:P415">
    <cfRule type="cellIs" dxfId="1388" priority="196" operator="lessThan">
      <formula>0</formula>
    </cfRule>
  </conditionalFormatting>
  <conditionalFormatting sqref="O415:P415">
    <cfRule type="cellIs" dxfId="1387" priority="195" operator="lessThan">
      <formula>0</formula>
    </cfRule>
  </conditionalFormatting>
  <conditionalFormatting sqref="O417:P417">
    <cfRule type="cellIs" dxfId="1386" priority="194" operator="lessThan">
      <formula>0</formula>
    </cfRule>
  </conditionalFormatting>
  <conditionalFormatting sqref="O417:P417">
    <cfRule type="cellIs" dxfId="1385" priority="193" operator="lessThan">
      <formula>0</formula>
    </cfRule>
  </conditionalFormatting>
  <conditionalFormatting sqref="O417:P417">
    <cfRule type="cellIs" dxfId="1384" priority="192" operator="lessThan">
      <formula>0</formula>
    </cfRule>
  </conditionalFormatting>
  <conditionalFormatting sqref="O417:P417">
    <cfRule type="cellIs" dxfId="1383" priority="191" operator="lessThan">
      <formula>0</formula>
    </cfRule>
  </conditionalFormatting>
  <conditionalFormatting sqref="O417:P417">
    <cfRule type="cellIs" dxfId="1382" priority="190" operator="lessThan">
      <formula>0</formula>
    </cfRule>
  </conditionalFormatting>
  <conditionalFormatting sqref="O417:P417">
    <cfRule type="cellIs" dxfId="1381" priority="189" operator="lessThan">
      <formula>0</formula>
    </cfRule>
  </conditionalFormatting>
  <conditionalFormatting sqref="O417:P417">
    <cfRule type="cellIs" dxfId="1380" priority="188" operator="lessThan">
      <formula>0</formula>
    </cfRule>
  </conditionalFormatting>
  <conditionalFormatting sqref="O417:P417">
    <cfRule type="cellIs" dxfId="1379" priority="187" operator="lessThan">
      <formula>0</formula>
    </cfRule>
  </conditionalFormatting>
  <conditionalFormatting sqref="O420:P420">
    <cfRule type="cellIs" dxfId="1378" priority="186" operator="lessThan">
      <formula>0</formula>
    </cfRule>
  </conditionalFormatting>
  <conditionalFormatting sqref="O421:P421">
    <cfRule type="cellIs" dxfId="1377" priority="185" operator="lessThan">
      <formula>0</formula>
    </cfRule>
  </conditionalFormatting>
  <conditionalFormatting sqref="O421:P421">
    <cfRule type="cellIs" dxfId="1376" priority="184" operator="lessThan">
      <formula>0</formula>
    </cfRule>
  </conditionalFormatting>
  <conditionalFormatting sqref="O423:P423">
    <cfRule type="cellIs" dxfId="1375" priority="183" operator="lessThan">
      <formula>0</formula>
    </cfRule>
  </conditionalFormatting>
  <conditionalFormatting sqref="O423:P423">
    <cfRule type="cellIs" dxfId="1374" priority="182" operator="lessThan">
      <formula>0</formula>
    </cfRule>
  </conditionalFormatting>
  <conditionalFormatting sqref="O423:P423">
    <cfRule type="cellIs" dxfId="1373" priority="181" operator="lessThan">
      <formula>0</formula>
    </cfRule>
  </conditionalFormatting>
  <conditionalFormatting sqref="O423:P423">
    <cfRule type="cellIs" dxfId="1372" priority="180" operator="lessThan">
      <formula>0</formula>
    </cfRule>
  </conditionalFormatting>
  <conditionalFormatting sqref="O423:P423">
    <cfRule type="cellIs" dxfId="1371" priority="179" operator="lessThan">
      <formula>0</formula>
    </cfRule>
  </conditionalFormatting>
  <conditionalFormatting sqref="O423:P423">
    <cfRule type="cellIs" dxfId="1370" priority="178" operator="lessThan">
      <formula>0</formula>
    </cfRule>
  </conditionalFormatting>
  <conditionalFormatting sqref="O423:P423">
    <cfRule type="cellIs" dxfId="1369" priority="177" operator="lessThan">
      <formula>0</formula>
    </cfRule>
  </conditionalFormatting>
  <conditionalFormatting sqref="O423:P423">
    <cfRule type="cellIs" dxfId="1368" priority="176" operator="lessThan">
      <formula>0</formula>
    </cfRule>
  </conditionalFormatting>
  <conditionalFormatting sqref="O426:P426">
    <cfRule type="cellIs" dxfId="1367" priority="175" operator="lessThan">
      <formula>0</formula>
    </cfRule>
  </conditionalFormatting>
  <conditionalFormatting sqref="O427:P427">
    <cfRule type="cellIs" dxfId="1366" priority="174" operator="lessThan">
      <formula>0</formula>
    </cfRule>
  </conditionalFormatting>
  <conditionalFormatting sqref="O427:P427">
    <cfRule type="cellIs" dxfId="1365" priority="173" operator="lessThan">
      <formula>0</formula>
    </cfRule>
  </conditionalFormatting>
  <conditionalFormatting sqref="O429:P429">
    <cfRule type="cellIs" dxfId="1364" priority="172" operator="lessThan">
      <formula>0</formula>
    </cfRule>
  </conditionalFormatting>
  <conditionalFormatting sqref="O429:P429">
    <cfRule type="cellIs" dxfId="1363" priority="171" operator="lessThan">
      <formula>0</formula>
    </cfRule>
  </conditionalFormatting>
  <conditionalFormatting sqref="O429:P429">
    <cfRule type="cellIs" dxfId="1362" priority="170" operator="lessThan">
      <formula>0</formula>
    </cfRule>
  </conditionalFormatting>
  <conditionalFormatting sqref="O429:P429">
    <cfRule type="cellIs" dxfId="1361" priority="169" operator="lessThan">
      <formula>0</formula>
    </cfRule>
  </conditionalFormatting>
  <conditionalFormatting sqref="O429:P429">
    <cfRule type="cellIs" dxfId="1360" priority="168" operator="lessThan">
      <formula>0</formula>
    </cfRule>
  </conditionalFormatting>
  <conditionalFormatting sqref="O429:P429">
    <cfRule type="cellIs" dxfId="1359" priority="167" operator="lessThan">
      <formula>0</formula>
    </cfRule>
  </conditionalFormatting>
  <conditionalFormatting sqref="O429:P429">
    <cfRule type="cellIs" dxfId="1358" priority="166" operator="lessThan">
      <formula>0</formula>
    </cfRule>
  </conditionalFormatting>
  <conditionalFormatting sqref="O429:P429">
    <cfRule type="cellIs" dxfId="1357" priority="165" operator="lessThan">
      <formula>0</formula>
    </cfRule>
  </conditionalFormatting>
  <conditionalFormatting sqref="O432:P432">
    <cfRule type="cellIs" dxfId="1356" priority="164" operator="lessThan">
      <formula>0</formula>
    </cfRule>
  </conditionalFormatting>
  <conditionalFormatting sqref="O435:P435">
    <cfRule type="cellIs" dxfId="1355" priority="163" operator="lessThan">
      <formula>0</formula>
    </cfRule>
  </conditionalFormatting>
  <conditionalFormatting sqref="O435:P435">
    <cfRule type="cellIs" dxfId="1354" priority="162" operator="lessThan">
      <formula>0</formula>
    </cfRule>
  </conditionalFormatting>
  <conditionalFormatting sqref="O435:P435">
    <cfRule type="cellIs" dxfId="1353" priority="161" operator="lessThan">
      <formula>0</formula>
    </cfRule>
  </conditionalFormatting>
  <conditionalFormatting sqref="O435:P435">
    <cfRule type="cellIs" dxfId="1352" priority="160" operator="lessThan">
      <formula>0</formula>
    </cfRule>
  </conditionalFormatting>
  <conditionalFormatting sqref="O435:P435">
    <cfRule type="cellIs" dxfId="1351" priority="159" operator="lessThan">
      <formula>0</formula>
    </cfRule>
  </conditionalFormatting>
  <conditionalFormatting sqref="O435:P435">
    <cfRule type="cellIs" dxfId="1350" priority="158" operator="lessThan">
      <formula>0</formula>
    </cfRule>
  </conditionalFormatting>
  <conditionalFormatting sqref="O435:P435">
    <cfRule type="cellIs" dxfId="1349" priority="157" operator="lessThan">
      <formula>0</formula>
    </cfRule>
  </conditionalFormatting>
  <conditionalFormatting sqref="O435:P435">
    <cfRule type="cellIs" dxfId="1348" priority="156" operator="lessThan">
      <formula>0</formula>
    </cfRule>
  </conditionalFormatting>
  <conditionalFormatting sqref="O438:P438">
    <cfRule type="cellIs" dxfId="1347" priority="155" operator="lessThan">
      <formula>0</formula>
    </cfRule>
  </conditionalFormatting>
  <conditionalFormatting sqref="O439:P439">
    <cfRule type="cellIs" dxfId="1346" priority="154" operator="lessThan">
      <formula>0</formula>
    </cfRule>
  </conditionalFormatting>
  <conditionalFormatting sqref="O439:P439">
    <cfRule type="cellIs" dxfId="1345" priority="153" operator="lessThan">
      <formula>0</formula>
    </cfRule>
  </conditionalFormatting>
  <conditionalFormatting sqref="O441:P441">
    <cfRule type="cellIs" dxfId="1344" priority="152" operator="lessThan">
      <formula>0</formula>
    </cfRule>
  </conditionalFormatting>
  <conditionalFormatting sqref="O441:P441">
    <cfRule type="cellIs" dxfId="1343" priority="151" operator="lessThan">
      <formula>0</formula>
    </cfRule>
  </conditionalFormatting>
  <conditionalFormatting sqref="O441:P441">
    <cfRule type="cellIs" dxfId="1342" priority="150" operator="lessThan">
      <formula>0</formula>
    </cfRule>
  </conditionalFormatting>
  <conditionalFormatting sqref="O441:P441">
    <cfRule type="cellIs" dxfId="1341" priority="149" operator="lessThan">
      <formula>0</formula>
    </cfRule>
  </conditionalFormatting>
  <conditionalFormatting sqref="O441:P441">
    <cfRule type="cellIs" dxfId="1340" priority="148" operator="lessThan">
      <formula>0</formula>
    </cfRule>
  </conditionalFormatting>
  <conditionalFormatting sqref="O441:P441">
    <cfRule type="cellIs" dxfId="1339" priority="147" operator="lessThan">
      <formula>0</formula>
    </cfRule>
  </conditionalFormatting>
  <conditionalFormatting sqref="O441:P441">
    <cfRule type="cellIs" dxfId="1338" priority="146" operator="lessThan">
      <formula>0</formula>
    </cfRule>
  </conditionalFormatting>
  <conditionalFormatting sqref="O441:P441">
    <cfRule type="cellIs" dxfId="1337" priority="145" operator="lessThan">
      <formula>0</formula>
    </cfRule>
  </conditionalFormatting>
  <conditionalFormatting sqref="O444:P444">
    <cfRule type="cellIs" dxfId="1336" priority="144" operator="lessThan">
      <formula>0</formula>
    </cfRule>
  </conditionalFormatting>
  <conditionalFormatting sqref="O445:P445">
    <cfRule type="cellIs" dxfId="1335" priority="143" operator="lessThan">
      <formula>0</formula>
    </cfRule>
  </conditionalFormatting>
  <conditionalFormatting sqref="O445:P445">
    <cfRule type="cellIs" dxfId="1334" priority="142" operator="lessThan">
      <formula>0</formula>
    </cfRule>
  </conditionalFormatting>
  <conditionalFormatting sqref="O448:P448">
    <cfRule type="cellIs" dxfId="1333" priority="141" operator="lessThan">
      <formula>0</formula>
    </cfRule>
  </conditionalFormatting>
  <conditionalFormatting sqref="O448:P448">
    <cfRule type="cellIs" dxfId="1332" priority="140" operator="lessThan">
      <formula>0</formula>
    </cfRule>
  </conditionalFormatting>
  <conditionalFormatting sqref="O448:P448">
    <cfRule type="cellIs" dxfId="1331" priority="139" operator="lessThan">
      <formula>0</formula>
    </cfRule>
  </conditionalFormatting>
  <conditionalFormatting sqref="O448:P448">
    <cfRule type="cellIs" dxfId="1330" priority="138" operator="lessThan">
      <formula>0</formula>
    </cfRule>
  </conditionalFormatting>
  <conditionalFormatting sqref="O448:P448">
    <cfRule type="cellIs" dxfId="1329" priority="137" operator="lessThan">
      <formula>0</formula>
    </cfRule>
  </conditionalFormatting>
  <conditionalFormatting sqref="O448:P448">
    <cfRule type="cellIs" dxfId="1328" priority="136" operator="lessThan">
      <formula>0</formula>
    </cfRule>
  </conditionalFormatting>
  <conditionalFormatting sqref="O448:P448">
    <cfRule type="cellIs" dxfId="1327" priority="135" operator="lessThan">
      <formula>0</formula>
    </cfRule>
  </conditionalFormatting>
  <conditionalFormatting sqref="O448:P448">
    <cfRule type="cellIs" dxfId="1326" priority="134" operator="lessThan">
      <formula>0</formula>
    </cfRule>
  </conditionalFormatting>
  <conditionalFormatting sqref="O451:P451">
    <cfRule type="cellIs" dxfId="1325" priority="133" operator="lessThan">
      <formula>0</formula>
    </cfRule>
  </conditionalFormatting>
  <conditionalFormatting sqref="O452:P452">
    <cfRule type="cellIs" dxfId="1324" priority="132" operator="lessThan">
      <formula>0</formula>
    </cfRule>
  </conditionalFormatting>
  <conditionalFormatting sqref="O452:P452">
    <cfRule type="cellIs" dxfId="1323" priority="131" operator="lessThan">
      <formula>0</formula>
    </cfRule>
  </conditionalFormatting>
  <conditionalFormatting sqref="O454:P454">
    <cfRule type="cellIs" dxfId="1322" priority="130" operator="lessThan">
      <formula>0</formula>
    </cfRule>
  </conditionalFormatting>
  <conditionalFormatting sqref="O454:P454">
    <cfRule type="cellIs" dxfId="1321" priority="129" operator="lessThan">
      <formula>0</formula>
    </cfRule>
  </conditionalFormatting>
  <conditionalFormatting sqref="O454:P454">
    <cfRule type="cellIs" dxfId="1320" priority="128" operator="lessThan">
      <formula>0</formula>
    </cfRule>
  </conditionalFormatting>
  <conditionalFormatting sqref="O454:P454">
    <cfRule type="cellIs" dxfId="1319" priority="127" operator="lessThan">
      <formula>0</formula>
    </cfRule>
  </conditionalFormatting>
  <conditionalFormatting sqref="O454:P454">
    <cfRule type="cellIs" dxfId="1318" priority="126" operator="lessThan">
      <formula>0</formula>
    </cfRule>
  </conditionalFormatting>
  <conditionalFormatting sqref="O454:P454">
    <cfRule type="cellIs" dxfId="1317" priority="125" operator="lessThan">
      <formula>0</formula>
    </cfRule>
  </conditionalFormatting>
  <conditionalFormatting sqref="O454:P454">
    <cfRule type="cellIs" dxfId="1316" priority="124" operator="lessThan">
      <formula>0</formula>
    </cfRule>
  </conditionalFormatting>
  <conditionalFormatting sqref="O454:P454">
    <cfRule type="cellIs" dxfId="1315" priority="123" operator="lessThan">
      <formula>0</formula>
    </cfRule>
  </conditionalFormatting>
  <conditionalFormatting sqref="O457:P457">
    <cfRule type="cellIs" dxfId="1314" priority="122" operator="lessThan">
      <formula>0</formula>
    </cfRule>
  </conditionalFormatting>
  <conditionalFormatting sqref="O458:P458">
    <cfRule type="cellIs" dxfId="1313" priority="121" operator="lessThan">
      <formula>0</formula>
    </cfRule>
  </conditionalFormatting>
  <conditionalFormatting sqref="O458:P458">
    <cfRule type="cellIs" dxfId="1312" priority="120" operator="lessThan">
      <formula>0</formula>
    </cfRule>
  </conditionalFormatting>
  <conditionalFormatting sqref="O461:P464">
    <cfRule type="cellIs" dxfId="1311" priority="119" operator="lessThan">
      <formula>0</formula>
    </cfRule>
  </conditionalFormatting>
  <conditionalFormatting sqref="O461:P464">
    <cfRule type="expression" dxfId="1310" priority="117">
      <formula>O461/N461&gt;1</formula>
    </cfRule>
    <cfRule type="expression" dxfId="1309" priority="118">
      <formula>O461/N461&lt;1</formula>
    </cfRule>
  </conditionalFormatting>
  <conditionalFormatting sqref="O552:P552 O560:P560 O575:P575 O589:P589">
    <cfRule type="expression" dxfId="1308" priority="115">
      <formula>O552/#REF!&gt;1</formula>
    </cfRule>
    <cfRule type="expression" dxfId="1307" priority="116">
      <formula>O552/#REF!&lt;1</formula>
    </cfRule>
  </conditionalFormatting>
  <conditionalFormatting sqref="O512:P512">
    <cfRule type="cellIs" dxfId="1306" priority="114" operator="lessThan">
      <formula>0</formula>
    </cfRule>
  </conditionalFormatting>
  <conditionalFormatting sqref="O512:P512">
    <cfRule type="expression" dxfId="1305" priority="112">
      <formula>O512/N512&gt;1</formula>
    </cfRule>
    <cfRule type="expression" dxfId="1304" priority="113">
      <formula>O512/N512&lt;1</formula>
    </cfRule>
  </conditionalFormatting>
  <conditionalFormatting sqref="O596:P596">
    <cfRule type="cellIs" dxfId="1303" priority="111" operator="lessThan">
      <formula>0</formula>
    </cfRule>
  </conditionalFormatting>
  <conditionalFormatting sqref="O600:P600">
    <cfRule type="cellIs" dxfId="1302" priority="110" operator="lessThan">
      <formula>0</formula>
    </cfRule>
  </conditionalFormatting>
  <conditionalFormatting sqref="O600:P600">
    <cfRule type="cellIs" dxfId="1301" priority="109" operator="lessThan">
      <formula>0</formula>
    </cfRule>
  </conditionalFormatting>
  <conditionalFormatting sqref="O710:P710">
    <cfRule type="cellIs" dxfId="1300" priority="108" operator="lessThan">
      <formula>0</formula>
    </cfRule>
  </conditionalFormatting>
  <conditionalFormatting sqref="O654:P654 O651:P651 O648:P649 O632:P634">
    <cfRule type="expression" dxfId="1299" priority="95">
      <formula>O632/N632&gt;1</formula>
    </cfRule>
    <cfRule type="expression" dxfId="1298" priority="96">
      <formula>O632/N632&lt;1</formula>
    </cfRule>
  </conditionalFormatting>
  <conditionalFormatting sqref="O507:P510">
    <cfRule type="cellIs" dxfId="1297" priority="107" operator="lessThan">
      <formula>0</formula>
    </cfRule>
  </conditionalFormatting>
  <conditionalFormatting sqref="O507:P510">
    <cfRule type="expression" dxfId="1296" priority="105">
      <formula>O507/N507&gt;1</formula>
    </cfRule>
    <cfRule type="expression" dxfId="1295" priority="106">
      <formula>O507/N507&lt;1</formula>
    </cfRule>
  </conditionalFormatting>
  <conditionalFormatting sqref="O588:P588 O574:P574 O559:P559 O551:P551">
    <cfRule type="cellIs" dxfId="1294" priority="104" operator="lessThan">
      <formula>0</formula>
    </cfRule>
  </conditionalFormatting>
  <conditionalFormatting sqref="O584:P587 O570:P573 O555:P558 O547:P550">
    <cfRule type="cellIs" dxfId="1293" priority="103" operator="lessThan">
      <formula>0</formula>
    </cfRule>
  </conditionalFormatting>
  <conditionalFormatting sqref="O584:P587 O570:P573 O555:P558 O547:P550">
    <cfRule type="expression" dxfId="1292" priority="101">
      <formula>O547/N547&gt;1</formula>
    </cfRule>
    <cfRule type="expression" dxfId="1291" priority="102">
      <formula>O547/N547&lt;1</formula>
    </cfRule>
  </conditionalFormatting>
  <conditionalFormatting sqref="O588:P588 O574:P574 O559:P559 O551:P551">
    <cfRule type="cellIs" dxfId="1290" priority="100" operator="lessThan">
      <formula>0</formula>
    </cfRule>
  </conditionalFormatting>
  <conditionalFormatting sqref="O588:P588 O574:P574 O559:P559 O551:P551">
    <cfRule type="expression" dxfId="1289" priority="98">
      <formula>O551/N551&gt;1</formula>
    </cfRule>
    <cfRule type="expression" dxfId="1288" priority="99">
      <formula>O551/N551&lt;1</formula>
    </cfRule>
  </conditionalFormatting>
  <conditionalFormatting sqref="O654:P654 O651:P651 O648:P649 O632:P634">
    <cfRule type="cellIs" dxfId="1287" priority="97" operator="lessThan">
      <formula>0</formula>
    </cfRule>
  </conditionalFormatting>
  <conditionalFormatting sqref="O504:P504">
    <cfRule type="expression" dxfId="1286" priority="292">
      <formula>O504/#REF!&gt;1</formula>
    </cfRule>
    <cfRule type="expression" dxfId="1285" priority="293">
      <formula>O504/#REF!&lt;1</formula>
    </cfRule>
  </conditionalFormatting>
  <conditionalFormatting sqref="O465:P465">
    <cfRule type="cellIs" dxfId="1284" priority="94" operator="lessThan">
      <formula>0</formula>
    </cfRule>
  </conditionalFormatting>
  <conditionalFormatting sqref="O465:P465">
    <cfRule type="expression" dxfId="1283" priority="92">
      <formula>O465/N465&gt;1</formula>
    </cfRule>
    <cfRule type="expression" dxfId="1282" priority="93">
      <formula>O465/N465&lt;1</formula>
    </cfRule>
  </conditionalFormatting>
  <conditionalFormatting sqref="O511:P511">
    <cfRule type="cellIs" dxfId="1281" priority="91" operator="lessThan">
      <formula>0</formula>
    </cfRule>
  </conditionalFormatting>
  <conditionalFormatting sqref="O511:P511">
    <cfRule type="expression" dxfId="1280" priority="89">
      <formula>O511/N511&gt;1</formula>
    </cfRule>
    <cfRule type="expression" dxfId="1279" priority="90">
      <formula>O511/N511&lt;1</formula>
    </cfRule>
  </conditionalFormatting>
  <conditionalFormatting sqref="O568:P568">
    <cfRule type="cellIs" dxfId="1278" priority="79" operator="lessThan">
      <formula>0</formula>
    </cfRule>
  </conditionalFormatting>
  <conditionalFormatting sqref="O603:P603">
    <cfRule type="expression" dxfId="1277" priority="53">
      <formula>O603/N603&gt;1</formula>
    </cfRule>
    <cfRule type="expression" dxfId="1276" priority="54">
      <formula>O603/N603&lt;1</formula>
    </cfRule>
  </conditionalFormatting>
  <conditionalFormatting sqref="O552:P552">
    <cfRule type="cellIs" dxfId="1275" priority="76" operator="lessThan">
      <formula>0</formula>
    </cfRule>
  </conditionalFormatting>
  <conditionalFormatting sqref="O552:P552">
    <cfRule type="expression" dxfId="1274" priority="74">
      <formula>O552/N552&gt;1</formula>
    </cfRule>
    <cfRule type="expression" dxfId="1273" priority="75">
      <formula>O552/N552&lt;1</formula>
    </cfRule>
  </conditionalFormatting>
  <conditionalFormatting sqref="O560:P560">
    <cfRule type="cellIs" dxfId="1272" priority="73" operator="lessThan">
      <formula>0</formula>
    </cfRule>
  </conditionalFormatting>
  <conditionalFormatting sqref="O560:P560">
    <cfRule type="expression" dxfId="1271" priority="71">
      <formula>O560/N560&gt;1</formula>
    </cfRule>
    <cfRule type="expression" dxfId="1270" priority="72">
      <formula>O560/N560&lt;1</formula>
    </cfRule>
  </conditionalFormatting>
  <conditionalFormatting sqref="O575:P575">
    <cfRule type="cellIs" dxfId="1269" priority="70" operator="lessThan">
      <formula>0</formula>
    </cfRule>
  </conditionalFormatting>
  <conditionalFormatting sqref="O575:P575">
    <cfRule type="expression" dxfId="1268" priority="68">
      <formula>O575/N575&gt;1</formula>
    </cfRule>
    <cfRule type="expression" dxfId="1267" priority="69">
      <formula>O575/N575&lt;1</formula>
    </cfRule>
  </conditionalFormatting>
  <conditionalFormatting sqref="O589:P589">
    <cfRule type="cellIs" dxfId="1266" priority="67" operator="lessThan">
      <formula>0</formula>
    </cfRule>
  </conditionalFormatting>
  <conditionalFormatting sqref="O589:P589">
    <cfRule type="expression" dxfId="1265" priority="65">
      <formula>O589/N589&gt;1</formula>
    </cfRule>
    <cfRule type="expression" dxfId="1264" priority="66">
      <formula>O589/N589&lt;1</formula>
    </cfRule>
  </conditionalFormatting>
  <conditionalFormatting sqref="O521:P521">
    <cfRule type="cellIs" dxfId="1263" priority="88" operator="lessThan">
      <formula>0</formula>
    </cfRule>
  </conditionalFormatting>
  <conditionalFormatting sqref="O521:P521">
    <cfRule type="expression" dxfId="1262" priority="86">
      <formula>O521/N521&gt;1</formula>
    </cfRule>
    <cfRule type="expression" dxfId="1261" priority="87">
      <formula>O521/N521&lt;1</formula>
    </cfRule>
  </conditionalFormatting>
  <conditionalFormatting sqref="O529:P529">
    <cfRule type="cellIs" dxfId="1260" priority="85" operator="lessThan">
      <formula>0</formula>
    </cfRule>
  </conditionalFormatting>
  <conditionalFormatting sqref="O529:P529">
    <cfRule type="expression" dxfId="1259" priority="83">
      <formula>O529/N529&gt;1</formula>
    </cfRule>
    <cfRule type="expression" dxfId="1258" priority="84">
      <formula>O529/N529&lt;1</formula>
    </cfRule>
  </conditionalFormatting>
  <conditionalFormatting sqref="O582:P582">
    <cfRule type="expression" dxfId="1257" priority="62">
      <formula>O582/N582&gt;1</formula>
    </cfRule>
    <cfRule type="expression" dxfId="1256" priority="63">
      <formula>O582/N582&lt;1</formula>
    </cfRule>
  </conditionalFormatting>
  <conditionalFormatting sqref="O537:P537">
    <cfRule type="cellIs" dxfId="1255" priority="82" operator="lessThan">
      <formula>0</formula>
    </cfRule>
  </conditionalFormatting>
  <conditionalFormatting sqref="O537:P537">
    <cfRule type="expression" dxfId="1254" priority="80">
      <formula>O537/N537&gt;1</formula>
    </cfRule>
    <cfRule type="expression" dxfId="1253" priority="81">
      <formula>O537/N537&lt;1</formula>
    </cfRule>
  </conditionalFormatting>
  <conditionalFormatting sqref="O641:P645 B636:P637">
    <cfRule type="cellIs" dxfId="1252" priority="61" operator="lessThan">
      <formula>0</formula>
    </cfRule>
  </conditionalFormatting>
  <conditionalFormatting sqref="O568:P568">
    <cfRule type="expression" dxfId="1251" priority="77">
      <formula>O568/N568&gt;1</formula>
    </cfRule>
    <cfRule type="expression" dxfId="1250" priority="78">
      <formula>O568/N568&lt;1</formula>
    </cfRule>
  </conditionalFormatting>
  <conditionalFormatting sqref="O597:P597">
    <cfRule type="cellIs" dxfId="1249" priority="60" operator="lessThan">
      <formula>0</formula>
    </cfRule>
  </conditionalFormatting>
  <conditionalFormatting sqref="O608:P608">
    <cfRule type="expression" dxfId="1248" priority="48">
      <formula>O608/N608&gt;1</formula>
    </cfRule>
    <cfRule type="expression" dxfId="1247" priority="49">
      <formula>O608/N608&lt;1</formula>
    </cfRule>
  </conditionalFormatting>
  <conditionalFormatting sqref="O582:P582">
    <cfRule type="cellIs" dxfId="1246" priority="64" operator="lessThan">
      <formula>0</formula>
    </cfRule>
  </conditionalFormatting>
  <conditionalFormatting sqref="O597:P597">
    <cfRule type="expression" dxfId="1245" priority="58">
      <formula>O597/N597&gt;1</formula>
    </cfRule>
    <cfRule type="expression" dxfId="1244" priority="59">
      <formula>O597/N597&lt;1</formula>
    </cfRule>
  </conditionalFormatting>
  <conditionalFormatting sqref="O676:P679">
    <cfRule type="cellIs" dxfId="1243" priority="47" operator="lessThan">
      <formula>0</formula>
    </cfRule>
  </conditionalFormatting>
  <conditionalFormatting sqref="O678:P678">
    <cfRule type="cellIs" dxfId="1242" priority="46" operator="lessThan">
      <formula>0</formula>
    </cfRule>
  </conditionalFormatting>
  <conditionalFormatting sqref="O680:P683">
    <cfRule type="cellIs" dxfId="1241" priority="45" operator="lessThan">
      <formula>0</formula>
    </cfRule>
  </conditionalFormatting>
  <conditionalFormatting sqref="O682:P682">
    <cfRule type="cellIs" dxfId="1240" priority="44" operator="lessThan">
      <formula>0</formula>
    </cfRule>
  </conditionalFormatting>
  <conditionalFormatting sqref="O684:P687">
    <cfRule type="cellIs" dxfId="1239" priority="43" operator="lessThan">
      <formula>0</formula>
    </cfRule>
  </conditionalFormatting>
  <conditionalFormatting sqref="O686:P686">
    <cfRule type="cellIs" dxfId="1238" priority="42" operator="lessThan">
      <formula>0</formula>
    </cfRule>
  </conditionalFormatting>
  <conditionalFormatting sqref="O688:P691">
    <cfRule type="cellIs" dxfId="1237" priority="41" operator="lessThan">
      <formula>0</formula>
    </cfRule>
  </conditionalFormatting>
  <conditionalFormatting sqref="O690:P690">
    <cfRule type="cellIs" dxfId="1236" priority="40" operator="lessThan">
      <formula>0</formula>
    </cfRule>
  </conditionalFormatting>
  <conditionalFormatting sqref="O692:P693 O695:P695">
    <cfRule type="cellIs" dxfId="1235" priority="39" operator="lessThan">
      <formula>0</formula>
    </cfRule>
  </conditionalFormatting>
  <conditionalFormatting sqref="O696:P699">
    <cfRule type="cellIs" dxfId="1234" priority="38" operator="lessThan">
      <formula>0</formula>
    </cfRule>
  </conditionalFormatting>
  <conditionalFormatting sqref="O698:P698">
    <cfRule type="cellIs" dxfId="1233" priority="37" operator="lessThan">
      <formula>0</formula>
    </cfRule>
  </conditionalFormatting>
  <conditionalFormatting sqref="O700:P703">
    <cfRule type="cellIs" dxfId="1232" priority="36" operator="lessThan">
      <formula>0</formula>
    </cfRule>
  </conditionalFormatting>
  <conditionalFormatting sqref="O702:P702">
    <cfRule type="cellIs" dxfId="1231" priority="35" operator="lessThan">
      <formula>0</formula>
    </cfRule>
  </conditionalFormatting>
  <conditionalFormatting sqref="O704:P707">
    <cfRule type="cellIs" dxfId="1230" priority="34" operator="lessThan">
      <formula>0</formula>
    </cfRule>
  </conditionalFormatting>
  <conditionalFormatting sqref="O706:P706">
    <cfRule type="cellIs" dxfId="1229" priority="33" operator="lessThan">
      <formula>0</formula>
    </cfRule>
  </conditionalFormatting>
  <conditionalFormatting sqref="O712:P715">
    <cfRule type="cellIs" dxfId="1228" priority="32" operator="lessThan">
      <formula>0</formula>
    </cfRule>
  </conditionalFormatting>
  <conditionalFormatting sqref="O714:P714">
    <cfRule type="cellIs" dxfId="1227" priority="31" operator="lessThan">
      <formula>0</formula>
    </cfRule>
  </conditionalFormatting>
  <conditionalFormatting sqref="O716:P719">
    <cfRule type="cellIs" dxfId="1226" priority="30" operator="lessThan">
      <formula>0</formula>
    </cfRule>
  </conditionalFormatting>
  <conditionalFormatting sqref="O718:P718">
    <cfRule type="cellIs" dxfId="1225" priority="29" operator="lessThan">
      <formula>0</formula>
    </cfRule>
  </conditionalFormatting>
  <conditionalFormatting sqref="O466:P466">
    <cfRule type="cellIs" dxfId="1224" priority="28" operator="lessThan">
      <formula>0</formula>
    </cfRule>
  </conditionalFormatting>
  <conditionalFormatting sqref="O505:P505">
    <cfRule type="cellIs" dxfId="1223" priority="27" operator="lessThan">
      <formula>0</formula>
    </cfRule>
  </conditionalFormatting>
  <conditionalFormatting sqref="O513:P513">
    <cfRule type="cellIs" dxfId="1222" priority="26" operator="lessThan">
      <formula>0</formula>
    </cfRule>
  </conditionalFormatting>
  <conditionalFormatting sqref="O522:P522">
    <cfRule type="cellIs" dxfId="1221" priority="25" operator="lessThan">
      <formula>0</formula>
    </cfRule>
  </conditionalFormatting>
  <conditionalFormatting sqref="O530:P530">
    <cfRule type="cellIs" dxfId="1220" priority="24" operator="lessThan">
      <formula>0</formula>
    </cfRule>
  </conditionalFormatting>
  <conditionalFormatting sqref="O538:P538">
    <cfRule type="cellIs" dxfId="1219" priority="23" operator="lessThan">
      <formula>0</formula>
    </cfRule>
  </conditionalFormatting>
  <conditionalFormatting sqref="O553:P553">
    <cfRule type="cellIs" dxfId="1218" priority="22" operator="lessThan">
      <formula>0</formula>
    </cfRule>
  </conditionalFormatting>
  <conditionalFormatting sqref="O561:P561">
    <cfRule type="cellIs" dxfId="1217" priority="21" operator="lessThan">
      <formula>0</formula>
    </cfRule>
  </conditionalFormatting>
  <conditionalFormatting sqref="O590:P590">
    <cfRule type="cellIs" dxfId="1216" priority="20" operator="lessThan">
      <formula>0</formula>
    </cfRule>
  </conditionalFormatting>
  <conditionalFormatting sqref="B720:N723">
    <cfRule type="cellIs" dxfId="1215" priority="19" operator="lessThan">
      <formula>0</formula>
    </cfRule>
  </conditionalFormatting>
  <conditionalFormatting sqref="I722:N722 Q720:R723">
    <cfRule type="cellIs" dxfId="1214" priority="18" operator="lessThan">
      <formula>0</formula>
    </cfRule>
  </conditionalFormatting>
  <conditionalFormatting sqref="O720:P723">
    <cfRule type="cellIs" dxfId="1213" priority="17" operator="lessThan">
      <formula>0</formula>
    </cfRule>
  </conditionalFormatting>
  <conditionalFormatting sqref="O722:P722">
    <cfRule type="cellIs" dxfId="1212" priority="16" operator="lessThan">
      <formula>0</formula>
    </cfRule>
  </conditionalFormatting>
  <conditionalFormatting sqref="Q655:Q658">
    <cfRule type="cellIs" dxfId="1211" priority="15" operator="lessThan">
      <formula>0</formula>
    </cfRule>
  </conditionalFormatting>
  <conditionalFormatting sqref="Q638:R638 R639:R640">
    <cfRule type="cellIs" dxfId="1210" priority="14" operator="lessThan">
      <formula>0</formula>
    </cfRule>
  </conditionalFormatting>
  <conditionalFormatting sqref="B638">
    <cfRule type="cellIs" dxfId="1209" priority="13" operator="lessThan">
      <formula>0</formula>
    </cfRule>
  </conditionalFormatting>
  <conditionalFormatting sqref="Q639:Q640">
    <cfRule type="cellIs" dxfId="1208" priority="12" operator="lessThan">
      <formula>0</formula>
    </cfRule>
  </conditionalFormatting>
  <conditionalFormatting sqref="B639:P640">
    <cfRule type="expression" dxfId="1207" priority="10">
      <formula>B639/A639&gt;1</formula>
    </cfRule>
    <cfRule type="expression" dxfId="1206" priority="11">
      <formula>B639/A639&lt;1</formula>
    </cfRule>
  </conditionalFormatting>
  <conditionalFormatting sqref="B639:P640">
    <cfRule type="cellIs" dxfId="1205" priority="9" operator="lessThan">
      <formula>0</formula>
    </cfRule>
  </conditionalFormatting>
  <conditionalFormatting sqref="B491">
    <cfRule type="cellIs" dxfId="1204" priority="8" operator="lessThan">
      <formula>0</formula>
    </cfRule>
  </conditionalFormatting>
  <conditionalFormatting sqref="B492:N496">
    <cfRule type="cellIs" dxfId="1203" priority="7" operator="lessThan">
      <formula>0</formula>
    </cfRule>
  </conditionalFormatting>
  <conditionalFormatting sqref="B492:N496">
    <cfRule type="expression" dxfId="1202" priority="5">
      <formula>B492/A492&gt;1</formula>
    </cfRule>
    <cfRule type="expression" dxfId="1201" priority="6">
      <formula>B492/A492&lt;1</formula>
    </cfRule>
  </conditionalFormatting>
  <conditionalFormatting sqref="O492:P496">
    <cfRule type="cellIs" dxfId="1200" priority="4" operator="lessThan">
      <formula>0</formula>
    </cfRule>
  </conditionalFormatting>
  <conditionalFormatting sqref="O492:P496">
    <cfRule type="expression" dxfId="1199" priority="2">
      <formula>O492/N492&gt;1</formula>
    </cfRule>
    <cfRule type="expression" dxfId="1198" priority="3">
      <formula>O492/N492&lt;1</formula>
    </cfRule>
  </conditionalFormatting>
  <conditionalFormatting sqref="B357:P360">
    <cfRule type="cellIs" dxfId="1197"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5DB6-B160-4202-8932-5F68D06C7D67}">
  <sheetPr>
    <tabColor rgb="FF00B050"/>
    <outlinePr summaryBelow="0" summaryRight="0"/>
  </sheetPr>
  <dimension ref="A1:DO734"/>
  <sheetViews>
    <sheetView tabSelected="1" topLeftCell="I345" zoomScale="90" zoomScaleNormal="90" workbookViewId="0">
      <pane ySplit="6" topLeftCell="A652" activePane="bottomLeft" state="frozen"/>
      <selection activeCell="C345" sqref="C345"/>
      <selection pane="bottomLeft" activeCell="S676" sqref="S676"/>
    </sheetView>
  </sheetViews>
  <sheetFormatPr defaultColWidth="12.59765625" defaultRowHeight="13.8"/>
  <cols>
    <col min="1" max="11" width="1.09765625" style="79" customWidth="1"/>
    <col min="12" max="16" width="13.8984375" style="79" bestFit="1" customWidth="1"/>
    <col min="17" max="17" width="14.69921875" style="79" bestFit="1" customWidth="1"/>
    <col min="18" max="18" width="30.796875" style="79" customWidth="1"/>
    <col min="19" max="19" width="18.796875" style="79"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1944</v>
      </c>
      <c r="C2" t="s">
        <v>1945</v>
      </c>
      <c r="D2" t="s">
        <v>780</v>
      </c>
      <c r="E2" t="s">
        <v>781</v>
      </c>
      <c r="F2" t="s">
        <v>782</v>
      </c>
      <c r="G2" t="s">
        <v>702</v>
      </c>
      <c r="H2" t="s">
        <v>369</v>
      </c>
      <c r="I2" t="s">
        <v>370</v>
      </c>
      <c r="J2" t="s">
        <v>371</v>
      </c>
      <c r="K2" t="s">
        <v>372</v>
      </c>
      <c r="L2" t="s">
        <v>373</v>
      </c>
      <c r="M2" t="s">
        <v>374</v>
      </c>
      <c r="N2" t="s">
        <v>375</v>
      </c>
      <c r="O2" t="s">
        <v>376</v>
      </c>
      <c r="P2" t="s">
        <v>376</v>
      </c>
      <c r="Q2" t="s">
        <v>377</v>
      </c>
      <c r="R2" t="s">
        <v>378</v>
      </c>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422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423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292</v>
      </c>
      <c r="B5">
        <v>146023</v>
      </c>
      <c r="C5">
        <v>128836</v>
      </c>
      <c r="D5">
        <v>124274</v>
      </c>
      <c r="E5">
        <v>301046.51</v>
      </c>
      <c r="F5">
        <v>139701</v>
      </c>
      <c r="G5">
        <v>148155</v>
      </c>
      <c r="H5">
        <v>223019</v>
      </c>
      <c r="I5">
        <v>99518.49</v>
      </c>
      <c r="J5">
        <v>176936.45</v>
      </c>
      <c r="K5">
        <v>260933.11</v>
      </c>
      <c r="L5">
        <v>80424.5</v>
      </c>
      <c r="M5">
        <v>204016.41</v>
      </c>
      <c r="N5">
        <v>143140.85</v>
      </c>
      <c r="O5">
        <v>133669.95000000001</v>
      </c>
      <c r="P5">
        <v>133669.95000000001</v>
      </c>
      <c r="Q5">
        <v>167275.13</v>
      </c>
      <c r="R5">
        <v>167135.92000000001</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293</v>
      </c>
      <c r="B6">
        <v>0</v>
      </c>
      <c r="C6">
        <v>0</v>
      </c>
      <c r="D6">
        <v>0</v>
      </c>
      <c r="E6">
        <v>0</v>
      </c>
      <c r="F6">
        <v>0</v>
      </c>
      <c r="G6">
        <v>0</v>
      </c>
      <c r="H6">
        <v>0</v>
      </c>
      <c r="I6">
        <v>0</v>
      </c>
      <c r="J6">
        <v>0</v>
      </c>
      <c r="K6">
        <v>0</v>
      </c>
      <c r="L6">
        <v>65.86</v>
      </c>
      <c r="M6">
        <v>65.83</v>
      </c>
      <c r="N6">
        <v>65.540000000000006</v>
      </c>
      <c r="O6">
        <v>65.510000000000005</v>
      </c>
      <c r="P6">
        <v>65.510000000000005</v>
      </c>
      <c r="Q6">
        <v>65.22</v>
      </c>
      <c r="R6">
        <v>65.180000000000007</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294</v>
      </c>
      <c r="B7">
        <v>1304303</v>
      </c>
      <c r="C7">
        <v>1555887</v>
      </c>
      <c r="D7">
        <v>1744390</v>
      </c>
      <c r="E7">
        <v>1570852.74</v>
      </c>
      <c r="F7">
        <v>1179550</v>
      </c>
      <c r="G7">
        <v>1113785</v>
      </c>
      <c r="H7">
        <v>1095904</v>
      </c>
      <c r="I7">
        <v>996446.91</v>
      </c>
      <c r="J7">
        <v>889566</v>
      </c>
      <c r="K7">
        <v>832752.57</v>
      </c>
      <c r="L7">
        <v>901014.67</v>
      </c>
      <c r="M7">
        <v>859899.09</v>
      </c>
      <c r="N7">
        <v>903848.38</v>
      </c>
      <c r="O7">
        <v>961394.32</v>
      </c>
      <c r="P7">
        <v>961394.32</v>
      </c>
      <c r="Q7">
        <v>979203.49</v>
      </c>
      <c r="R7">
        <v>836367.57</v>
      </c>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425</v>
      </c>
      <c r="B8">
        <v>0</v>
      </c>
      <c r="C8">
        <v>0</v>
      </c>
      <c r="D8">
        <v>0</v>
      </c>
      <c r="E8">
        <v>0</v>
      </c>
      <c r="F8">
        <v>0</v>
      </c>
      <c r="G8">
        <v>0</v>
      </c>
      <c r="H8">
        <v>0</v>
      </c>
      <c r="I8">
        <v>996446.91</v>
      </c>
      <c r="J8">
        <v>889566</v>
      </c>
      <c r="K8">
        <v>832752.57</v>
      </c>
      <c r="L8">
        <v>901014.67</v>
      </c>
      <c r="M8">
        <v>859899.09</v>
      </c>
      <c r="N8">
        <v>903848.38</v>
      </c>
      <c r="O8">
        <v>961394.32</v>
      </c>
      <c r="P8">
        <v>961394.32</v>
      </c>
      <c r="Q8">
        <v>979203.49</v>
      </c>
      <c r="R8">
        <v>836367.57</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686</v>
      </c>
      <c r="B9">
        <v>2910</v>
      </c>
      <c r="C9">
        <v>3666</v>
      </c>
      <c r="D9">
        <v>3573</v>
      </c>
      <c r="E9">
        <v>2663.9</v>
      </c>
      <c r="F9">
        <v>2929</v>
      </c>
      <c r="G9">
        <v>2301</v>
      </c>
      <c r="H9">
        <v>2136</v>
      </c>
      <c r="I9">
        <v>0</v>
      </c>
      <c r="J9">
        <v>0</v>
      </c>
      <c r="K9">
        <v>0</v>
      </c>
      <c r="L9">
        <v>0</v>
      </c>
      <c r="M9">
        <v>0</v>
      </c>
      <c r="N9">
        <v>0</v>
      </c>
      <c r="O9">
        <v>0</v>
      </c>
      <c r="P9">
        <v>0</v>
      </c>
      <c r="Q9">
        <v>0</v>
      </c>
      <c r="R9">
        <v>0</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663</v>
      </c>
      <c r="B10">
        <v>0</v>
      </c>
      <c r="C10">
        <v>0</v>
      </c>
      <c r="D10">
        <v>0</v>
      </c>
      <c r="E10">
        <v>0</v>
      </c>
      <c r="F10">
        <v>0</v>
      </c>
      <c r="G10">
        <v>0</v>
      </c>
      <c r="H10">
        <v>0</v>
      </c>
      <c r="I10">
        <v>0</v>
      </c>
      <c r="J10">
        <v>0</v>
      </c>
      <c r="K10">
        <v>0</v>
      </c>
      <c r="L10">
        <v>0</v>
      </c>
      <c r="M10">
        <v>0</v>
      </c>
      <c r="N10">
        <v>0</v>
      </c>
      <c r="O10">
        <v>1699.94</v>
      </c>
      <c r="P10">
        <v>1699.94</v>
      </c>
      <c r="Q10">
        <v>2050.36</v>
      </c>
      <c r="R10">
        <v>2503.54</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424</v>
      </c>
      <c r="B11">
        <v>0</v>
      </c>
      <c r="C11">
        <v>0</v>
      </c>
      <c r="D11">
        <v>0</v>
      </c>
      <c r="E11">
        <v>0</v>
      </c>
      <c r="F11">
        <v>0</v>
      </c>
      <c r="G11">
        <v>0</v>
      </c>
      <c r="H11">
        <v>0</v>
      </c>
      <c r="I11">
        <v>0</v>
      </c>
      <c r="J11">
        <v>0</v>
      </c>
      <c r="K11">
        <v>0</v>
      </c>
      <c r="L11">
        <v>0</v>
      </c>
      <c r="M11">
        <v>0</v>
      </c>
      <c r="N11">
        <v>0</v>
      </c>
      <c r="O11">
        <v>1699.94</v>
      </c>
      <c r="P11">
        <v>1699.94</v>
      </c>
      <c r="Q11">
        <v>2050.36</v>
      </c>
      <c r="R11">
        <v>2503.54</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1951</v>
      </c>
      <c r="B12">
        <v>0</v>
      </c>
      <c r="C12">
        <v>0</v>
      </c>
      <c r="D12">
        <v>0</v>
      </c>
      <c r="E12">
        <v>0</v>
      </c>
      <c r="F12">
        <v>0</v>
      </c>
      <c r="G12">
        <v>0</v>
      </c>
      <c r="H12">
        <v>0</v>
      </c>
      <c r="I12">
        <v>2268.3200000000002</v>
      </c>
      <c r="J12">
        <v>0</v>
      </c>
      <c r="K12">
        <v>0</v>
      </c>
      <c r="L12">
        <v>0</v>
      </c>
      <c r="M12">
        <v>0</v>
      </c>
      <c r="N12">
        <v>0</v>
      </c>
      <c r="O12">
        <v>0</v>
      </c>
      <c r="P12">
        <v>0</v>
      </c>
      <c r="Q12">
        <v>0</v>
      </c>
      <c r="R12">
        <v>0</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424</v>
      </c>
      <c r="B13">
        <v>0</v>
      </c>
      <c r="C13">
        <v>0</v>
      </c>
      <c r="D13">
        <v>0</v>
      </c>
      <c r="E13">
        <v>0</v>
      </c>
      <c r="F13">
        <v>0</v>
      </c>
      <c r="G13">
        <v>0</v>
      </c>
      <c r="H13">
        <v>0</v>
      </c>
      <c r="I13">
        <v>2268.3200000000002</v>
      </c>
      <c r="J13">
        <v>0</v>
      </c>
      <c r="K13">
        <v>0</v>
      </c>
      <c r="L13">
        <v>0</v>
      </c>
      <c r="M13">
        <v>0</v>
      </c>
      <c r="N13">
        <v>0</v>
      </c>
      <c r="O13">
        <v>0</v>
      </c>
      <c r="P13">
        <v>0</v>
      </c>
      <c r="Q13">
        <v>0</v>
      </c>
      <c r="R13">
        <v>0</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295</v>
      </c>
      <c r="B14">
        <v>14106721</v>
      </c>
      <c r="C14">
        <v>14761586</v>
      </c>
      <c r="D14">
        <v>13753571</v>
      </c>
      <c r="E14">
        <v>11796051.43</v>
      </c>
      <c r="F14">
        <v>11972383</v>
      </c>
      <c r="G14">
        <v>10411632</v>
      </c>
      <c r="H14">
        <v>9523454</v>
      </c>
      <c r="I14">
        <v>8559714.3000000007</v>
      </c>
      <c r="J14">
        <v>8582827.9100000001</v>
      </c>
      <c r="K14">
        <v>7262704.0300000003</v>
      </c>
      <c r="L14">
        <v>7046369.6900000004</v>
      </c>
      <c r="M14">
        <v>7048156.0300000003</v>
      </c>
      <c r="N14">
        <v>6679705.3200000003</v>
      </c>
      <c r="O14">
        <v>6790631.75</v>
      </c>
      <c r="P14">
        <v>6790631.75</v>
      </c>
      <c r="Q14">
        <v>6656716.9699999997</v>
      </c>
      <c r="R14">
        <v>6260198.6299999999</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427</v>
      </c>
      <c r="B15">
        <v>669</v>
      </c>
      <c r="C15">
        <v>1230</v>
      </c>
      <c r="D15">
        <v>0</v>
      </c>
      <c r="E15">
        <v>0</v>
      </c>
      <c r="F15">
        <v>4908</v>
      </c>
      <c r="G15">
        <v>547</v>
      </c>
      <c r="H15">
        <v>0</v>
      </c>
      <c r="I15">
        <v>11.04</v>
      </c>
      <c r="J15">
        <v>0</v>
      </c>
      <c r="K15">
        <v>0</v>
      </c>
      <c r="L15">
        <v>253.54</v>
      </c>
      <c r="M15">
        <v>0</v>
      </c>
      <c r="N15">
        <v>0</v>
      </c>
      <c r="O15">
        <v>0</v>
      </c>
      <c r="P15">
        <v>0</v>
      </c>
      <c r="Q15">
        <v>0</v>
      </c>
      <c r="R15">
        <v>0</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668</v>
      </c>
      <c r="B16">
        <v>0</v>
      </c>
      <c r="C16">
        <v>0</v>
      </c>
      <c r="D16">
        <v>0</v>
      </c>
      <c r="E16">
        <v>0</v>
      </c>
      <c r="F16">
        <v>0</v>
      </c>
      <c r="G16">
        <v>0</v>
      </c>
      <c r="H16">
        <v>0</v>
      </c>
      <c r="I16">
        <v>0</v>
      </c>
      <c r="J16">
        <v>66.180000000000007</v>
      </c>
      <c r="K16">
        <v>66.16</v>
      </c>
      <c r="L16">
        <v>0</v>
      </c>
      <c r="M16">
        <v>0</v>
      </c>
      <c r="N16">
        <v>0</v>
      </c>
      <c r="O16">
        <v>0</v>
      </c>
      <c r="P16">
        <v>0</v>
      </c>
      <c r="Q16">
        <v>0</v>
      </c>
      <c r="R16">
        <v>0</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669</v>
      </c>
      <c r="B17">
        <v>0</v>
      </c>
      <c r="C17">
        <v>0</v>
      </c>
      <c r="D17">
        <v>0</v>
      </c>
      <c r="E17">
        <v>0</v>
      </c>
      <c r="F17">
        <v>0</v>
      </c>
      <c r="G17">
        <v>0</v>
      </c>
      <c r="H17">
        <v>0</v>
      </c>
      <c r="I17">
        <v>0</v>
      </c>
      <c r="J17">
        <v>66.180000000000007</v>
      </c>
      <c r="K17">
        <v>66.16</v>
      </c>
      <c r="L17">
        <v>0</v>
      </c>
      <c r="M17">
        <v>0</v>
      </c>
      <c r="N17">
        <v>0</v>
      </c>
      <c r="O17">
        <v>0</v>
      </c>
      <c r="P17">
        <v>0</v>
      </c>
      <c r="Q17">
        <v>0</v>
      </c>
      <c r="R17">
        <v>0</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428</v>
      </c>
      <c r="B18">
        <v>217434</v>
      </c>
      <c r="C18">
        <v>252316</v>
      </c>
      <c r="D18">
        <v>467420</v>
      </c>
      <c r="E18">
        <v>302958.55</v>
      </c>
      <c r="F18">
        <v>314915</v>
      </c>
      <c r="G18">
        <v>209658</v>
      </c>
      <c r="H18">
        <v>263763</v>
      </c>
      <c r="I18">
        <v>91347.95</v>
      </c>
      <c r="J18">
        <v>83096.740000000005</v>
      </c>
      <c r="K18">
        <v>90471.039999999994</v>
      </c>
      <c r="L18">
        <v>67179.87</v>
      </c>
      <c r="M18">
        <v>91432.85</v>
      </c>
      <c r="N18">
        <v>76341.179999999993</v>
      </c>
      <c r="O18">
        <v>72721.83</v>
      </c>
      <c r="P18">
        <v>72721.83</v>
      </c>
      <c r="Q18">
        <v>61327.31</v>
      </c>
      <c r="R18">
        <v>64554.58</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429</v>
      </c>
      <c r="B19">
        <v>217434</v>
      </c>
      <c r="C19">
        <v>252316</v>
      </c>
      <c r="D19">
        <v>467420</v>
      </c>
      <c r="E19">
        <v>302958.55</v>
      </c>
      <c r="F19">
        <v>314915</v>
      </c>
      <c r="G19">
        <v>209658</v>
      </c>
      <c r="H19">
        <v>263763</v>
      </c>
      <c r="I19">
        <v>91347.95</v>
      </c>
      <c r="J19">
        <v>83096.740000000005</v>
      </c>
      <c r="K19">
        <v>90471.039999999994</v>
      </c>
      <c r="L19">
        <v>67179.87</v>
      </c>
      <c r="M19">
        <v>91432.85</v>
      </c>
      <c r="N19">
        <v>76341.179999999993</v>
      </c>
      <c r="O19">
        <v>72721.83</v>
      </c>
      <c r="P19">
        <v>72721.83</v>
      </c>
      <c r="Q19">
        <v>61327.31</v>
      </c>
      <c r="R19">
        <v>64554.58</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296</v>
      </c>
      <c r="B20">
        <v>15778060</v>
      </c>
      <c r="C20">
        <v>16703521</v>
      </c>
      <c r="D20">
        <v>16093228</v>
      </c>
      <c r="E20">
        <v>13973573.130000001</v>
      </c>
      <c r="F20">
        <v>13614386</v>
      </c>
      <c r="G20">
        <v>11886078</v>
      </c>
      <c r="H20">
        <v>11108276</v>
      </c>
      <c r="I20">
        <v>9749307.0099999998</v>
      </c>
      <c r="J20">
        <v>9732493.2699999996</v>
      </c>
      <c r="K20">
        <v>8446926.9100000001</v>
      </c>
      <c r="L20">
        <v>8095308.1299999999</v>
      </c>
      <c r="M20">
        <v>8203570.21</v>
      </c>
      <c r="N20">
        <v>7803101.2699999996</v>
      </c>
      <c r="O20">
        <v>7960183.2800000003</v>
      </c>
      <c r="P20">
        <v>7960183.2800000003</v>
      </c>
      <c r="Q20">
        <v>7866638.4800000004</v>
      </c>
      <c r="R20">
        <v>7330825.4299999997</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430</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687</v>
      </c>
      <c r="B22">
        <v>0</v>
      </c>
      <c r="C22">
        <v>0</v>
      </c>
      <c r="D22">
        <v>0</v>
      </c>
      <c r="E22">
        <v>0</v>
      </c>
      <c r="F22">
        <v>0</v>
      </c>
      <c r="G22">
        <v>0</v>
      </c>
      <c r="H22">
        <v>0</v>
      </c>
      <c r="I22">
        <v>0</v>
      </c>
      <c r="J22">
        <v>0</v>
      </c>
      <c r="K22">
        <v>0</v>
      </c>
      <c r="L22">
        <v>42338.98</v>
      </c>
      <c r="M22">
        <v>242343.98</v>
      </c>
      <c r="N22">
        <v>540706.19999999995</v>
      </c>
      <c r="O22">
        <v>540498.92000000004</v>
      </c>
      <c r="P22">
        <v>540498.92000000004</v>
      </c>
      <c r="Q22">
        <v>542611.6</v>
      </c>
      <c r="R22">
        <v>452611.6</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431</v>
      </c>
      <c r="B23">
        <v>0</v>
      </c>
      <c r="C23">
        <v>0</v>
      </c>
      <c r="D23">
        <v>0</v>
      </c>
      <c r="E23">
        <v>0</v>
      </c>
      <c r="F23">
        <v>0</v>
      </c>
      <c r="G23">
        <v>0</v>
      </c>
      <c r="H23">
        <v>0</v>
      </c>
      <c r="I23">
        <v>20523.75</v>
      </c>
      <c r="J23">
        <v>0</v>
      </c>
      <c r="K23">
        <v>0</v>
      </c>
      <c r="L23">
        <v>0</v>
      </c>
      <c r="M23">
        <v>0</v>
      </c>
      <c r="N23">
        <v>0</v>
      </c>
      <c r="O23">
        <v>0</v>
      </c>
      <c r="P23">
        <v>0</v>
      </c>
      <c r="Q23">
        <v>0</v>
      </c>
      <c r="R23">
        <v>0</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424</v>
      </c>
      <c r="B24">
        <v>0</v>
      </c>
      <c r="C24">
        <v>0</v>
      </c>
      <c r="D24">
        <v>0</v>
      </c>
      <c r="E24">
        <v>0</v>
      </c>
      <c r="F24">
        <v>0</v>
      </c>
      <c r="G24">
        <v>0</v>
      </c>
      <c r="H24">
        <v>0</v>
      </c>
      <c r="I24">
        <v>20523.75</v>
      </c>
      <c r="J24">
        <v>0</v>
      </c>
      <c r="K24">
        <v>0</v>
      </c>
      <c r="L24">
        <v>0</v>
      </c>
      <c r="M24">
        <v>0</v>
      </c>
      <c r="N24">
        <v>0</v>
      </c>
      <c r="O24">
        <v>0</v>
      </c>
      <c r="P24">
        <v>0</v>
      </c>
      <c r="Q24">
        <v>0</v>
      </c>
      <c r="R24">
        <v>0</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688</v>
      </c>
      <c r="B25">
        <v>22743</v>
      </c>
      <c r="C25">
        <v>22583</v>
      </c>
      <c r="D25">
        <v>23248</v>
      </c>
      <c r="E25">
        <v>23594.95</v>
      </c>
      <c r="F25">
        <v>26511</v>
      </c>
      <c r="G25">
        <v>19802</v>
      </c>
      <c r="H25">
        <v>20314</v>
      </c>
      <c r="I25">
        <v>0</v>
      </c>
      <c r="J25">
        <v>0</v>
      </c>
      <c r="K25">
        <v>0</v>
      </c>
      <c r="L25">
        <v>0</v>
      </c>
      <c r="M25">
        <v>0</v>
      </c>
      <c r="N25">
        <v>0</v>
      </c>
      <c r="O25">
        <v>0</v>
      </c>
      <c r="P25">
        <v>0</v>
      </c>
      <c r="Q25">
        <v>0</v>
      </c>
      <c r="R25">
        <v>0</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436</v>
      </c>
      <c r="B26">
        <v>0</v>
      </c>
      <c r="C26">
        <v>0</v>
      </c>
      <c r="D26">
        <v>0</v>
      </c>
      <c r="E26">
        <v>0</v>
      </c>
      <c r="F26">
        <v>0</v>
      </c>
      <c r="G26">
        <v>0</v>
      </c>
      <c r="H26">
        <v>0</v>
      </c>
      <c r="I26">
        <v>0</v>
      </c>
      <c r="J26">
        <v>0</v>
      </c>
      <c r="K26">
        <v>0</v>
      </c>
      <c r="L26">
        <v>500</v>
      </c>
      <c r="M26">
        <v>500</v>
      </c>
      <c r="N26">
        <v>500</v>
      </c>
      <c r="O26">
        <v>500</v>
      </c>
      <c r="P26">
        <v>500</v>
      </c>
      <c r="Q26">
        <v>500</v>
      </c>
      <c r="R26">
        <v>500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1946</v>
      </c>
      <c r="B27">
        <v>0</v>
      </c>
      <c r="C27">
        <v>2295</v>
      </c>
      <c r="D27">
        <v>0</v>
      </c>
      <c r="E27">
        <v>0</v>
      </c>
      <c r="F27">
        <v>0</v>
      </c>
      <c r="G27">
        <v>0</v>
      </c>
      <c r="H27">
        <v>0</v>
      </c>
      <c r="I27">
        <v>0</v>
      </c>
      <c r="J27">
        <v>0</v>
      </c>
      <c r="K27">
        <v>0</v>
      </c>
      <c r="L27">
        <v>0</v>
      </c>
      <c r="M27">
        <v>0</v>
      </c>
      <c r="N27">
        <v>0</v>
      </c>
      <c r="O27">
        <v>0</v>
      </c>
      <c r="P27">
        <v>0</v>
      </c>
      <c r="Q27">
        <v>0</v>
      </c>
      <c r="R27">
        <v>0</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440</v>
      </c>
      <c r="B28">
        <v>0</v>
      </c>
      <c r="C28">
        <v>0</v>
      </c>
      <c r="D28">
        <v>0</v>
      </c>
      <c r="E28">
        <v>0</v>
      </c>
      <c r="F28">
        <v>0</v>
      </c>
      <c r="G28">
        <v>0</v>
      </c>
      <c r="H28">
        <v>0</v>
      </c>
      <c r="I28">
        <v>0</v>
      </c>
      <c r="J28">
        <v>500</v>
      </c>
      <c r="K28">
        <v>500</v>
      </c>
      <c r="L28">
        <v>0</v>
      </c>
      <c r="M28">
        <v>0</v>
      </c>
      <c r="N28">
        <v>0</v>
      </c>
      <c r="O28">
        <v>0</v>
      </c>
      <c r="P28">
        <v>0</v>
      </c>
      <c r="Q28">
        <v>0</v>
      </c>
      <c r="R28">
        <v>0</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1953</v>
      </c>
      <c r="B29">
        <v>0</v>
      </c>
      <c r="C29">
        <v>0</v>
      </c>
      <c r="D29">
        <v>0</v>
      </c>
      <c r="E29">
        <v>0</v>
      </c>
      <c r="F29">
        <v>0</v>
      </c>
      <c r="G29">
        <v>0</v>
      </c>
      <c r="H29">
        <v>0</v>
      </c>
      <c r="I29">
        <v>0</v>
      </c>
      <c r="J29">
        <v>500</v>
      </c>
      <c r="K29">
        <v>500</v>
      </c>
      <c r="L29">
        <v>0</v>
      </c>
      <c r="M29">
        <v>0</v>
      </c>
      <c r="N29">
        <v>0</v>
      </c>
      <c r="O29">
        <v>0</v>
      </c>
      <c r="P29">
        <v>0</v>
      </c>
      <c r="Q29">
        <v>0</v>
      </c>
      <c r="R29">
        <v>0</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297</v>
      </c>
      <c r="B30">
        <v>15438501</v>
      </c>
      <c r="C30">
        <v>14674665</v>
      </c>
      <c r="D30">
        <v>13287331</v>
      </c>
      <c r="E30">
        <v>12345645.24</v>
      </c>
      <c r="F30">
        <v>11530413</v>
      </c>
      <c r="G30">
        <v>11051589</v>
      </c>
      <c r="H30">
        <v>10690046</v>
      </c>
      <c r="I30">
        <v>10414514.77</v>
      </c>
      <c r="J30">
        <v>10077555.710000001</v>
      </c>
      <c r="K30">
        <v>9884840.2400000002</v>
      </c>
      <c r="L30">
        <v>9655187.8499999996</v>
      </c>
      <c r="M30">
        <v>9627599.1400000006</v>
      </c>
      <c r="N30">
        <v>9532707.9100000001</v>
      </c>
      <c r="O30">
        <v>9176642.4000000004</v>
      </c>
      <c r="P30">
        <v>9176642.4000000004</v>
      </c>
      <c r="Q30">
        <v>9187312.3399999999</v>
      </c>
      <c r="R30">
        <v>8874388.7100000009</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443</v>
      </c>
      <c r="B31">
        <v>1096578</v>
      </c>
      <c r="C31">
        <v>998391</v>
      </c>
      <c r="D31">
        <v>1005138</v>
      </c>
      <c r="E31">
        <v>793783.42</v>
      </c>
      <c r="F31">
        <v>807956</v>
      </c>
      <c r="G31">
        <v>654959</v>
      </c>
      <c r="H31">
        <v>673256</v>
      </c>
      <c r="I31">
        <v>0</v>
      </c>
      <c r="J31">
        <v>0</v>
      </c>
      <c r="K31">
        <v>0</v>
      </c>
      <c r="L31">
        <v>0</v>
      </c>
      <c r="M31">
        <v>0</v>
      </c>
      <c r="N31">
        <v>0</v>
      </c>
      <c r="O31">
        <v>0</v>
      </c>
      <c r="P31">
        <v>0</v>
      </c>
      <c r="Q31">
        <v>0</v>
      </c>
      <c r="R31">
        <v>0</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298</v>
      </c>
      <c r="B32">
        <v>116697</v>
      </c>
      <c r="C32">
        <v>103476</v>
      </c>
      <c r="D32">
        <v>96698</v>
      </c>
      <c r="E32">
        <v>89913.61</v>
      </c>
      <c r="F32">
        <v>95264</v>
      </c>
      <c r="G32">
        <v>88582</v>
      </c>
      <c r="H32">
        <v>90522</v>
      </c>
      <c r="I32">
        <v>89811.16</v>
      </c>
      <c r="J32">
        <v>84643.09</v>
      </c>
      <c r="K32">
        <v>83952.17</v>
      </c>
      <c r="L32">
        <v>82376.83</v>
      </c>
      <c r="M32">
        <v>77699.520000000004</v>
      </c>
      <c r="N32">
        <v>80411.179999999993</v>
      </c>
      <c r="O32">
        <v>83994.27</v>
      </c>
      <c r="P32">
        <v>83994.27</v>
      </c>
      <c r="Q32">
        <v>13941.13</v>
      </c>
      <c r="R32">
        <v>16308.5</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671</v>
      </c>
      <c r="B33">
        <v>116697</v>
      </c>
      <c r="C33">
        <v>103476</v>
      </c>
      <c r="D33">
        <v>0</v>
      </c>
      <c r="E33">
        <v>0</v>
      </c>
      <c r="F33">
        <v>0</v>
      </c>
      <c r="G33">
        <v>0</v>
      </c>
      <c r="H33">
        <v>0</v>
      </c>
      <c r="I33">
        <v>0</v>
      </c>
      <c r="J33">
        <v>0</v>
      </c>
      <c r="K33">
        <v>0</v>
      </c>
      <c r="L33">
        <v>0</v>
      </c>
      <c r="M33">
        <v>0</v>
      </c>
      <c r="N33">
        <v>0</v>
      </c>
      <c r="O33">
        <v>0</v>
      </c>
      <c r="P33">
        <v>0</v>
      </c>
      <c r="Q33">
        <v>0</v>
      </c>
      <c r="R33">
        <v>0</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444</v>
      </c>
      <c r="B34">
        <v>0</v>
      </c>
      <c r="C34">
        <v>0</v>
      </c>
      <c r="D34">
        <v>96698</v>
      </c>
      <c r="E34">
        <v>89913.61</v>
      </c>
      <c r="F34">
        <v>95264</v>
      </c>
      <c r="G34">
        <v>88582</v>
      </c>
      <c r="H34">
        <v>90522</v>
      </c>
      <c r="I34">
        <v>89811.16</v>
      </c>
      <c r="J34">
        <v>84643.09</v>
      </c>
      <c r="K34">
        <v>83952.17</v>
      </c>
      <c r="L34">
        <v>82376.83</v>
      </c>
      <c r="M34">
        <v>77699.520000000004</v>
      </c>
      <c r="N34">
        <v>80411.179999999993</v>
      </c>
      <c r="O34">
        <v>83994.27</v>
      </c>
      <c r="P34">
        <v>83994.27</v>
      </c>
      <c r="Q34">
        <v>13941.13</v>
      </c>
      <c r="R34">
        <v>16308.5</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446</v>
      </c>
      <c r="B35">
        <v>7121</v>
      </c>
      <c r="C35">
        <v>1003</v>
      </c>
      <c r="D35">
        <v>677</v>
      </c>
      <c r="E35">
        <v>0</v>
      </c>
      <c r="F35">
        <v>0</v>
      </c>
      <c r="G35">
        <v>0</v>
      </c>
      <c r="H35">
        <v>0</v>
      </c>
      <c r="I35">
        <v>0</v>
      </c>
      <c r="J35">
        <v>0</v>
      </c>
      <c r="K35">
        <v>0</v>
      </c>
      <c r="L35">
        <v>0</v>
      </c>
      <c r="M35">
        <v>0</v>
      </c>
      <c r="N35">
        <v>0</v>
      </c>
      <c r="O35">
        <v>0</v>
      </c>
      <c r="P35">
        <v>0</v>
      </c>
      <c r="Q35">
        <v>0</v>
      </c>
      <c r="R35">
        <v>0</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447</v>
      </c>
      <c r="B36">
        <v>0</v>
      </c>
      <c r="C36">
        <v>0</v>
      </c>
      <c r="D36">
        <v>0</v>
      </c>
      <c r="E36">
        <v>0</v>
      </c>
      <c r="F36">
        <v>0</v>
      </c>
      <c r="G36">
        <v>33000</v>
      </c>
      <c r="H36">
        <v>22000</v>
      </c>
      <c r="I36">
        <v>491010.51</v>
      </c>
      <c r="J36">
        <v>506498.57</v>
      </c>
      <c r="K36">
        <v>357400.23</v>
      </c>
      <c r="L36">
        <v>282058.12</v>
      </c>
      <c r="M36">
        <v>0</v>
      </c>
      <c r="N36">
        <v>0</v>
      </c>
      <c r="O36">
        <v>0</v>
      </c>
      <c r="P36">
        <v>0</v>
      </c>
      <c r="Q36">
        <v>0</v>
      </c>
      <c r="R36">
        <v>0</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1952</v>
      </c>
      <c r="B37">
        <v>0</v>
      </c>
      <c r="C37">
        <v>0</v>
      </c>
      <c r="D37">
        <v>0</v>
      </c>
      <c r="E37">
        <v>0</v>
      </c>
      <c r="F37">
        <v>0</v>
      </c>
      <c r="G37">
        <v>33000</v>
      </c>
      <c r="H37">
        <v>22000</v>
      </c>
      <c r="I37">
        <v>0</v>
      </c>
      <c r="J37">
        <v>0</v>
      </c>
      <c r="K37">
        <v>0</v>
      </c>
      <c r="L37">
        <v>0</v>
      </c>
      <c r="M37">
        <v>0</v>
      </c>
      <c r="N37">
        <v>0</v>
      </c>
      <c r="O37">
        <v>0</v>
      </c>
      <c r="P37">
        <v>0</v>
      </c>
      <c r="Q37">
        <v>0</v>
      </c>
      <c r="R37">
        <v>0</v>
      </c>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448</v>
      </c>
      <c r="B38">
        <v>0</v>
      </c>
      <c r="C38">
        <v>0</v>
      </c>
      <c r="D38">
        <v>0</v>
      </c>
      <c r="E38">
        <v>0</v>
      </c>
      <c r="F38">
        <v>0</v>
      </c>
      <c r="G38">
        <v>0</v>
      </c>
      <c r="H38">
        <v>0</v>
      </c>
      <c r="I38">
        <v>491010.51</v>
      </c>
      <c r="J38">
        <v>506498.57</v>
      </c>
      <c r="K38">
        <v>357400.23</v>
      </c>
      <c r="L38">
        <v>282058.12</v>
      </c>
      <c r="M38">
        <v>0</v>
      </c>
      <c r="N38">
        <v>0</v>
      </c>
      <c r="O38">
        <v>0</v>
      </c>
      <c r="P38">
        <v>0</v>
      </c>
      <c r="Q38">
        <v>0</v>
      </c>
      <c r="R38">
        <v>0</v>
      </c>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299</v>
      </c>
      <c r="B39">
        <v>16681640</v>
      </c>
      <c r="C39">
        <v>15802413</v>
      </c>
      <c r="D39">
        <v>14413092</v>
      </c>
      <c r="E39">
        <v>13252937.220000001</v>
      </c>
      <c r="F39">
        <v>12460144</v>
      </c>
      <c r="G39">
        <v>11847932</v>
      </c>
      <c r="H39">
        <v>11496138</v>
      </c>
      <c r="I39">
        <v>11015860.18</v>
      </c>
      <c r="J39">
        <v>10669197.369999999</v>
      </c>
      <c r="K39">
        <v>10326692.630000001</v>
      </c>
      <c r="L39">
        <v>10062461.779999999</v>
      </c>
      <c r="M39">
        <v>9948142.6300000008</v>
      </c>
      <c r="N39">
        <v>10154325.289999999</v>
      </c>
      <c r="O39">
        <v>9801635.5800000001</v>
      </c>
      <c r="P39">
        <v>9801635.5800000001</v>
      </c>
      <c r="Q39">
        <v>9744365.0600000005</v>
      </c>
      <c r="R39">
        <v>9343808.7899999991</v>
      </c>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300</v>
      </c>
      <c r="B40">
        <v>32459700</v>
      </c>
      <c r="C40">
        <v>32505934</v>
      </c>
      <c r="D40">
        <v>30506320</v>
      </c>
      <c r="E40">
        <v>27226510.350000001</v>
      </c>
      <c r="F40">
        <v>26074530</v>
      </c>
      <c r="G40">
        <v>23734010</v>
      </c>
      <c r="H40">
        <v>22604414</v>
      </c>
      <c r="I40">
        <v>20765167.190000001</v>
      </c>
      <c r="J40">
        <v>20401690.640000001</v>
      </c>
      <c r="K40">
        <v>18773619.539999999</v>
      </c>
      <c r="L40">
        <v>18157769.91</v>
      </c>
      <c r="M40">
        <v>18151712.84</v>
      </c>
      <c r="N40">
        <v>17957426.559999999</v>
      </c>
      <c r="O40">
        <v>17761818.859999999</v>
      </c>
      <c r="P40">
        <v>17761818.859999999</v>
      </c>
      <c r="Q40">
        <v>17611003.539999999</v>
      </c>
      <c r="R40">
        <v>16674634.220000001</v>
      </c>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449</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450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301</v>
      </c>
      <c r="B43">
        <v>11640625</v>
      </c>
      <c r="C43">
        <v>11340645</v>
      </c>
      <c r="D43">
        <v>9171178</v>
      </c>
      <c r="E43">
        <v>8494210.3300000001</v>
      </c>
      <c r="F43">
        <v>7797989</v>
      </c>
      <c r="G43">
        <v>7681333</v>
      </c>
      <c r="H43">
        <v>7143020</v>
      </c>
      <c r="I43">
        <v>6852308.9299999997</v>
      </c>
      <c r="J43">
        <v>6404204.2400000002</v>
      </c>
      <c r="K43">
        <v>5209429.5199999996</v>
      </c>
      <c r="L43">
        <v>5139513.66</v>
      </c>
      <c r="M43">
        <v>5731705.4900000002</v>
      </c>
      <c r="N43">
        <v>5381504.0300000003</v>
      </c>
      <c r="O43">
        <v>6927587.6600000001</v>
      </c>
      <c r="P43">
        <v>6927587.6600000001</v>
      </c>
      <c r="Q43">
        <v>6427328.4800000004</v>
      </c>
      <c r="R43">
        <v>6577027.5300000003</v>
      </c>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302</v>
      </c>
      <c r="B44">
        <v>3538793</v>
      </c>
      <c r="C44">
        <v>4500140</v>
      </c>
      <c r="D44">
        <v>5909373</v>
      </c>
      <c r="E44">
        <v>3896676.97</v>
      </c>
      <c r="F44">
        <v>3752098</v>
      </c>
      <c r="G44">
        <v>3580739</v>
      </c>
      <c r="H44">
        <v>3742039</v>
      </c>
      <c r="I44">
        <v>2845060.23</v>
      </c>
      <c r="J44">
        <v>3264748.98</v>
      </c>
      <c r="K44">
        <v>2912190.9</v>
      </c>
      <c r="L44">
        <v>2658333.4700000002</v>
      </c>
      <c r="M44">
        <v>2488177.36</v>
      </c>
      <c r="N44">
        <v>1923104.06</v>
      </c>
      <c r="O44">
        <v>2635907.3199999998</v>
      </c>
      <c r="P44">
        <v>2635907.3199999998</v>
      </c>
      <c r="Q44">
        <v>3062252.63</v>
      </c>
      <c r="R44">
        <v>2128126.7200000002</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424</v>
      </c>
      <c r="B45">
        <v>0</v>
      </c>
      <c r="C45">
        <v>0</v>
      </c>
      <c r="D45">
        <v>0</v>
      </c>
      <c r="E45">
        <v>0</v>
      </c>
      <c r="F45">
        <v>0</v>
      </c>
      <c r="G45">
        <v>0</v>
      </c>
      <c r="H45">
        <v>0</v>
      </c>
      <c r="I45">
        <v>2845060.23</v>
      </c>
      <c r="J45">
        <v>3264748.98</v>
      </c>
      <c r="K45">
        <v>2912190.9</v>
      </c>
      <c r="L45">
        <v>2658333.4700000002</v>
      </c>
      <c r="M45">
        <v>2488177.36</v>
      </c>
      <c r="N45">
        <v>1923104.06</v>
      </c>
      <c r="O45">
        <v>2635907.3199999998</v>
      </c>
      <c r="P45">
        <v>2635907.3199999998</v>
      </c>
      <c r="Q45">
        <v>3062252.63</v>
      </c>
      <c r="R45">
        <v>2128126.7200000002</v>
      </c>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304</v>
      </c>
      <c r="B46">
        <v>716490</v>
      </c>
      <c r="C46">
        <v>740711</v>
      </c>
      <c r="D46">
        <v>655344</v>
      </c>
      <c r="E46">
        <v>688434</v>
      </c>
      <c r="F46">
        <v>761297</v>
      </c>
      <c r="G46">
        <v>830420</v>
      </c>
      <c r="H46">
        <v>899552</v>
      </c>
      <c r="I46">
        <v>800809.98</v>
      </c>
      <c r="J46">
        <v>689285.65</v>
      </c>
      <c r="K46">
        <v>490667.55</v>
      </c>
      <c r="L46">
        <v>981985.41</v>
      </c>
      <c r="M46">
        <v>803018.17</v>
      </c>
      <c r="N46">
        <v>1207342.1599999999</v>
      </c>
      <c r="O46">
        <v>862117.18</v>
      </c>
      <c r="P46">
        <v>862117.18</v>
      </c>
      <c r="Q46">
        <v>819932.09</v>
      </c>
      <c r="R46">
        <v>838682.09</v>
      </c>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453</v>
      </c>
      <c r="B47">
        <v>716490</v>
      </c>
      <c r="C47">
        <v>740711</v>
      </c>
      <c r="D47">
        <v>655344</v>
      </c>
      <c r="E47">
        <v>688434</v>
      </c>
      <c r="F47">
        <v>761297</v>
      </c>
      <c r="G47">
        <v>830420</v>
      </c>
      <c r="H47">
        <v>899552</v>
      </c>
      <c r="I47">
        <v>800809.98</v>
      </c>
      <c r="J47">
        <v>635701.28</v>
      </c>
      <c r="K47">
        <v>447765.72</v>
      </c>
      <c r="L47">
        <v>936763.17</v>
      </c>
      <c r="M47">
        <v>803018.17</v>
      </c>
      <c r="N47">
        <v>1207342.1599999999</v>
      </c>
      <c r="O47">
        <v>862117.18</v>
      </c>
      <c r="P47">
        <v>862117.18</v>
      </c>
      <c r="Q47">
        <v>819932.09</v>
      </c>
      <c r="R47">
        <v>838682.09</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455</v>
      </c>
      <c r="B48">
        <v>0</v>
      </c>
      <c r="C48">
        <v>0</v>
      </c>
      <c r="D48">
        <v>0</v>
      </c>
      <c r="E48">
        <v>0</v>
      </c>
      <c r="F48">
        <v>0</v>
      </c>
      <c r="G48">
        <v>0</v>
      </c>
      <c r="H48">
        <v>0</v>
      </c>
      <c r="I48">
        <v>0</v>
      </c>
      <c r="J48">
        <v>53584.38</v>
      </c>
      <c r="K48">
        <v>42901.83</v>
      </c>
      <c r="L48">
        <v>45222.239999999998</v>
      </c>
      <c r="M48">
        <v>0</v>
      </c>
      <c r="N48">
        <v>0</v>
      </c>
      <c r="O48">
        <v>0</v>
      </c>
      <c r="P48">
        <v>0</v>
      </c>
      <c r="Q48">
        <v>0</v>
      </c>
      <c r="R48">
        <v>0</v>
      </c>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456</v>
      </c>
      <c r="B49">
        <v>0</v>
      </c>
      <c r="C49">
        <v>0</v>
      </c>
      <c r="D49">
        <v>2788</v>
      </c>
      <c r="E49">
        <v>2280.06</v>
      </c>
      <c r="F49">
        <v>0</v>
      </c>
      <c r="G49">
        <v>0</v>
      </c>
      <c r="H49">
        <v>74</v>
      </c>
      <c r="I49">
        <v>23776.880000000001</v>
      </c>
      <c r="J49">
        <v>25052.53</v>
      </c>
      <c r="K49">
        <v>27457.17</v>
      </c>
      <c r="L49">
        <v>17840.23</v>
      </c>
      <c r="M49">
        <v>0</v>
      </c>
      <c r="N49">
        <v>0</v>
      </c>
      <c r="O49">
        <v>0</v>
      </c>
      <c r="P49">
        <v>0</v>
      </c>
      <c r="Q49">
        <v>0</v>
      </c>
      <c r="R49">
        <v>0</v>
      </c>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1954</v>
      </c>
      <c r="B50">
        <v>0</v>
      </c>
      <c r="C50">
        <v>0</v>
      </c>
      <c r="D50">
        <v>0</v>
      </c>
      <c r="E50">
        <v>0</v>
      </c>
      <c r="F50">
        <v>0</v>
      </c>
      <c r="G50">
        <v>0</v>
      </c>
      <c r="H50">
        <v>0</v>
      </c>
      <c r="I50">
        <v>0</v>
      </c>
      <c r="J50">
        <v>0</v>
      </c>
      <c r="K50">
        <v>0</v>
      </c>
      <c r="L50">
        <v>0</v>
      </c>
      <c r="M50">
        <v>0</v>
      </c>
      <c r="N50">
        <v>0</v>
      </c>
      <c r="O50">
        <v>2506000</v>
      </c>
      <c r="P50">
        <v>2506000</v>
      </c>
      <c r="Q50">
        <v>0</v>
      </c>
      <c r="R50">
        <v>0</v>
      </c>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1955</v>
      </c>
      <c r="B51">
        <v>0</v>
      </c>
      <c r="C51">
        <v>0</v>
      </c>
      <c r="D51">
        <v>0</v>
      </c>
      <c r="E51">
        <v>0</v>
      </c>
      <c r="F51">
        <v>0</v>
      </c>
      <c r="G51">
        <v>0</v>
      </c>
      <c r="H51">
        <v>0</v>
      </c>
      <c r="I51">
        <v>0</v>
      </c>
      <c r="J51">
        <v>0</v>
      </c>
      <c r="K51">
        <v>0</v>
      </c>
      <c r="L51">
        <v>0</v>
      </c>
      <c r="M51">
        <v>0</v>
      </c>
      <c r="N51">
        <v>0</v>
      </c>
      <c r="O51">
        <v>2506000</v>
      </c>
      <c r="P51">
        <v>2506000</v>
      </c>
      <c r="Q51">
        <v>0</v>
      </c>
      <c r="R51">
        <v>0</v>
      </c>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459</v>
      </c>
      <c r="B52">
        <v>25177</v>
      </c>
      <c r="C52">
        <v>32318</v>
      </c>
      <c r="D52">
        <v>42712</v>
      </c>
      <c r="E52">
        <v>50997.95</v>
      </c>
      <c r="F52">
        <v>60315</v>
      </c>
      <c r="G52">
        <v>55400</v>
      </c>
      <c r="H52">
        <v>55938</v>
      </c>
      <c r="I52">
        <v>56233.27</v>
      </c>
      <c r="J52">
        <v>0</v>
      </c>
      <c r="K52">
        <v>0</v>
      </c>
      <c r="L52">
        <v>0</v>
      </c>
      <c r="M52">
        <v>13171.01</v>
      </c>
      <c r="N52">
        <v>13044.18</v>
      </c>
      <c r="O52">
        <v>12918.67</v>
      </c>
      <c r="P52">
        <v>12918.67</v>
      </c>
      <c r="Q52">
        <v>12794.46</v>
      </c>
      <c r="R52">
        <v>12671.43</v>
      </c>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460</v>
      </c>
      <c r="B53">
        <v>10985</v>
      </c>
      <c r="C53">
        <v>182537</v>
      </c>
      <c r="D53">
        <v>268396</v>
      </c>
      <c r="E53">
        <v>155904.42000000001</v>
      </c>
      <c r="F53">
        <v>77120</v>
      </c>
      <c r="G53">
        <v>275548</v>
      </c>
      <c r="H53">
        <v>223565</v>
      </c>
      <c r="I53">
        <v>90236.29</v>
      </c>
      <c r="J53">
        <v>45181.58</v>
      </c>
      <c r="K53">
        <v>77348.28</v>
      </c>
      <c r="L53">
        <v>64739.9</v>
      </c>
      <c r="M53">
        <v>25608.080000000002</v>
      </c>
      <c r="N53">
        <v>3038.86</v>
      </c>
      <c r="O53">
        <v>94650.67</v>
      </c>
      <c r="P53">
        <v>94650.67</v>
      </c>
      <c r="Q53">
        <v>51341.120000000003</v>
      </c>
      <c r="R53">
        <v>4955.95</v>
      </c>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461</v>
      </c>
      <c r="B54">
        <v>18932</v>
      </c>
      <c r="C54">
        <v>45273</v>
      </c>
      <c r="D54">
        <v>20461</v>
      </c>
      <c r="E54">
        <v>36792.550000000003</v>
      </c>
      <c r="F54">
        <v>10733</v>
      </c>
      <c r="G54">
        <v>20464</v>
      </c>
      <c r="H54">
        <v>6792</v>
      </c>
      <c r="I54">
        <v>6411.06</v>
      </c>
      <c r="J54">
        <v>6110.3</v>
      </c>
      <c r="K54">
        <v>5087.1899999999996</v>
      </c>
      <c r="L54">
        <v>17563.8</v>
      </c>
      <c r="M54">
        <v>4042.95</v>
      </c>
      <c r="N54">
        <v>15251.5</v>
      </c>
      <c r="O54">
        <v>7498.55</v>
      </c>
      <c r="P54">
        <v>7498.55</v>
      </c>
      <c r="Q54">
        <v>2837.49</v>
      </c>
      <c r="R54">
        <v>34080.379999999997</v>
      </c>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305</v>
      </c>
      <c r="B55">
        <v>15951002</v>
      </c>
      <c r="C55">
        <v>16841624</v>
      </c>
      <c r="D55">
        <v>16070252</v>
      </c>
      <c r="E55">
        <v>13325296.279999999</v>
      </c>
      <c r="F55">
        <v>12459552</v>
      </c>
      <c r="G55">
        <v>12443904</v>
      </c>
      <c r="H55">
        <v>12070980</v>
      </c>
      <c r="I55">
        <v>10674836.640000001</v>
      </c>
      <c r="J55">
        <v>10434583.27</v>
      </c>
      <c r="K55">
        <v>8722180.5999999996</v>
      </c>
      <c r="L55">
        <v>8879976.4499999993</v>
      </c>
      <c r="M55">
        <v>9065723.0500000007</v>
      </c>
      <c r="N55">
        <v>8543284.7899999991</v>
      </c>
      <c r="O55">
        <v>13046680.050000001</v>
      </c>
      <c r="P55">
        <v>13046680.050000001</v>
      </c>
      <c r="Q55">
        <v>10376486.279999999</v>
      </c>
      <c r="R55">
        <v>9595544.0999999996</v>
      </c>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462</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306</v>
      </c>
      <c r="B57">
        <v>4499146</v>
      </c>
      <c r="C57">
        <v>3702311</v>
      </c>
      <c r="D57">
        <v>2762586</v>
      </c>
      <c r="E57">
        <v>2737151.19</v>
      </c>
      <c r="F57">
        <v>2771425</v>
      </c>
      <c r="G57">
        <v>2749391</v>
      </c>
      <c r="H57">
        <v>2579297</v>
      </c>
      <c r="I57">
        <v>2738556.75</v>
      </c>
      <c r="J57">
        <v>2822128.96</v>
      </c>
      <c r="K57">
        <v>3130203.07</v>
      </c>
      <c r="L57">
        <v>2477094.6</v>
      </c>
      <c r="M57">
        <v>2536120.27</v>
      </c>
      <c r="N57">
        <v>3003605.82</v>
      </c>
      <c r="O57">
        <v>1900317.21</v>
      </c>
      <c r="P57">
        <v>1900317.21</v>
      </c>
      <c r="Q57">
        <v>2106933.67</v>
      </c>
      <c r="R57">
        <v>2209542.81</v>
      </c>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453</v>
      </c>
      <c r="B58">
        <v>4201091</v>
      </c>
      <c r="C58">
        <v>3702311</v>
      </c>
      <c r="D58">
        <v>2762586</v>
      </c>
      <c r="E58">
        <v>2737151.19</v>
      </c>
      <c r="F58">
        <v>2771425</v>
      </c>
      <c r="G58">
        <v>2749391</v>
      </c>
      <c r="H58">
        <v>2579297</v>
      </c>
      <c r="I58">
        <v>2738556.75</v>
      </c>
      <c r="J58">
        <v>2822128.96</v>
      </c>
      <c r="K58">
        <v>3130203.07</v>
      </c>
      <c r="L58">
        <v>2477094.6</v>
      </c>
      <c r="M58">
        <v>2536120.27</v>
      </c>
      <c r="N58">
        <v>3003605.82</v>
      </c>
      <c r="O58">
        <v>1900317.21</v>
      </c>
      <c r="P58">
        <v>1900317.21</v>
      </c>
      <c r="Q58">
        <v>2106933.67</v>
      </c>
      <c r="R58">
        <v>2209542.81</v>
      </c>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454</v>
      </c>
      <c r="B59">
        <v>298055</v>
      </c>
      <c r="C59">
        <v>0</v>
      </c>
      <c r="D59">
        <v>0</v>
      </c>
      <c r="E59">
        <v>0</v>
      </c>
      <c r="F59">
        <v>0</v>
      </c>
      <c r="G59">
        <v>0</v>
      </c>
      <c r="H59">
        <v>0</v>
      </c>
      <c r="I59">
        <v>0</v>
      </c>
      <c r="J59">
        <v>0</v>
      </c>
      <c r="K59">
        <v>0</v>
      </c>
      <c r="L59">
        <v>0</v>
      </c>
      <c r="M59">
        <v>0</v>
      </c>
      <c r="N59">
        <v>0</v>
      </c>
      <c r="O59">
        <v>0</v>
      </c>
      <c r="P59">
        <v>0</v>
      </c>
      <c r="Q59">
        <v>0</v>
      </c>
      <c r="R59">
        <v>0</v>
      </c>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464</v>
      </c>
      <c r="B60">
        <v>270013</v>
      </c>
      <c r="C60">
        <v>272934</v>
      </c>
      <c r="D60">
        <v>254731</v>
      </c>
      <c r="E60">
        <v>202704.22</v>
      </c>
      <c r="F60">
        <v>206601</v>
      </c>
      <c r="G60">
        <v>218960</v>
      </c>
      <c r="H60">
        <v>232190</v>
      </c>
      <c r="I60">
        <v>205082.34</v>
      </c>
      <c r="J60">
        <v>0</v>
      </c>
      <c r="K60">
        <v>0</v>
      </c>
      <c r="L60">
        <v>0</v>
      </c>
      <c r="M60">
        <v>27398.93</v>
      </c>
      <c r="N60">
        <v>30739.66</v>
      </c>
      <c r="O60">
        <v>34048.18</v>
      </c>
      <c r="P60">
        <v>34048.18</v>
      </c>
      <c r="Q60">
        <v>37324.83</v>
      </c>
      <c r="R60">
        <v>40570.050000000003</v>
      </c>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784</v>
      </c>
      <c r="B61">
        <v>110</v>
      </c>
      <c r="C61">
        <v>0</v>
      </c>
      <c r="D61">
        <v>7424</v>
      </c>
      <c r="E61">
        <v>12582.97</v>
      </c>
      <c r="F61">
        <v>15601</v>
      </c>
      <c r="G61">
        <v>17829</v>
      </c>
      <c r="H61">
        <v>18690</v>
      </c>
      <c r="I61">
        <v>0</v>
      </c>
      <c r="J61">
        <v>0</v>
      </c>
      <c r="K61">
        <v>0</v>
      </c>
      <c r="L61">
        <v>0</v>
      </c>
      <c r="M61">
        <v>0</v>
      </c>
      <c r="N61">
        <v>0</v>
      </c>
      <c r="O61">
        <v>0</v>
      </c>
      <c r="P61">
        <v>0</v>
      </c>
      <c r="Q61">
        <v>0</v>
      </c>
      <c r="R61">
        <v>0</v>
      </c>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675</v>
      </c>
      <c r="B62">
        <v>38478</v>
      </c>
      <c r="C62">
        <v>37404</v>
      </c>
      <c r="D62">
        <v>0</v>
      </c>
      <c r="E62">
        <v>0</v>
      </c>
      <c r="F62">
        <v>0</v>
      </c>
      <c r="G62">
        <v>0</v>
      </c>
      <c r="H62">
        <v>0</v>
      </c>
      <c r="I62">
        <v>0</v>
      </c>
      <c r="J62">
        <v>0</v>
      </c>
      <c r="K62">
        <v>0</v>
      </c>
      <c r="L62">
        <v>0</v>
      </c>
      <c r="M62">
        <v>0</v>
      </c>
      <c r="N62">
        <v>0</v>
      </c>
      <c r="O62">
        <v>0</v>
      </c>
      <c r="P62">
        <v>0</v>
      </c>
      <c r="Q62">
        <v>0</v>
      </c>
      <c r="R62">
        <v>0</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467</v>
      </c>
      <c r="B63">
        <v>0</v>
      </c>
      <c r="C63">
        <v>0</v>
      </c>
      <c r="D63">
        <v>36331</v>
      </c>
      <c r="E63">
        <v>35845.81</v>
      </c>
      <c r="F63">
        <v>34292</v>
      </c>
      <c r="G63">
        <v>33426</v>
      </c>
      <c r="H63">
        <v>32549</v>
      </c>
      <c r="I63">
        <v>31668.14</v>
      </c>
      <c r="J63">
        <v>29601.439999999999</v>
      </c>
      <c r="K63">
        <v>28090.33</v>
      </c>
      <c r="L63">
        <v>26579.22</v>
      </c>
      <c r="M63">
        <v>25068.11</v>
      </c>
      <c r="N63">
        <v>26199.65</v>
      </c>
      <c r="O63">
        <v>25024.74</v>
      </c>
      <c r="P63">
        <v>25024.74</v>
      </c>
      <c r="Q63">
        <v>19454.150000000001</v>
      </c>
      <c r="R63">
        <v>18412.82</v>
      </c>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468</v>
      </c>
      <c r="B64">
        <v>0</v>
      </c>
      <c r="C64">
        <v>0</v>
      </c>
      <c r="D64">
        <v>0</v>
      </c>
      <c r="E64">
        <v>6489.54</v>
      </c>
      <c r="F64">
        <v>10510</v>
      </c>
      <c r="G64">
        <v>8976</v>
      </c>
      <c r="H64">
        <v>7753</v>
      </c>
      <c r="I64">
        <v>4030.15</v>
      </c>
      <c r="J64">
        <v>2039.99</v>
      </c>
      <c r="K64">
        <v>3247.1</v>
      </c>
      <c r="L64">
        <v>6746.4</v>
      </c>
      <c r="M64">
        <v>19753.36</v>
      </c>
      <c r="N64">
        <v>15403.82</v>
      </c>
      <c r="O64">
        <v>17410.439999999999</v>
      </c>
      <c r="P64">
        <v>17410.439999999999</v>
      </c>
      <c r="Q64">
        <v>19061.45</v>
      </c>
      <c r="R64">
        <v>5605.69</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469</v>
      </c>
      <c r="B65">
        <v>33457</v>
      </c>
      <c r="C65">
        <v>33114</v>
      </c>
      <c r="D65">
        <v>30988</v>
      </c>
      <c r="E65">
        <v>26696.26</v>
      </c>
      <c r="F65">
        <v>26850</v>
      </c>
      <c r="G65">
        <v>26594</v>
      </c>
      <c r="H65">
        <v>26045</v>
      </c>
      <c r="I65">
        <v>21237.96</v>
      </c>
      <c r="J65">
        <v>239416.67</v>
      </c>
      <c r="K65">
        <v>171113.44</v>
      </c>
      <c r="L65">
        <v>187085.01</v>
      </c>
      <c r="M65">
        <v>17279.810000000001</v>
      </c>
      <c r="N65">
        <v>12897.37</v>
      </c>
      <c r="O65">
        <v>12795.16</v>
      </c>
      <c r="P65">
        <v>12795.16</v>
      </c>
      <c r="Q65">
        <v>12692.95</v>
      </c>
      <c r="R65">
        <v>12590.74</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307</v>
      </c>
      <c r="B66">
        <v>4841204</v>
      </c>
      <c r="C66">
        <v>4045763</v>
      </c>
      <c r="D66">
        <v>3092060</v>
      </c>
      <c r="E66">
        <v>3021470</v>
      </c>
      <c r="F66">
        <v>3065279</v>
      </c>
      <c r="G66">
        <v>3055176</v>
      </c>
      <c r="H66">
        <v>2896524</v>
      </c>
      <c r="I66">
        <v>3000575.33</v>
      </c>
      <c r="J66">
        <v>3093187.06</v>
      </c>
      <c r="K66">
        <v>3332653.94</v>
      </c>
      <c r="L66">
        <v>2697505.22</v>
      </c>
      <c r="M66">
        <v>2625620.48</v>
      </c>
      <c r="N66">
        <v>3088846.31</v>
      </c>
      <c r="O66">
        <v>1989595.73</v>
      </c>
      <c r="P66">
        <v>1989595.73</v>
      </c>
      <c r="Q66">
        <v>2195467.0499999998</v>
      </c>
      <c r="R66">
        <v>2286722.11</v>
      </c>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308</v>
      </c>
      <c r="B67">
        <v>20792206</v>
      </c>
      <c r="C67">
        <v>20887387</v>
      </c>
      <c r="D67">
        <v>19162312</v>
      </c>
      <c r="E67">
        <v>16346766.27</v>
      </c>
      <c r="F67">
        <v>15524831</v>
      </c>
      <c r="G67">
        <v>15499080</v>
      </c>
      <c r="H67">
        <v>14967504</v>
      </c>
      <c r="I67">
        <v>13675411.970000001</v>
      </c>
      <c r="J67">
        <v>13527770.33</v>
      </c>
      <c r="K67">
        <v>12054834.539999999</v>
      </c>
      <c r="L67">
        <v>11577481.67</v>
      </c>
      <c r="M67">
        <v>11691343.529999999</v>
      </c>
      <c r="N67">
        <v>11632131.1</v>
      </c>
      <c r="O67">
        <v>15036275.779999999</v>
      </c>
      <c r="P67">
        <v>15036275.779999999</v>
      </c>
      <c r="Q67">
        <v>12571953.33</v>
      </c>
      <c r="R67">
        <v>11882266.210000001</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470</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471</v>
      </c>
      <c r="B69">
        <v>2907619</v>
      </c>
      <c r="C69">
        <v>2907619</v>
      </c>
      <c r="D69">
        <v>3243685</v>
      </c>
      <c r="E69">
        <v>3243684.98</v>
      </c>
      <c r="F69">
        <v>3243685</v>
      </c>
      <c r="G69">
        <v>3243685</v>
      </c>
      <c r="H69">
        <v>2165520</v>
      </c>
      <c r="I69">
        <v>2165520</v>
      </c>
      <c r="J69">
        <v>2165520</v>
      </c>
      <c r="K69">
        <v>1856160</v>
      </c>
      <c r="L69">
        <v>1856160</v>
      </c>
      <c r="M69">
        <v>1856160</v>
      </c>
      <c r="N69">
        <v>1856160</v>
      </c>
      <c r="O69">
        <v>1856160</v>
      </c>
      <c r="P69">
        <v>1856160</v>
      </c>
      <c r="Q69">
        <v>1856160</v>
      </c>
      <c r="R69">
        <v>1856160</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472</v>
      </c>
      <c r="B70">
        <v>2907619</v>
      </c>
      <c r="C70">
        <v>2907619</v>
      </c>
      <c r="D70">
        <v>3243685</v>
      </c>
      <c r="E70">
        <v>3243684.98</v>
      </c>
      <c r="F70">
        <v>3243685</v>
      </c>
      <c r="G70">
        <v>3243685</v>
      </c>
      <c r="H70">
        <v>2165520</v>
      </c>
      <c r="I70">
        <v>2165520</v>
      </c>
      <c r="J70">
        <v>2165520</v>
      </c>
      <c r="K70">
        <v>1856160</v>
      </c>
      <c r="L70">
        <v>1856160</v>
      </c>
      <c r="M70">
        <v>1856160</v>
      </c>
      <c r="N70">
        <v>1856160</v>
      </c>
      <c r="O70">
        <v>1856160</v>
      </c>
      <c r="P70">
        <v>1856160</v>
      </c>
      <c r="Q70">
        <v>1856160</v>
      </c>
      <c r="R70">
        <v>1856160</v>
      </c>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473</v>
      </c>
      <c r="B71">
        <v>2906740</v>
      </c>
      <c r="C71">
        <v>2906590</v>
      </c>
      <c r="D71">
        <v>2422170</v>
      </c>
      <c r="E71">
        <v>2422170.02</v>
      </c>
      <c r="F71">
        <v>2422170</v>
      </c>
      <c r="G71">
        <v>2345975</v>
      </c>
      <c r="H71">
        <v>2165518</v>
      </c>
      <c r="I71">
        <v>2165517.9700000002</v>
      </c>
      <c r="J71">
        <v>2165517.9700000002</v>
      </c>
      <c r="K71">
        <v>1856160</v>
      </c>
      <c r="L71">
        <v>1856160</v>
      </c>
      <c r="M71">
        <v>1856160</v>
      </c>
      <c r="N71">
        <v>1856160</v>
      </c>
      <c r="O71">
        <v>1400000</v>
      </c>
      <c r="P71">
        <v>1400000</v>
      </c>
      <c r="Q71">
        <v>1400000</v>
      </c>
      <c r="R71">
        <v>1400000</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474</v>
      </c>
      <c r="B72">
        <v>2906740</v>
      </c>
      <c r="C72">
        <v>2906590</v>
      </c>
      <c r="D72">
        <v>2422170</v>
      </c>
      <c r="E72">
        <v>2422170.02</v>
      </c>
      <c r="F72">
        <v>2422170</v>
      </c>
      <c r="G72">
        <v>2345975</v>
      </c>
      <c r="H72">
        <v>2165518</v>
      </c>
      <c r="I72">
        <v>2165517.9700000002</v>
      </c>
      <c r="J72">
        <v>2165517.9700000002</v>
      </c>
      <c r="K72">
        <v>1856160</v>
      </c>
      <c r="L72">
        <v>1856160</v>
      </c>
      <c r="M72">
        <v>1856160</v>
      </c>
      <c r="N72">
        <v>1856160</v>
      </c>
      <c r="O72">
        <v>1400000</v>
      </c>
      <c r="P72">
        <v>1400000</v>
      </c>
      <c r="Q72">
        <v>1400000</v>
      </c>
      <c r="R72">
        <v>1400000</v>
      </c>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475</v>
      </c>
      <c r="B73">
        <v>5554768</v>
      </c>
      <c r="C73">
        <v>5552670</v>
      </c>
      <c r="D73">
        <v>5552670</v>
      </c>
      <c r="E73">
        <v>5552669.6799999997</v>
      </c>
      <c r="F73">
        <v>5552669</v>
      </c>
      <c r="G73">
        <v>3646986</v>
      </c>
      <c r="H73">
        <v>3646986</v>
      </c>
      <c r="I73">
        <v>3646985.82</v>
      </c>
      <c r="J73">
        <v>3646985.82</v>
      </c>
      <c r="K73">
        <v>3646985.82</v>
      </c>
      <c r="L73">
        <v>3646985.82</v>
      </c>
      <c r="M73">
        <v>3646985.82</v>
      </c>
      <c r="N73">
        <v>3664275.51</v>
      </c>
      <c r="O73">
        <v>654655.42000000004</v>
      </c>
      <c r="P73">
        <v>654655.42000000004</v>
      </c>
      <c r="Q73">
        <v>654655.42000000004</v>
      </c>
      <c r="R73">
        <v>654655.42000000004</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476</v>
      </c>
      <c r="B74">
        <v>5554768</v>
      </c>
      <c r="C74">
        <v>5552670</v>
      </c>
      <c r="D74">
        <v>5552670</v>
      </c>
      <c r="E74">
        <v>5552669.6799999997</v>
      </c>
      <c r="F74">
        <v>5552669</v>
      </c>
      <c r="G74">
        <v>3646986</v>
      </c>
      <c r="H74">
        <v>3646986</v>
      </c>
      <c r="I74">
        <v>3646985.82</v>
      </c>
      <c r="J74">
        <v>3646985.82</v>
      </c>
      <c r="K74">
        <v>3646985.82</v>
      </c>
      <c r="L74">
        <v>3646985.82</v>
      </c>
      <c r="M74">
        <v>3646985.82</v>
      </c>
      <c r="N74">
        <v>3664275.51</v>
      </c>
      <c r="O74">
        <v>654655.42000000004</v>
      </c>
      <c r="P74">
        <v>654655.42000000004</v>
      </c>
      <c r="Q74">
        <v>654655.42000000004</v>
      </c>
      <c r="R74">
        <v>654655.42000000004</v>
      </c>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478</v>
      </c>
      <c r="B75">
        <v>3791884</v>
      </c>
      <c r="C75">
        <v>3741575</v>
      </c>
      <c r="D75">
        <v>3964444</v>
      </c>
      <c r="E75">
        <v>3504913.28</v>
      </c>
      <c r="F75">
        <v>3173035</v>
      </c>
      <c r="G75">
        <v>2832642</v>
      </c>
      <c r="H75">
        <v>2431843</v>
      </c>
      <c r="I75">
        <v>1888690.1</v>
      </c>
      <c r="J75">
        <v>1673884.54</v>
      </c>
      <c r="K75">
        <v>1830030.91</v>
      </c>
      <c r="L75">
        <v>1683637.77</v>
      </c>
      <c r="M75">
        <v>1549649.31</v>
      </c>
      <c r="N75">
        <v>1397285.76</v>
      </c>
      <c r="O75">
        <v>1263313.47</v>
      </c>
      <c r="P75">
        <v>1263313.47</v>
      </c>
      <c r="Q75">
        <v>3576820.61</v>
      </c>
      <c r="R75">
        <v>3330138.41</v>
      </c>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479</v>
      </c>
      <c r="B76">
        <v>179930</v>
      </c>
      <c r="C76">
        <v>179930</v>
      </c>
      <c r="D76">
        <v>179930</v>
      </c>
      <c r="E76">
        <v>179930</v>
      </c>
      <c r="F76">
        <v>91350</v>
      </c>
      <c r="G76">
        <v>91350</v>
      </c>
      <c r="H76">
        <v>91350</v>
      </c>
      <c r="I76">
        <v>88550</v>
      </c>
      <c r="J76">
        <v>54350</v>
      </c>
      <c r="K76">
        <v>54350</v>
      </c>
      <c r="L76">
        <v>54350</v>
      </c>
      <c r="M76">
        <v>54350</v>
      </c>
      <c r="N76">
        <v>20150</v>
      </c>
      <c r="O76">
        <v>20150</v>
      </c>
      <c r="P76">
        <v>20150</v>
      </c>
      <c r="Q76">
        <v>20150</v>
      </c>
      <c r="R76">
        <v>20150</v>
      </c>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480</v>
      </c>
      <c r="B77">
        <v>179930</v>
      </c>
      <c r="C77">
        <v>179930</v>
      </c>
      <c r="D77">
        <v>179930</v>
      </c>
      <c r="E77">
        <v>179930</v>
      </c>
      <c r="F77">
        <v>91350</v>
      </c>
      <c r="G77">
        <v>91350</v>
      </c>
      <c r="H77">
        <v>91350</v>
      </c>
      <c r="I77">
        <v>88550</v>
      </c>
      <c r="J77">
        <v>54350</v>
      </c>
      <c r="K77">
        <v>54350</v>
      </c>
      <c r="L77">
        <v>54350</v>
      </c>
      <c r="M77">
        <v>54350</v>
      </c>
      <c r="N77">
        <v>20150</v>
      </c>
      <c r="O77">
        <v>20150</v>
      </c>
      <c r="P77">
        <v>20150</v>
      </c>
      <c r="Q77">
        <v>20150</v>
      </c>
      <c r="R77">
        <v>20150</v>
      </c>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309</v>
      </c>
      <c r="B78">
        <v>3611954</v>
      </c>
      <c r="C78">
        <v>3561645</v>
      </c>
      <c r="D78">
        <v>3784514</v>
      </c>
      <c r="E78">
        <v>3324983.28</v>
      </c>
      <c r="F78">
        <v>3081685</v>
      </c>
      <c r="G78">
        <v>2741292</v>
      </c>
      <c r="H78">
        <v>2340493</v>
      </c>
      <c r="I78">
        <v>1800140.1</v>
      </c>
      <c r="J78">
        <v>1619534.54</v>
      </c>
      <c r="K78">
        <v>1775680.91</v>
      </c>
      <c r="L78">
        <v>1629287.77</v>
      </c>
      <c r="M78">
        <v>1495299.31</v>
      </c>
      <c r="N78">
        <v>1377135.76</v>
      </c>
      <c r="O78">
        <v>1243163.47</v>
      </c>
      <c r="P78">
        <v>1243163.47</v>
      </c>
      <c r="Q78">
        <v>3556670.61</v>
      </c>
      <c r="R78">
        <v>3309988.41</v>
      </c>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481</v>
      </c>
      <c r="B79">
        <v>-585899</v>
      </c>
      <c r="C79">
        <v>-582289</v>
      </c>
      <c r="D79">
        <v>-595277</v>
      </c>
      <c r="E79">
        <v>-600009.21</v>
      </c>
      <c r="F79">
        <v>-598175</v>
      </c>
      <c r="G79">
        <v>-590673</v>
      </c>
      <c r="H79">
        <v>-607437</v>
      </c>
      <c r="I79">
        <v>-611438.96</v>
      </c>
      <c r="J79">
        <v>-612468.31000000006</v>
      </c>
      <c r="K79">
        <v>-614392.02</v>
      </c>
      <c r="L79">
        <v>-606495.64</v>
      </c>
      <c r="M79">
        <v>-592426.29</v>
      </c>
      <c r="N79">
        <v>-592426.29</v>
      </c>
      <c r="O79">
        <v>-592426.28</v>
      </c>
      <c r="P79">
        <v>-592426.28</v>
      </c>
      <c r="Q79">
        <v>-592426.29</v>
      </c>
      <c r="R79">
        <v>-592426.28</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482</v>
      </c>
      <c r="B80">
        <v>-598386</v>
      </c>
      <c r="C80">
        <v>-598386</v>
      </c>
      <c r="D80">
        <v>-598386</v>
      </c>
      <c r="E80">
        <v>-598386.37</v>
      </c>
      <c r="F80">
        <v>-598386</v>
      </c>
      <c r="G80">
        <v>-598386</v>
      </c>
      <c r="H80">
        <v>-598386</v>
      </c>
      <c r="I80">
        <v>-598386.37</v>
      </c>
      <c r="J80">
        <v>-598386.37</v>
      </c>
      <c r="K80">
        <v>-598386.37</v>
      </c>
      <c r="L80">
        <v>-598386.37</v>
      </c>
      <c r="M80">
        <v>-598386.37</v>
      </c>
      <c r="N80">
        <v>-598386.37</v>
      </c>
      <c r="O80">
        <v>-598386.37</v>
      </c>
      <c r="P80">
        <v>-598386.37</v>
      </c>
      <c r="Q80">
        <v>-598386.37</v>
      </c>
      <c r="R80">
        <v>-598386.37</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483</v>
      </c>
      <c r="B81">
        <v>-598386</v>
      </c>
      <c r="C81">
        <v>-598386</v>
      </c>
      <c r="D81">
        <v>-598386</v>
      </c>
      <c r="E81">
        <v>-598386.37</v>
      </c>
      <c r="F81">
        <v>-598386</v>
      </c>
      <c r="G81">
        <v>-598386</v>
      </c>
      <c r="H81">
        <v>-598386</v>
      </c>
      <c r="I81">
        <v>-598386.37</v>
      </c>
      <c r="J81">
        <v>-598386.37</v>
      </c>
      <c r="K81">
        <v>-598386.37</v>
      </c>
      <c r="L81">
        <v>-598386.37</v>
      </c>
      <c r="M81">
        <v>-598386.37</v>
      </c>
      <c r="N81">
        <v>-598386.37</v>
      </c>
      <c r="O81">
        <v>-598386.37</v>
      </c>
      <c r="P81">
        <v>-598386.37</v>
      </c>
      <c r="Q81">
        <v>-598386.37</v>
      </c>
      <c r="R81">
        <v>-598386.37</v>
      </c>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2032</v>
      </c>
      <c r="B82">
        <v>6079</v>
      </c>
      <c r="C82">
        <v>6328</v>
      </c>
      <c r="D82">
        <v>5318</v>
      </c>
      <c r="E82">
        <v>4307.5</v>
      </c>
      <c r="F82">
        <v>2806</v>
      </c>
      <c r="G82">
        <v>10078</v>
      </c>
      <c r="H82">
        <v>0</v>
      </c>
      <c r="I82">
        <v>0</v>
      </c>
      <c r="J82">
        <v>0</v>
      </c>
      <c r="K82">
        <v>0</v>
      </c>
      <c r="L82">
        <v>0</v>
      </c>
      <c r="M82">
        <v>0</v>
      </c>
      <c r="N82">
        <v>0</v>
      </c>
      <c r="O82">
        <v>0</v>
      </c>
      <c r="P82">
        <v>0</v>
      </c>
      <c r="Q82">
        <v>0</v>
      </c>
      <c r="R82">
        <v>0</v>
      </c>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2033</v>
      </c>
      <c r="B83">
        <v>0</v>
      </c>
      <c r="C83">
        <v>989</v>
      </c>
      <c r="D83">
        <v>0</v>
      </c>
      <c r="E83">
        <v>0</v>
      </c>
      <c r="F83">
        <v>0</v>
      </c>
      <c r="G83">
        <v>5501</v>
      </c>
      <c r="H83">
        <v>0</v>
      </c>
      <c r="I83">
        <v>0</v>
      </c>
      <c r="J83">
        <v>0</v>
      </c>
      <c r="K83">
        <v>0</v>
      </c>
      <c r="L83">
        <v>0</v>
      </c>
      <c r="M83">
        <v>0</v>
      </c>
      <c r="N83">
        <v>0</v>
      </c>
      <c r="O83">
        <v>0</v>
      </c>
      <c r="P83">
        <v>0</v>
      </c>
      <c r="Q83">
        <v>0</v>
      </c>
      <c r="R83">
        <v>0</v>
      </c>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487</v>
      </c>
      <c r="B84">
        <v>6408</v>
      </c>
      <c r="C84">
        <v>8780</v>
      </c>
      <c r="D84">
        <v>-2209</v>
      </c>
      <c r="E84">
        <v>-5930.34</v>
      </c>
      <c r="F84">
        <v>-2595</v>
      </c>
      <c r="G84">
        <v>-7866</v>
      </c>
      <c r="H84">
        <v>-9051</v>
      </c>
      <c r="I84">
        <v>-13052.59</v>
      </c>
      <c r="J84">
        <v>-14081.94</v>
      </c>
      <c r="K84">
        <v>-16005.65</v>
      </c>
      <c r="L84">
        <v>-8109.27</v>
      </c>
      <c r="M84">
        <v>5960.09</v>
      </c>
      <c r="N84">
        <v>5960.09</v>
      </c>
      <c r="O84">
        <v>5960.09</v>
      </c>
      <c r="P84">
        <v>5960.09</v>
      </c>
      <c r="Q84">
        <v>5960.09</v>
      </c>
      <c r="R84">
        <v>5960.09</v>
      </c>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310</v>
      </c>
      <c r="B85">
        <v>11667493</v>
      </c>
      <c r="C85">
        <v>11618546</v>
      </c>
      <c r="D85">
        <v>11344007</v>
      </c>
      <c r="E85">
        <v>10879743.77</v>
      </c>
      <c r="F85">
        <v>10549699</v>
      </c>
      <c r="G85">
        <v>8234930</v>
      </c>
      <c r="H85">
        <v>7636910</v>
      </c>
      <c r="I85">
        <v>7089754.9199999999</v>
      </c>
      <c r="J85">
        <v>6873920.0099999998</v>
      </c>
      <c r="K85">
        <v>6718784.7000000002</v>
      </c>
      <c r="L85">
        <v>6580287.9400000004</v>
      </c>
      <c r="M85">
        <v>6460368.8399999999</v>
      </c>
      <c r="N85">
        <v>6325294.9900000002</v>
      </c>
      <c r="O85">
        <v>2725542.6</v>
      </c>
      <c r="P85">
        <v>2725542.6</v>
      </c>
      <c r="Q85">
        <v>5039049.74</v>
      </c>
      <c r="R85">
        <v>4792367.54</v>
      </c>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488</v>
      </c>
      <c r="B86">
        <v>1</v>
      </c>
      <c r="C86">
        <v>1</v>
      </c>
      <c r="D86">
        <v>1</v>
      </c>
      <c r="E86">
        <v>0.3</v>
      </c>
      <c r="F86">
        <v>0</v>
      </c>
      <c r="G86">
        <v>0</v>
      </c>
      <c r="H86">
        <v>0</v>
      </c>
      <c r="I86">
        <v>0.3</v>
      </c>
      <c r="J86">
        <v>0.3</v>
      </c>
      <c r="K86">
        <v>0.3</v>
      </c>
      <c r="L86">
        <v>0.3</v>
      </c>
      <c r="M86">
        <v>0.48</v>
      </c>
      <c r="N86">
        <v>0.48</v>
      </c>
      <c r="O86">
        <v>0.48</v>
      </c>
      <c r="P86">
        <v>0.48</v>
      </c>
      <c r="Q86">
        <v>0.48</v>
      </c>
      <c r="R86">
        <v>0.48</v>
      </c>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489</v>
      </c>
      <c r="B87">
        <v>11667494</v>
      </c>
      <c r="C87">
        <v>11618547</v>
      </c>
      <c r="D87">
        <v>11344008</v>
      </c>
      <c r="E87">
        <v>10879744.07</v>
      </c>
      <c r="F87">
        <v>10549699</v>
      </c>
      <c r="G87">
        <v>8234930</v>
      </c>
      <c r="H87">
        <v>7636910</v>
      </c>
      <c r="I87">
        <v>7089755.2199999997</v>
      </c>
      <c r="J87">
        <v>6873920.3099999996</v>
      </c>
      <c r="K87">
        <v>6718785</v>
      </c>
      <c r="L87">
        <v>6580288.2400000002</v>
      </c>
      <c r="M87">
        <v>6460369.3099999996</v>
      </c>
      <c r="N87">
        <v>6325295.46</v>
      </c>
      <c r="O87">
        <v>2725543.08</v>
      </c>
      <c r="P87">
        <v>2725543.08</v>
      </c>
      <c r="Q87">
        <v>5039050.21</v>
      </c>
      <c r="R87">
        <v>4792368.0199999996</v>
      </c>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490</v>
      </c>
      <c r="B88">
        <v>32459700</v>
      </c>
      <c r="C88">
        <v>32505934</v>
      </c>
      <c r="D88">
        <v>30506320</v>
      </c>
      <c r="E88">
        <v>27226510.350000001</v>
      </c>
      <c r="F88">
        <v>26074530</v>
      </c>
      <c r="G88">
        <v>23734010</v>
      </c>
      <c r="H88">
        <v>22604414</v>
      </c>
      <c r="I88">
        <v>20765167.190000001</v>
      </c>
      <c r="J88">
        <v>20401690.640000001</v>
      </c>
      <c r="K88">
        <v>18773619.539999999</v>
      </c>
      <c r="L88">
        <v>18157769.91</v>
      </c>
      <c r="M88">
        <v>18151712.84</v>
      </c>
      <c r="N88">
        <v>17957426.559999999</v>
      </c>
      <c r="O88">
        <v>17761818.859999999</v>
      </c>
      <c r="P88">
        <v>17761818.859999999</v>
      </c>
      <c r="Q88">
        <v>17611003.539999999</v>
      </c>
      <c r="R88">
        <v>16674634.23</v>
      </c>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t="s">
        <v>606</v>
      </c>
      <c r="B89" t="s">
        <v>1947</v>
      </c>
      <c r="C89" t="s">
        <v>1948</v>
      </c>
      <c r="D89" t="s">
        <v>785</v>
      </c>
      <c r="E89" t="s">
        <v>786</v>
      </c>
      <c r="F89" t="s">
        <v>787</v>
      </c>
      <c r="G89" t="s">
        <v>703</v>
      </c>
      <c r="H89" t="s">
        <v>607</v>
      </c>
      <c r="I89" t="s">
        <v>608</v>
      </c>
      <c r="J89" t="s">
        <v>609</v>
      </c>
      <c r="K89" t="s">
        <v>610</v>
      </c>
      <c r="L89" t="s">
        <v>611</v>
      </c>
      <c r="M89" t="s">
        <v>612</v>
      </c>
      <c r="N89" t="s">
        <v>613</v>
      </c>
      <c r="O89" t="s">
        <v>614</v>
      </c>
      <c r="P89" t="s">
        <v>614</v>
      </c>
      <c r="Q89" t="s">
        <v>615</v>
      </c>
      <c r="R89" t="s">
        <v>616</v>
      </c>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t="s">
        <v>660</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t="s">
        <v>788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t="s">
        <v>662</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301</v>
      </c>
      <c r="B119" s="131">
        <f>IFERROR(INDEX(B$3:B$117,MATCH($A$119,$A$3:$A$117,0),1),0)</f>
        <v>11640625</v>
      </c>
      <c r="C119" s="131">
        <f t="shared" ref="C119:BL119" si="0">IFERROR(INDEX(C$3:C$117,MATCH($A$119,$A$3:$A$117,0),1),0)</f>
        <v>11340645</v>
      </c>
      <c r="D119" s="131">
        <f t="shared" si="0"/>
        <v>9171178</v>
      </c>
      <c r="E119" s="131">
        <f t="shared" si="0"/>
        <v>8494210.3300000001</v>
      </c>
      <c r="F119" s="131">
        <f t="shared" si="0"/>
        <v>7797989</v>
      </c>
      <c r="G119" s="131">
        <f t="shared" si="0"/>
        <v>7681333</v>
      </c>
      <c r="H119" s="131">
        <f t="shared" si="0"/>
        <v>7143020</v>
      </c>
      <c r="I119" s="131">
        <f t="shared" si="0"/>
        <v>6852308.9299999997</v>
      </c>
      <c r="J119" s="131">
        <f t="shared" si="0"/>
        <v>6404204.2400000002</v>
      </c>
      <c r="K119" s="131">
        <f t="shared" si="0"/>
        <v>5209429.5199999996</v>
      </c>
      <c r="L119" s="131">
        <f t="shared" si="0"/>
        <v>5139513.66</v>
      </c>
      <c r="M119" s="131">
        <f t="shared" si="0"/>
        <v>5731705.4900000002</v>
      </c>
      <c r="N119" s="131">
        <f t="shared" si="0"/>
        <v>5381504.0300000003</v>
      </c>
      <c r="O119" s="131">
        <f t="shared" si="0"/>
        <v>6927587.6600000001</v>
      </c>
      <c r="P119" s="131">
        <f t="shared" si="0"/>
        <v>6927587.6600000001</v>
      </c>
      <c r="Q119" s="131">
        <f t="shared" si="0"/>
        <v>6427328.4800000004</v>
      </c>
      <c r="R119" s="131">
        <f t="shared" si="0"/>
        <v>6577027.5300000003</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303</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304</v>
      </c>
      <c r="B121" s="131">
        <f>IFERROR(INDEX(B$3:B$117,MATCH($A$121,$A$3:$A$117,0),1),0)</f>
        <v>716490</v>
      </c>
      <c r="C121" s="131">
        <f t="shared" ref="C121:BL121" si="2">IFERROR(INDEX(C$3:C$117,MATCH($A$121,$A$3:$A$117,0),1),0)</f>
        <v>740711</v>
      </c>
      <c r="D121" s="131">
        <f t="shared" si="2"/>
        <v>655344</v>
      </c>
      <c r="E121" s="131">
        <f t="shared" si="2"/>
        <v>688434</v>
      </c>
      <c r="F121" s="131">
        <f t="shared" si="2"/>
        <v>761297</v>
      </c>
      <c r="G121" s="131">
        <f t="shared" si="2"/>
        <v>830420</v>
      </c>
      <c r="H121" s="131">
        <f t="shared" si="2"/>
        <v>899552</v>
      </c>
      <c r="I121" s="131">
        <f t="shared" si="2"/>
        <v>800809.98</v>
      </c>
      <c r="J121" s="131">
        <f t="shared" si="2"/>
        <v>689285.65</v>
      </c>
      <c r="K121" s="131">
        <f t="shared" si="2"/>
        <v>490667.55</v>
      </c>
      <c r="L121" s="131">
        <f t="shared" si="2"/>
        <v>981985.41</v>
      </c>
      <c r="M121" s="131">
        <f t="shared" si="2"/>
        <v>803018.17</v>
      </c>
      <c r="N121" s="131">
        <f t="shared" si="2"/>
        <v>1207342.1599999999</v>
      </c>
      <c r="O121" s="131">
        <f t="shared" si="2"/>
        <v>862117.18</v>
      </c>
      <c r="P121" s="131">
        <f t="shared" si="2"/>
        <v>862117.18</v>
      </c>
      <c r="Q121" s="131">
        <f t="shared" si="2"/>
        <v>819932.09</v>
      </c>
      <c r="R121" s="131">
        <f t="shared" si="2"/>
        <v>838682.09</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306</v>
      </c>
      <c r="B122" s="131">
        <f>IFERROR(INDEX(B$3:B$117,MATCH($A$122,$A3:$A$117,0),1),0)</f>
        <v>4499146</v>
      </c>
      <c r="C122" s="131">
        <f>IFERROR(INDEX(C$3:C$117,MATCH($A$122,$A3:$A$117,0),1),0)</f>
        <v>3702311</v>
      </c>
      <c r="D122" s="131">
        <f>IFERROR(INDEX(D$3:D$117,MATCH($A$122,$A3:$A$117,0),1),0)</f>
        <v>2762586</v>
      </c>
      <c r="E122" s="131">
        <f>IFERROR(INDEX(E$3:E$117,MATCH($A$122,$A3:$A$117,0),1),0)</f>
        <v>2737151.19</v>
      </c>
      <c r="F122" s="131">
        <f>IFERROR(INDEX(F$3:F$117,MATCH($A$122,$A3:$A$117,0),1),0)</f>
        <v>2771425</v>
      </c>
      <c r="G122" s="131">
        <f>IFERROR(INDEX(G$3:G$117,MATCH($A$122,$A3:$A$117,0),1),0)</f>
        <v>2749391</v>
      </c>
      <c r="H122" s="131">
        <f>IFERROR(INDEX(H$3:H$117,MATCH($A$122,$A3:$A$117,0),1),0)</f>
        <v>2579297</v>
      </c>
      <c r="I122" s="131">
        <f>IFERROR(INDEX(I$3:I$117,MATCH($A$122,$A3:$A$117,0),1),0)</f>
        <v>2738556.75</v>
      </c>
      <c r="J122" s="131">
        <f>IFERROR(INDEX(J$3:J$117,MATCH($A$122,$A3:$A$117,0),1),0)</f>
        <v>2822128.96</v>
      </c>
      <c r="K122" s="131">
        <f>IFERROR(INDEX(K$3:K$117,MATCH($A$122,$A3:$A$117,0),1),0)</f>
        <v>3130203.07</v>
      </c>
      <c r="L122" s="131">
        <f>IFERROR(INDEX(L$3:L$117,MATCH($A$122,$A3:$A$117,0),1),0)</f>
        <v>2477094.6</v>
      </c>
      <c r="M122" s="131">
        <f>IFERROR(INDEX(M$3:M$117,MATCH($A$122,$A3:$A$117,0),1),0)</f>
        <v>2536120.27</v>
      </c>
      <c r="N122" s="131">
        <f>IFERROR(INDEX(N$3:N$117,MATCH($A$122,$A3:$A$117,0),1),0)</f>
        <v>3003605.82</v>
      </c>
      <c r="O122" s="131">
        <f>IFERROR(INDEX(O$3:O$117,MATCH($A$122,$A3:$A$117,0),1),0)</f>
        <v>1900317.21</v>
      </c>
      <c r="P122" s="131">
        <f>IFERROR(INDEX(P$3:P$117,MATCH($A$122,$A3:$A$117,0),1),0)</f>
        <v>1900317.21</v>
      </c>
      <c r="Q122" s="131">
        <f>IFERROR(INDEX(Q$3:Q$117,MATCH($A$122,$A3:$A$117,0),1),0)</f>
        <v>2106933.67</v>
      </c>
      <c r="R122" s="131">
        <f>IFERROR(INDEX(R$3:R$117,MATCH($A$122,$A3:$A$117,0),1),0)</f>
        <v>2209542.81</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12357115</v>
      </c>
      <c r="C123" s="80">
        <f t="shared" ref="C123:BC123" si="3">C119+C120+C121</f>
        <v>12081356</v>
      </c>
      <c r="D123" s="80">
        <f t="shared" si="3"/>
        <v>9826522</v>
      </c>
      <c r="E123" s="80">
        <f t="shared" si="3"/>
        <v>9182644.3300000001</v>
      </c>
      <c r="F123" s="80">
        <f t="shared" si="3"/>
        <v>8559286</v>
      </c>
      <c r="G123" s="80">
        <f t="shared" si="3"/>
        <v>8511753</v>
      </c>
      <c r="H123" s="80">
        <f t="shared" si="3"/>
        <v>8042572</v>
      </c>
      <c r="I123" s="80">
        <f t="shared" si="3"/>
        <v>7653118.9100000001</v>
      </c>
      <c r="J123" s="80">
        <f t="shared" si="3"/>
        <v>7093489.8900000006</v>
      </c>
      <c r="K123" s="80">
        <f t="shared" si="3"/>
        <v>5700097.0699999994</v>
      </c>
      <c r="L123" s="80">
        <f t="shared" si="3"/>
        <v>6121499.0700000003</v>
      </c>
      <c r="M123" s="80">
        <f t="shared" si="3"/>
        <v>6534723.6600000001</v>
      </c>
      <c r="N123" s="80">
        <f t="shared" si="3"/>
        <v>6588846.1900000004</v>
      </c>
      <c r="O123" s="80">
        <f t="shared" si="3"/>
        <v>7789704.8399999999</v>
      </c>
      <c r="P123" s="80">
        <f t="shared" ref="P123" si="4">P119+P120+P121</f>
        <v>7789704.8399999999</v>
      </c>
      <c r="Q123" s="80">
        <f t="shared" si="3"/>
        <v>7247260.5700000003</v>
      </c>
      <c r="R123" s="80">
        <f t="shared" si="3"/>
        <v>7415709.6200000001</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4499146</v>
      </c>
      <c r="C124" s="80">
        <f t="shared" ref="C124:BL124" si="6">C122</f>
        <v>3702311</v>
      </c>
      <c r="D124" s="80">
        <f t="shared" si="6"/>
        <v>2762586</v>
      </c>
      <c r="E124" s="80">
        <f t="shared" si="6"/>
        <v>2737151.19</v>
      </c>
      <c r="F124" s="80">
        <f t="shared" si="6"/>
        <v>2771425</v>
      </c>
      <c r="G124" s="80">
        <f t="shared" si="6"/>
        <v>2749391</v>
      </c>
      <c r="H124" s="80">
        <f t="shared" si="6"/>
        <v>2579297</v>
      </c>
      <c r="I124" s="80">
        <f t="shared" si="6"/>
        <v>2738556.75</v>
      </c>
      <c r="J124" s="80">
        <f t="shared" si="6"/>
        <v>2822128.96</v>
      </c>
      <c r="K124" s="80">
        <f t="shared" si="6"/>
        <v>3130203.07</v>
      </c>
      <c r="L124" s="80">
        <f t="shared" si="6"/>
        <v>2477094.6</v>
      </c>
      <c r="M124" s="80">
        <f t="shared" si="6"/>
        <v>2536120.27</v>
      </c>
      <c r="N124" s="80">
        <f t="shared" si="6"/>
        <v>3003605.82</v>
      </c>
      <c r="O124" s="80">
        <f t="shared" si="6"/>
        <v>1900317.21</v>
      </c>
      <c r="P124" s="80">
        <f t="shared" ref="P124" si="7">P122</f>
        <v>1900317.21</v>
      </c>
      <c r="Q124" s="80">
        <f t="shared" si="6"/>
        <v>2106933.67</v>
      </c>
      <c r="R124" s="80">
        <f t="shared" si="6"/>
        <v>2209542.81</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16856261</v>
      </c>
      <c r="C125" s="82">
        <f t="shared" ref="C125:BL125" si="8">SUM(C123:C124)</f>
        <v>15783667</v>
      </c>
      <c r="D125" s="82">
        <f t="shared" si="8"/>
        <v>12589108</v>
      </c>
      <c r="E125" s="82">
        <f t="shared" si="8"/>
        <v>11919795.52</v>
      </c>
      <c r="F125" s="82">
        <f t="shared" si="8"/>
        <v>11330711</v>
      </c>
      <c r="G125" s="82">
        <f t="shared" si="8"/>
        <v>11261144</v>
      </c>
      <c r="H125" s="82">
        <f t="shared" si="8"/>
        <v>10621869</v>
      </c>
      <c r="I125" s="82">
        <f t="shared" si="8"/>
        <v>10391675.66</v>
      </c>
      <c r="J125" s="82">
        <f t="shared" si="8"/>
        <v>9915618.8500000015</v>
      </c>
      <c r="K125" s="82">
        <f t="shared" si="8"/>
        <v>8830300.1399999987</v>
      </c>
      <c r="L125" s="82">
        <f t="shared" si="8"/>
        <v>8598593.6699999999</v>
      </c>
      <c r="M125" s="82">
        <f t="shared" si="8"/>
        <v>9070843.9299999997</v>
      </c>
      <c r="N125" s="82">
        <f t="shared" si="8"/>
        <v>9592452.0099999998</v>
      </c>
      <c r="O125" s="82">
        <f t="shared" si="8"/>
        <v>9690022.0500000007</v>
      </c>
      <c r="P125" s="82">
        <f t="shared" ref="P125" si="9">SUM(P123:P124)</f>
        <v>9690022.0500000007</v>
      </c>
      <c r="Q125" s="82">
        <f t="shared" si="8"/>
        <v>9354194.2400000002</v>
      </c>
      <c r="R125" s="82">
        <f t="shared" si="8"/>
        <v>9625252.4299999997</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1944</v>
      </c>
      <c r="C128" t="s">
        <v>1945</v>
      </c>
      <c r="D128" t="s">
        <v>780</v>
      </c>
      <c r="E128" t="s">
        <v>789</v>
      </c>
      <c r="F128" t="s">
        <v>782</v>
      </c>
      <c r="G128" t="s">
        <v>702</v>
      </c>
      <c r="H128" t="s">
        <v>369</v>
      </c>
      <c r="I128" t="s">
        <v>491</v>
      </c>
      <c r="J128" t="s">
        <v>371</v>
      </c>
      <c r="K128" t="s">
        <v>372</v>
      </c>
      <c r="L128" t="s">
        <v>373</v>
      </c>
      <c r="M128" t="s">
        <v>492</v>
      </c>
      <c r="N128" t="s">
        <v>375</v>
      </c>
      <c r="O128" t="s">
        <v>376</v>
      </c>
      <c r="P128" t="s">
        <v>376</v>
      </c>
      <c r="Q128" t="s">
        <v>377</v>
      </c>
      <c r="R128" t="s">
        <v>493</v>
      </c>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504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505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327</v>
      </c>
      <c r="B131">
        <v>7475433</v>
      </c>
      <c r="C131">
        <v>7884561</v>
      </c>
      <c r="D131">
        <v>8317848</v>
      </c>
      <c r="E131">
        <v>7274212.5499999998</v>
      </c>
      <c r="F131">
        <v>6034604</v>
      </c>
      <c r="G131">
        <v>6365840</v>
      </c>
      <c r="H131">
        <v>6109946</v>
      </c>
      <c r="I131">
        <v>4795487.24</v>
      </c>
      <c r="J131">
        <v>4707373.22</v>
      </c>
      <c r="K131">
        <v>4571620.0999999996</v>
      </c>
      <c r="L131">
        <v>4543278.0199999996</v>
      </c>
      <c r="M131">
        <v>4291702.07</v>
      </c>
      <c r="N131">
        <v>4086349.55</v>
      </c>
      <c r="O131">
        <v>4442827.68</v>
      </c>
      <c r="P131">
        <v>4442827.68</v>
      </c>
      <c r="Q131">
        <v>4909470.55</v>
      </c>
      <c r="R131">
        <v>4573324.03</v>
      </c>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676</v>
      </c>
      <c r="B132">
        <v>7413163</v>
      </c>
      <c r="C132">
        <v>7815088</v>
      </c>
      <c r="D132">
        <v>8244788</v>
      </c>
      <c r="E132">
        <v>7214888.8200000003</v>
      </c>
      <c r="F132">
        <v>5985720</v>
      </c>
      <c r="G132">
        <v>6313701</v>
      </c>
      <c r="H132">
        <v>6062592</v>
      </c>
      <c r="I132">
        <v>4795487.24</v>
      </c>
      <c r="J132">
        <v>4707373.22</v>
      </c>
      <c r="K132">
        <v>4571620.0999999996</v>
      </c>
      <c r="L132">
        <v>4543278.0199999996</v>
      </c>
      <c r="M132">
        <v>4291702.07</v>
      </c>
      <c r="N132">
        <v>4086349.55</v>
      </c>
      <c r="O132">
        <v>4442827.68</v>
      </c>
      <c r="P132">
        <v>4442827.68</v>
      </c>
      <c r="Q132">
        <v>4909470.55</v>
      </c>
      <c r="R132">
        <v>4573324.03</v>
      </c>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677</v>
      </c>
      <c r="B133">
        <v>62270</v>
      </c>
      <c r="C133">
        <v>69473</v>
      </c>
      <c r="D133">
        <v>73060</v>
      </c>
      <c r="E133">
        <v>59323.73</v>
      </c>
      <c r="F133">
        <v>48884</v>
      </c>
      <c r="G133">
        <v>52139</v>
      </c>
      <c r="H133">
        <v>47354</v>
      </c>
      <c r="I133">
        <v>0</v>
      </c>
      <c r="J133">
        <v>0</v>
      </c>
      <c r="K133">
        <v>0</v>
      </c>
      <c r="L133">
        <v>0</v>
      </c>
      <c r="M133">
        <v>0</v>
      </c>
      <c r="N133">
        <v>0</v>
      </c>
      <c r="O133">
        <v>0</v>
      </c>
      <c r="P133">
        <v>0</v>
      </c>
      <c r="Q133">
        <v>0</v>
      </c>
      <c r="R133">
        <v>0</v>
      </c>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328</v>
      </c>
      <c r="B134">
        <v>0</v>
      </c>
      <c r="C134">
        <v>0</v>
      </c>
      <c r="D134">
        <v>3967</v>
      </c>
      <c r="E134">
        <v>6590.93</v>
      </c>
      <c r="F134">
        <v>1905</v>
      </c>
      <c r="G134">
        <v>3596</v>
      </c>
      <c r="H134">
        <v>7255</v>
      </c>
      <c r="I134">
        <v>0</v>
      </c>
      <c r="J134">
        <v>0</v>
      </c>
      <c r="K134">
        <v>0</v>
      </c>
      <c r="L134">
        <v>0</v>
      </c>
      <c r="M134">
        <v>0</v>
      </c>
      <c r="N134">
        <v>0</v>
      </c>
      <c r="O134">
        <v>0</v>
      </c>
      <c r="P134">
        <v>0</v>
      </c>
      <c r="Q134">
        <v>0</v>
      </c>
      <c r="R134">
        <v>0</v>
      </c>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329</v>
      </c>
      <c r="B135">
        <v>0</v>
      </c>
      <c r="C135">
        <v>0</v>
      </c>
      <c r="D135">
        <v>3967</v>
      </c>
      <c r="E135">
        <v>6590.93</v>
      </c>
      <c r="F135">
        <v>1905</v>
      </c>
      <c r="G135">
        <v>3596</v>
      </c>
      <c r="H135">
        <v>7255</v>
      </c>
      <c r="I135">
        <v>0</v>
      </c>
      <c r="J135">
        <v>0</v>
      </c>
      <c r="K135">
        <v>0</v>
      </c>
      <c r="L135">
        <v>0</v>
      </c>
      <c r="M135">
        <v>0</v>
      </c>
      <c r="N135">
        <v>0</v>
      </c>
      <c r="O135">
        <v>0</v>
      </c>
      <c r="P135">
        <v>0</v>
      </c>
      <c r="Q135">
        <v>0</v>
      </c>
      <c r="R135">
        <v>0</v>
      </c>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291</v>
      </c>
      <c r="B136">
        <v>47786</v>
      </c>
      <c r="C136">
        <v>58375</v>
      </c>
      <c r="D136">
        <v>42055</v>
      </c>
      <c r="E136">
        <v>51345.38</v>
      </c>
      <c r="F136">
        <v>28174</v>
      </c>
      <c r="G136">
        <v>31572</v>
      </c>
      <c r="H136">
        <v>22087</v>
      </c>
      <c r="I136">
        <v>87677.91</v>
      </c>
      <c r="J136">
        <v>72179.19</v>
      </c>
      <c r="K136">
        <v>68695.320000000007</v>
      </c>
      <c r="L136">
        <v>78510.820000000007</v>
      </c>
      <c r="M136">
        <v>43372.97</v>
      </c>
      <c r="N136">
        <v>63051.39</v>
      </c>
      <c r="O136">
        <v>67776.259999999995</v>
      </c>
      <c r="P136">
        <v>67776.259999999995</v>
      </c>
      <c r="Q136">
        <v>70767.67</v>
      </c>
      <c r="R136">
        <v>60469.57</v>
      </c>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330</v>
      </c>
      <c r="B137">
        <v>7523219</v>
      </c>
      <c r="C137">
        <v>7942936</v>
      </c>
      <c r="D137">
        <v>8363870</v>
      </c>
      <c r="E137">
        <v>7332148.8600000003</v>
      </c>
      <c r="F137">
        <v>6064683</v>
      </c>
      <c r="G137">
        <v>6401008</v>
      </c>
      <c r="H137">
        <v>6139288</v>
      </c>
      <c r="I137">
        <v>4883165.1500000004</v>
      </c>
      <c r="J137">
        <v>4779552.41</v>
      </c>
      <c r="K137">
        <v>4640315.41</v>
      </c>
      <c r="L137">
        <v>4621788.83</v>
      </c>
      <c r="M137">
        <v>4335075.04</v>
      </c>
      <c r="N137">
        <v>4149400.94</v>
      </c>
      <c r="O137">
        <v>4510603.93</v>
      </c>
      <c r="P137">
        <v>4510603.93</v>
      </c>
      <c r="Q137">
        <v>4980238.2300000004</v>
      </c>
      <c r="R137">
        <v>4633793.59</v>
      </c>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508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331</v>
      </c>
      <c r="B139">
        <v>6427543</v>
      </c>
      <c r="C139">
        <v>6559172</v>
      </c>
      <c r="D139">
        <v>6852900</v>
      </c>
      <c r="E139">
        <v>6019969.8200000003</v>
      </c>
      <c r="F139">
        <v>4850971</v>
      </c>
      <c r="G139">
        <v>4921029</v>
      </c>
      <c r="H139">
        <v>4786044</v>
      </c>
      <c r="I139">
        <v>3987882.85</v>
      </c>
      <c r="J139">
        <v>3951180.13</v>
      </c>
      <c r="K139">
        <v>3926688.12</v>
      </c>
      <c r="L139">
        <v>3871547.25</v>
      </c>
      <c r="M139">
        <v>3592944.68</v>
      </c>
      <c r="N139">
        <v>3442030.32</v>
      </c>
      <c r="O139">
        <v>3736523.62</v>
      </c>
      <c r="P139">
        <v>3736523.62</v>
      </c>
      <c r="Q139">
        <v>4139243.93</v>
      </c>
      <c r="R139">
        <v>3940216.66</v>
      </c>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678</v>
      </c>
      <c r="B140">
        <v>6427543</v>
      </c>
      <c r="C140">
        <v>6559172</v>
      </c>
      <c r="D140">
        <v>6852900</v>
      </c>
      <c r="E140">
        <v>6019969.8200000003</v>
      </c>
      <c r="F140">
        <v>4850971</v>
      </c>
      <c r="G140">
        <v>4921029</v>
      </c>
      <c r="H140">
        <v>4786044</v>
      </c>
      <c r="I140">
        <v>3987882.85</v>
      </c>
      <c r="J140">
        <v>3951180.13</v>
      </c>
      <c r="K140">
        <v>3926688.12</v>
      </c>
      <c r="L140">
        <v>3871547.25</v>
      </c>
      <c r="M140">
        <v>3592944.68</v>
      </c>
      <c r="N140">
        <v>3442030.32</v>
      </c>
      <c r="O140">
        <v>3736523.62</v>
      </c>
      <c r="P140">
        <v>3736523.62</v>
      </c>
      <c r="Q140">
        <v>4139243.93</v>
      </c>
      <c r="R140">
        <v>3940216.66</v>
      </c>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332</v>
      </c>
      <c r="B141">
        <v>942013</v>
      </c>
      <c r="C141">
        <v>906755</v>
      </c>
      <c r="D141">
        <v>874331</v>
      </c>
      <c r="E141">
        <v>834760.27</v>
      </c>
      <c r="F141">
        <v>720860</v>
      </c>
      <c r="G141">
        <v>674027</v>
      </c>
      <c r="H141">
        <v>605898</v>
      </c>
      <c r="I141">
        <v>563436.47</v>
      </c>
      <c r="J141">
        <v>535775.15</v>
      </c>
      <c r="K141">
        <v>474466.33</v>
      </c>
      <c r="L141">
        <v>464117.92</v>
      </c>
      <c r="M141">
        <v>485871.53</v>
      </c>
      <c r="N141">
        <v>484326.61</v>
      </c>
      <c r="O141">
        <v>455462.14</v>
      </c>
      <c r="P141">
        <v>455462.14</v>
      </c>
      <c r="Q141">
        <v>453424.41</v>
      </c>
      <c r="R141">
        <v>476750.03</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333</v>
      </c>
      <c r="B142">
        <v>749561</v>
      </c>
      <c r="C142">
        <v>707616</v>
      </c>
      <c r="D142">
        <v>644423</v>
      </c>
      <c r="E142">
        <v>643634.34</v>
      </c>
      <c r="F142">
        <v>543548</v>
      </c>
      <c r="G142">
        <v>525912</v>
      </c>
      <c r="H142">
        <v>458858</v>
      </c>
      <c r="I142">
        <v>423787.57</v>
      </c>
      <c r="J142">
        <v>422860.95</v>
      </c>
      <c r="K142">
        <v>383664.76</v>
      </c>
      <c r="L142">
        <v>365064.48</v>
      </c>
      <c r="M142">
        <v>383867.25</v>
      </c>
      <c r="N142">
        <v>369921.77</v>
      </c>
      <c r="O142">
        <v>358222.66</v>
      </c>
      <c r="P142">
        <v>358222.66</v>
      </c>
      <c r="Q142">
        <v>361335.43</v>
      </c>
      <c r="R142">
        <v>384342.78</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334</v>
      </c>
      <c r="B143">
        <v>192452</v>
      </c>
      <c r="C143">
        <v>199139</v>
      </c>
      <c r="D143">
        <v>229908</v>
      </c>
      <c r="E143">
        <v>191125.93</v>
      </c>
      <c r="F143">
        <v>177312</v>
      </c>
      <c r="G143">
        <v>148115</v>
      </c>
      <c r="H143">
        <v>147040</v>
      </c>
      <c r="I143">
        <v>139648.9</v>
      </c>
      <c r="J143">
        <v>112914.21</v>
      </c>
      <c r="K143">
        <v>90801.57</v>
      </c>
      <c r="L143">
        <v>99053.440000000002</v>
      </c>
      <c r="M143">
        <v>102004.28</v>
      </c>
      <c r="N143">
        <v>114404.84</v>
      </c>
      <c r="O143">
        <v>97239.48</v>
      </c>
      <c r="P143">
        <v>97239.48</v>
      </c>
      <c r="Q143">
        <v>92088.99</v>
      </c>
      <c r="R143">
        <v>92407.25</v>
      </c>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679</v>
      </c>
      <c r="B144">
        <v>0</v>
      </c>
      <c r="C144">
        <v>2275</v>
      </c>
      <c r="D144">
        <v>386</v>
      </c>
      <c r="E144">
        <v>0</v>
      </c>
      <c r="F144">
        <v>4853</v>
      </c>
      <c r="G144">
        <v>0</v>
      </c>
      <c r="H144">
        <v>220</v>
      </c>
      <c r="I144">
        <v>333.8</v>
      </c>
      <c r="J144">
        <v>186.03</v>
      </c>
      <c r="K144">
        <v>41.08</v>
      </c>
      <c r="L144">
        <v>103.67</v>
      </c>
      <c r="M144">
        <v>18197.54</v>
      </c>
      <c r="N144">
        <v>8569.99</v>
      </c>
      <c r="O144">
        <v>0</v>
      </c>
      <c r="P144">
        <v>0</v>
      </c>
      <c r="Q144">
        <v>3049.91</v>
      </c>
      <c r="R144">
        <v>336.73</v>
      </c>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509</v>
      </c>
      <c r="B145">
        <v>7369556</v>
      </c>
      <c r="C145">
        <v>7468202</v>
      </c>
      <c r="D145">
        <v>7727617</v>
      </c>
      <c r="E145">
        <v>6849657.0899999999</v>
      </c>
      <c r="F145">
        <v>5576684</v>
      </c>
      <c r="G145">
        <v>5595056</v>
      </c>
      <c r="H145">
        <v>5392162</v>
      </c>
      <c r="I145">
        <v>4551653.13</v>
      </c>
      <c r="J145">
        <v>4487141.32</v>
      </c>
      <c r="K145">
        <v>4401195.53</v>
      </c>
      <c r="L145">
        <v>4335768.83</v>
      </c>
      <c r="M145">
        <v>4097013.75</v>
      </c>
      <c r="N145">
        <v>3934926.92</v>
      </c>
      <c r="O145">
        <v>4191985.76</v>
      </c>
      <c r="P145">
        <v>4191985.76</v>
      </c>
      <c r="Q145">
        <v>4595718.26</v>
      </c>
      <c r="R145">
        <v>4417303.42</v>
      </c>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512</v>
      </c>
      <c r="B146">
        <v>153663</v>
      </c>
      <c r="C146">
        <v>474734</v>
      </c>
      <c r="D146">
        <v>636253</v>
      </c>
      <c r="E146">
        <v>482491.76</v>
      </c>
      <c r="F146">
        <v>487999</v>
      </c>
      <c r="G146">
        <v>805952</v>
      </c>
      <c r="H146">
        <v>747126</v>
      </c>
      <c r="I146">
        <v>331512.02</v>
      </c>
      <c r="J146">
        <v>292411.09000000003</v>
      </c>
      <c r="K146">
        <v>239119.89</v>
      </c>
      <c r="L146">
        <v>286020</v>
      </c>
      <c r="M146">
        <v>238061.29</v>
      </c>
      <c r="N146">
        <v>214474.02</v>
      </c>
      <c r="O146">
        <v>318618.18</v>
      </c>
      <c r="P146">
        <v>318618.18</v>
      </c>
      <c r="Q146">
        <v>384519.97</v>
      </c>
      <c r="R146">
        <v>216490.17</v>
      </c>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338</v>
      </c>
      <c r="B147">
        <v>90198</v>
      </c>
      <c r="C147">
        <v>81937</v>
      </c>
      <c r="D147">
        <v>67386</v>
      </c>
      <c r="E147">
        <v>67281.05</v>
      </c>
      <c r="F147">
        <v>61416</v>
      </c>
      <c r="G147">
        <v>65767</v>
      </c>
      <c r="H147">
        <v>63513</v>
      </c>
      <c r="I147">
        <v>64502.3</v>
      </c>
      <c r="J147">
        <v>58898.98</v>
      </c>
      <c r="K147">
        <v>57306.91</v>
      </c>
      <c r="L147">
        <v>64426.75</v>
      </c>
      <c r="M147">
        <v>70488.02</v>
      </c>
      <c r="N147">
        <v>75155.710000000006</v>
      </c>
      <c r="O147">
        <v>75928.179999999993</v>
      </c>
      <c r="P147">
        <v>75928.179999999993</v>
      </c>
      <c r="Q147">
        <v>76466.83</v>
      </c>
      <c r="R147">
        <v>80048.800000000003</v>
      </c>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339</v>
      </c>
      <c r="B148">
        <v>13156</v>
      </c>
      <c r="C148">
        <v>77420</v>
      </c>
      <c r="D148">
        <v>109335</v>
      </c>
      <c r="E148">
        <v>82003.92</v>
      </c>
      <c r="F148">
        <v>86190</v>
      </c>
      <c r="G148">
        <v>138875</v>
      </c>
      <c r="H148">
        <v>140460</v>
      </c>
      <c r="I148">
        <v>51609.62</v>
      </c>
      <c r="J148">
        <v>45925.46</v>
      </c>
      <c r="K148">
        <v>35419.839999999997</v>
      </c>
      <c r="L148">
        <v>44292.959999999999</v>
      </c>
      <c r="M148">
        <v>15209.72</v>
      </c>
      <c r="N148">
        <v>5346.02</v>
      </c>
      <c r="O148">
        <v>50197.13</v>
      </c>
      <c r="P148">
        <v>50197.13</v>
      </c>
      <c r="Q148">
        <v>61370.95</v>
      </c>
      <c r="R148">
        <v>26753.360000000001</v>
      </c>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513</v>
      </c>
      <c r="B149">
        <v>50309</v>
      </c>
      <c r="C149">
        <v>315377</v>
      </c>
      <c r="D149">
        <v>459532</v>
      </c>
      <c r="E149">
        <v>333206.78999999998</v>
      </c>
      <c r="F149">
        <v>340393</v>
      </c>
      <c r="G149">
        <v>601310</v>
      </c>
      <c r="H149">
        <v>543153</v>
      </c>
      <c r="I149">
        <v>215400.11</v>
      </c>
      <c r="J149">
        <v>187586.65</v>
      </c>
      <c r="K149">
        <v>146393.14000000001</v>
      </c>
      <c r="L149">
        <v>177300.3</v>
      </c>
      <c r="M149">
        <v>152363.54999999999</v>
      </c>
      <c r="N149">
        <v>133972.29</v>
      </c>
      <c r="O149">
        <v>192492.87</v>
      </c>
      <c r="P149">
        <v>192492.87</v>
      </c>
      <c r="Q149">
        <v>246682.2</v>
      </c>
      <c r="R149">
        <v>109688.01</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514</v>
      </c>
      <c r="B150">
        <v>50309</v>
      </c>
      <c r="C150">
        <v>315377</v>
      </c>
      <c r="D150">
        <v>459532</v>
      </c>
      <c r="E150">
        <v>333206.78999999998</v>
      </c>
      <c r="F150">
        <v>340393</v>
      </c>
      <c r="G150">
        <v>601310</v>
      </c>
      <c r="H150">
        <v>543153</v>
      </c>
      <c r="I150">
        <v>215400.11</v>
      </c>
      <c r="J150">
        <v>187586.65</v>
      </c>
      <c r="K150">
        <v>146393.14000000001</v>
      </c>
      <c r="L150">
        <v>177300.3</v>
      </c>
      <c r="M150">
        <v>152363.54999999999</v>
      </c>
      <c r="N150">
        <v>133972.29</v>
      </c>
      <c r="O150">
        <v>192492.87</v>
      </c>
      <c r="P150">
        <v>192492.87</v>
      </c>
      <c r="Q150">
        <v>246682.2</v>
      </c>
      <c r="R150">
        <v>109688.01</v>
      </c>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515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516</v>
      </c>
      <c r="B152">
        <v>50309</v>
      </c>
      <c r="C152">
        <v>315377</v>
      </c>
      <c r="D152">
        <v>459532</v>
      </c>
      <c r="E152">
        <v>333206.78999999998</v>
      </c>
      <c r="F152">
        <v>340393</v>
      </c>
      <c r="G152">
        <v>601310</v>
      </c>
      <c r="H152">
        <v>543153</v>
      </c>
      <c r="I152">
        <v>215400.11</v>
      </c>
      <c r="J152">
        <v>187586.65</v>
      </c>
      <c r="K152">
        <v>146393.14000000001</v>
      </c>
      <c r="L152">
        <v>177300.3</v>
      </c>
      <c r="M152">
        <v>152363.54999999999</v>
      </c>
      <c r="N152">
        <v>133972.29</v>
      </c>
      <c r="O152">
        <v>192492.87</v>
      </c>
      <c r="P152">
        <v>192492.87</v>
      </c>
      <c r="Q152">
        <v>246682.2</v>
      </c>
      <c r="R152">
        <v>109688.01</v>
      </c>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517</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518</v>
      </c>
      <c r="B154">
        <v>0</v>
      </c>
      <c r="C154">
        <v>13737</v>
      </c>
      <c r="D154">
        <v>4651</v>
      </c>
      <c r="E154">
        <v>-4170.18</v>
      </c>
      <c r="F154">
        <v>6589</v>
      </c>
      <c r="G154">
        <v>1482</v>
      </c>
      <c r="H154">
        <v>5002</v>
      </c>
      <c r="I154">
        <v>1286.68</v>
      </c>
      <c r="J154">
        <v>2404.64</v>
      </c>
      <c r="K154">
        <v>-9870.48</v>
      </c>
      <c r="L154">
        <v>-4570.8100000000004</v>
      </c>
      <c r="M154">
        <v>0</v>
      </c>
      <c r="N154">
        <v>0</v>
      </c>
      <c r="O154">
        <v>0</v>
      </c>
      <c r="P154">
        <v>0</v>
      </c>
      <c r="Q154">
        <v>0</v>
      </c>
      <c r="R154">
        <v>0</v>
      </c>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521</v>
      </c>
      <c r="B155">
        <v>0</v>
      </c>
      <c r="C155">
        <v>-2748</v>
      </c>
      <c r="D155">
        <v>-930</v>
      </c>
      <c r="E155">
        <v>834.44</v>
      </c>
      <c r="F155">
        <v>-1318</v>
      </c>
      <c r="G155">
        <v>-297</v>
      </c>
      <c r="H155">
        <v>-1000</v>
      </c>
      <c r="I155">
        <v>-108.69</v>
      </c>
      <c r="J155">
        <v>-480.93</v>
      </c>
      <c r="K155">
        <v>1974.1</v>
      </c>
      <c r="L155">
        <v>914.16</v>
      </c>
      <c r="M155">
        <v>0</v>
      </c>
      <c r="N155">
        <v>0</v>
      </c>
      <c r="O155">
        <v>0</v>
      </c>
      <c r="P155">
        <v>0</v>
      </c>
      <c r="Q155">
        <v>0</v>
      </c>
      <c r="R155">
        <v>269.08999999999997</v>
      </c>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522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524</v>
      </c>
      <c r="B157">
        <v>0</v>
      </c>
      <c r="C157">
        <v>0</v>
      </c>
      <c r="D157">
        <v>0</v>
      </c>
      <c r="E157">
        <v>-415.3</v>
      </c>
      <c r="F157">
        <v>0</v>
      </c>
      <c r="G157">
        <v>0</v>
      </c>
      <c r="H157">
        <v>0</v>
      </c>
      <c r="I157">
        <v>-185.8</v>
      </c>
      <c r="J157">
        <v>0</v>
      </c>
      <c r="K157">
        <v>0</v>
      </c>
      <c r="L157">
        <v>0</v>
      </c>
      <c r="M157">
        <v>0</v>
      </c>
      <c r="N157">
        <v>0</v>
      </c>
      <c r="O157">
        <v>0</v>
      </c>
      <c r="P157">
        <v>0</v>
      </c>
      <c r="Q157">
        <v>0</v>
      </c>
      <c r="R157">
        <v>-1345.46</v>
      </c>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692</v>
      </c>
      <c r="B158">
        <v>0</v>
      </c>
      <c r="C158">
        <v>0</v>
      </c>
      <c r="D158">
        <v>0</v>
      </c>
      <c r="E158">
        <v>83.06</v>
      </c>
      <c r="F158">
        <v>0</v>
      </c>
      <c r="G158">
        <v>0</v>
      </c>
      <c r="H158">
        <v>0</v>
      </c>
      <c r="I158">
        <v>0</v>
      </c>
      <c r="J158">
        <v>0</v>
      </c>
      <c r="K158">
        <v>0</v>
      </c>
      <c r="L158">
        <v>0</v>
      </c>
      <c r="M158">
        <v>0</v>
      </c>
      <c r="N158">
        <v>0</v>
      </c>
      <c r="O158">
        <v>0</v>
      </c>
      <c r="P158">
        <v>0</v>
      </c>
      <c r="Q158">
        <v>0</v>
      </c>
      <c r="R158">
        <v>0</v>
      </c>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525</v>
      </c>
      <c r="B159">
        <v>-2372</v>
      </c>
      <c r="C159">
        <v>10989</v>
      </c>
      <c r="D159">
        <v>3721</v>
      </c>
      <c r="E159">
        <v>-4664.7</v>
      </c>
      <c r="F159">
        <v>5271</v>
      </c>
      <c r="G159">
        <v>1185</v>
      </c>
      <c r="H159">
        <v>4002</v>
      </c>
      <c r="I159">
        <v>434.77</v>
      </c>
      <c r="J159">
        <v>1923.71</v>
      </c>
      <c r="K159">
        <v>-7896.38</v>
      </c>
      <c r="L159">
        <v>-3656.65</v>
      </c>
      <c r="M159">
        <v>0</v>
      </c>
      <c r="N159">
        <v>0</v>
      </c>
      <c r="O159">
        <v>0</v>
      </c>
      <c r="P159">
        <v>0</v>
      </c>
      <c r="Q159">
        <v>0</v>
      </c>
      <c r="R159">
        <v>-1076.3699999999999</v>
      </c>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526</v>
      </c>
      <c r="B160">
        <v>47937</v>
      </c>
      <c r="C160">
        <v>326366</v>
      </c>
      <c r="D160">
        <v>463253</v>
      </c>
      <c r="E160">
        <v>328542.09000000003</v>
      </c>
      <c r="F160">
        <v>345664</v>
      </c>
      <c r="G160">
        <v>602495</v>
      </c>
      <c r="H160">
        <v>547155</v>
      </c>
      <c r="I160">
        <v>215834.88</v>
      </c>
      <c r="J160">
        <v>189510.37</v>
      </c>
      <c r="K160">
        <v>138496.76</v>
      </c>
      <c r="L160">
        <v>173643.65</v>
      </c>
      <c r="M160">
        <v>152363.54999999999</v>
      </c>
      <c r="N160">
        <v>133972.29</v>
      </c>
      <c r="O160">
        <v>192492.87</v>
      </c>
      <c r="P160">
        <v>192492.87</v>
      </c>
      <c r="Q160">
        <v>246682.2</v>
      </c>
      <c r="R160">
        <v>108611.64</v>
      </c>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527</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701</v>
      </c>
      <c r="B162">
        <v>50309</v>
      </c>
      <c r="C162">
        <v>315377</v>
      </c>
      <c r="D162">
        <v>459532</v>
      </c>
      <c r="E162">
        <v>333206.78999999998</v>
      </c>
      <c r="F162">
        <v>340393</v>
      </c>
      <c r="G162">
        <v>601310</v>
      </c>
      <c r="H162">
        <v>543153</v>
      </c>
      <c r="I162">
        <v>215400.11</v>
      </c>
      <c r="J162">
        <v>187586.65</v>
      </c>
      <c r="K162">
        <v>146393.14000000001</v>
      </c>
      <c r="L162">
        <v>177300.3</v>
      </c>
      <c r="M162">
        <v>152363.54999999999</v>
      </c>
      <c r="N162">
        <v>133972.29</v>
      </c>
      <c r="O162">
        <v>192492.87</v>
      </c>
      <c r="P162">
        <v>192492.87</v>
      </c>
      <c r="Q162">
        <v>246682.2</v>
      </c>
      <c r="R162">
        <v>109688.01</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528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705</v>
      </c>
      <c r="B164">
        <v>47937</v>
      </c>
      <c r="C164">
        <v>326366</v>
      </c>
      <c r="D164">
        <v>463253</v>
      </c>
      <c r="E164">
        <v>328542.09000000003</v>
      </c>
      <c r="F164">
        <v>345664</v>
      </c>
      <c r="G164">
        <v>602495</v>
      </c>
      <c r="H164">
        <v>547155</v>
      </c>
      <c r="I164">
        <v>215834.88</v>
      </c>
      <c r="J164">
        <v>189510.37</v>
      </c>
      <c r="K164">
        <v>138496.76</v>
      </c>
      <c r="L164">
        <v>173643.65</v>
      </c>
      <c r="M164">
        <v>152363.54999999999</v>
      </c>
      <c r="N164">
        <v>133972.29</v>
      </c>
      <c r="O164">
        <v>192492.87</v>
      </c>
      <c r="P164">
        <v>192492.87</v>
      </c>
      <c r="Q164">
        <v>246682.2</v>
      </c>
      <c r="R164">
        <v>108611.64</v>
      </c>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529</v>
      </c>
      <c r="B165">
        <v>1.7309999999999999E-2</v>
      </c>
      <c r="C165">
        <v>0.1085</v>
      </c>
      <c r="D165">
        <v>0.15809999999999999</v>
      </c>
      <c r="E165">
        <v>0.13630999999999999</v>
      </c>
      <c r="F165">
        <v>0.14115</v>
      </c>
      <c r="G165">
        <v>0.25630999999999998</v>
      </c>
      <c r="H165">
        <v>0.23153000000000001</v>
      </c>
      <c r="I165">
        <v>9.9470000000000003E-2</v>
      </c>
      <c r="J165">
        <v>8.6620000000000003E-2</v>
      </c>
      <c r="K165">
        <v>7.8869999999999996E-2</v>
      </c>
      <c r="L165">
        <v>9.5519999999999994E-2</v>
      </c>
      <c r="M165">
        <v>7.4010000000000006E-2</v>
      </c>
      <c r="N165">
        <v>7.986E-2</v>
      </c>
      <c r="O165">
        <v>0.13749</v>
      </c>
      <c r="P165">
        <v>0.13749</v>
      </c>
      <c r="Q165">
        <v>0.1762</v>
      </c>
      <c r="R165">
        <v>7.83475E-2</v>
      </c>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530</v>
      </c>
      <c r="B166">
        <v>1.7309999999999999E-2</v>
      </c>
      <c r="C166">
        <v>0.10849</v>
      </c>
      <c r="D166">
        <v>0.15808</v>
      </c>
      <c r="E166">
        <v>0.13628999999999999</v>
      </c>
      <c r="F166">
        <v>0.14113999999999999</v>
      </c>
      <c r="G166">
        <v>0.25629000000000002</v>
      </c>
      <c r="H166">
        <v>0</v>
      </c>
      <c r="I166">
        <v>0</v>
      </c>
      <c r="J166">
        <v>0</v>
      </c>
      <c r="K166">
        <v>0</v>
      </c>
      <c r="L166">
        <v>0</v>
      </c>
      <c r="M166">
        <v>0</v>
      </c>
      <c r="N166">
        <v>0</v>
      </c>
      <c r="O166">
        <v>0</v>
      </c>
      <c r="P166">
        <v>0</v>
      </c>
      <c r="Q166">
        <v>0</v>
      </c>
      <c r="R166">
        <v>0</v>
      </c>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606</v>
      </c>
      <c r="B167" t="s">
        <v>1947</v>
      </c>
      <c r="C167" t="s">
        <v>1948</v>
      </c>
      <c r="D167" t="s">
        <v>785</v>
      </c>
      <c r="E167" t="s">
        <v>786</v>
      </c>
      <c r="F167" t="s">
        <v>787</v>
      </c>
      <c r="G167" t="s">
        <v>703</v>
      </c>
      <c r="H167" t="s">
        <v>607</v>
      </c>
      <c r="I167" t="s">
        <v>608</v>
      </c>
      <c r="J167" t="s">
        <v>609</v>
      </c>
      <c r="K167" t="s">
        <v>610</v>
      </c>
      <c r="L167" t="s">
        <v>611</v>
      </c>
      <c r="M167" t="s">
        <v>612</v>
      </c>
      <c r="N167" t="s">
        <v>613</v>
      </c>
      <c r="O167" t="s">
        <v>614</v>
      </c>
      <c r="P167" t="s">
        <v>614</v>
      </c>
      <c r="Q167" t="s">
        <v>615</v>
      </c>
      <c r="R167" t="s">
        <v>616</v>
      </c>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660</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788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662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335</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1944</v>
      </c>
      <c r="C219" t="s">
        <v>1945</v>
      </c>
      <c r="D219" t="s">
        <v>780</v>
      </c>
      <c r="E219" t="s">
        <v>781</v>
      </c>
      <c r="F219" t="s">
        <v>782</v>
      </c>
      <c r="G219" t="s">
        <v>702</v>
      </c>
      <c r="H219" t="s">
        <v>369</v>
      </c>
      <c r="I219" t="s">
        <v>370</v>
      </c>
      <c r="J219" t="s">
        <v>371</v>
      </c>
      <c r="K219" t="s">
        <v>372</v>
      </c>
      <c r="L219" t="s">
        <v>373</v>
      </c>
      <c r="M219" t="s">
        <v>374</v>
      </c>
      <c r="N219" t="s">
        <v>375</v>
      </c>
      <c r="O219" t="s">
        <v>376</v>
      </c>
      <c r="P219" t="s">
        <v>376</v>
      </c>
      <c r="Q219" t="s">
        <v>377</v>
      </c>
      <c r="R219" t="s">
        <v>378</v>
      </c>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531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681</v>
      </c>
      <c r="B221">
        <v>1025129</v>
      </c>
      <c r="C221">
        <v>961664</v>
      </c>
      <c r="D221">
        <v>568867</v>
      </c>
      <c r="E221">
        <v>2265591.71</v>
      </c>
      <c r="F221">
        <v>1850381</v>
      </c>
      <c r="G221">
        <v>1423798</v>
      </c>
      <c r="H221">
        <v>683613</v>
      </c>
      <c r="I221">
        <v>903928.1</v>
      </c>
      <c r="J221">
        <v>636918.35</v>
      </c>
      <c r="K221">
        <v>403406.23</v>
      </c>
      <c r="L221">
        <v>221593.26</v>
      </c>
      <c r="M221">
        <v>857634.71</v>
      </c>
      <c r="N221">
        <v>690061.45</v>
      </c>
      <c r="O221">
        <v>550743.14</v>
      </c>
      <c r="P221">
        <v>550743.14</v>
      </c>
      <c r="Q221">
        <v>308053.14</v>
      </c>
      <c r="R221">
        <v>545765.48</v>
      </c>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340</v>
      </c>
      <c r="B222">
        <v>572029</v>
      </c>
      <c r="C222">
        <v>356917</v>
      </c>
      <c r="D222">
        <v>168172</v>
      </c>
      <c r="E222">
        <v>589755.31000000006</v>
      </c>
      <c r="F222">
        <v>422804</v>
      </c>
      <c r="G222">
        <v>278285</v>
      </c>
      <c r="H222">
        <v>132463</v>
      </c>
      <c r="I222">
        <v>503030.8</v>
      </c>
      <c r="J222">
        <v>369917.53</v>
      </c>
      <c r="K222">
        <v>235482.64</v>
      </c>
      <c r="L222">
        <v>117959.2</v>
      </c>
      <c r="M222">
        <v>407767.07</v>
      </c>
      <c r="N222">
        <v>305282.13</v>
      </c>
      <c r="O222">
        <v>203168.56</v>
      </c>
      <c r="P222">
        <v>203168.56</v>
      </c>
      <c r="Q222">
        <v>100379.42</v>
      </c>
      <c r="R222">
        <v>387876.35</v>
      </c>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533</v>
      </c>
      <c r="B223">
        <v>0</v>
      </c>
      <c r="C223">
        <v>0</v>
      </c>
      <c r="D223">
        <v>0</v>
      </c>
      <c r="E223">
        <v>0</v>
      </c>
      <c r="F223">
        <v>0</v>
      </c>
      <c r="G223">
        <v>0</v>
      </c>
      <c r="H223">
        <v>0</v>
      </c>
      <c r="I223">
        <v>431677.74</v>
      </c>
      <c r="J223">
        <v>318477.62</v>
      </c>
      <c r="K223">
        <v>207652.36</v>
      </c>
      <c r="L223">
        <v>102660.12</v>
      </c>
      <c r="M223">
        <v>393443.04</v>
      </c>
      <c r="N223">
        <v>294528.14</v>
      </c>
      <c r="O223">
        <v>196094.66</v>
      </c>
      <c r="P223">
        <v>196094.66</v>
      </c>
      <c r="Q223">
        <v>97713.81</v>
      </c>
      <c r="R223">
        <v>376854.15</v>
      </c>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534</v>
      </c>
      <c r="B224">
        <v>0</v>
      </c>
      <c r="C224">
        <v>0</v>
      </c>
      <c r="D224">
        <v>0</v>
      </c>
      <c r="E224">
        <v>0</v>
      </c>
      <c r="F224">
        <v>0</v>
      </c>
      <c r="G224">
        <v>0</v>
      </c>
      <c r="H224">
        <v>0</v>
      </c>
      <c r="I224">
        <v>71353.06</v>
      </c>
      <c r="J224">
        <v>51439.91</v>
      </c>
      <c r="K224">
        <v>27830.28</v>
      </c>
      <c r="L224">
        <v>15299.08</v>
      </c>
      <c r="M224">
        <v>14324.03</v>
      </c>
      <c r="N224">
        <v>10753.99</v>
      </c>
      <c r="O224">
        <v>7073.9</v>
      </c>
      <c r="P224">
        <v>7073.9</v>
      </c>
      <c r="Q224">
        <v>2665.61</v>
      </c>
      <c r="R224">
        <v>11022.2</v>
      </c>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341</v>
      </c>
      <c r="B225">
        <v>33396</v>
      </c>
      <c r="C225">
        <v>24704</v>
      </c>
      <c r="D225">
        <v>14004</v>
      </c>
      <c r="E225">
        <v>-10432.5</v>
      </c>
      <c r="F225">
        <v>-11455</v>
      </c>
      <c r="G225">
        <v>-10483</v>
      </c>
      <c r="H225">
        <v>-1006</v>
      </c>
      <c r="I225">
        <v>-17836.580000000002</v>
      </c>
      <c r="J225">
        <v>-15353.75</v>
      </c>
      <c r="K225">
        <v>-16182.15</v>
      </c>
      <c r="L225">
        <v>-5332.83</v>
      </c>
      <c r="M225">
        <v>9553.68</v>
      </c>
      <c r="N225">
        <v>22943.7</v>
      </c>
      <c r="O225">
        <v>12673.87</v>
      </c>
      <c r="P225">
        <v>12673.87</v>
      </c>
      <c r="Q225">
        <v>8433.11</v>
      </c>
      <c r="R225">
        <v>33457.160000000003</v>
      </c>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535</v>
      </c>
      <c r="B226">
        <v>14139</v>
      </c>
      <c r="C226">
        <v>1996</v>
      </c>
      <c r="D226">
        <v>3445</v>
      </c>
      <c r="E226">
        <v>18743.96</v>
      </c>
      <c r="F226">
        <v>14308</v>
      </c>
      <c r="G226">
        <v>11189</v>
      </c>
      <c r="H226">
        <v>3219</v>
      </c>
      <c r="I226">
        <v>0</v>
      </c>
      <c r="J226">
        <v>0</v>
      </c>
      <c r="K226">
        <v>0</v>
      </c>
      <c r="L226">
        <v>0</v>
      </c>
      <c r="M226">
        <v>0</v>
      </c>
      <c r="N226">
        <v>0</v>
      </c>
      <c r="O226">
        <v>0</v>
      </c>
      <c r="P226">
        <v>0</v>
      </c>
      <c r="Q226">
        <v>0</v>
      </c>
      <c r="R226">
        <v>0</v>
      </c>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2034</v>
      </c>
      <c r="B227">
        <v>3030</v>
      </c>
      <c r="C227">
        <v>2020</v>
      </c>
      <c r="D227">
        <v>1010</v>
      </c>
      <c r="E227">
        <v>13079.96</v>
      </c>
      <c r="F227">
        <v>11578</v>
      </c>
      <c r="G227">
        <v>10078</v>
      </c>
      <c r="H227">
        <v>0</v>
      </c>
      <c r="I227">
        <v>0</v>
      </c>
      <c r="J227">
        <v>0</v>
      </c>
      <c r="K227">
        <v>0</v>
      </c>
      <c r="L227">
        <v>0</v>
      </c>
      <c r="M227">
        <v>0</v>
      </c>
      <c r="N227">
        <v>0</v>
      </c>
      <c r="O227">
        <v>0</v>
      </c>
      <c r="P227">
        <v>0</v>
      </c>
      <c r="Q227">
        <v>0</v>
      </c>
      <c r="R227">
        <v>0</v>
      </c>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537</v>
      </c>
      <c r="B228">
        <v>143</v>
      </c>
      <c r="C228">
        <v>3576</v>
      </c>
      <c r="D228">
        <v>2175</v>
      </c>
      <c r="E228">
        <v>803.74</v>
      </c>
      <c r="F228">
        <v>4743</v>
      </c>
      <c r="G228">
        <v>975</v>
      </c>
      <c r="H228">
        <v>-436</v>
      </c>
      <c r="I228">
        <v>-597.32000000000005</v>
      </c>
      <c r="J228">
        <v>378.33</v>
      </c>
      <c r="K228">
        <v>-1719.72</v>
      </c>
      <c r="L228">
        <v>-1512.4</v>
      </c>
      <c r="M228">
        <v>942.53</v>
      </c>
      <c r="N228">
        <v>1021.85</v>
      </c>
      <c r="O228">
        <v>-1916.24</v>
      </c>
      <c r="P228">
        <v>-1916.24</v>
      </c>
      <c r="Q228">
        <v>517.97</v>
      </c>
      <c r="R228">
        <v>-1028.9100000000001</v>
      </c>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540</v>
      </c>
      <c r="B229">
        <v>203</v>
      </c>
      <c r="C229">
        <v>281</v>
      </c>
      <c r="D229">
        <v>2576</v>
      </c>
      <c r="E229">
        <v>-3969.63</v>
      </c>
      <c r="F229">
        <v>2331</v>
      </c>
      <c r="G229">
        <v>2219</v>
      </c>
      <c r="H229">
        <v>115</v>
      </c>
      <c r="I229">
        <v>-4176.3</v>
      </c>
      <c r="J229">
        <v>-2188.63</v>
      </c>
      <c r="K229">
        <v>-2132.27</v>
      </c>
      <c r="L229">
        <v>-26.91</v>
      </c>
      <c r="M229">
        <v>-1250.77</v>
      </c>
      <c r="N229">
        <v>-1224.52</v>
      </c>
      <c r="O229">
        <v>-1635.54</v>
      </c>
      <c r="P229">
        <v>-1635.54</v>
      </c>
      <c r="Q229">
        <v>-2263.38</v>
      </c>
      <c r="R229">
        <v>-3925.09</v>
      </c>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541</v>
      </c>
      <c r="B230">
        <v>0</v>
      </c>
      <c r="C230">
        <v>0</v>
      </c>
      <c r="D230">
        <v>0</v>
      </c>
      <c r="E230">
        <v>0</v>
      </c>
      <c r="F230">
        <v>0</v>
      </c>
      <c r="G230">
        <v>0</v>
      </c>
      <c r="H230">
        <v>0</v>
      </c>
      <c r="I230">
        <v>-4261.53</v>
      </c>
      <c r="J230">
        <v>-2189.73</v>
      </c>
      <c r="K230">
        <v>-2133.38</v>
      </c>
      <c r="L230">
        <v>-28.01</v>
      </c>
      <c r="M230">
        <v>-1250.77</v>
      </c>
      <c r="N230">
        <v>-1382.12</v>
      </c>
      <c r="O230">
        <v>-1689.55</v>
      </c>
      <c r="P230">
        <v>-1689.55</v>
      </c>
      <c r="Q230">
        <v>-2317.4</v>
      </c>
      <c r="R230">
        <v>-4534.17</v>
      </c>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542</v>
      </c>
      <c r="B231">
        <v>0</v>
      </c>
      <c r="C231">
        <v>0</v>
      </c>
      <c r="D231">
        <v>2380</v>
      </c>
      <c r="E231">
        <v>0</v>
      </c>
      <c r="F231">
        <v>0</v>
      </c>
      <c r="G231">
        <v>0</v>
      </c>
      <c r="H231">
        <v>0</v>
      </c>
      <c r="I231">
        <v>85.23</v>
      </c>
      <c r="J231">
        <v>1.1100000000000001</v>
      </c>
      <c r="K231">
        <v>1.1100000000000001</v>
      </c>
      <c r="L231">
        <v>1.1100000000000001</v>
      </c>
      <c r="M231">
        <v>0</v>
      </c>
      <c r="N231">
        <v>157.6</v>
      </c>
      <c r="O231">
        <v>54.01</v>
      </c>
      <c r="P231">
        <v>54.01</v>
      </c>
      <c r="Q231">
        <v>54.02</v>
      </c>
      <c r="R231">
        <v>609.08000000000004</v>
      </c>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543</v>
      </c>
      <c r="B232">
        <v>1774</v>
      </c>
      <c r="C232">
        <v>1773</v>
      </c>
      <c r="D232">
        <v>0</v>
      </c>
      <c r="E232">
        <v>0</v>
      </c>
      <c r="F232">
        <v>0</v>
      </c>
      <c r="G232">
        <v>0</v>
      </c>
      <c r="H232">
        <v>0</v>
      </c>
      <c r="I232">
        <v>500</v>
      </c>
      <c r="J232">
        <v>0</v>
      </c>
      <c r="K232">
        <v>0</v>
      </c>
      <c r="L232">
        <v>0</v>
      </c>
      <c r="M232">
        <v>3187.11</v>
      </c>
      <c r="N232">
        <v>0</v>
      </c>
      <c r="O232">
        <v>0</v>
      </c>
      <c r="P232">
        <v>0</v>
      </c>
      <c r="Q232">
        <v>0</v>
      </c>
      <c r="R232">
        <v>0</v>
      </c>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682</v>
      </c>
      <c r="B233">
        <v>0</v>
      </c>
      <c r="C233">
        <v>0</v>
      </c>
      <c r="D233">
        <v>0</v>
      </c>
      <c r="E233">
        <v>0</v>
      </c>
      <c r="F233">
        <v>0</v>
      </c>
      <c r="G233">
        <v>0</v>
      </c>
      <c r="H233">
        <v>0</v>
      </c>
      <c r="I233">
        <v>500</v>
      </c>
      <c r="J233">
        <v>0</v>
      </c>
      <c r="K233">
        <v>0</v>
      </c>
      <c r="L233">
        <v>0</v>
      </c>
      <c r="M233">
        <v>3187.11</v>
      </c>
      <c r="N233">
        <v>0</v>
      </c>
      <c r="O233">
        <v>0</v>
      </c>
      <c r="P233">
        <v>0</v>
      </c>
      <c r="Q233">
        <v>0</v>
      </c>
      <c r="R233">
        <v>0</v>
      </c>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548</v>
      </c>
      <c r="B234">
        <v>-12885</v>
      </c>
      <c r="C234">
        <v>-8435</v>
      </c>
      <c r="D234">
        <v>-3967</v>
      </c>
      <c r="E234">
        <v>-19346.93</v>
      </c>
      <c r="F234">
        <v>-12756</v>
      </c>
      <c r="G234">
        <v>-10851</v>
      </c>
      <c r="H234">
        <v>-7255</v>
      </c>
      <c r="I234">
        <v>0</v>
      </c>
      <c r="J234">
        <v>0</v>
      </c>
      <c r="K234">
        <v>0</v>
      </c>
      <c r="L234">
        <v>0</v>
      </c>
      <c r="M234">
        <v>0</v>
      </c>
      <c r="N234">
        <v>0</v>
      </c>
      <c r="O234">
        <v>0</v>
      </c>
      <c r="P234">
        <v>0</v>
      </c>
      <c r="Q234">
        <v>0</v>
      </c>
      <c r="R234">
        <v>0</v>
      </c>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329</v>
      </c>
      <c r="B235">
        <v>-12885</v>
      </c>
      <c r="C235">
        <v>-8435</v>
      </c>
      <c r="D235">
        <v>-3967</v>
      </c>
      <c r="E235">
        <v>-19346.93</v>
      </c>
      <c r="F235">
        <v>-12756</v>
      </c>
      <c r="G235">
        <v>-10851</v>
      </c>
      <c r="H235">
        <v>-7255</v>
      </c>
      <c r="I235">
        <v>0</v>
      </c>
      <c r="J235">
        <v>0</v>
      </c>
      <c r="K235">
        <v>0</v>
      </c>
      <c r="L235">
        <v>0</v>
      </c>
      <c r="M235">
        <v>0</v>
      </c>
      <c r="N235">
        <v>0</v>
      </c>
      <c r="O235">
        <v>0</v>
      </c>
      <c r="P235">
        <v>0</v>
      </c>
      <c r="Q235">
        <v>0</v>
      </c>
      <c r="R235">
        <v>0</v>
      </c>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338</v>
      </c>
      <c r="B236">
        <v>239521</v>
      </c>
      <c r="C236">
        <v>149323</v>
      </c>
      <c r="D236">
        <v>67386</v>
      </c>
      <c r="E236">
        <v>257977.05</v>
      </c>
      <c r="F236">
        <v>190696</v>
      </c>
      <c r="G236">
        <v>129280</v>
      </c>
      <c r="H236">
        <v>63513</v>
      </c>
      <c r="I236">
        <v>245134.93</v>
      </c>
      <c r="J236">
        <v>180632.64</v>
      </c>
      <c r="K236">
        <v>121733.66</v>
      </c>
      <c r="L236">
        <v>64426.75</v>
      </c>
      <c r="M236">
        <v>298038.74</v>
      </c>
      <c r="N236">
        <v>227550.72</v>
      </c>
      <c r="O236">
        <v>152395.01</v>
      </c>
      <c r="P236">
        <v>152395.01</v>
      </c>
      <c r="Q236">
        <v>76466.83</v>
      </c>
      <c r="R236">
        <v>320195.20000000001</v>
      </c>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549</v>
      </c>
      <c r="B237">
        <v>3221</v>
      </c>
      <c r="C237">
        <v>2147</v>
      </c>
      <c r="D237">
        <v>1074</v>
      </c>
      <c r="E237">
        <v>3482.83</v>
      </c>
      <c r="F237">
        <v>2624</v>
      </c>
      <c r="G237">
        <v>1758</v>
      </c>
      <c r="H237">
        <v>881</v>
      </c>
      <c r="I237">
        <v>0</v>
      </c>
      <c r="J237">
        <v>0</v>
      </c>
      <c r="K237">
        <v>0</v>
      </c>
      <c r="L237">
        <v>0</v>
      </c>
      <c r="M237">
        <v>0</v>
      </c>
      <c r="N237">
        <v>0</v>
      </c>
      <c r="O237">
        <v>0</v>
      </c>
      <c r="P237">
        <v>0</v>
      </c>
      <c r="Q237">
        <v>0</v>
      </c>
      <c r="R237">
        <v>0</v>
      </c>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550</v>
      </c>
      <c r="B238">
        <v>0</v>
      </c>
      <c r="C238">
        <v>0</v>
      </c>
      <c r="D238">
        <v>0</v>
      </c>
      <c r="E238">
        <v>-244.57</v>
      </c>
      <c r="F238">
        <v>0</v>
      </c>
      <c r="G238">
        <v>0</v>
      </c>
      <c r="H238">
        <v>0</v>
      </c>
      <c r="I238">
        <v>6904.21</v>
      </c>
      <c r="J238">
        <v>16361.46</v>
      </c>
      <c r="K238">
        <v>12957.43</v>
      </c>
      <c r="L238">
        <v>2725.79</v>
      </c>
      <c r="M238">
        <v>-78708.77</v>
      </c>
      <c r="N238">
        <v>-68688.39</v>
      </c>
      <c r="O238">
        <v>-71145.399999999994</v>
      </c>
      <c r="P238">
        <v>-71145.399999999994</v>
      </c>
      <c r="Q238">
        <v>-77723.539999999994</v>
      </c>
      <c r="R238">
        <v>26262.2</v>
      </c>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551</v>
      </c>
      <c r="B239">
        <v>1879700</v>
      </c>
      <c r="C239">
        <v>1495966</v>
      </c>
      <c r="D239">
        <v>824742</v>
      </c>
      <c r="E239">
        <v>3115440.96</v>
      </c>
      <c r="F239">
        <v>2475254</v>
      </c>
      <c r="G239">
        <v>1836248</v>
      </c>
      <c r="H239">
        <v>875107</v>
      </c>
      <c r="I239">
        <v>1636887.84</v>
      </c>
      <c r="J239">
        <v>1186665.92</v>
      </c>
      <c r="K239">
        <v>753545.82</v>
      </c>
      <c r="L239">
        <v>399832.86</v>
      </c>
      <c r="M239">
        <v>1497164.3</v>
      </c>
      <c r="N239">
        <v>1176946.93</v>
      </c>
      <c r="O239">
        <v>844283.39</v>
      </c>
      <c r="P239">
        <v>844283.39</v>
      </c>
      <c r="Q239">
        <v>413863.55</v>
      </c>
      <c r="R239">
        <v>1308602.3899999999</v>
      </c>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552</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553</v>
      </c>
      <c r="B241">
        <v>243150</v>
      </c>
      <c r="C241">
        <v>-3858</v>
      </c>
      <c r="D241">
        <v>-186064</v>
      </c>
      <c r="E241">
        <v>-644451.52</v>
      </c>
      <c r="F241">
        <v>-255036</v>
      </c>
      <c r="G241">
        <v>-191673</v>
      </c>
      <c r="H241">
        <v>-185490</v>
      </c>
      <c r="I241">
        <v>-180349.12</v>
      </c>
      <c r="J241">
        <v>-29380.46</v>
      </c>
      <c r="K241">
        <v>-34709.03</v>
      </c>
      <c r="L241">
        <v>-70058.789999999994</v>
      </c>
      <c r="M241">
        <v>15283.5</v>
      </c>
      <c r="N241">
        <v>-28147.75</v>
      </c>
      <c r="O241">
        <v>-100547.18</v>
      </c>
      <c r="P241">
        <v>-100547.18</v>
      </c>
      <c r="Q241">
        <v>-125620.24</v>
      </c>
      <c r="R241">
        <v>128801.99</v>
      </c>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554</v>
      </c>
      <c r="B242">
        <v>-2324808</v>
      </c>
      <c r="C242">
        <v>-2967531</v>
      </c>
      <c r="D242">
        <v>-1960965</v>
      </c>
      <c r="E242">
        <v>-3255081.09</v>
      </c>
      <c r="F242">
        <v>-3426977</v>
      </c>
      <c r="G242">
        <v>-1863107</v>
      </c>
      <c r="H242">
        <v>-966959</v>
      </c>
      <c r="I242">
        <v>-1528305.09</v>
      </c>
      <c r="J242">
        <v>-1547650.3</v>
      </c>
      <c r="K242">
        <v>-225241.11</v>
      </c>
      <c r="L242">
        <v>-509.42</v>
      </c>
      <c r="M242">
        <v>-704029.35</v>
      </c>
      <c r="N242">
        <v>-345456.51</v>
      </c>
      <c r="O242">
        <v>-456169.52</v>
      </c>
      <c r="P242">
        <v>-456169.52</v>
      </c>
      <c r="Q242">
        <v>-319122.59999999998</v>
      </c>
      <c r="R242">
        <v>424704.46</v>
      </c>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555</v>
      </c>
      <c r="B243">
        <v>85525</v>
      </c>
      <c r="C243">
        <v>50643</v>
      </c>
      <c r="D243">
        <v>-164461</v>
      </c>
      <c r="E243">
        <v>-118351.57</v>
      </c>
      <c r="F243">
        <v>-130308</v>
      </c>
      <c r="G243">
        <v>-58051</v>
      </c>
      <c r="H243">
        <v>-101156</v>
      </c>
      <c r="I243">
        <v>-1237.49</v>
      </c>
      <c r="J243">
        <v>-40230.550000000003</v>
      </c>
      <c r="K243">
        <v>14810.84</v>
      </c>
      <c r="L243">
        <v>656.65</v>
      </c>
      <c r="M243">
        <v>-72104.929999999993</v>
      </c>
      <c r="N243">
        <v>-71308.78</v>
      </c>
      <c r="O243">
        <v>-45320.69</v>
      </c>
      <c r="P243">
        <v>-45320.69</v>
      </c>
      <c r="Q243">
        <v>-22421.52</v>
      </c>
      <c r="R243">
        <v>53887.23</v>
      </c>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556</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557</v>
      </c>
      <c r="B245">
        <v>-244086</v>
      </c>
      <c r="C245">
        <v>476278</v>
      </c>
      <c r="D245">
        <v>1903672</v>
      </c>
      <c r="E245">
        <v>865197.64</v>
      </c>
      <c r="F245">
        <v>723392</v>
      </c>
      <c r="G245">
        <v>611260</v>
      </c>
      <c r="H245">
        <v>886163</v>
      </c>
      <c r="I245">
        <v>374695.81</v>
      </c>
      <c r="J245">
        <v>817506.09</v>
      </c>
      <c r="K245">
        <v>477712.98</v>
      </c>
      <c r="L245">
        <v>189562.09</v>
      </c>
      <c r="M245">
        <v>289840.59999999998</v>
      </c>
      <c r="N245">
        <v>-173309.93</v>
      </c>
      <c r="O245">
        <v>536507.18000000005</v>
      </c>
      <c r="P245">
        <v>536507.18000000005</v>
      </c>
      <c r="Q245">
        <v>958366.36</v>
      </c>
      <c r="R245">
        <v>-542366.11</v>
      </c>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558</v>
      </c>
      <c r="B246">
        <v>-589</v>
      </c>
      <c r="C246">
        <v>-589</v>
      </c>
      <c r="D246">
        <v>-589</v>
      </c>
      <c r="E246">
        <v>-966.35</v>
      </c>
      <c r="F246">
        <v>0</v>
      </c>
      <c r="G246">
        <v>0</v>
      </c>
      <c r="H246">
        <v>0</v>
      </c>
      <c r="I246">
        <v>0</v>
      </c>
      <c r="J246">
        <v>0</v>
      </c>
      <c r="K246">
        <v>0</v>
      </c>
      <c r="L246">
        <v>0</v>
      </c>
      <c r="M246">
        <v>0</v>
      </c>
      <c r="N246">
        <v>0</v>
      </c>
      <c r="O246">
        <v>0</v>
      </c>
      <c r="P246">
        <v>0</v>
      </c>
      <c r="Q246">
        <v>0</v>
      </c>
      <c r="R246">
        <v>0</v>
      </c>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559</v>
      </c>
      <c r="B247">
        <v>-17860</v>
      </c>
      <c r="C247">
        <v>8480</v>
      </c>
      <c r="D247">
        <v>-16332</v>
      </c>
      <c r="E247">
        <v>30381.49</v>
      </c>
      <c r="F247">
        <v>4321</v>
      </c>
      <c r="G247">
        <v>14052</v>
      </c>
      <c r="H247">
        <v>380</v>
      </c>
      <c r="I247">
        <v>2180.17</v>
      </c>
      <c r="J247">
        <v>2067.35</v>
      </c>
      <c r="K247">
        <v>1044.24</v>
      </c>
      <c r="L247">
        <v>13520.85</v>
      </c>
      <c r="M247">
        <v>-27654.95</v>
      </c>
      <c r="N247">
        <v>-18522.25</v>
      </c>
      <c r="O247">
        <v>-26377.41</v>
      </c>
      <c r="P247">
        <v>-26377.41</v>
      </c>
      <c r="Q247">
        <v>-31140.68</v>
      </c>
      <c r="R247">
        <v>27170.560000000001</v>
      </c>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560</v>
      </c>
      <c r="B248">
        <v>-378968</v>
      </c>
      <c r="C248">
        <v>-940611</v>
      </c>
      <c r="D248">
        <v>400003</v>
      </c>
      <c r="E248">
        <v>-7830.44</v>
      </c>
      <c r="F248">
        <v>-609354</v>
      </c>
      <c r="G248">
        <v>348729</v>
      </c>
      <c r="H248">
        <v>508045</v>
      </c>
      <c r="I248">
        <v>303872.13</v>
      </c>
      <c r="J248">
        <v>388978.06</v>
      </c>
      <c r="K248">
        <v>987163.75</v>
      </c>
      <c r="L248">
        <v>533004.24</v>
      </c>
      <c r="M248">
        <v>998499.16</v>
      </c>
      <c r="N248">
        <v>540201.72</v>
      </c>
      <c r="O248">
        <v>752375.78</v>
      </c>
      <c r="P248">
        <v>752375.78</v>
      </c>
      <c r="Q248">
        <v>873924.87</v>
      </c>
      <c r="R248">
        <v>1400800.52</v>
      </c>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575</v>
      </c>
      <c r="B249">
        <v>418</v>
      </c>
      <c r="C249">
        <v>221</v>
      </c>
      <c r="D249">
        <v>60</v>
      </c>
      <c r="E249">
        <v>274.41000000000003</v>
      </c>
      <c r="F249">
        <v>178</v>
      </c>
      <c r="G249">
        <v>143</v>
      </c>
      <c r="H249">
        <v>55</v>
      </c>
      <c r="I249">
        <v>1265.47</v>
      </c>
      <c r="J249">
        <v>1150.29</v>
      </c>
      <c r="K249">
        <v>757.9</v>
      </c>
      <c r="L249">
        <v>1081.07</v>
      </c>
      <c r="M249">
        <v>3742.6</v>
      </c>
      <c r="N249">
        <v>2425.0300000000002</v>
      </c>
      <c r="O249">
        <v>3493.72</v>
      </c>
      <c r="P249">
        <v>3493.72</v>
      </c>
      <c r="Q249">
        <v>1369.14</v>
      </c>
      <c r="R249">
        <v>4544.87</v>
      </c>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599</v>
      </c>
      <c r="B250">
        <v>-263735</v>
      </c>
      <c r="C250">
        <v>-161745</v>
      </c>
      <c r="D250">
        <v>-76187</v>
      </c>
      <c r="E250">
        <v>-272294.86</v>
      </c>
      <c r="F250">
        <v>-201995</v>
      </c>
      <c r="G250">
        <v>-137376</v>
      </c>
      <c r="H250">
        <v>-67953</v>
      </c>
      <c r="I250">
        <v>-251603.92</v>
      </c>
      <c r="J250">
        <v>-180085.36</v>
      </c>
      <c r="K250">
        <v>-122141.22</v>
      </c>
      <c r="L250">
        <v>-64886.54</v>
      </c>
      <c r="M250">
        <v>-299365.09000000003</v>
      </c>
      <c r="N250">
        <v>-227749.23</v>
      </c>
      <c r="O250">
        <v>-150279.12</v>
      </c>
      <c r="P250">
        <v>-150279.12</v>
      </c>
      <c r="Q250">
        <v>-74483.28</v>
      </c>
      <c r="R250">
        <v>-320888.14</v>
      </c>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561</v>
      </c>
      <c r="B251">
        <v>-361526</v>
      </c>
      <c r="C251">
        <v>-171293</v>
      </c>
      <c r="D251">
        <v>-4940</v>
      </c>
      <c r="E251">
        <v>-380849.72</v>
      </c>
      <c r="F251">
        <v>-374776</v>
      </c>
      <c r="G251">
        <v>-90373</v>
      </c>
      <c r="H251">
        <v>-4408</v>
      </c>
      <c r="I251">
        <v>-112613.1</v>
      </c>
      <c r="J251">
        <v>-107939.65</v>
      </c>
      <c r="K251">
        <v>-28159.46</v>
      </c>
      <c r="L251">
        <v>-3822.81</v>
      </c>
      <c r="M251">
        <v>-114613.72</v>
      </c>
      <c r="N251">
        <v>-109033.06</v>
      </c>
      <c r="O251">
        <v>-10068.61</v>
      </c>
      <c r="P251">
        <v>-10068.61</v>
      </c>
      <c r="Q251">
        <v>-1530.01</v>
      </c>
      <c r="R251">
        <v>-232103.91</v>
      </c>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342</v>
      </c>
      <c r="B252">
        <v>-1003811</v>
      </c>
      <c r="C252">
        <v>-1273428</v>
      </c>
      <c r="D252">
        <v>318936</v>
      </c>
      <c r="E252">
        <v>-660700.61</v>
      </c>
      <c r="F252">
        <v>-1185947</v>
      </c>
      <c r="G252">
        <v>121123</v>
      </c>
      <c r="H252">
        <v>435739</v>
      </c>
      <c r="I252">
        <v>-59079.42</v>
      </c>
      <c r="J252">
        <v>102103.34</v>
      </c>
      <c r="K252">
        <v>837620.97</v>
      </c>
      <c r="L252">
        <v>465375.97</v>
      </c>
      <c r="M252">
        <v>588262.94999999995</v>
      </c>
      <c r="N252">
        <v>205844.46</v>
      </c>
      <c r="O252">
        <v>595521.77</v>
      </c>
      <c r="P252">
        <v>595521.77</v>
      </c>
      <c r="Q252">
        <v>799280.71</v>
      </c>
      <c r="R252">
        <v>852353.34</v>
      </c>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562</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563</v>
      </c>
      <c r="B254">
        <v>0</v>
      </c>
      <c r="C254">
        <v>0</v>
      </c>
      <c r="D254">
        <v>0</v>
      </c>
      <c r="E254">
        <v>0</v>
      </c>
      <c r="F254">
        <v>0</v>
      </c>
      <c r="G254">
        <v>0</v>
      </c>
      <c r="H254">
        <v>0</v>
      </c>
      <c r="I254">
        <v>65.83</v>
      </c>
      <c r="J254">
        <v>0</v>
      </c>
      <c r="K254">
        <v>0</v>
      </c>
      <c r="L254">
        <v>-0.03</v>
      </c>
      <c r="M254">
        <v>-0.65</v>
      </c>
      <c r="N254">
        <v>-0.35</v>
      </c>
      <c r="O254">
        <v>-0.32</v>
      </c>
      <c r="P254">
        <v>-0.32</v>
      </c>
      <c r="Q254">
        <v>-0.03</v>
      </c>
      <c r="R254">
        <v>-0.64</v>
      </c>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564</v>
      </c>
      <c r="B255">
        <v>0</v>
      </c>
      <c r="C255">
        <v>0</v>
      </c>
      <c r="D255">
        <v>0</v>
      </c>
      <c r="E255">
        <v>0</v>
      </c>
      <c r="F255">
        <v>0</v>
      </c>
      <c r="G255">
        <v>0</v>
      </c>
      <c r="H255">
        <v>0</v>
      </c>
      <c r="I255">
        <v>0</v>
      </c>
      <c r="J255">
        <v>0</v>
      </c>
      <c r="K255">
        <v>0</v>
      </c>
      <c r="L255">
        <v>0</v>
      </c>
      <c r="M255">
        <v>0</v>
      </c>
      <c r="N255">
        <v>0</v>
      </c>
      <c r="O255">
        <v>0</v>
      </c>
      <c r="P255">
        <v>0</v>
      </c>
      <c r="Q255">
        <v>0</v>
      </c>
      <c r="R255">
        <v>1360</v>
      </c>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1956</v>
      </c>
      <c r="B256">
        <v>0</v>
      </c>
      <c r="C256">
        <v>0</v>
      </c>
      <c r="D256">
        <v>0</v>
      </c>
      <c r="E256">
        <v>0</v>
      </c>
      <c r="F256">
        <v>0</v>
      </c>
      <c r="G256">
        <v>0</v>
      </c>
      <c r="H256">
        <v>0</v>
      </c>
      <c r="I256">
        <v>0</v>
      </c>
      <c r="J256">
        <v>0</v>
      </c>
      <c r="K256">
        <v>0</v>
      </c>
      <c r="L256">
        <v>0</v>
      </c>
      <c r="M256">
        <v>0</v>
      </c>
      <c r="N256">
        <v>0</v>
      </c>
      <c r="O256">
        <v>-205.63</v>
      </c>
      <c r="P256">
        <v>-205.63</v>
      </c>
      <c r="Q256">
        <v>-122.09</v>
      </c>
      <c r="R256">
        <v>-3842.89</v>
      </c>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1957</v>
      </c>
      <c r="B257">
        <v>0</v>
      </c>
      <c r="C257">
        <v>0</v>
      </c>
      <c r="D257">
        <v>0</v>
      </c>
      <c r="E257">
        <v>0</v>
      </c>
      <c r="F257">
        <v>0</v>
      </c>
      <c r="G257">
        <v>0</v>
      </c>
      <c r="H257">
        <v>0</v>
      </c>
      <c r="I257">
        <v>0</v>
      </c>
      <c r="J257">
        <v>0</v>
      </c>
      <c r="K257">
        <v>0</v>
      </c>
      <c r="L257">
        <v>0</v>
      </c>
      <c r="M257">
        <v>0</v>
      </c>
      <c r="N257">
        <v>0</v>
      </c>
      <c r="O257">
        <v>-205.63</v>
      </c>
      <c r="P257">
        <v>-205.63</v>
      </c>
      <c r="Q257">
        <v>-122.09</v>
      </c>
      <c r="R257">
        <v>-3842.89</v>
      </c>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1958</v>
      </c>
      <c r="B258">
        <v>0</v>
      </c>
      <c r="C258">
        <v>0</v>
      </c>
      <c r="D258">
        <v>0</v>
      </c>
      <c r="E258">
        <v>0</v>
      </c>
      <c r="F258">
        <v>0</v>
      </c>
      <c r="G258">
        <v>0</v>
      </c>
      <c r="H258">
        <v>0</v>
      </c>
      <c r="I258">
        <v>0</v>
      </c>
      <c r="J258">
        <v>0</v>
      </c>
      <c r="K258">
        <v>0</v>
      </c>
      <c r="L258">
        <v>0</v>
      </c>
      <c r="M258">
        <v>0</v>
      </c>
      <c r="N258">
        <v>0</v>
      </c>
      <c r="O258">
        <v>1009.24</v>
      </c>
      <c r="P258">
        <v>1009.24</v>
      </c>
      <c r="Q258">
        <v>575.27</v>
      </c>
      <c r="R258">
        <v>6369.75</v>
      </c>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1959</v>
      </c>
      <c r="B259">
        <v>0</v>
      </c>
      <c r="C259">
        <v>0</v>
      </c>
      <c r="D259">
        <v>0</v>
      </c>
      <c r="E259">
        <v>0</v>
      </c>
      <c r="F259">
        <v>0</v>
      </c>
      <c r="G259">
        <v>0</v>
      </c>
      <c r="H259">
        <v>0</v>
      </c>
      <c r="I259">
        <v>0</v>
      </c>
      <c r="J259">
        <v>0</v>
      </c>
      <c r="K259">
        <v>0</v>
      </c>
      <c r="L259">
        <v>0</v>
      </c>
      <c r="M259">
        <v>0</v>
      </c>
      <c r="N259">
        <v>0</v>
      </c>
      <c r="O259">
        <v>1009.24</v>
      </c>
      <c r="P259">
        <v>1009.24</v>
      </c>
      <c r="Q259">
        <v>575.27</v>
      </c>
      <c r="R259">
        <v>6369.75</v>
      </c>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569</v>
      </c>
      <c r="B260">
        <v>556</v>
      </c>
      <c r="C260">
        <v>413</v>
      </c>
      <c r="D260">
        <v>-171451</v>
      </c>
      <c r="E260">
        <v>8124.5</v>
      </c>
      <c r="F260">
        <v>189</v>
      </c>
      <c r="G260">
        <v>154</v>
      </c>
      <c r="H260">
        <v>105</v>
      </c>
      <c r="I260">
        <v>7986.34</v>
      </c>
      <c r="J260">
        <v>2567.44</v>
      </c>
      <c r="K260">
        <v>2287.5700000000002</v>
      </c>
      <c r="L260">
        <v>139.87</v>
      </c>
      <c r="M260">
        <v>14739.84</v>
      </c>
      <c r="N260">
        <v>2585.52</v>
      </c>
      <c r="O260">
        <v>2732.16</v>
      </c>
      <c r="P260">
        <v>2732.16</v>
      </c>
      <c r="Q260">
        <v>2352.17</v>
      </c>
      <c r="R260">
        <v>4987.17</v>
      </c>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570</v>
      </c>
      <c r="B261">
        <v>556</v>
      </c>
      <c r="C261">
        <v>413</v>
      </c>
      <c r="D261">
        <v>295</v>
      </c>
      <c r="E261">
        <v>8124.5</v>
      </c>
      <c r="F261">
        <v>189</v>
      </c>
      <c r="G261">
        <v>154</v>
      </c>
      <c r="H261">
        <v>105</v>
      </c>
      <c r="I261">
        <v>7986.34</v>
      </c>
      <c r="J261">
        <v>2567.44</v>
      </c>
      <c r="K261">
        <v>2287.5700000000002</v>
      </c>
      <c r="L261">
        <v>139.87</v>
      </c>
      <c r="M261">
        <v>14739.84</v>
      </c>
      <c r="N261">
        <v>2585.52</v>
      </c>
      <c r="O261">
        <v>2732.16</v>
      </c>
      <c r="P261">
        <v>2732.16</v>
      </c>
      <c r="Q261">
        <v>2352.17</v>
      </c>
      <c r="R261">
        <v>4987.17</v>
      </c>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573</v>
      </c>
      <c r="B262">
        <v>0</v>
      </c>
      <c r="C262">
        <v>0</v>
      </c>
      <c r="D262">
        <v>-171746</v>
      </c>
      <c r="E262">
        <v>0</v>
      </c>
      <c r="F262">
        <v>0</v>
      </c>
      <c r="G262">
        <v>0</v>
      </c>
      <c r="H262">
        <v>0</v>
      </c>
      <c r="I262">
        <v>0</v>
      </c>
      <c r="J262">
        <v>0</v>
      </c>
      <c r="K262">
        <v>0</v>
      </c>
      <c r="L262">
        <v>0</v>
      </c>
      <c r="M262">
        <v>0</v>
      </c>
      <c r="N262">
        <v>0</v>
      </c>
      <c r="O262">
        <v>0</v>
      </c>
      <c r="P262">
        <v>0</v>
      </c>
      <c r="Q262">
        <v>0</v>
      </c>
      <c r="R262">
        <v>0</v>
      </c>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343</v>
      </c>
      <c r="B263">
        <v>-4003695</v>
      </c>
      <c r="C263">
        <v>-2684021</v>
      </c>
      <c r="D263">
        <v>-979536</v>
      </c>
      <c r="E263">
        <v>-2569824.41</v>
      </c>
      <c r="F263">
        <v>-1620722</v>
      </c>
      <c r="G263">
        <v>-902525</v>
      </c>
      <c r="H263">
        <v>-530187</v>
      </c>
      <c r="I263">
        <v>-1272947.33</v>
      </c>
      <c r="J263">
        <v>-857914.32</v>
      </c>
      <c r="K263">
        <v>-567626.56000000006</v>
      </c>
      <c r="L263">
        <v>-195460.54</v>
      </c>
      <c r="M263">
        <v>-1169047.57</v>
      </c>
      <c r="N263">
        <v>-1061832</v>
      </c>
      <c r="O263">
        <v>-603110.75</v>
      </c>
      <c r="P263">
        <v>-603110.75</v>
      </c>
      <c r="Q263">
        <v>-437757.97</v>
      </c>
      <c r="R263">
        <v>-1107401.8999999999</v>
      </c>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570</v>
      </c>
      <c r="B264">
        <v>-3670526</v>
      </c>
      <c r="C264">
        <v>-2494564</v>
      </c>
      <c r="D264">
        <v>-965090</v>
      </c>
      <c r="E264">
        <v>-2266539.9300000002</v>
      </c>
      <c r="F264">
        <v>-1314382</v>
      </c>
      <c r="G264">
        <v>-770629</v>
      </c>
      <c r="H264">
        <v>-399101</v>
      </c>
      <c r="I264">
        <v>-1255064.48</v>
      </c>
      <c r="J264">
        <v>-848945.48</v>
      </c>
      <c r="K264">
        <v>-563024.84</v>
      </c>
      <c r="L264">
        <v>-193838.77</v>
      </c>
      <c r="M264">
        <v>-1152224.8999999999</v>
      </c>
      <c r="N264">
        <v>-1045771.05</v>
      </c>
      <c r="O264">
        <v>-587049.80000000005</v>
      </c>
      <c r="P264">
        <v>-587049.80000000005</v>
      </c>
      <c r="Q264">
        <v>-437554.62</v>
      </c>
      <c r="R264">
        <v>-1103877.1299999999</v>
      </c>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571</v>
      </c>
      <c r="B265">
        <v>-55880</v>
      </c>
      <c r="C265">
        <v>-27711</v>
      </c>
      <c r="D265">
        <v>-14446</v>
      </c>
      <c r="E265">
        <v>-11347.68</v>
      </c>
      <c r="F265">
        <v>-14403</v>
      </c>
      <c r="G265">
        <v>-4958</v>
      </c>
      <c r="H265">
        <v>-4149</v>
      </c>
      <c r="I265">
        <v>-17882.84</v>
      </c>
      <c r="J265">
        <v>-8968.84</v>
      </c>
      <c r="K265">
        <v>-4601.72</v>
      </c>
      <c r="L265">
        <v>-1621.77</v>
      </c>
      <c r="M265">
        <v>-16822.66</v>
      </c>
      <c r="N265">
        <v>-16060.95</v>
      </c>
      <c r="O265">
        <v>-16060.95</v>
      </c>
      <c r="P265">
        <v>-16060.95</v>
      </c>
      <c r="Q265">
        <v>-203.35</v>
      </c>
      <c r="R265">
        <v>-3524.77</v>
      </c>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573</v>
      </c>
      <c r="B266">
        <v>-277289</v>
      </c>
      <c r="C266">
        <v>-161746</v>
      </c>
      <c r="D266">
        <v>0</v>
      </c>
      <c r="E266">
        <v>-291936.8</v>
      </c>
      <c r="F266">
        <v>-291937</v>
      </c>
      <c r="G266">
        <v>-126938</v>
      </c>
      <c r="H266">
        <v>-126937</v>
      </c>
      <c r="I266">
        <v>0</v>
      </c>
      <c r="J266">
        <v>0</v>
      </c>
      <c r="K266">
        <v>0</v>
      </c>
      <c r="L266">
        <v>0</v>
      </c>
      <c r="M266">
        <v>0</v>
      </c>
      <c r="N266">
        <v>0</v>
      </c>
      <c r="O266">
        <v>0</v>
      </c>
      <c r="P266">
        <v>0</v>
      </c>
      <c r="Q266">
        <v>0</v>
      </c>
      <c r="R266">
        <v>0</v>
      </c>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697</v>
      </c>
      <c r="B267">
        <v>0</v>
      </c>
      <c r="C267">
        <v>0</v>
      </c>
      <c r="D267">
        <v>0</v>
      </c>
      <c r="E267">
        <v>0</v>
      </c>
      <c r="F267">
        <v>0</v>
      </c>
      <c r="G267">
        <v>0</v>
      </c>
      <c r="H267">
        <v>0</v>
      </c>
      <c r="I267">
        <v>242343.98</v>
      </c>
      <c r="J267">
        <v>242343.98</v>
      </c>
      <c r="K267">
        <v>242343.98</v>
      </c>
      <c r="L267">
        <v>200005</v>
      </c>
      <c r="M267">
        <v>210267.62</v>
      </c>
      <c r="N267">
        <v>-88094.61</v>
      </c>
      <c r="O267">
        <v>-87887.32</v>
      </c>
      <c r="P267">
        <v>-87887.32</v>
      </c>
      <c r="Q267">
        <v>-90000</v>
      </c>
      <c r="R267">
        <v>-174486.58</v>
      </c>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576</v>
      </c>
      <c r="B268">
        <v>6149</v>
      </c>
      <c r="C268">
        <v>3734</v>
      </c>
      <c r="D268">
        <v>1486</v>
      </c>
      <c r="E268">
        <v>3357.5</v>
      </c>
      <c r="F268">
        <v>-723</v>
      </c>
      <c r="G268">
        <v>4537</v>
      </c>
      <c r="H268">
        <v>2276</v>
      </c>
      <c r="I268">
        <v>-262222.74</v>
      </c>
      <c r="J268">
        <v>-239000.35</v>
      </c>
      <c r="K268">
        <v>-155000.32999999999</v>
      </c>
      <c r="L268">
        <v>-65000</v>
      </c>
      <c r="M268">
        <v>0</v>
      </c>
      <c r="N268">
        <v>0</v>
      </c>
      <c r="O268">
        <v>0</v>
      </c>
      <c r="P268">
        <v>0</v>
      </c>
      <c r="Q268">
        <v>0</v>
      </c>
      <c r="R268">
        <v>27420.62</v>
      </c>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344</v>
      </c>
      <c r="B269">
        <v>-3996990</v>
      </c>
      <c r="C269">
        <v>-2679874</v>
      </c>
      <c r="D269">
        <v>-1149501</v>
      </c>
      <c r="E269">
        <v>-2558342.41</v>
      </c>
      <c r="F269">
        <v>-1621256</v>
      </c>
      <c r="G269">
        <v>-897834</v>
      </c>
      <c r="H269">
        <v>-527806</v>
      </c>
      <c r="I269">
        <v>-1284773.93</v>
      </c>
      <c r="J269">
        <v>-852003.25</v>
      </c>
      <c r="K269">
        <v>-477995.34</v>
      </c>
      <c r="L269">
        <v>-60315.7</v>
      </c>
      <c r="M269">
        <v>-944040.76</v>
      </c>
      <c r="N269">
        <v>-1147341.45</v>
      </c>
      <c r="O269">
        <v>-687462.63</v>
      </c>
      <c r="P269">
        <v>-687462.63</v>
      </c>
      <c r="Q269">
        <v>-524952.66</v>
      </c>
      <c r="R269">
        <v>-1245594.47</v>
      </c>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577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578</v>
      </c>
      <c r="B271">
        <v>0</v>
      </c>
      <c r="C271">
        <v>0</v>
      </c>
      <c r="D271">
        <v>676968</v>
      </c>
      <c r="E271">
        <v>1641901.41</v>
      </c>
      <c r="F271">
        <v>945680</v>
      </c>
      <c r="G271">
        <v>829024</v>
      </c>
      <c r="H271">
        <v>290711</v>
      </c>
      <c r="I271">
        <v>1120603.44</v>
      </c>
      <c r="J271">
        <v>672498.75</v>
      </c>
      <c r="K271">
        <v>-522275.97</v>
      </c>
      <c r="L271">
        <v>-599653.22</v>
      </c>
      <c r="M271">
        <v>-845322.04</v>
      </c>
      <c r="N271">
        <v>-1197042.33</v>
      </c>
      <c r="O271">
        <v>350083.93</v>
      </c>
      <c r="P271">
        <v>350083.93</v>
      </c>
      <c r="Q271">
        <v>-149700.04999999999</v>
      </c>
      <c r="R271">
        <v>189279.84</v>
      </c>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581</v>
      </c>
      <c r="B272">
        <v>5264981</v>
      </c>
      <c r="C272">
        <v>4278263</v>
      </c>
      <c r="D272">
        <v>241221</v>
      </c>
      <c r="E272">
        <v>934030.82</v>
      </c>
      <c r="F272">
        <v>658493</v>
      </c>
      <c r="G272">
        <v>468772</v>
      </c>
      <c r="H272">
        <v>131100</v>
      </c>
      <c r="I272">
        <v>1036124.22</v>
      </c>
      <c r="J272">
        <v>781874.95</v>
      </c>
      <c r="K272">
        <v>675297.38</v>
      </c>
      <c r="L272">
        <v>439324.22</v>
      </c>
      <c r="M272">
        <v>2227703.5</v>
      </c>
      <c r="N272">
        <v>2227703.5</v>
      </c>
      <c r="O272">
        <v>527703.5</v>
      </c>
      <c r="P272">
        <v>527703.5</v>
      </c>
      <c r="Q272">
        <v>90137.86</v>
      </c>
      <c r="R272">
        <v>1204587.1299999999</v>
      </c>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582</v>
      </c>
      <c r="B273">
        <v>3146415</v>
      </c>
      <c r="C273">
        <v>2846435</v>
      </c>
      <c r="D273">
        <v>0</v>
      </c>
      <c r="E273">
        <v>0</v>
      </c>
      <c r="F273">
        <v>0</v>
      </c>
      <c r="G273">
        <v>0</v>
      </c>
      <c r="H273">
        <v>0</v>
      </c>
      <c r="I273">
        <v>0</v>
      </c>
      <c r="J273">
        <v>0</v>
      </c>
      <c r="K273">
        <v>0</v>
      </c>
      <c r="L273">
        <v>0</v>
      </c>
      <c r="M273">
        <v>0</v>
      </c>
      <c r="N273">
        <v>0</v>
      </c>
      <c r="O273">
        <v>0</v>
      </c>
      <c r="P273">
        <v>0</v>
      </c>
      <c r="Q273">
        <v>0</v>
      </c>
      <c r="R273">
        <v>0</v>
      </c>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583</v>
      </c>
      <c r="B274">
        <v>3146415</v>
      </c>
      <c r="C274">
        <v>2846435</v>
      </c>
      <c r="D274">
        <v>0</v>
      </c>
      <c r="E274">
        <v>0</v>
      </c>
      <c r="F274">
        <v>0</v>
      </c>
      <c r="G274">
        <v>0</v>
      </c>
      <c r="H274">
        <v>0</v>
      </c>
      <c r="I274">
        <v>0</v>
      </c>
      <c r="J274">
        <v>0</v>
      </c>
      <c r="K274">
        <v>0</v>
      </c>
      <c r="L274">
        <v>0</v>
      </c>
      <c r="M274">
        <v>0</v>
      </c>
      <c r="N274">
        <v>0</v>
      </c>
      <c r="O274">
        <v>0</v>
      </c>
      <c r="P274">
        <v>0</v>
      </c>
      <c r="Q274">
        <v>0</v>
      </c>
      <c r="R274">
        <v>0</v>
      </c>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584</v>
      </c>
      <c r="B275">
        <v>2118566</v>
      </c>
      <c r="C275">
        <v>1431828</v>
      </c>
      <c r="D275">
        <v>241221</v>
      </c>
      <c r="E275">
        <v>934030.82</v>
      </c>
      <c r="F275">
        <v>658493</v>
      </c>
      <c r="G275">
        <v>468772</v>
      </c>
      <c r="H275">
        <v>131100</v>
      </c>
      <c r="I275">
        <v>1036124.22</v>
      </c>
      <c r="J275">
        <v>781874.95</v>
      </c>
      <c r="K275">
        <v>675297.38</v>
      </c>
      <c r="L275">
        <v>439324.22</v>
      </c>
      <c r="M275">
        <v>2227703.5</v>
      </c>
      <c r="N275">
        <v>2227703.5</v>
      </c>
      <c r="O275">
        <v>527703.5</v>
      </c>
      <c r="P275">
        <v>527703.5</v>
      </c>
      <c r="Q275">
        <v>90137.86</v>
      </c>
      <c r="R275">
        <v>1204587.1299999999</v>
      </c>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585</v>
      </c>
      <c r="B276">
        <v>2118566</v>
      </c>
      <c r="C276">
        <v>1431828</v>
      </c>
      <c r="D276">
        <v>241221</v>
      </c>
      <c r="E276">
        <v>934030.82</v>
      </c>
      <c r="F276">
        <v>658493</v>
      </c>
      <c r="G276">
        <v>468772</v>
      </c>
      <c r="H276">
        <v>131100</v>
      </c>
      <c r="I276">
        <v>1036124.22</v>
      </c>
      <c r="J276">
        <v>781874.95</v>
      </c>
      <c r="K276">
        <v>675297.38</v>
      </c>
      <c r="L276">
        <v>439324.22</v>
      </c>
      <c r="M276">
        <v>2227703.5</v>
      </c>
      <c r="N276">
        <v>2227703.5</v>
      </c>
      <c r="O276">
        <v>527703.5</v>
      </c>
      <c r="P276">
        <v>527703.5</v>
      </c>
      <c r="Q276">
        <v>90137.86</v>
      </c>
      <c r="R276">
        <v>1204587.1299999999</v>
      </c>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588</v>
      </c>
      <c r="B277">
        <v>-626570</v>
      </c>
      <c r="C277">
        <v>-414391</v>
      </c>
      <c r="D277">
        <v>-248876</v>
      </c>
      <c r="E277">
        <v>-1047812.36</v>
      </c>
      <c r="F277">
        <v>-665138</v>
      </c>
      <c r="G277">
        <v>-428328</v>
      </c>
      <c r="H277">
        <v>-191618</v>
      </c>
      <c r="I277">
        <v>-835895.93</v>
      </c>
      <c r="J277">
        <v>-663183.15</v>
      </c>
      <c r="K277">
        <v>-436467.02</v>
      </c>
      <c r="L277">
        <v>-364604.89</v>
      </c>
      <c r="M277">
        <v>-1936789.96</v>
      </c>
      <c r="N277">
        <v>-1064980.42</v>
      </c>
      <c r="O277">
        <v>-813494</v>
      </c>
      <c r="P277">
        <v>-813494</v>
      </c>
      <c r="Q277">
        <v>-211497</v>
      </c>
      <c r="R277">
        <v>-508121.7</v>
      </c>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591</v>
      </c>
      <c r="B278">
        <v>-626570</v>
      </c>
      <c r="C278">
        <v>-414391</v>
      </c>
      <c r="D278">
        <v>-248876</v>
      </c>
      <c r="E278">
        <v>-1047812.36</v>
      </c>
      <c r="F278">
        <v>-665138</v>
      </c>
      <c r="G278">
        <v>-428328</v>
      </c>
      <c r="H278">
        <v>-191618</v>
      </c>
      <c r="I278">
        <v>-835895.93</v>
      </c>
      <c r="J278">
        <v>-663183.15</v>
      </c>
      <c r="K278">
        <v>-436467.02</v>
      </c>
      <c r="L278">
        <v>-364604.89</v>
      </c>
      <c r="M278">
        <v>-1936789.96</v>
      </c>
      <c r="N278">
        <v>-1064980.42</v>
      </c>
      <c r="O278">
        <v>-813494</v>
      </c>
      <c r="P278">
        <v>-813494</v>
      </c>
      <c r="Q278">
        <v>-211497</v>
      </c>
      <c r="R278">
        <v>-508121.7</v>
      </c>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592</v>
      </c>
      <c r="B279">
        <v>-626570</v>
      </c>
      <c r="C279">
        <v>-414391</v>
      </c>
      <c r="D279">
        <v>-248876</v>
      </c>
      <c r="E279">
        <v>-1047812.36</v>
      </c>
      <c r="F279">
        <v>-665138</v>
      </c>
      <c r="G279">
        <v>-428328</v>
      </c>
      <c r="H279">
        <v>-191618</v>
      </c>
      <c r="I279">
        <v>-835895.93</v>
      </c>
      <c r="J279">
        <v>-663183.15</v>
      </c>
      <c r="K279">
        <v>-436467.02</v>
      </c>
      <c r="L279">
        <v>-364604.89</v>
      </c>
      <c r="M279">
        <v>-1936789.96</v>
      </c>
      <c r="N279">
        <v>-1064980.42</v>
      </c>
      <c r="O279">
        <v>-813494</v>
      </c>
      <c r="P279">
        <v>-813494</v>
      </c>
      <c r="Q279">
        <v>-211497</v>
      </c>
      <c r="R279">
        <v>-508121.7</v>
      </c>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594</v>
      </c>
      <c r="B280">
        <v>-40171</v>
      </c>
      <c r="C280">
        <v>-30109</v>
      </c>
      <c r="D280">
        <v>-15574</v>
      </c>
      <c r="E280">
        <v>-60649.2</v>
      </c>
      <c r="F280">
        <v>-44684</v>
      </c>
      <c r="G280">
        <v>-29501</v>
      </c>
      <c r="H280">
        <v>-14571</v>
      </c>
      <c r="I280">
        <v>-47046.96</v>
      </c>
      <c r="J280">
        <v>0</v>
      </c>
      <c r="K280">
        <v>0</v>
      </c>
      <c r="L280">
        <v>0</v>
      </c>
      <c r="M280">
        <v>-12671.54</v>
      </c>
      <c r="N280">
        <v>-9457.64</v>
      </c>
      <c r="O280">
        <v>-6274.63</v>
      </c>
      <c r="P280">
        <v>-6274.63</v>
      </c>
      <c r="Q280">
        <v>-3122.19</v>
      </c>
      <c r="R280">
        <v>-12629.32</v>
      </c>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595</v>
      </c>
      <c r="B281">
        <v>300000</v>
      </c>
      <c r="C281">
        <v>0</v>
      </c>
      <c r="D281">
        <v>0</v>
      </c>
      <c r="E281">
        <v>0</v>
      </c>
      <c r="F281">
        <v>0</v>
      </c>
      <c r="G281">
        <v>0</v>
      </c>
      <c r="H281">
        <v>0</v>
      </c>
      <c r="I281">
        <v>0</v>
      </c>
      <c r="J281">
        <v>0</v>
      </c>
      <c r="K281">
        <v>0</v>
      </c>
      <c r="L281">
        <v>0</v>
      </c>
      <c r="M281">
        <v>0</v>
      </c>
      <c r="N281">
        <v>0</v>
      </c>
      <c r="O281">
        <v>0</v>
      </c>
      <c r="P281">
        <v>0</v>
      </c>
      <c r="Q281">
        <v>0</v>
      </c>
      <c r="R281">
        <v>0</v>
      </c>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597</v>
      </c>
      <c r="B282">
        <v>0</v>
      </c>
      <c r="C282">
        <v>0</v>
      </c>
      <c r="D282">
        <v>1</v>
      </c>
      <c r="E282">
        <v>1973106.9</v>
      </c>
      <c r="F282">
        <v>1973106</v>
      </c>
      <c r="G282">
        <v>5501</v>
      </c>
      <c r="H282">
        <v>0</v>
      </c>
      <c r="I282">
        <v>0</v>
      </c>
      <c r="J282">
        <v>0</v>
      </c>
      <c r="K282">
        <v>0</v>
      </c>
      <c r="L282">
        <v>0</v>
      </c>
      <c r="M282">
        <v>3465780.1</v>
      </c>
      <c r="N282">
        <v>3465780.1</v>
      </c>
      <c r="O282">
        <v>0</v>
      </c>
      <c r="P282">
        <v>0</v>
      </c>
      <c r="Q282">
        <v>0</v>
      </c>
      <c r="R282">
        <v>0.48</v>
      </c>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2035</v>
      </c>
      <c r="B283">
        <v>989</v>
      </c>
      <c r="C283">
        <v>989</v>
      </c>
      <c r="D283">
        <v>0</v>
      </c>
      <c r="E283">
        <v>0</v>
      </c>
      <c r="F283">
        <v>0</v>
      </c>
      <c r="G283">
        <v>0</v>
      </c>
      <c r="H283">
        <v>0</v>
      </c>
      <c r="I283">
        <v>0</v>
      </c>
      <c r="J283">
        <v>0</v>
      </c>
      <c r="K283">
        <v>0</v>
      </c>
      <c r="L283">
        <v>0</v>
      </c>
      <c r="M283">
        <v>0</v>
      </c>
      <c r="N283">
        <v>0</v>
      </c>
      <c r="O283">
        <v>0</v>
      </c>
      <c r="P283">
        <v>0</v>
      </c>
      <c r="Q283">
        <v>0</v>
      </c>
      <c r="R283">
        <v>0</v>
      </c>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792</v>
      </c>
      <c r="B284">
        <v>1</v>
      </c>
      <c r="C284">
        <v>1</v>
      </c>
      <c r="D284">
        <v>0</v>
      </c>
      <c r="E284">
        <v>0</v>
      </c>
      <c r="F284">
        <v>0</v>
      </c>
      <c r="G284">
        <v>0</v>
      </c>
      <c r="H284">
        <v>0</v>
      </c>
      <c r="I284">
        <v>0</v>
      </c>
      <c r="J284">
        <v>0</v>
      </c>
      <c r="K284">
        <v>0</v>
      </c>
      <c r="L284">
        <v>0</v>
      </c>
      <c r="M284">
        <v>0</v>
      </c>
      <c r="N284">
        <v>0</v>
      </c>
      <c r="O284">
        <v>0</v>
      </c>
      <c r="P284">
        <v>0</v>
      </c>
      <c r="Q284">
        <v>0</v>
      </c>
      <c r="R284">
        <v>0</v>
      </c>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598</v>
      </c>
      <c r="B285">
        <v>-53826</v>
      </c>
      <c r="C285">
        <v>-53826</v>
      </c>
      <c r="D285">
        <v>0</v>
      </c>
      <c r="E285">
        <v>-20054.11</v>
      </c>
      <c r="F285">
        <v>-20054</v>
      </c>
      <c r="G285">
        <v>-20054</v>
      </c>
      <c r="H285">
        <v>0</v>
      </c>
      <c r="I285">
        <v>-34375.06</v>
      </c>
      <c r="J285">
        <v>-34375.06</v>
      </c>
      <c r="K285">
        <v>0</v>
      </c>
      <c r="L285">
        <v>0</v>
      </c>
      <c r="M285">
        <v>-2506000</v>
      </c>
      <c r="N285">
        <v>-2506000</v>
      </c>
      <c r="O285">
        <v>0</v>
      </c>
      <c r="P285">
        <v>0</v>
      </c>
      <c r="Q285">
        <v>0</v>
      </c>
      <c r="R285">
        <v>-403000</v>
      </c>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600</v>
      </c>
      <c r="B286">
        <v>0</v>
      </c>
      <c r="C286">
        <v>0</v>
      </c>
      <c r="D286">
        <v>0</v>
      </c>
      <c r="E286">
        <v>0</v>
      </c>
      <c r="F286">
        <v>0</v>
      </c>
      <c r="G286">
        <v>0</v>
      </c>
      <c r="H286">
        <v>0</v>
      </c>
      <c r="I286">
        <v>-0.18</v>
      </c>
      <c r="J286">
        <v>-33993.5</v>
      </c>
      <c r="K286">
        <v>-19263.310000000001</v>
      </c>
      <c r="L286">
        <v>-11179.68</v>
      </c>
      <c r="M286">
        <v>0</v>
      </c>
      <c r="N286">
        <v>0</v>
      </c>
      <c r="O286">
        <v>0</v>
      </c>
      <c r="P286">
        <v>0</v>
      </c>
      <c r="Q286">
        <v>0</v>
      </c>
      <c r="R286">
        <v>0</v>
      </c>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345</v>
      </c>
      <c r="B287">
        <v>4845404</v>
      </c>
      <c r="C287">
        <v>3780927</v>
      </c>
      <c r="D287">
        <v>653740</v>
      </c>
      <c r="E287">
        <v>3420523.47</v>
      </c>
      <c r="F287">
        <v>2847403</v>
      </c>
      <c r="G287">
        <v>825414</v>
      </c>
      <c r="H287">
        <v>215622</v>
      </c>
      <c r="I287">
        <v>1239409.54</v>
      </c>
      <c r="J287">
        <v>722821.99</v>
      </c>
      <c r="K287">
        <v>-302708.93</v>
      </c>
      <c r="L287">
        <v>-536113.56999999995</v>
      </c>
      <c r="M287">
        <v>392700.05</v>
      </c>
      <c r="N287">
        <v>916003.21</v>
      </c>
      <c r="O287">
        <v>58018.8</v>
      </c>
      <c r="P287">
        <v>58018.8</v>
      </c>
      <c r="Q287">
        <v>-274181.38</v>
      </c>
      <c r="R287">
        <v>470116.43</v>
      </c>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346</v>
      </c>
      <c r="B288">
        <v>-155397</v>
      </c>
      <c r="C288">
        <v>-172375</v>
      </c>
      <c r="D288">
        <v>-176825</v>
      </c>
      <c r="E288">
        <v>201480.44</v>
      </c>
      <c r="F288">
        <v>40200</v>
      </c>
      <c r="G288">
        <v>48703</v>
      </c>
      <c r="H288">
        <v>123555</v>
      </c>
      <c r="I288">
        <v>-104443.81</v>
      </c>
      <c r="J288">
        <v>-27077.919999999998</v>
      </c>
      <c r="K288">
        <v>56916.7</v>
      </c>
      <c r="L288">
        <v>-131053.3</v>
      </c>
      <c r="M288">
        <v>36922.25</v>
      </c>
      <c r="N288">
        <v>-25493.78</v>
      </c>
      <c r="O288">
        <v>-33922.06</v>
      </c>
      <c r="P288">
        <v>-33922.06</v>
      </c>
      <c r="Q288">
        <v>146.66999999999999</v>
      </c>
      <c r="R288">
        <v>76875.289999999994</v>
      </c>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601</v>
      </c>
      <c r="B289">
        <v>374</v>
      </c>
      <c r="C289">
        <v>165</v>
      </c>
      <c r="D289">
        <v>53</v>
      </c>
      <c r="E289">
        <v>47.59</v>
      </c>
      <c r="F289">
        <v>-17</v>
      </c>
      <c r="G289">
        <v>-66</v>
      </c>
      <c r="H289">
        <v>-54</v>
      </c>
      <c r="I289">
        <v>-54.11</v>
      </c>
      <c r="J289">
        <v>-2.04</v>
      </c>
      <c r="K289">
        <v>0</v>
      </c>
      <c r="L289">
        <v>0</v>
      </c>
      <c r="M289">
        <v>-41.77</v>
      </c>
      <c r="N289">
        <v>-20.12</v>
      </c>
      <c r="O289">
        <v>-20.12</v>
      </c>
      <c r="P289">
        <v>-20.12</v>
      </c>
      <c r="Q289">
        <v>-8.4700000000000006</v>
      </c>
      <c r="R289">
        <v>-3.04</v>
      </c>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604</v>
      </c>
      <c r="B290">
        <v>301046</v>
      </c>
      <c r="C290">
        <v>301046</v>
      </c>
      <c r="D290">
        <v>301046</v>
      </c>
      <c r="E290">
        <v>99518.49</v>
      </c>
      <c r="F290">
        <v>99518</v>
      </c>
      <c r="G290">
        <v>99518</v>
      </c>
      <c r="H290">
        <v>99518</v>
      </c>
      <c r="I290">
        <v>204016.41</v>
      </c>
      <c r="J290">
        <v>204016.41</v>
      </c>
      <c r="K290">
        <v>204016.41</v>
      </c>
      <c r="L290">
        <v>204016.41</v>
      </c>
      <c r="M290">
        <v>167135.92000000001</v>
      </c>
      <c r="N290">
        <v>167135.92000000001</v>
      </c>
      <c r="O290">
        <v>167135.92000000001</v>
      </c>
      <c r="P290">
        <v>167135.92000000001</v>
      </c>
      <c r="Q290">
        <v>167135.92000000001</v>
      </c>
      <c r="R290">
        <v>90263.679999999993</v>
      </c>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605</v>
      </c>
      <c r="B291">
        <v>146023</v>
      </c>
      <c r="C291">
        <v>128836</v>
      </c>
      <c r="D291">
        <v>124274</v>
      </c>
      <c r="E291">
        <v>301046.51</v>
      </c>
      <c r="F291">
        <v>139701</v>
      </c>
      <c r="G291">
        <v>148155</v>
      </c>
      <c r="H291">
        <v>223019</v>
      </c>
      <c r="I291">
        <v>99518.49</v>
      </c>
      <c r="J291">
        <v>176936.45</v>
      </c>
      <c r="K291">
        <v>260933.11</v>
      </c>
      <c r="L291">
        <v>72963.11</v>
      </c>
      <c r="M291">
        <v>204016.41</v>
      </c>
      <c r="N291">
        <v>141622.01999999999</v>
      </c>
      <c r="O291">
        <v>133193.74</v>
      </c>
      <c r="P291">
        <v>133193.74</v>
      </c>
      <c r="Q291">
        <v>167274.13</v>
      </c>
      <c r="R291">
        <v>167135.92000000001</v>
      </c>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t="s">
        <v>606</v>
      </c>
      <c r="B292" t="s">
        <v>1947</v>
      </c>
      <c r="C292" t="s">
        <v>1948</v>
      </c>
      <c r="D292" t="s">
        <v>785</v>
      </c>
      <c r="E292" t="s">
        <v>786</v>
      </c>
      <c r="F292" t="s">
        <v>787</v>
      </c>
      <c r="G292" t="s">
        <v>703</v>
      </c>
      <c r="H292" t="s">
        <v>607</v>
      </c>
      <c r="I292" t="s">
        <v>608</v>
      </c>
      <c r="J292" t="s">
        <v>609</v>
      </c>
      <c r="K292" t="s">
        <v>610</v>
      </c>
      <c r="L292" t="s">
        <v>611</v>
      </c>
      <c r="M292" t="s">
        <v>612</v>
      </c>
      <c r="N292" t="s">
        <v>613</v>
      </c>
      <c r="O292" t="s">
        <v>614</v>
      </c>
      <c r="P292" t="s">
        <v>614</v>
      </c>
      <c r="Q292" t="s">
        <v>615</v>
      </c>
      <c r="R292" t="s">
        <v>616</v>
      </c>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t="s">
        <v>660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t="s">
        <v>788</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t="s">
        <v>662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356</v>
      </c>
      <c r="R347" s="134" t="s">
        <v>357</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3</v>
      </c>
      <c r="R348" s="133">
        <v>2022</v>
      </c>
    </row>
    <row r="349" spans="1:54">
      <c r="A349" s="84"/>
      <c r="B349" s="252" t="s">
        <v>11</v>
      </c>
      <c r="C349" s="252"/>
      <c r="D349" s="252"/>
      <c r="E349" s="252"/>
      <c r="F349" s="252"/>
      <c r="G349" s="252"/>
      <c r="H349" s="252"/>
      <c r="I349" s="252"/>
      <c r="J349" s="252"/>
      <c r="K349" s="252"/>
      <c r="L349" s="252"/>
      <c r="M349" s="252"/>
      <c r="N349" s="252"/>
      <c r="O349" s="115"/>
      <c r="P349" s="115"/>
      <c r="Q349" s="6"/>
      <c r="R349" s="3"/>
    </row>
    <row r="350" spans="1:54">
      <c r="B350" s="273" t="s">
        <v>292</v>
      </c>
      <c r="C350" s="273"/>
      <c r="D350" s="273"/>
      <c r="E350" s="273"/>
      <c r="F350" s="273"/>
      <c r="G350" s="273"/>
      <c r="H350" s="273"/>
      <c r="I350" s="273"/>
      <c r="J350" s="273"/>
      <c r="K350" s="273"/>
      <c r="L350" s="273"/>
      <c r="M350" s="273"/>
      <c r="N350" s="273"/>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f t="shared" si="13"/>
        <v>167275.13</v>
      </c>
      <c r="N351" s="8">
        <f t="shared" si="13"/>
        <v>80424.5</v>
      </c>
      <c r="O351" s="8">
        <f t="shared" si="13"/>
        <v>223019</v>
      </c>
      <c r="P351" s="8">
        <f t="shared" si="13"/>
        <v>124274</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f t="shared" si="13"/>
        <v>133669.95000000001</v>
      </c>
      <c r="N352" s="8">
        <f t="shared" si="13"/>
        <v>260933.11</v>
      </c>
      <c r="O352" s="8">
        <f t="shared" si="13"/>
        <v>148155</v>
      </c>
      <c r="P352" s="8">
        <f t="shared" si="13"/>
        <v>128836</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f t="shared" si="13"/>
        <v>143140.85</v>
      </c>
      <c r="N353" s="8">
        <f t="shared" si="13"/>
        <v>176936.45</v>
      </c>
      <c r="O353" s="8">
        <f t="shared" si="13"/>
        <v>139701</v>
      </c>
      <c r="P353" s="8">
        <f t="shared" si="13"/>
        <v>146023</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f t="shared" si="14"/>
        <v>167135.92000000001</v>
      </c>
      <c r="M354" s="7">
        <f t="shared" si="14"/>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146023</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f t="shared" si="15"/>
        <v>1.0023363499004538E-2</v>
      </c>
      <c r="M355" s="12">
        <f t="shared" si="15"/>
        <v>1.1239512865718077E-2</v>
      </c>
      <c r="N355" s="12">
        <f t="shared" si="15"/>
        <v>4.7925686843458539E-3</v>
      </c>
      <c r="O355" s="12">
        <f t="shared" si="15"/>
        <v>1.105710963799663E-2</v>
      </c>
      <c r="P355" s="12">
        <f t="shared" ref="P355" si="16">+P354/P$402</f>
        <v>4.4985936407298897E-3</v>
      </c>
      <c r="Q355" s="6"/>
      <c r="R355" s="11" t="s">
        <v>364</v>
      </c>
    </row>
    <row r="356" spans="2:18">
      <c r="B356" s="273" t="s">
        <v>293</v>
      </c>
      <c r="C356" s="273"/>
      <c r="D356" s="273"/>
      <c r="E356" s="273"/>
      <c r="F356" s="273"/>
      <c r="G356" s="273"/>
      <c r="H356" s="273"/>
      <c r="I356" s="273"/>
      <c r="J356" s="273"/>
      <c r="K356" s="273"/>
      <c r="L356" s="273"/>
      <c r="M356" s="273"/>
      <c r="N356" s="273"/>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f t="shared" si="17"/>
        <v>65.22</v>
      </c>
      <c r="N357" s="8">
        <f t="shared" si="17"/>
        <v>65.86</v>
      </c>
      <c r="O357" s="8">
        <f t="shared" si="17"/>
        <v>0</v>
      </c>
      <c r="P357" s="8">
        <f t="shared" si="17"/>
        <v>0</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f t="shared" si="17"/>
        <v>65.510000000000005</v>
      </c>
      <c r="N358" s="8">
        <f t="shared" si="17"/>
        <v>0</v>
      </c>
      <c r="O358" s="8">
        <f t="shared" si="17"/>
        <v>0</v>
      </c>
      <c r="P358" s="8">
        <f t="shared" si="17"/>
        <v>0</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f t="shared" si="17"/>
        <v>65.540000000000006</v>
      </c>
      <c r="N359" s="8">
        <f t="shared" si="17"/>
        <v>0</v>
      </c>
      <c r="O359" s="8">
        <f t="shared" si="17"/>
        <v>0</v>
      </c>
      <c r="P359" s="8">
        <f t="shared" si="17"/>
        <v>0</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f t="shared" si="18"/>
        <v>65.180000000000007</v>
      </c>
      <c r="M360" s="8">
        <f t="shared" si="18"/>
        <v>65.83</v>
      </c>
      <c r="N360" s="8">
        <f t="shared" si="18"/>
        <v>0</v>
      </c>
      <c r="O360" s="8">
        <f t="shared" si="18"/>
        <v>0</v>
      </c>
      <c r="P360" s="8">
        <f t="shared" si="18"/>
        <v>0</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f t="shared" si="19"/>
        <v>3.9089313228725209E-6</v>
      </c>
      <c r="M361" s="12">
        <f t="shared" si="19"/>
        <v>3.6266549928519031E-6</v>
      </c>
      <c r="N361" s="12">
        <f t="shared" si="19"/>
        <v>0</v>
      </c>
      <c r="O361" s="12">
        <f t="shared" si="19"/>
        <v>0</v>
      </c>
      <c r="P361" s="12">
        <f t="shared" ref="P361" si="20">+P360/P$402</f>
        <v>0</v>
      </c>
      <c r="Q361" s="6"/>
      <c r="R361" s="11" t="s">
        <v>364</v>
      </c>
    </row>
    <row r="362" spans="2:18">
      <c r="B362" s="273" t="s">
        <v>294</v>
      </c>
      <c r="C362" s="273"/>
      <c r="D362" s="273"/>
      <c r="E362" s="273"/>
      <c r="F362" s="273"/>
      <c r="G362" s="273"/>
      <c r="H362" s="273"/>
      <c r="I362" s="273"/>
      <c r="J362" s="273"/>
      <c r="K362" s="273"/>
      <c r="L362" s="273"/>
      <c r="M362" s="273"/>
      <c r="N362" s="273"/>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f t="shared" si="21"/>
        <v>979203.49</v>
      </c>
      <c r="N363" s="8">
        <f t="shared" si="21"/>
        <v>901014.67</v>
      </c>
      <c r="O363" s="8">
        <f t="shared" si="21"/>
        <v>1095904</v>
      </c>
      <c r="P363" s="8">
        <f t="shared" si="21"/>
        <v>1744390</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f t="shared" si="21"/>
        <v>961394.32</v>
      </c>
      <c r="N364" s="8">
        <f t="shared" si="21"/>
        <v>832752.57</v>
      </c>
      <c r="O364" s="8">
        <f t="shared" si="21"/>
        <v>1113785</v>
      </c>
      <c r="P364" s="8">
        <f t="shared" si="21"/>
        <v>1555887</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f t="shared" si="21"/>
        <v>903848.38</v>
      </c>
      <c r="N365" s="8">
        <f t="shared" si="21"/>
        <v>889566</v>
      </c>
      <c r="O365" s="8">
        <f t="shared" si="21"/>
        <v>1179550</v>
      </c>
      <c r="P365" s="8">
        <f t="shared" si="21"/>
        <v>1304303</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f t="shared" si="22"/>
        <v>836367.57</v>
      </c>
      <c r="M366" s="8">
        <f t="shared" si="22"/>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1304303</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f t="shared" si="23"/>
        <v>5.0158075971276084E-2</v>
      </c>
      <c r="M367" s="12">
        <f t="shared" si="23"/>
        <v>4.737288968703187E-2</v>
      </c>
      <c r="N367" s="12">
        <f t="shared" si="23"/>
        <v>4.7986462178829195E-2</v>
      </c>
      <c r="O367" s="12">
        <f t="shared" si="23"/>
        <v>5.7695706126363711E-2</v>
      </c>
      <c r="P367" s="12">
        <f t="shared" ref="P367" si="24">+P366/P$402</f>
        <v>4.0182225960190637E-2</v>
      </c>
      <c r="Q367" s="6"/>
      <c r="R367" s="11" t="s">
        <v>364</v>
      </c>
    </row>
    <row r="368" spans="2:18">
      <c r="B368" s="273" t="s">
        <v>295</v>
      </c>
      <c r="C368" s="273"/>
      <c r="D368" s="273"/>
      <c r="E368" s="273"/>
      <c r="F368" s="273"/>
      <c r="G368" s="273"/>
      <c r="H368" s="273"/>
      <c r="I368" s="273"/>
      <c r="J368" s="273"/>
      <c r="K368" s="273"/>
      <c r="L368" s="273"/>
      <c r="M368" s="273"/>
      <c r="N368" s="273"/>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f t="shared" si="25"/>
        <v>6656716.9699999997</v>
      </c>
      <c r="N369" s="8">
        <f t="shared" si="25"/>
        <v>7046369.6900000004</v>
      </c>
      <c r="O369" s="8">
        <f t="shared" si="25"/>
        <v>9523454</v>
      </c>
      <c r="P369" s="8">
        <f t="shared" si="25"/>
        <v>13753571</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f t="shared" si="25"/>
        <v>6790631.75</v>
      </c>
      <c r="N370" s="8">
        <f t="shared" si="25"/>
        <v>7262704.0300000003</v>
      </c>
      <c r="O370" s="8">
        <f t="shared" si="25"/>
        <v>10411632</v>
      </c>
      <c r="P370" s="8">
        <f t="shared" si="25"/>
        <v>14761586</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f t="shared" si="25"/>
        <v>6679705.3200000003</v>
      </c>
      <c r="N371" s="8">
        <f t="shared" si="25"/>
        <v>8582827.9100000001</v>
      </c>
      <c r="O371" s="8">
        <f t="shared" si="25"/>
        <v>11972383</v>
      </c>
      <c r="P371" s="8">
        <f t="shared" si="25"/>
        <v>14106721</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f t="shared" si="26"/>
        <v>6260198.6299999999</v>
      </c>
      <c r="M372" s="8">
        <f t="shared" si="26"/>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14106721</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f t="shared" si="27"/>
        <v>0.37543244112013868</v>
      </c>
      <c r="M373" s="12">
        <f t="shared" si="27"/>
        <v>0.38829151232870651</v>
      </c>
      <c r="N373" s="12">
        <f t="shared" si="27"/>
        <v>0.41221504366803996</v>
      </c>
      <c r="O373" s="12">
        <f t="shared" si="27"/>
        <v>0.43325609041924096</v>
      </c>
      <c r="P373" s="12">
        <f t="shared" ref="P373" si="28">+P372/P$402</f>
        <v>0.43459184773734816</v>
      </c>
      <c r="Q373" s="6"/>
      <c r="R373" s="11" t="s">
        <v>364</v>
      </c>
    </row>
    <row r="374" spans="1:18">
      <c r="A374" s="84"/>
      <c r="B374" s="274" t="s">
        <v>296</v>
      </c>
      <c r="C374" s="274"/>
      <c r="D374" s="274"/>
      <c r="E374" s="274"/>
      <c r="F374" s="274"/>
      <c r="G374" s="274"/>
      <c r="H374" s="274"/>
      <c r="I374" s="274"/>
      <c r="J374" s="274"/>
      <c r="K374" s="274"/>
      <c r="L374" s="274"/>
      <c r="M374" s="274"/>
      <c r="N374" s="274"/>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f t="shared" si="29"/>
        <v>7866638.4800000004</v>
      </c>
      <c r="N375" s="8">
        <f t="shared" si="29"/>
        <v>8095308.1299999999</v>
      </c>
      <c r="O375" s="8">
        <f t="shared" si="29"/>
        <v>11108276</v>
      </c>
      <c r="P375" s="8">
        <f t="shared" si="29"/>
        <v>16093228</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f t="shared" si="29"/>
        <v>7960183.2800000003</v>
      </c>
      <c r="N376" s="8">
        <f t="shared" si="29"/>
        <v>8446926.9100000001</v>
      </c>
      <c r="O376" s="8">
        <f t="shared" si="29"/>
        <v>11886078</v>
      </c>
      <c r="P376" s="8">
        <f t="shared" si="29"/>
        <v>16703521</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f t="shared" si="29"/>
        <v>7803101.2699999996</v>
      </c>
      <c r="N377" s="8">
        <f t="shared" si="29"/>
        <v>9732493.2699999996</v>
      </c>
      <c r="O377" s="8">
        <f t="shared" si="29"/>
        <v>13614386</v>
      </c>
      <c r="P377" s="8">
        <f t="shared" si="29"/>
        <v>15778060</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f t="shared" si="30"/>
        <v>7330825.4299999997</v>
      </c>
      <c r="M378" s="8">
        <f t="shared" si="30"/>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15778060</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f t="shared" si="31"/>
        <v>0.4396393547995921</v>
      </c>
      <c r="M379" s="12">
        <f t="shared" si="31"/>
        <v>0.45194468876359772</v>
      </c>
      <c r="N379" s="12">
        <f t="shared" si="31"/>
        <v>0.4695029383002044</v>
      </c>
      <c r="O379" s="12">
        <f t="shared" si="31"/>
        <v>0.51323408510191248</v>
      </c>
      <c r="P379" s="12">
        <f t="shared" ref="P379" si="32">+P378/P$402</f>
        <v>0.48608151030354563</v>
      </c>
      <c r="Q379" s="6"/>
      <c r="R379" s="11" t="s">
        <v>364</v>
      </c>
    </row>
    <row r="380" spans="1:18">
      <c r="B380" s="273" t="s">
        <v>297</v>
      </c>
      <c r="C380" s="273"/>
      <c r="D380" s="273"/>
      <c r="E380" s="273"/>
      <c r="F380" s="273"/>
      <c r="G380" s="273"/>
      <c r="H380" s="273"/>
      <c r="I380" s="273"/>
      <c r="J380" s="273"/>
      <c r="K380" s="273"/>
      <c r="L380" s="273"/>
      <c r="M380" s="273"/>
      <c r="N380" s="273"/>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f t="shared" si="33"/>
        <v>9187312.3399999999</v>
      </c>
      <c r="N381" s="8">
        <f t="shared" si="33"/>
        <v>9655187.8499999996</v>
      </c>
      <c r="O381" s="8">
        <f t="shared" si="33"/>
        <v>10690046</v>
      </c>
      <c r="P381" s="8">
        <f t="shared" si="33"/>
        <v>13287331</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f t="shared" si="33"/>
        <v>9176642.4000000004</v>
      </c>
      <c r="N382" s="8">
        <f t="shared" si="33"/>
        <v>9884840.2400000002</v>
      </c>
      <c r="O382" s="8">
        <f t="shared" si="33"/>
        <v>11051589</v>
      </c>
      <c r="P382" s="8">
        <f t="shared" si="33"/>
        <v>14674665</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f t="shared" si="33"/>
        <v>9532707.9100000001</v>
      </c>
      <c r="N383" s="8">
        <f t="shared" si="33"/>
        <v>10077555.710000001</v>
      </c>
      <c r="O383" s="8">
        <f t="shared" si="33"/>
        <v>11530413</v>
      </c>
      <c r="P383" s="8">
        <f t="shared" si="33"/>
        <v>15438501</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f t="shared" si="34"/>
        <v>8874388.7100000009</v>
      </c>
      <c r="M384" s="8">
        <f t="shared" si="34"/>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15438501</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f t="shared" si="35"/>
        <v>0.53220889843303565</v>
      </c>
      <c r="M385" s="12">
        <f t="shared" si="35"/>
        <v>0.53039617940540318</v>
      </c>
      <c r="N385" s="12">
        <f t="shared" si="35"/>
        <v>0.50153772780675598</v>
      </c>
      <c r="O385" s="12">
        <f t="shared" si="35"/>
        <v>0.45344207102912842</v>
      </c>
      <c r="P385" s="12">
        <f t="shared" ref="P385" si="36">+P384/P$402</f>
        <v>0.4756205695061877</v>
      </c>
      <c r="Q385" s="6"/>
      <c r="R385" s="11" t="s">
        <v>364</v>
      </c>
    </row>
    <row r="386" spans="1:18">
      <c r="B386" s="273" t="s">
        <v>298</v>
      </c>
      <c r="C386" s="273"/>
      <c r="D386" s="273"/>
      <c r="E386" s="273"/>
      <c r="F386" s="273"/>
      <c r="G386" s="273"/>
      <c r="H386" s="273"/>
      <c r="I386" s="273"/>
      <c r="J386" s="273"/>
      <c r="K386" s="273"/>
      <c r="L386" s="273"/>
      <c r="M386" s="273"/>
      <c r="N386" s="273"/>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f t="shared" si="37"/>
        <v>13941.13</v>
      </c>
      <c r="N387" s="8">
        <f t="shared" si="37"/>
        <v>82376.83</v>
      </c>
      <c r="O387" s="8">
        <f t="shared" si="37"/>
        <v>90522</v>
      </c>
      <c r="P387" s="8">
        <f t="shared" si="37"/>
        <v>96698</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f t="shared" si="37"/>
        <v>83994.27</v>
      </c>
      <c r="N388" s="8">
        <f t="shared" si="37"/>
        <v>83952.17</v>
      </c>
      <c r="O388" s="8">
        <f t="shared" si="37"/>
        <v>88582</v>
      </c>
      <c r="P388" s="8">
        <f t="shared" si="37"/>
        <v>103476</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f t="shared" si="37"/>
        <v>80411.179999999993</v>
      </c>
      <c r="N389" s="8">
        <f t="shared" si="37"/>
        <v>84643.09</v>
      </c>
      <c r="O389" s="8">
        <f t="shared" si="37"/>
        <v>95264</v>
      </c>
      <c r="P389" s="8">
        <f t="shared" si="37"/>
        <v>116697</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f t="shared" si="38"/>
        <v>16308.5</v>
      </c>
      <c r="M390" s="8">
        <f t="shared" si="38"/>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116697</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f t="shared" si="39"/>
        <v>9.7804244368006289E-4</v>
      </c>
      <c r="M391" s="12">
        <f t="shared" si="39"/>
        <v>4.2805613269056107E-3</v>
      </c>
      <c r="N391" s="12">
        <f t="shared" si="39"/>
        <v>4.3250872568582482E-3</v>
      </c>
      <c r="O391" s="12">
        <f t="shared" si="39"/>
        <v>3.30242873009247E-3</v>
      </c>
      <c r="P391" s="12">
        <f t="shared" ref="P391" si="40">+P390/P$402</f>
        <v>3.5951348903409458E-3</v>
      </c>
      <c r="Q391" s="6"/>
      <c r="R391" s="11" t="s">
        <v>364</v>
      </c>
    </row>
    <row r="392" spans="1:18">
      <c r="A392" s="84"/>
      <c r="B392" s="274" t="s">
        <v>299</v>
      </c>
      <c r="C392" s="274"/>
      <c r="D392" s="274"/>
      <c r="E392" s="274"/>
      <c r="F392" s="274"/>
      <c r="G392" s="274"/>
      <c r="H392" s="274"/>
      <c r="I392" s="274"/>
      <c r="J392" s="274"/>
      <c r="K392" s="274"/>
      <c r="L392" s="274"/>
      <c r="M392" s="274"/>
      <c r="N392" s="274"/>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f t="shared" si="41"/>
        <v>9744365.0600000005</v>
      </c>
      <c r="N393" s="8">
        <f t="shared" si="41"/>
        <v>10062461.779999999</v>
      </c>
      <c r="O393" s="8">
        <f t="shared" si="41"/>
        <v>11496138</v>
      </c>
      <c r="P393" s="8">
        <f t="shared" si="41"/>
        <v>14413092</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f t="shared" si="41"/>
        <v>9801635.5800000001</v>
      </c>
      <c r="N394" s="8">
        <f t="shared" si="41"/>
        <v>10326692.630000001</v>
      </c>
      <c r="O394" s="8">
        <f t="shared" si="41"/>
        <v>11847932</v>
      </c>
      <c r="P394" s="8">
        <f t="shared" si="41"/>
        <v>15802413</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f t="shared" si="41"/>
        <v>10154325.289999999</v>
      </c>
      <c r="N395" s="8">
        <f t="shared" si="41"/>
        <v>10669197.369999999</v>
      </c>
      <c r="O395" s="8">
        <f t="shared" si="41"/>
        <v>12460144</v>
      </c>
      <c r="P395" s="8">
        <f t="shared" si="41"/>
        <v>16681640</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f t="shared" si="42"/>
        <v>9343808.7899999991</v>
      </c>
      <c r="M396" s="8">
        <f t="shared" si="42"/>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16681640</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f t="shared" si="43"/>
        <v>0.56036064520040785</v>
      </c>
      <c r="M397" s="12">
        <f t="shared" si="43"/>
        <v>0.54805531123640239</v>
      </c>
      <c r="N397" s="12">
        <f>+N396/N$402</f>
        <v>0.53049706169979549</v>
      </c>
      <c r="O397" s="12">
        <f>+O396/O$402</f>
        <v>0.48676591489808757</v>
      </c>
      <c r="P397" s="12">
        <f>+P396/P$402</f>
        <v>0.51391848969645437</v>
      </c>
      <c r="Q397" s="6"/>
      <c r="R397" s="11" t="s">
        <v>364</v>
      </c>
    </row>
    <row r="398" spans="1:18">
      <c r="B398" s="252" t="s">
        <v>300</v>
      </c>
      <c r="C398" s="252"/>
      <c r="D398" s="252"/>
      <c r="E398" s="252"/>
      <c r="F398" s="252"/>
      <c r="G398" s="252"/>
      <c r="H398" s="252"/>
      <c r="I398" s="252"/>
      <c r="J398" s="252"/>
      <c r="K398" s="252"/>
      <c r="L398" s="252"/>
      <c r="M398" s="252"/>
      <c r="N398" s="252"/>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f t="shared" si="44"/>
        <v>17611003.539999999</v>
      </c>
      <c r="N399" s="8">
        <f t="shared" si="44"/>
        <v>18157769.91</v>
      </c>
      <c r="O399" s="8">
        <f t="shared" si="44"/>
        <v>22604414</v>
      </c>
      <c r="P399" s="8">
        <f t="shared" si="44"/>
        <v>30506320</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f t="shared" si="44"/>
        <v>17761818.859999999</v>
      </c>
      <c r="N400" s="8">
        <f t="shared" si="44"/>
        <v>18773619.539999999</v>
      </c>
      <c r="O400" s="8">
        <f t="shared" si="44"/>
        <v>23734010</v>
      </c>
      <c r="P400" s="8">
        <f t="shared" si="44"/>
        <v>32505934</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f t="shared" si="44"/>
        <v>17957426.559999999</v>
      </c>
      <c r="N401" s="8">
        <f t="shared" si="44"/>
        <v>20401690.640000001</v>
      </c>
      <c r="O401" s="8">
        <f t="shared" si="44"/>
        <v>26074530</v>
      </c>
      <c r="P401" s="8">
        <f t="shared" si="44"/>
        <v>32459700</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f t="shared" si="45"/>
        <v>16674634.220000001</v>
      </c>
      <c r="M402" s="8">
        <f t="shared" si="45"/>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32459700</v>
      </c>
      <c r="Q402" s="6"/>
      <c r="R402" s="9" t="s">
        <v>15</v>
      </c>
    </row>
    <row r="403" spans="1:18">
      <c r="B403" s="269" t="s">
        <v>1</v>
      </c>
      <c r="C403" s="269"/>
      <c r="D403" s="269"/>
      <c r="E403" s="269"/>
      <c r="F403" s="269"/>
      <c r="G403" s="269"/>
      <c r="H403" s="269"/>
      <c r="I403" s="269"/>
      <c r="J403" s="269"/>
      <c r="K403" s="269"/>
      <c r="L403" s="269"/>
      <c r="M403" s="269"/>
      <c r="N403" s="269"/>
      <c r="O403" s="117"/>
      <c r="P403" s="117"/>
    </row>
    <row r="404" spans="1:18">
      <c r="B404" s="270" t="s">
        <v>302</v>
      </c>
      <c r="C404" s="270"/>
      <c r="D404" s="270"/>
      <c r="E404" s="270"/>
      <c r="F404" s="270"/>
      <c r="G404" s="270"/>
      <c r="H404" s="270"/>
      <c r="I404" s="270"/>
      <c r="J404" s="270"/>
      <c r="K404" s="270"/>
      <c r="L404" s="270"/>
      <c r="M404" s="270"/>
      <c r="N404" s="270"/>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f t="shared" si="46"/>
        <v>3062252.63</v>
      </c>
      <c r="N405" s="8">
        <f t="shared" si="46"/>
        <v>2658333.4700000002</v>
      </c>
      <c r="O405" s="8">
        <f t="shared" si="46"/>
        <v>3742039</v>
      </c>
      <c r="P405" s="8">
        <f t="shared" si="46"/>
        <v>5909373</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f t="shared" si="46"/>
        <v>2635907.3199999998</v>
      </c>
      <c r="N406" s="8">
        <f t="shared" si="46"/>
        <v>2912190.9</v>
      </c>
      <c r="O406" s="8">
        <f t="shared" si="46"/>
        <v>3580739</v>
      </c>
      <c r="P406" s="8">
        <f t="shared" si="46"/>
        <v>4500140</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f t="shared" si="46"/>
        <v>1923104.06</v>
      </c>
      <c r="N407" s="8">
        <f t="shared" si="46"/>
        <v>3264748.98</v>
      </c>
      <c r="O407" s="8">
        <f t="shared" si="46"/>
        <v>3752098</v>
      </c>
      <c r="P407" s="8">
        <f t="shared" si="46"/>
        <v>3538793</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f t="shared" si="47"/>
        <v>2128126.7200000002</v>
      </c>
      <c r="M408" s="8">
        <f t="shared" si="47"/>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3538793</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f t="shared" si="48"/>
        <v>0.12762659089981526</v>
      </c>
      <c r="M409" s="12">
        <f t="shared" si="48"/>
        <v>0.13707672559236012</v>
      </c>
      <c r="N409" s="12">
        <f>+N408/N$402</f>
        <v>0.13701118820608926</v>
      </c>
      <c r="O409" s="12">
        <f>+O408/O$402</f>
        <v>0.14312069082331</v>
      </c>
      <c r="P409" s="12">
        <f>+P408/P$402</f>
        <v>0.10902112465611204</v>
      </c>
      <c r="Q409" s="6"/>
      <c r="R409" s="11" t="s">
        <v>364</v>
      </c>
    </row>
    <row r="410" spans="1:18">
      <c r="A410" s="84"/>
      <c r="B410" s="270" t="s">
        <v>305</v>
      </c>
      <c r="C410" s="270"/>
      <c r="D410" s="270"/>
      <c r="E410" s="270"/>
      <c r="F410" s="270"/>
      <c r="G410" s="270"/>
      <c r="H410" s="270"/>
      <c r="I410" s="270"/>
      <c r="J410" s="270"/>
      <c r="K410" s="270"/>
      <c r="L410" s="270"/>
      <c r="M410" s="270"/>
      <c r="N410" s="270"/>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f t="shared" si="49"/>
        <v>10376486.279999999</v>
      </c>
      <c r="N411" s="8">
        <f t="shared" si="49"/>
        <v>8879976.4499999993</v>
      </c>
      <c r="O411" s="8">
        <f t="shared" si="49"/>
        <v>12070980</v>
      </c>
      <c r="P411" s="8">
        <f t="shared" si="49"/>
        <v>16070252</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f t="shared" si="49"/>
        <v>13046680.050000001</v>
      </c>
      <c r="N412" s="8">
        <f t="shared" si="49"/>
        <v>8722180.5999999996</v>
      </c>
      <c r="O412" s="8">
        <f t="shared" si="49"/>
        <v>12443904</v>
      </c>
      <c r="P412" s="8">
        <f t="shared" si="49"/>
        <v>16841624</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f t="shared" si="49"/>
        <v>8543284.7899999991</v>
      </c>
      <c r="N413" s="8">
        <f t="shared" si="49"/>
        <v>10434583.27</v>
      </c>
      <c r="O413" s="8">
        <f t="shared" si="49"/>
        <v>12459552</v>
      </c>
      <c r="P413" s="8">
        <f t="shared" si="49"/>
        <v>15951002</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f t="shared" si="50"/>
        <v>9595544.0999999996</v>
      </c>
      <c r="M414" s="8">
        <f t="shared" si="50"/>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15951002</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f t="shared" si="51"/>
        <v>0.57545754667834625</v>
      </c>
      <c r="M415" s="12">
        <f t="shared" si="51"/>
        <v>0.49944174028702853</v>
      </c>
      <c r="N415" s="12">
        <f>+N414/N$402</f>
        <v>0.51407419657765829</v>
      </c>
      <c r="O415" s="12">
        <f>+O414/O$402</f>
        <v>0.48942358417225507</v>
      </c>
      <c r="P415" s="12">
        <f>+P414/P$402</f>
        <v>0.49140940920587683</v>
      </c>
      <c r="Q415" s="6"/>
      <c r="R415" s="11" t="s">
        <v>364</v>
      </c>
    </row>
    <row r="416" spans="1:18">
      <c r="B416" s="275" t="s">
        <v>2</v>
      </c>
      <c r="C416" s="275"/>
      <c r="D416" s="275"/>
      <c r="E416" s="275"/>
      <c r="F416" s="275"/>
      <c r="G416" s="275"/>
      <c r="H416" s="275"/>
      <c r="I416" s="275"/>
      <c r="J416" s="275"/>
      <c r="K416" s="275"/>
      <c r="L416" s="275"/>
      <c r="M416" s="275"/>
      <c r="N416" s="275"/>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f t="shared" si="52"/>
        <v>7247260.5700000003</v>
      </c>
      <c r="N417" s="8">
        <f t="shared" si="52"/>
        <v>6121499.0700000003</v>
      </c>
      <c r="O417" s="8">
        <f t="shared" si="52"/>
        <v>8042572</v>
      </c>
      <c r="P417" s="8">
        <f t="shared" si="52"/>
        <v>9826522</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f t="shared" si="52"/>
        <v>7789704.8399999999</v>
      </c>
      <c r="N418" s="8">
        <f t="shared" si="52"/>
        <v>5700097.0699999994</v>
      </c>
      <c r="O418" s="8">
        <f t="shared" si="52"/>
        <v>8511753</v>
      </c>
      <c r="P418" s="8">
        <f t="shared" si="52"/>
        <v>12081356</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f t="shared" si="52"/>
        <v>6588846.1900000004</v>
      </c>
      <c r="N419" s="8">
        <f t="shared" si="52"/>
        <v>7093489.8900000006</v>
      </c>
      <c r="O419" s="8">
        <f t="shared" si="52"/>
        <v>8559286</v>
      </c>
      <c r="P419" s="8">
        <f t="shared" si="52"/>
        <v>12357115</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f t="shared" si="53"/>
        <v>7415709.6200000001</v>
      </c>
      <c r="M420" s="8">
        <f t="shared" si="53"/>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12357115</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f t="shared" si="54"/>
        <v>0.4447299726134562</v>
      </c>
      <c r="M421" s="12">
        <f t="shared" si="54"/>
        <v>0.36000589683193779</v>
      </c>
      <c r="N421" s="12">
        <f>+N420/N$402</f>
        <v>0.36855561238560869</v>
      </c>
      <c r="O421" s="12">
        <f>+O420/O$402</f>
        <v>0.33726850088226601</v>
      </c>
      <c r="P421" s="12">
        <f>+P420/P$402</f>
        <v>0.38069097989198913</v>
      </c>
      <c r="Q421" s="6"/>
      <c r="R421" s="11" t="s">
        <v>364</v>
      </c>
    </row>
    <row r="422" spans="2:18">
      <c r="B422" s="270" t="s">
        <v>3</v>
      </c>
      <c r="C422" s="270"/>
      <c r="D422" s="270"/>
      <c r="E422" s="270"/>
      <c r="F422" s="270"/>
      <c r="G422" s="270"/>
      <c r="H422" s="270"/>
      <c r="I422" s="270"/>
      <c r="J422" s="270"/>
      <c r="K422" s="270"/>
      <c r="L422" s="270"/>
      <c r="M422" s="270"/>
      <c r="N422" s="270"/>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f t="shared" si="55"/>
        <v>2106933.67</v>
      </c>
      <c r="N423" s="8">
        <f t="shared" si="55"/>
        <v>2477094.6</v>
      </c>
      <c r="O423" s="8">
        <f t="shared" si="55"/>
        <v>2579297</v>
      </c>
      <c r="P423" s="8">
        <f t="shared" si="55"/>
        <v>2762586</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f t="shared" si="55"/>
        <v>1900317.21</v>
      </c>
      <c r="N424" s="8">
        <f t="shared" si="55"/>
        <v>3130203.07</v>
      </c>
      <c r="O424" s="8">
        <f t="shared" si="55"/>
        <v>2749391</v>
      </c>
      <c r="P424" s="8">
        <f t="shared" si="55"/>
        <v>3702311</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f t="shared" si="55"/>
        <v>3003605.82</v>
      </c>
      <c r="N425" s="8">
        <f t="shared" si="55"/>
        <v>2822128.96</v>
      </c>
      <c r="O425" s="8">
        <f t="shared" si="55"/>
        <v>2771425</v>
      </c>
      <c r="P425" s="8">
        <f t="shared" si="55"/>
        <v>4499146</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f t="shared" si="56"/>
        <v>2209542.81</v>
      </c>
      <c r="M426" s="8">
        <f t="shared" si="56"/>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4499146</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f t="shared" si="57"/>
        <v>0.13250922214232536</v>
      </c>
      <c r="M427" s="12">
        <f t="shared" si="57"/>
        <v>0.13971795898022812</v>
      </c>
      <c r="N427" s="12">
        <f>+N426/N$402</f>
        <v>0.13188223937435101</v>
      </c>
      <c r="O427" s="12">
        <f>+O426/O$402</f>
        <v>0.1005325748622794</v>
      </c>
      <c r="P427" s="12">
        <f>+P426/P$402</f>
        <v>0.13860713438509906</v>
      </c>
      <c r="Q427" s="6"/>
      <c r="R427" s="11" t="s">
        <v>364</v>
      </c>
    </row>
    <row r="428" spans="2:18">
      <c r="B428" s="270" t="s">
        <v>4</v>
      </c>
      <c r="C428" s="270"/>
      <c r="D428" s="270"/>
      <c r="E428" s="270"/>
      <c r="F428" s="270"/>
      <c r="G428" s="270"/>
      <c r="H428" s="270"/>
      <c r="I428" s="270"/>
      <c r="J428" s="270"/>
      <c r="K428" s="270"/>
      <c r="L428" s="270"/>
      <c r="M428" s="270"/>
      <c r="N428" s="270"/>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f t="shared" si="58"/>
        <v>9354194.2400000002</v>
      </c>
      <c r="N429" s="8">
        <f t="shared" si="58"/>
        <v>8598593.6699999999</v>
      </c>
      <c r="O429" s="8">
        <f t="shared" si="58"/>
        <v>10621869</v>
      </c>
      <c r="P429" s="8">
        <f t="shared" si="58"/>
        <v>12589108</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f t="shared" si="58"/>
        <v>9690022.0500000007</v>
      </c>
      <c r="N430" s="8">
        <f t="shared" si="58"/>
        <v>8830300.1399999987</v>
      </c>
      <c r="O430" s="8">
        <f t="shared" si="58"/>
        <v>11261144</v>
      </c>
      <c r="P430" s="8">
        <f t="shared" si="58"/>
        <v>15783667</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f t="shared" si="58"/>
        <v>9592452.0099999998</v>
      </c>
      <c r="N431" s="8">
        <f t="shared" si="58"/>
        <v>9915618.8500000015</v>
      </c>
      <c r="O431" s="8">
        <f t="shared" si="58"/>
        <v>11330711</v>
      </c>
      <c r="P431" s="8">
        <f t="shared" si="58"/>
        <v>16856261</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f t="shared" si="59"/>
        <v>9625252.4299999997</v>
      </c>
      <c r="M432" s="8">
        <f t="shared" si="59"/>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16856261</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f t="shared" si="60"/>
        <v>2.0084545581410058</v>
      </c>
      <c r="M433" s="13">
        <f t="shared" si="60"/>
        <v>1.4040752400756116</v>
      </c>
      <c r="N433" s="13">
        <f t="shared" si="60"/>
        <v>1.4657312949824788</v>
      </c>
      <c r="O433" s="13">
        <f t="shared" si="60"/>
        <v>1.0955952430486329</v>
      </c>
      <c r="P433" s="13">
        <f t="shared" ref="P433" si="61">+P432/P$457</f>
        <v>1.4447200439717427</v>
      </c>
      <c r="Q433" s="6"/>
      <c r="R433" s="14" t="s">
        <v>16</v>
      </c>
    </row>
    <row r="434" spans="1:18">
      <c r="A434" s="84"/>
      <c r="B434" s="270" t="s">
        <v>307</v>
      </c>
      <c r="C434" s="270"/>
      <c r="D434" s="270"/>
      <c r="E434" s="270"/>
      <c r="F434" s="270"/>
      <c r="G434" s="270"/>
      <c r="H434" s="270"/>
      <c r="I434" s="270"/>
      <c r="J434" s="270"/>
      <c r="K434" s="270"/>
      <c r="L434" s="270"/>
      <c r="M434" s="270"/>
      <c r="N434" s="270"/>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f t="shared" si="62"/>
        <v>2195467.0499999998</v>
      </c>
      <c r="N435" s="8">
        <f t="shared" si="62"/>
        <v>2697505.22</v>
      </c>
      <c r="O435" s="8">
        <f t="shared" si="62"/>
        <v>2896524</v>
      </c>
      <c r="P435" s="8">
        <f t="shared" si="62"/>
        <v>3092060</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f t="shared" si="62"/>
        <v>1989595.73</v>
      </c>
      <c r="N436" s="8">
        <f t="shared" si="62"/>
        <v>3332653.94</v>
      </c>
      <c r="O436" s="8">
        <f t="shared" si="62"/>
        <v>3055176</v>
      </c>
      <c r="P436" s="8">
        <f t="shared" si="62"/>
        <v>4045763</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f t="shared" si="62"/>
        <v>3088846.31</v>
      </c>
      <c r="N437" s="8">
        <f t="shared" si="62"/>
        <v>3093187.06</v>
      </c>
      <c r="O437" s="8">
        <f t="shared" si="62"/>
        <v>3065279</v>
      </c>
      <c r="P437" s="8">
        <f t="shared" si="62"/>
        <v>4841204</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f t="shared" si="63"/>
        <v>2286722.11</v>
      </c>
      <c r="M438" s="8">
        <f t="shared" si="63"/>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4841204</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f t="shared" si="64"/>
        <v>0.13713776745142897</v>
      </c>
      <c r="M439" s="12">
        <f t="shared" si="64"/>
        <v>0.14464863471253547</v>
      </c>
      <c r="N439" s="12">
        <f>+N438/N$402</f>
        <v>0.14450041757645968</v>
      </c>
      <c r="O439" s="12">
        <f>+O438/O$402</f>
        <v>0.11097529434211902</v>
      </c>
      <c r="P439" s="12">
        <f>+P438/P$402</f>
        <v>0.14914506295498725</v>
      </c>
      <c r="Q439" s="6"/>
      <c r="R439" s="11" t="s">
        <v>364</v>
      </c>
    </row>
    <row r="440" spans="1:18">
      <c r="B440" s="269" t="s">
        <v>308</v>
      </c>
      <c r="C440" s="269"/>
      <c r="D440" s="269"/>
      <c r="E440" s="269"/>
      <c r="F440" s="269"/>
      <c r="G440" s="269"/>
      <c r="H440" s="269"/>
      <c r="I440" s="269"/>
      <c r="J440" s="269"/>
      <c r="K440" s="269"/>
      <c r="L440" s="269"/>
      <c r="M440" s="269"/>
      <c r="N440" s="269"/>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f t="shared" si="65"/>
        <v>12571953.33</v>
      </c>
      <c r="N441" s="8">
        <f t="shared" si="65"/>
        <v>11577481.67</v>
      </c>
      <c r="O441" s="8">
        <f t="shared" si="65"/>
        <v>14967504</v>
      </c>
      <c r="P441" s="8">
        <f t="shared" si="65"/>
        <v>19162312</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f t="shared" si="65"/>
        <v>15036275.779999999</v>
      </c>
      <c r="N442" s="8">
        <f t="shared" si="65"/>
        <v>12054834.539999999</v>
      </c>
      <c r="O442" s="8">
        <f t="shared" si="65"/>
        <v>15499080</v>
      </c>
      <c r="P442" s="8">
        <f t="shared" si="65"/>
        <v>20887387</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f t="shared" si="65"/>
        <v>11632131.1</v>
      </c>
      <c r="N443" s="8">
        <f t="shared" si="65"/>
        <v>13527770.33</v>
      </c>
      <c r="O443" s="8">
        <f t="shared" si="65"/>
        <v>15524831</v>
      </c>
      <c r="P443" s="8">
        <f t="shared" si="65"/>
        <v>20792206</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f t="shared" si="66"/>
        <v>11882266.210000001</v>
      </c>
      <c r="M444" s="8">
        <f t="shared" si="66"/>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20792206</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f t="shared" si="67"/>
        <v>0.71259531412977528</v>
      </c>
      <c r="M445" s="12">
        <f t="shared" si="67"/>
        <v>0.6440903749995639</v>
      </c>
      <c r="N445" s="12">
        <f>+N444/N$402</f>
        <v>0.658574614154118</v>
      </c>
      <c r="O445" s="12">
        <f>+O444/O$402</f>
        <v>0.60039887814708504</v>
      </c>
      <c r="P445" s="12">
        <f>+P444/P$402</f>
        <v>0.64055447216086414</v>
      </c>
      <c r="Q445" s="6"/>
      <c r="R445" s="11" t="s">
        <v>364</v>
      </c>
    </row>
    <row r="446" spans="1:18">
      <c r="B446" s="268" t="s">
        <v>17</v>
      </c>
      <c r="C446" s="268"/>
      <c r="D446" s="268"/>
      <c r="E446" s="268"/>
      <c r="F446" s="268"/>
      <c r="G446" s="268"/>
      <c r="H446" s="268"/>
      <c r="I446" s="268"/>
      <c r="J446" s="268"/>
      <c r="K446" s="268"/>
      <c r="L446" s="268"/>
      <c r="M446" s="268"/>
      <c r="N446" s="268"/>
      <c r="O446" s="120"/>
      <c r="P446" s="120"/>
      <c r="Q446" s="6"/>
      <c r="R446" s="11"/>
    </row>
    <row r="447" spans="1:18">
      <c r="B447" s="272" t="s">
        <v>309</v>
      </c>
      <c r="C447" s="272"/>
      <c r="D447" s="272"/>
      <c r="E447" s="272"/>
      <c r="F447" s="272"/>
      <c r="G447" s="272"/>
      <c r="H447" s="272"/>
      <c r="I447" s="272"/>
      <c r="J447" s="272"/>
      <c r="K447" s="272"/>
      <c r="L447" s="272"/>
      <c r="M447" s="272"/>
      <c r="N447" s="272"/>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f t="shared" si="68"/>
        <v>3556670.61</v>
      </c>
      <c r="N448" s="8">
        <f t="shared" si="68"/>
        <v>1629287.77</v>
      </c>
      <c r="O448" s="8">
        <f t="shared" si="68"/>
        <v>2340493</v>
      </c>
      <c r="P448" s="8">
        <f t="shared" si="68"/>
        <v>3784514</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f t="shared" si="68"/>
        <v>1243163.47</v>
      </c>
      <c r="N449" s="8">
        <f t="shared" si="68"/>
        <v>1775680.91</v>
      </c>
      <c r="O449" s="8">
        <f t="shared" si="68"/>
        <v>2741292</v>
      </c>
      <c r="P449" s="8">
        <f t="shared" si="68"/>
        <v>3561645</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f t="shared" si="68"/>
        <v>1377135.76</v>
      </c>
      <c r="N450" s="8">
        <f t="shared" si="68"/>
        <v>1619534.54</v>
      </c>
      <c r="O450" s="8">
        <f t="shared" si="68"/>
        <v>3081685</v>
      </c>
      <c r="P450" s="8">
        <f t="shared" si="68"/>
        <v>3611954</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f t="shared" si="69"/>
        <v>3309988.41</v>
      </c>
      <c r="M451" s="8">
        <f t="shared" si="69"/>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3611954</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f t="shared" si="70"/>
        <v>0.19850440893209589</v>
      </c>
      <c r="M452" s="12">
        <f t="shared" si="70"/>
        <v>8.237786280448893E-2</v>
      </c>
      <c r="N452" s="12">
        <f>+N451/N$402</f>
        <v>8.6690373524510006E-2</v>
      </c>
      <c r="O452" s="12">
        <f>+O451/O$402</f>
        <v>0.12212300574906397</v>
      </c>
      <c r="P452" s="12">
        <f>+P451/P$402</f>
        <v>0.11127502718755873</v>
      </c>
      <c r="Q452" s="6"/>
      <c r="R452" s="11" t="s">
        <v>364</v>
      </c>
    </row>
    <row r="453" spans="1:19">
      <c r="B453" s="268" t="s">
        <v>310</v>
      </c>
      <c r="C453" s="268"/>
      <c r="D453" s="268"/>
      <c r="E453" s="268"/>
      <c r="F453" s="268"/>
      <c r="G453" s="268"/>
      <c r="H453" s="268"/>
      <c r="I453" s="268"/>
      <c r="J453" s="268"/>
      <c r="K453" s="268"/>
      <c r="L453" s="268"/>
      <c r="M453" s="268"/>
      <c r="N453" s="268"/>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f t="shared" si="71"/>
        <v>5039049.74</v>
      </c>
      <c r="N454" s="8">
        <f t="shared" si="71"/>
        <v>6580287.9400000004</v>
      </c>
      <c r="O454" s="8">
        <f t="shared" si="71"/>
        <v>7636910</v>
      </c>
      <c r="P454" s="8">
        <f t="shared" si="71"/>
        <v>11344007</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f t="shared" si="71"/>
        <v>2725542.6</v>
      </c>
      <c r="N455" s="8">
        <f t="shared" si="71"/>
        <v>6718784.7000000002</v>
      </c>
      <c r="O455" s="8">
        <f t="shared" si="71"/>
        <v>8234930</v>
      </c>
      <c r="P455" s="8">
        <f t="shared" si="71"/>
        <v>11618546</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f t="shared" si="71"/>
        <v>6325294.9900000002</v>
      </c>
      <c r="N456" s="8">
        <f t="shared" si="71"/>
        <v>6873920.0099999998</v>
      </c>
      <c r="O456" s="8">
        <f t="shared" si="71"/>
        <v>10549699</v>
      </c>
      <c r="P456" s="8">
        <f t="shared" si="71"/>
        <v>11667493</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f t="shared" si="72"/>
        <v>4792367.54</v>
      </c>
      <c r="M457" s="8">
        <f t="shared" si="72"/>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11667493</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f t="shared" si="73"/>
        <v>0.28740465768369938</v>
      </c>
      <c r="M458" s="12">
        <f t="shared" si="73"/>
        <v>0.35590959910756276</v>
      </c>
      <c r="N458" s="12">
        <f>+N457/N$402</f>
        <v>0.3414253713986109</v>
      </c>
      <c r="O458" s="12">
        <f>+O457/O$402</f>
        <v>0.39960111046695335</v>
      </c>
      <c r="P458" s="12">
        <f>+P457/P$402</f>
        <v>0.35944549703170392</v>
      </c>
      <c r="Q458" s="6"/>
      <c r="R458" s="11" t="s">
        <v>364</v>
      </c>
    </row>
    <row r="459" spans="1:19">
      <c r="B459" s="252" t="s">
        <v>18</v>
      </c>
      <c r="C459" s="252"/>
      <c r="D459" s="252"/>
      <c r="E459" s="252"/>
      <c r="F459" s="252"/>
      <c r="G459" s="252"/>
      <c r="H459" s="252"/>
      <c r="I459" s="252"/>
      <c r="J459" s="252"/>
      <c r="K459" s="252"/>
      <c r="L459" s="252"/>
      <c r="M459" s="252"/>
      <c r="N459" s="252"/>
      <c r="O459" s="115"/>
      <c r="P459" s="115"/>
      <c r="Q459" s="6"/>
      <c r="R459" s="15"/>
    </row>
    <row r="460" spans="1:19">
      <c r="B460" s="252" t="s">
        <v>327</v>
      </c>
      <c r="C460" s="252"/>
      <c r="D460" s="252"/>
      <c r="E460" s="252"/>
      <c r="F460" s="252"/>
      <c r="G460" s="252"/>
      <c r="H460" s="252"/>
      <c r="I460" s="252"/>
      <c r="J460" s="252"/>
      <c r="K460" s="252"/>
      <c r="L460" s="252"/>
      <c r="M460" s="252"/>
      <c r="N460" s="252"/>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f t="shared" si="74"/>
        <v>4909470.55</v>
      </c>
      <c r="N461" s="7">
        <f t="shared" si="74"/>
        <v>4543278.0199999996</v>
      </c>
      <c r="O461" s="7">
        <f t="shared" si="74"/>
        <v>6109946</v>
      </c>
      <c r="P461" s="7">
        <f t="shared" si="74"/>
        <v>8317848</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f t="shared" si="74"/>
        <v>4442827.68</v>
      </c>
      <c r="N462" s="7">
        <f t="shared" si="74"/>
        <v>4571620.0999999996</v>
      </c>
      <c r="O462" s="7">
        <f t="shared" si="74"/>
        <v>6365840</v>
      </c>
      <c r="P462" s="7">
        <f t="shared" si="74"/>
        <v>7884561</v>
      </c>
      <c r="Q462" s="17"/>
      <c r="R462" s="9" t="s">
        <v>13</v>
      </c>
      <c r="S462" s="79">
        <f>8318+7885+7475+7500</f>
        <v>31178</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f t="shared" si="74"/>
        <v>4086349.55</v>
      </c>
      <c r="N463" s="7">
        <f t="shared" si="74"/>
        <v>4707373.22</v>
      </c>
      <c r="O463" s="7">
        <f t="shared" si="74"/>
        <v>6034604</v>
      </c>
      <c r="P463" s="7">
        <f t="shared" si="74"/>
        <v>7475433</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f t="shared" si="74"/>
        <v>4573324.03</v>
      </c>
      <c r="M464" s="18">
        <f t="shared" si="74"/>
        <v>4291702.07</v>
      </c>
      <c r="N464" s="18">
        <f t="shared" si="74"/>
        <v>4795487.24</v>
      </c>
      <c r="O464" s="18">
        <f t="shared" si="74"/>
        <v>7274212.5499999998</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4573324.03</v>
      </c>
      <c r="M465" s="16">
        <f t="shared" si="75"/>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31570456</v>
      </c>
      <c r="Q465" s="6">
        <f>(P465-O465)/P465</f>
        <v>0.18326797211924969</v>
      </c>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f t="shared" si="76"/>
        <v>2.8769065418703779</v>
      </c>
      <c r="N466" s="12">
        <f>N465/M465-1</f>
        <v>5.0050266210623917E-2</v>
      </c>
      <c r="O466" s="12">
        <f>O465/N465-1</f>
        <v>0.38494665935237427</v>
      </c>
      <c r="P466" s="12">
        <f>P465/O465-1</f>
        <v>0.22439180277378368</v>
      </c>
      <c r="Q466" s="17"/>
      <c r="R466" s="14" t="s">
        <v>20</v>
      </c>
    </row>
    <row r="467" spans="1:18">
      <c r="B467" s="252" t="s">
        <v>291</v>
      </c>
      <c r="C467" s="252"/>
      <c r="D467" s="252"/>
      <c r="E467" s="252"/>
      <c r="F467" s="252"/>
      <c r="G467" s="252"/>
      <c r="H467" s="252"/>
      <c r="I467" s="252"/>
      <c r="J467" s="252"/>
      <c r="K467" s="252"/>
      <c r="L467" s="252"/>
      <c r="M467" s="252"/>
      <c r="N467" s="252"/>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f t="shared" si="77"/>
        <v>70767.67</v>
      </c>
      <c r="N468" s="7">
        <f t="shared" si="77"/>
        <v>78510.820000000007</v>
      </c>
      <c r="O468" s="7">
        <f t="shared" si="77"/>
        <v>22087</v>
      </c>
      <c r="P468" s="7">
        <f t="shared" si="77"/>
        <v>42055</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f t="shared" si="77"/>
        <v>67776.259999999995</v>
      </c>
      <c r="N469" s="7">
        <f t="shared" si="77"/>
        <v>68695.320000000007</v>
      </c>
      <c r="O469" s="7">
        <f t="shared" si="77"/>
        <v>31572</v>
      </c>
      <c r="P469" s="7">
        <f t="shared" si="77"/>
        <v>58375</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f t="shared" si="77"/>
        <v>63051.39</v>
      </c>
      <c r="N470" s="7">
        <f t="shared" si="77"/>
        <v>72179.19</v>
      </c>
      <c r="O470" s="7">
        <f t="shared" si="77"/>
        <v>28174</v>
      </c>
      <c r="P470" s="7">
        <f t="shared" si="77"/>
        <v>47786</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f t="shared" si="77"/>
        <v>60469.57</v>
      </c>
      <c r="M471" s="18">
        <f t="shared" si="77"/>
        <v>43372.97</v>
      </c>
      <c r="N471" s="18">
        <f t="shared" si="77"/>
        <v>87677.91</v>
      </c>
      <c r="O471" s="18">
        <f t="shared" si="77"/>
        <v>51345.38</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60469.57</v>
      </c>
      <c r="M472" s="112">
        <f t="shared" si="78"/>
        <v>244968.29</v>
      </c>
      <c r="N472" s="112">
        <f>IF(N469="",N468*4,IF(N470="",(N469+N468)*2,IF(N471="",((N470+N469+N468)/3)*4,SUM(N468:N471))))</f>
        <v>307063.24</v>
      </c>
      <c r="O472" s="112">
        <f>IF(O469="",O468*4,IF(O470="",(O469+O468)*2,IF(O471="",((O470+O469+O468)/3)*4,SUM(O468:O471))))</f>
        <v>133178.38</v>
      </c>
      <c r="P472" s="112">
        <f>IF(P469="",P468*4,IF(P470="",(P469+P468)*2,IF(P471="",((P470+P469+P468)/3)*4,SUM(P468:P471))))</f>
        <v>197621.33333333334</v>
      </c>
      <c r="Q472" s="6"/>
      <c r="R472" s="9" t="s">
        <v>15</v>
      </c>
    </row>
    <row r="473" spans="1:18">
      <c r="B473" s="252" t="s">
        <v>328</v>
      </c>
      <c r="C473" s="252"/>
      <c r="D473" s="252"/>
      <c r="E473" s="252"/>
      <c r="F473" s="252"/>
      <c r="G473" s="252"/>
      <c r="H473" s="252"/>
      <c r="I473" s="252"/>
      <c r="J473" s="252"/>
      <c r="K473" s="252"/>
      <c r="L473" s="252"/>
      <c r="M473" s="252"/>
      <c r="N473" s="252"/>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f t="shared" si="79"/>
        <v>0</v>
      </c>
      <c r="N474" s="7">
        <f t="shared" si="79"/>
        <v>0</v>
      </c>
      <c r="O474" s="7">
        <f t="shared" si="79"/>
        <v>7255</v>
      </c>
      <c r="P474" s="7">
        <f t="shared" si="79"/>
        <v>3967</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f t="shared" si="79"/>
        <v>0</v>
      </c>
      <c r="N475" s="7">
        <f t="shared" si="79"/>
        <v>0</v>
      </c>
      <c r="O475" s="7">
        <f t="shared" si="79"/>
        <v>3596</v>
      </c>
      <c r="P475" s="7">
        <f t="shared" si="79"/>
        <v>0</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f t="shared" si="79"/>
        <v>0</v>
      </c>
      <c r="N476" s="7">
        <f t="shared" si="79"/>
        <v>0</v>
      </c>
      <c r="O476" s="7">
        <f t="shared" si="79"/>
        <v>1905</v>
      </c>
      <c r="P476" s="7">
        <f t="shared" si="79"/>
        <v>0</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f t="shared" si="79"/>
        <v>0</v>
      </c>
      <c r="M477" s="18">
        <f t="shared" si="79"/>
        <v>0</v>
      </c>
      <c r="N477" s="18">
        <f t="shared" si="79"/>
        <v>0</v>
      </c>
      <c r="O477" s="18">
        <f t="shared" si="79"/>
        <v>6590.93</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f>IF(N475="",N474*4,IF(N476="",(N475+N474)*2,IF(N477="",((N476+N475+N474)/3)*4,SUM(N474:N477))))</f>
        <v>0</v>
      </c>
      <c r="O478" s="112">
        <f>IF(O475="",O474*4,IF(O476="",(O475+O474)*2,IF(O477="",((O476+O475+O474)/3)*4,SUM(O474:O477))))</f>
        <v>19346.93</v>
      </c>
      <c r="P478" s="112">
        <f>IF(P475="",P474*4,IF(P476="",(P475+P474)*2,IF(P477="",((P476+P475+P474)/3)*4,SUM(P474:P477))))</f>
        <v>5289.333333333333</v>
      </c>
      <c r="Q478" s="6"/>
      <c r="R478" s="9" t="s">
        <v>15</v>
      </c>
    </row>
    <row r="479" spans="1:18">
      <c r="B479" s="252" t="s">
        <v>336</v>
      </c>
      <c r="C479" s="252"/>
      <c r="D479" s="252"/>
      <c r="E479" s="252"/>
      <c r="F479" s="252"/>
      <c r="G479" s="252"/>
      <c r="H479" s="252"/>
      <c r="I479" s="252"/>
      <c r="J479" s="252"/>
      <c r="K479" s="252"/>
      <c r="L479" s="252"/>
      <c r="M479" s="252"/>
      <c r="N479" s="252"/>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52" t="s">
        <v>337</v>
      </c>
      <c r="C485" s="252"/>
      <c r="D485" s="252"/>
      <c r="E485" s="252"/>
      <c r="F485" s="252"/>
      <c r="G485" s="252"/>
      <c r="H485" s="252"/>
      <c r="I485" s="252"/>
      <c r="J485" s="252"/>
      <c r="K485" s="252"/>
      <c r="L485" s="252"/>
      <c r="M485" s="252"/>
      <c r="N485" s="252"/>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52" t="s">
        <v>330</v>
      </c>
      <c r="C491" s="252"/>
      <c r="D491" s="252"/>
      <c r="E491" s="252"/>
      <c r="F491" s="252"/>
      <c r="G491" s="252"/>
      <c r="H491" s="252"/>
      <c r="I491" s="252"/>
      <c r="J491" s="252"/>
      <c r="K491" s="252"/>
      <c r="L491" s="252"/>
      <c r="M491" s="252"/>
      <c r="N491" s="252"/>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f t="shared" si="85"/>
        <v>4980238.2300000004</v>
      </c>
      <c r="N492" s="7">
        <f t="shared" si="85"/>
        <v>4621788.83</v>
      </c>
      <c r="O492" s="7">
        <f t="shared" si="85"/>
        <v>6139288</v>
      </c>
      <c r="P492" s="7">
        <f t="shared" si="85"/>
        <v>8363870</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f t="shared" si="85"/>
        <v>4510603.93</v>
      </c>
      <c r="N493" s="7">
        <f t="shared" si="85"/>
        <v>4640315.41</v>
      </c>
      <c r="O493" s="7">
        <f t="shared" si="85"/>
        <v>6401008</v>
      </c>
      <c r="P493" s="7">
        <f t="shared" si="85"/>
        <v>7942936</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f t="shared" si="85"/>
        <v>4149400.94</v>
      </c>
      <c r="N494" s="7">
        <f t="shared" si="85"/>
        <v>4779552.41</v>
      </c>
      <c r="O494" s="7">
        <f t="shared" si="85"/>
        <v>6064683</v>
      </c>
      <c r="P494" s="7">
        <f t="shared" si="85"/>
        <v>7523219</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f t="shared" si="85"/>
        <v>4633793.59</v>
      </c>
      <c r="M495" s="7">
        <f t="shared" si="85"/>
        <v>4335075.04</v>
      </c>
      <c r="N495" s="7">
        <f t="shared" si="85"/>
        <v>4883165.1500000004</v>
      </c>
      <c r="O495" s="7">
        <f t="shared" si="85"/>
        <v>7332148.8600000003</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4633793.59</v>
      </c>
      <c r="M496" s="16">
        <f t="shared" si="86"/>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31773366.666666668</v>
      </c>
      <c r="Q496" s="6"/>
      <c r="R496" s="9" t="s">
        <v>15</v>
      </c>
    </row>
    <row r="497" spans="1:18">
      <c r="B497" s="269" t="s">
        <v>21</v>
      </c>
      <c r="C497" s="269"/>
      <c r="D497" s="269"/>
      <c r="E497" s="269"/>
      <c r="F497" s="269"/>
      <c r="G497" s="269"/>
      <c r="H497" s="269"/>
      <c r="I497" s="269"/>
      <c r="J497" s="269"/>
      <c r="K497" s="269"/>
      <c r="L497" s="269"/>
      <c r="M497" s="269"/>
      <c r="N497" s="269"/>
      <c r="O497" s="117"/>
      <c r="P497" s="117"/>
      <c r="Q497" s="6"/>
      <c r="R497" s="9"/>
    </row>
    <row r="498" spans="1:18">
      <c r="B498" s="270" t="s">
        <v>331</v>
      </c>
      <c r="C498" s="270"/>
      <c r="D498" s="270"/>
      <c r="E498" s="270"/>
      <c r="F498" s="270"/>
      <c r="G498" s="270"/>
      <c r="H498" s="270"/>
      <c r="I498" s="270"/>
      <c r="J498" s="270"/>
      <c r="K498" s="270"/>
      <c r="L498" s="270"/>
      <c r="M498" s="270"/>
      <c r="N498" s="270"/>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f t="shared" si="87"/>
        <v>4139243.93</v>
      </c>
      <c r="N499" s="7">
        <f t="shared" si="87"/>
        <v>3871547.25</v>
      </c>
      <c r="O499" s="7">
        <f t="shared" si="87"/>
        <v>4786044</v>
      </c>
      <c r="P499" s="7">
        <f t="shared" si="87"/>
        <v>6852900</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f t="shared" si="87"/>
        <v>3736523.62</v>
      </c>
      <c r="N500" s="7">
        <f t="shared" si="87"/>
        <v>3926688.12</v>
      </c>
      <c r="O500" s="7">
        <f t="shared" si="87"/>
        <v>4921029</v>
      </c>
      <c r="P500" s="7">
        <f t="shared" si="87"/>
        <v>6559172</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f t="shared" si="87"/>
        <v>3442030.32</v>
      </c>
      <c r="N501" s="7">
        <f t="shared" si="87"/>
        <v>3951180.13</v>
      </c>
      <c r="O501" s="7">
        <f t="shared" si="87"/>
        <v>4850971</v>
      </c>
      <c r="P501" s="7">
        <f t="shared" si="87"/>
        <v>6427543</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f t="shared" si="87"/>
        <v>3940216.66</v>
      </c>
      <c r="M502" s="18">
        <f t="shared" si="87"/>
        <v>3592944.68</v>
      </c>
      <c r="N502" s="18">
        <f t="shared" si="87"/>
        <v>3987882.85</v>
      </c>
      <c r="O502" s="18">
        <f t="shared" si="87"/>
        <v>6019969.8200000003</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3940216.66</v>
      </c>
      <c r="M503" s="18">
        <f t="shared" si="88"/>
        <v>14910742.550000001</v>
      </c>
      <c r="N503" s="18">
        <f>IF(N500="",N499*4,IF(N501="",(N500+N499)*2,IF(N502="",((N501+N500+N499)/3)*4,SUM(N499:N502))))</f>
        <v>15737298.35</v>
      </c>
      <c r="O503" s="18">
        <f>IF(O500="",O499*4,IF(O501="",(O500+O499)*2,IF(O502="",((O501+O500+O499)/3)*4,SUM(O499:O502))))</f>
        <v>20578013.82</v>
      </c>
      <c r="P503" s="18">
        <f>IF(P500="",P499*4,IF(P501="",(P500+P499)*2,IF(P502="",((P501+P500+P499)/3)*4,SUM(P499:P502))))</f>
        <v>26452820</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f t="shared" si="89"/>
        <v>0.86156516226557422</v>
      </c>
      <c r="M504" s="22">
        <f t="shared" si="89"/>
        <v>0.84097283337023376</v>
      </c>
      <c r="N504" s="23">
        <f t="shared" si="89"/>
        <v>0.84528426353673347</v>
      </c>
      <c r="O504" s="23">
        <f t="shared" si="89"/>
        <v>0.79807372559248546</v>
      </c>
      <c r="P504" s="23">
        <f t="shared" ref="P504" si="90">P503/P$465</f>
        <v>0.83789793850301053</v>
      </c>
      <c r="Q504" s="6"/>
      <c r="R504" s="11" t="s">
        <v>364</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f t="shared" si="91"/>
        <v>2.7842443288385059</v>
      </c>
      <c r="N505" s="10">
        <f>N503/M503-1</f>
        <v>5.5433577317046456E-2</v>
      </c>
      <c r="O505" s="10">
        <f>O503/N503-1</f>
        <v>0.30759507523729446</v>
      </c>
      <c r="P505" s="10">
        <f>P503/O503-1</f>
        <v>0.28548946615490212</v>
      </c>
      <c r="Q505" s="17"/>
      <c r="R505" s="14" t="s">
        <v>20</v>
      </c>
    </row>
    <row r="506" spans="1:18">
      <c r="B506" s="268" t="s">
        <v>22</v>
      </c>
      <c r="C506" s="268"/>
      <c r="D506" s="268"/>
      <c r="E506" s="268"/>
      <c r="F506" s="268"/>
      <c r="G506" s="268"/>
      <c r="H506" s="268"/>
      <c r="I506" s="268"/>
      <c r="J506" s="268"/>
      <c r="K506" s="268"/>
      <c r="L506" s="268"/>
      <c r="M506" s="268"/>
      <c r="N506" s="268"/>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f t="shared" si="92"/>
        <v>770226.61999999965</v>
      </c>
      <c r="N507" s="16">
        <f t="shared" si="92"/>
        <v>671730.76999999955</v>
      </c>
      <c r="O507" s="16">
        <f t="shared" si="92"/>
        <v>1323902</v>
      </c>
      <c r="P507" s="16">
        <f t="shared" ref="P507" si="93">IFERROR(P461-P499,"")</f>
        <v>1464948</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f t="shared" si="92"/>
        <v>706304.05999999959</v>
      </c>
      <c r="N508" s="7">
        <f t="shared" si="92"/>
        <v>644931.97999999952</v>
      </c>
      <c r="O508" s="7">
        <f t="shared" si="92"/>
        <v>1444811</v>
      </c>
      <c r="P508" s="7">
        <f t="shared" ref="P508" si="94">IFERROR(P462-P500,"")</f>
        <v>1325389</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f t="shared" si="92"/>
        <v>644319.23</v>
      </c>
      <c r="N509" s="7">
        <f t="shared" si="92"/>
        <v>756193.08999999985</v>
      </c>
      <c r="O509" s="7">
        <f t="shared" si="92"/>
        <v>1183633</v>
      </c>
      <c r="P509" s="7">
        <f t="shared" ref="P509" si="95">IFERROR(P463-P501,"")</f>
        <v>1047890</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f t="shared" si="92"/>
        <v>633107.37000000011</v>
      </c>
      <c r="M510" s="18">
        <f t="shared" si="92"/>
        <v>698757.39000000013</v>
      </c>
      <c r="N510" s="18">
        <f t="shared" si="92"/>
        <v>807604.39000000013</v>
      </c>
      <c r="O510" s="18">
        <f t="shared" si="92"/>
        <v>1254242.7299999995</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633107.37000000011</v>
      </c>
      <c r="M511" s="16">
        <f t="shared" si="92"/>
        <v>2819607.3000000007</v>
      </c>
      <c r="N511" s="16">
        <f t="shared" si="92"/>
        <v>2880460.2299999986</v>
      </c>
      <c r="O511" s="16">
        <f t="shared" si="92"/>
        <v>5206588.7300000004</v>
      </c>
      <c r="P511" s="16">
        <f t="shared" ref="P511" si="97">IFERROR(P465-P503,"")</f>
        <v>5117636</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f t="shared" si="98"/>
        <v>0.13843483773442575</v>
      </c>
      <c r="M512" s="10">
        <f t="shared" si="98"/>
        <v>0.15902716662976621</v>
      </c>
      <c r="N512" s="10">
        <f t="shared" si="98"/>
        <v>0.1547157364632665</v>
      </c>
      <c r="O512" s="10">
        <f t="shared" si="98"/>
        <v>0.20192627440751459</v>
      </c>
      <c r="P512" s="10">
        <f t="shared" ref="P512" si="99">P511/P$465</f>
        <v>0.16210206149698947</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f t="shared" si="100"/>
        <v>3.4536005006544155</v>
      </c>
      <c r="N513" s="10">
        <f>N511/M511-1</f>
        <v>2.158205860794804E-2</v>
      </c>
      <c r="O513" s="10">
        <f>O511/N511-1</f>
        <v>0.80755445805964254</v>
      </c>
      <c r="P513" s="10">
        <f>P511/O511-1</f>
        <v>-1.7084646898930411E-2</v>
      </c>
      <c r="Q513" s="17"/>
      <c r="R513" s="14" t="s">
        <v>20</v>
      </c>
    </row>
    <row r="514" spans="1:18">
      <c r="B514" s="269" t="s">
        <v>24</v>
      </c>
      <c r="C514" s="269"/>
      <c r="D514" s="269"/>
      <c r="E514" s="269"/>
      <c r="F514" s="269"/>
      <c r="G514" s="269"/>
      <c r="H514" s="269"/>
      <c r="I514" s="269"/>
      <c r="J514" s="269"/>
      <c r="K514" s="269"/>
      <c r="L514" s="269"/>
      <c r="M514" s="269"/>
      <c r="N514" s="269"/>
      <c r="O514" s="117"/>
      <c r="P514" s="117"/>
      <c r="Q514" s="6"/>
      <c r="R514" s="3"/>
    </row>
    <row r="515" spans="1:18">
      <c r="B515" s="270" t="s">
        <v>333</v>
      </c>
      <c r="C515" s="270"/>
      <c r="D515" s="270"/>
      <c r="E515" s="270"/>
      <c r="F515" s="270"/>
      <c r="G515" s="270"/>
      <c r="H515" s="270"/>
      <c r="I515" s="270"/>
      <c r="J515" s="270"/>
      <c r="K515" s="270"/>
      <c r="L515" s="270"/>
      <c r="M515" s="270"/>
      <c r="N515" s="270"/>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f t="shared" si="101"/>
        <v>361335.43</v>
      </c>
      <c r="N516" s="16">
        <f t="shared" si="101"/>
        <v>365064.48</v>
      </c>
      <c r="O516" s="16">
        <f t="shared" si="101"/>
        <v>458858</v>
      </c>
      <c r="P516" s="16">
        <f t="shared" si="101"/>
        <v>644423</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f t="shared" si="101"/>
        <v>358222.66</v>
      </c>
      <c r="N517" s="7">
        <f t="shared" si="101"/>
        <v>383664.76</v>
      </c>
      <c r="O517" s="7">
        <f t="shared" si="101"/>
        <v>525912</v>
      </c>
      <c r="P517" s="7">
        <f t="shared" si="101"/>
        <v>707616</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f t="shared" si="101"/>
        <v>369921.77</v>
      </c>
      <c r="N518" s="7">
        <f t="shared" si="101"/>
        <v>422860.95</v>
      </c>
      <c r="O518" s="7">
        <f t="shared" si="101"/>
        <v>543548</v>
      </c>
      <c r="P518" s="7">
        <f t="shared" si="101"/>
        <v>749561</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f t="shared" si="101"/>
        <v>384342.78</v>
      </c>
      <c r="M519" s="18">
        <f t="shared" si="101"/>
        <v>383867.25</v>
      </c>
      <c r="N519" s="18">
        <f t="shared" si="101"/>
        <v>423787.57</v>
      </c>
      <c r="O519" s="18">
        <f t="shared" si="101"/>
        <v>643634.34</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384342.78</v>
      </c>
      <c r="M520" s="18">
        <f t="shared" si="102"/>
        <v>1473347.1099999999</v>
      </c>
      <c r="N520" s="18">
        <f>IF(N517="",N516*4,IF(N518="",(N517+N516)*2,IF(N519="",((N518+N517+N516)/3)*4,SUM(N516:N519))))</f>
        <v>1595377.76</v>
      </c>
      <c r="O520" s="18">
        <f>IF(O517="",O516*4,IF(O518="",(O517+O516)*2,IF(O519="",((O518+O517+O516)/3)*4,SUM(O516:O519))))</f>
        <v>2171952.34</v>
      </c>
      <c r="P520" s="18">
        <f>IF(P517="",P516*4,IF(P518="",(P517+P516)*2,IF(P519="",((P518+P517+P516)/3)*4,SUM(P516:P519))))</f>
        <v>2802133.3333333335</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f t="shared" si="103"/>
        <v>8.2943439690537787E-2</v>
      </c>
      <c r="M521" s="10">
        <f t="shared" si="103"/>
        <v>8.1965008826263799E-2</v>
      </c>
      <c r="N521" s="10">
        <f>+N520/(N$465+N$472)</f>
        <v>8.4300807435554515E-2</v>
      </c>
      <c r="O521" s="10">
        <f>+O520/(O$465+O$472)</f>
        <v>8.3801632009550278E-2</v>
      </c>
      <c r="P521" s="10">
        <f>+P520/(P$465+P$472)</f>
        <v>8.8205946615256298E-2</v>
      </c>
      <c r="Q521" s="6"/>
      <c r="R521" s="11" t="s">
        <v>364</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f t="shared" si="104"/>
        <v>2.8334195064103969</v>
      </c>
      <c r="N522" s="10">
        <f>N520/M520-1</f>
        <v>8.2825458557420406E-2</v>
      </c>
      <c r="O522" s="10">
        <f>O520/N520-1</f>
        <v>0.36140317011815415</v>
      </c>
      <c r="P522" s="10">
        <f>P520/O520-1</f>
        <v>0.29014494550710701</v>
      </c>
      <c r="Q522" s="17"/>
      <c r="R522" s="14" t="s">
        <v>20</v>
      </c>
    </row>
    <row r="523" spans="1:18">
      <c r="B523" s="270" t="s">
        <v>334</v>
      </c>
      <c r="C523" s="270"/>
      <c r="D523" s="270"/>
      <c r="E523" s="270"/>
      <c r="F523" s="270"/>
      <c r="G523" s="270"/>
      <c r="H523" s="270"/>
      <c r="I523" s="270"/>
      <c r="J523" s="270"/>
      <c r="K523" s="270"/>
      <c r="L523" s="270"/>
      <c r="M523" s="270"/>
      <c r="N523" s="270"/>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f t="shared" si="105"/>
        <v>92088.99</v>
      </c>
      <c r="N524" s="16">
        <f t="shared" si="105"/>
        <v>99053.440000000002</v>
      </c>
      <c r="O524" s="16">
        <f t="shared" si="105"/>
        <v>147040</v>
      </c>
      <c r="P524" s="16">
        <f t="shared" si="105"/>
        <v>229908</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f t="shared" si="105"/>
        <v>97239.48</v>
      </c>
      <c r="N525" s="7">
        <f t="shared" si="105"/>
        <v>90801.57</v>
      </c>
      <c r="O525" s="7">
        <f t="shared" si="105"/>
        <v>148115</v>
      </c>
      <c r="P525" s="7">
        <f t="shared" si="105"/>
        <v>199139</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f t="shared" si="105"/>
        <v>114404.84</v>
      </c>
      <c r="N526" s="7">
        <f t="shared" si="105"/>
        <v>112914.21</v>
      </c>
      <c r="O526" s="7">
        <f t="shared" si="105"/>
        <v>177312</v>
      </c>
      <c r="P526" s="7">
        <f t="shared" si="105"/>
        <v>192452</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f t="shared" si="105"/>
        <v>92407.25</v>
      </c>
      <c r="M527" s="18">
        <f t="shared" si="105"/>
        <v>102004.28</v>
      </c>
      <c r="N527" s="18">
        <f t="shared" si="105"/>
        <v>139648.9</v>
      </c>
      <c r="O527" s="18">
        <f t="shared" si="105"/>
        <v>191125.93</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92407.25</v>
      </c>
      <c r="M528" s="18">
        <f t="shared" si="106"/>
        <v>405737.58999999997</v>
      </c>
      <c r="N528" s="18">
        <f>IF(N525="",N524*4,IF(N526="",(N525+N524)*2,IF(N527="",((N526+N525+N524)/3)*4,SUM(N524:N527))))</f>
        <v>442418.12</v>
      </c>
      <c r="O528" s="18">
        <f>IF(O525="",O524*4,IF(O526="",(O525+O524)*2,IF(O527="",((O526+O525+O524)/3)*4,SUM(O524:O527))))</f>
        <v>663592.92999999993</v>
      </c>
      <c r="P528" s="18">
        <f>IF(P525="",P524*4,IF(P526="",(P525+P524)*2,IF(P527="",((P526+P525+P524)/3)*4,SUM(P524:P527))))</f>
        <v>828665.33333333337</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f t="shared" si="107"/>
        <v>1.9942029787429458E-2</v>
      </c>
      <c r="M529" s="10">
        <f t="shared" si="107"/>
        <v>2.2571928176176356E-2</v>
      </c>
      <c r="N529" s="10">
        <f t="shared" si="107"/>
        <v>2.3377663695224163E-2</v>
      </c>
      <c r="O529" s="10">
        <f t="shared" si="107"/>
        <v>2.5603771086431509E-2</v>
      </c>
      <c r="P529" s="10">
        <f t="shared" ref="P529" si="108">+P528/(P$465+P$472)</f>
        <v>2.6084843745448789E-2</v>
      </c>
      <c r="Q529" s="6"/>
      <c r="R529" s="11" t="s">
        <v>364</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f t="shared" si="109"/>
        <v>3.3907549461757593</v>
      </c>
      <c r="N530" s="10">
        <f>N528/M528-1</f>
        <v>9.0404564191353343E-2</v>
      </c>
      <c r="O530" s="10">
        <f>O528/N528-1</f>
        <v>0.49992258454513561</v>
      </c>
      <c r="P530" s="10">
        <f>P528/O528-1</f>
        <v>0.24875551843708377</v>
      </c>
      <c r="Q530" s="17"/>
      <c r="R530" s="14" t="s">
        <v>20</v>
      </c>
    </row>
    <row r="531" spans="1:18">
      <c r="B531" s="269" t="s">
        <v>332</v>
      </c>
      <c r="C531" s="269"/>
      <c r="D531" s="269"/>
      <c r="E531" s="269"/>
      <c r="F531" s="269"/>
      <c r="G531" s="269"/>
      <c r="H531" s="269"/>
      <c r="I531" s="269"/>
      <c r="J531" s="269"/>
      <c r="K531" s="269"/>
      <c r="L531" s="269"/>
      <c r="M531" s="269"/>
      <c r="N531" s="269"/>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f t="shared" si="110"/>
        <v>453424.41</v>
      </c>
      <c r="N532" s="16">
        <f t="shared" si="110"/>
        <v>464117.92</v>
      </c>
      <c r="O532" s="16">
        <f t="shared" si="110"/>
        <v>605898</v>
      </c>
      <c r="P532" s="16">
        <f t="shared" si="110"/>
        <v>874331</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f t="shared" si="110"/>
        <v>455462.14</v>
      </c>
      <c r="N533" s="7">
        <f t="shared" si="110"/>
        <v>474466.33</v>
      </c>
      <c r="O533" s="7">
        <f t="shared" si="110"/>
        <v>674027</v>
      </c>
      <c r="P533" s="7">
        <f t="shared" si="110"/>
        <v>906755</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f t="shared" si="110"/>
        <v>484326.61</v>
      </c>
      <c r="N534" s="7">
        <f t="shared" si="110"/>
        <v>535775.15</v>
      </c>
      <c r="O534" s="7">
        <f t="shared" si="110"/>
        <v>720860</v>
      </c>
      <c r="P534" s="7">
        <f t="shared" si="110"/>
        <v>942013</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f t="shared" si="110"/>
        <v>476750.03</v>
      </c>
      <c r="M535" s="18">
        <f t="shared" si="110"/>
        <v>485871.53</v>
      </c>
      <c r="N535" s="18">
        <f t="shared" si="110"/>
        <v>563436.47</v>
      </c>
      <c r="O535" s="18">
        <f t="shared" si="110"/>
        <v>834760.27</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476750.03</v>
      </c>
      <c r="M536" s="25">
        <f t="shared" si="111"/>
        <v>1879084.6900000002</v>
      </c>
      <c r="N536" s="25">
        <f>IF(N533="",N532*4,IF(N534="",(N533+N532)*2,IF(N535="",((N534+N533+N532)/3)*4,SUM(N532:N535))))</f>
        <v>2037795.8699999999</v>
      </c>
      <c r="O536" s="25">
        <f>IF(O533="",O532*4,IF(O534="",(O533+O532)*2,IF(O535="",((O534+O533+O532)/3)*4,SUM(O532:O535))))</f>
        <v>2835545.27</v>
      </c>
      <c r="P536" s="25">
        <f>IF(P533="",P532*4,IF(P534="",(P533+P532)*2,IF(P535="",((P534+P533+P532)/3)*4,SUM(P532:P535))))</f>
        <v>3630798.6666666665</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f t="shared" si="112"/>
        <v>0.10288546947796724</v>
      </c>
      <c r="M537" s="10">
        <f t="shared" si="112"/>
        <v>0.10453693644612179</v>
      </c>
      <c r="N537" s="10">
        <f t="shared" si="112"/>
        <v>0.10767847060237211</v>
      </c>
      <c r="O537" s="10">
        <f t="shared" si="112"/>
        <v>0.1094054030959818</v>
      </c>
      <c r="P537" s="10">
        <f t="shared" ref="P537" si="113">+P536/(P$465+P$472)</f>
        <v>0.11429079036070507</v>
      </c>
      <c r="Q537" s="6"/>
      <c r="R537" s="11" t="s">
        <v>364</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f t="shared" si="114"/>
        <v>2.941446401167505</v>
      </c>
      <c r="N538" s="10">
        <f>N536/M536-1</f>
        <v>8.4461962169464444E-2</v>
      </c>
      <c r="O538" s="10">
        <f>O536/N536-1</f>
        <v>0.391476600646953</v>
      </c>
      <c r="P538" s="10">
        <f>P536/O536-1</f>
        <v>0.28045871990845228</v>
      </c>
      <c r="Q538" s="17"/>
      <c r="R538" s="14" t="s">
        <v>20</v>
      </c>
    </row>
    <row r="539" spans="1:18">
      <c r="B539" s="270" t="s">
        <v>7</v>
      </c>
      <c r="C539" s="270"/>
      <c r="D539" s="270"/>
      <c r="E539" s="270"/>
      <c r="F539" s="270"/>
      <c r="G539" s="270"/>
      <c r="H539" s="270"/>
      <c r="I539" s="270"/>
      <c r="J539" s="270"/>
      <c r="K539" s="270"/>
      <c r="L539" s="270"/>
      <c r="M539" s="270"/>
      <c r="N539" s="270"/>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f t="shared" si="115"/>
        <v>0</v>
      </c>
      <c r="N541" s="7">
        <f t="shared" si="115"/>
        <v>0</v>
      </c>
      <c r="O541" s="7">
        <f t="shared" si="115"/>
        <v>0</v>
      </c>
      <c r="P541" s="7">
        <f t="shared" si="115"/>
        <v>0</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f t="shared" si="115"/>
        <v>0</v>
      </c>
      <c r="N542" s="7">
        <f t="shared" si="115"/>
        <v>0</v>
      </c>
      <c r="O542" s="7">
        <f t="shared" si="115"/>
        <v>0</v>
      </c>
      <c r="P542" s="7">
        <f t="shared" si="115"/>
        <v>0</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f t="shared" si="117"/>
        <v>0</v>
      </c>
      <c r="M545" s="22">
        <f t="shared" si="117"/>
        <v>0</v>
      </c>
      <c r="N545" s="23">
        <f t="shared" si="117"/>
        <v>0</v>
      </c>
      <c r="O545" s="23">
        <f t="shared" si="117"/>
        <v>0</v>
      </c>
      <c r="P545" s="23">
        <f t="shared" ref="P545" si="118">+P544/(P$465+P$472)</f>
        <v>0</v>
      </c>
      <c r="Q545" s="6"/>
      <c r="R545" s="11" t="s">
        <v>364</v>
      </c>
    </row>
    <row r="546" spans="1:18">
      <c r="B546" s="268" t="s">
        <v>25</v>
      </c>
      <c r="C546" s="268"/>
      <c r="D546" s="268"/>
      <c r="E546" s="268"/>
      <c r="F546" s="268"/>
      <c r="G546" s="268"/>
      <c r="H546" s="268"/>
      <c r="I546" s="268"/>
      <c r="J546" s="268"/>
      <c r="K546" s="268"/>
      <c r="L546" s="268"/>
      <c r="M546" s="268"/>
      <c r="N546" s="268"/>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f t="shared" si="119"/>
        <v>387569.87999999971</v>
      </c>
      <c r="N547" s="16">
        <f t="shared" si="119"/>
        <v>286123.66999999963</v>
      </c>
      <c r="O547" s="16">
        <f t="shared" si="119"/>
        <v>740091</v>
      </c>
      <c r="P547" s="16">
        <f t="shared" ref="P547" si="120">IFERROR(P507+P468-P532-P540,"")</f>
        <v>632672</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f t="shared" si="119"/>
        <v>318618.17999999959</v>
      </c>
      <c r="N548" s="7">
        <f t="shared" si="119"/>
        <v>239160.96999999956</v>
      </c>
      <c r="O548" s="7">
        <f t="shared" si="119"/>
        <v>802356</v>
      </c>
      <c r="P548" s="7">
        <f t="shared" ref="P548" si="121">IFERROR(P508+P469-P533-P541,"")</f>
        <v>477009</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f t="shared" si="119"/>
        <v>223044.01</v>
      </c>
      <c r="N549" s="7">
        <f t="shared" si="119"/>
        <v>292597.12999999977</v>
      </c>
      <c r="O549" s="7">
        <f t="shared" si="119"/>
        <v>490947</v>
      </c>
      <c r="P549" s="7">
        <f t="shared" ref="P549" si="122">IFERROR(P509+P470-P534-P542,"")</f>
        <v>153663</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f t="shared" si="119"/>
        <v>216826.91000000003</v>
      </c>
      <c r="M550" s="18">
        <f t="shared" si="119"/>
        <v>256258.83000000007</v>
      </c>
      <c r="N550" s="18">
        <f t="shared" si="119"/>
        <v>331845.83000000019</v>
      </c>
      <c r="O550" s="18">
        <f t="shared" si="119"/>
        <v>470827.83999999939</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216826.91000000003</v>
      </c>
      <c r="M551" s="18">
        <f t="shared" si="119"/>
        <v>1185490.9000000006</v>
      </c>
      <c r="N551" s="18">
        <f t="shared" si="119"/>
        <v>1149727.5999999989</v>
      </c>
      <c r="O551" s="18">
        <f t="shared" si="119"/>
        <v>2504221.8400000003</v>
      </c>
      <c r="P551" s="18">
        <f t="shared" ref="P551" si="124">IFERROR(P511+P472-P536-P544,"")</f>
        <v>1684458.6666666665</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f t="shared" si="125"/>
        <v>4.6792526538083183E-2</v>
      </c>
      <c r="M552" s="10">
        <f t="shared" si="125"/>
        <v>6.5951038572271997E-2</v>
      </c>
      <c r="N552" s="10">
        <f t="shared" si="125"/>
        <v>6.0752360626452603E-2</v>
      </c>
      <c r="O552" s="10">
        <f t="shared" si="125"/>
        <v>9.6621768922405982E-2</v>
      </c>
      <c r="P552" s="10">
        <f t="shared" ref="P552" si="126">+P551/(P$465+P$472)</f>
        <v>5.3023626484918318E-2</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f t="shared" si="127"/>
        <v>4.4674528175492627</v>
      </c>
      <c r="N553" s="10">
        <f>N551/M551-1</f>
        <v>-3.0167502761937359E-2</v>
      </c>
      <c r="O553" s="10">
        <f>O551/N551-1</f>
        <v>1.1781001343274724</v>
      </c>
      <c r="P553" s="10">
        <f>P551/O551-1</f>
        <v>-0.32735245745374286</v>
      </c>
      <c r="Q553" s="17"/>
      <c r="R553" s="14" t="s">
        <v>20</v>
      </c>
    </row>
    <row r="554" spans="1:18">
      <c r="B554" s="268" t="s">
        <v>27</v>
      </c>
      <c r="C554" s="268"/>
      <c r="D554" s="268"/>
      <c r="E554" s="268"/>
      <c r="F554" s="268"/>
      <c r="G554" s="268"/>
      <c r="H554" s="268"/>
      <c r="I554" s="268"/>
      <c r="J554" s="268"/>
      <c r="K554" s="268"/>
      <c r="L554" s="268"/>
      <c r="M554" s="268"/>
      <c r="N554" s="268"/>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f t="shared" si="128"/>
        <v>487949.2999999997</v>
      </c>
      <c r="N555" s="16">
        <f t="shared" si="128"/>
        <v>404082.86999999965</v>
      </c>
      <c r="O555" s="16">
        <f t="shared" si="128"/>
        <v>872554</v>
      </c>
      <c r="P555" s="16">
        <f t="shared" ref="P555" si="129">IFERROR(P547+P593,"")</f>
        <v>800844</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f t="shared" si="130"/>
        <v>421407.3199999996</v>
      </c>
      <c r="N556" s="7">
        <f t="shared" si="130"/>
        <v>356684.40999999957</v>
      </c>
      <c r="O556" s="7">
        <f t="shared" si="130"/>
        <v>948178</v>
      </c>
      <c r="P556" s="7">
        <f t="shared" ref="P556" si="131">IFERROR(P548+P594-P593,"")</f>
        <v>665754</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f t="shared" si="130"/>
        <v>325157.58</v>
      </c>
      <c r="N557" s="7">
        <f t="shared" si="130"/>
        <v>427032.01999999979</v>
      </c>
      <c r="O557" s="7">
        <f t="shared" si="130"/>
        <v>635466</v>
      </c>
      <c r="P557" s="7">
        <f t="shared" ref="P557" si="132">IFERROR(P549+P595-P594,"")</f>
        <v>368775</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f t="shared" si="130"/>
        <v>358743.77000000014</v>
      </c>
      <c r="N558" s="18">
        <f t="shared" si="130"/>
        <v>464959.10000000009</v>
      </c>
      <c r="O558" s="18">
        <f t="shared" si="130"/>
        <v>637779.14999999944</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f t="shared" si="134"/>
        <v>604703.26</v>
      </c>
      <c r="M559" s="18">
        <f t="shared" si="134"/>
        <v>1593257.9700000007</v>
      </c>
      <c r="N559" s="18">
        <f t="shared" si="134"/>
        <v>1652758.399999999</v>
      </c>
      <c r="O559" s="18">
        <f t="shared" si="134"/>
        <v>3093977.1500000004</v>
      </c>
      <c r="P559" s="18">
        <f t="shared" ref="P559" si="135">IFERROR(P551+P596,"")</f>
        <v>2447164</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f t="shared" si="136"/>
        <v>0.13049853148400911</v>
      </c>
      <c r="M560" s="10">
        <f t="shared" si="136"/>
        <v>8.8635870452527118E-2</v>
      </c>
      <c r="N560" s="10">
        <f t="shared" si="136"/>
        <v>8.7332838095909707E-2</v>
      </c>
      <c r="O560" s="10">
        <f t="shared" si="136"/>
        <v>0.11937662249543524</v>
      </c>
      <c r="P560" s="10">
        <f t="shared" ref="P560" si="137">+P559/(P$465+P$472)</f>
        <v>7.7032172086544906E-2</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f t="shared" si="138"/>
        <v>1.6347765513948125</v>
      </c>
      <c r="N561" s="10">
        <f>N559/M559-1</f>
        <v>3.7345132502301759E-2</v>
      </c>
      <c r="O561" s="10">
        <f>O559/N559-1</f>
        <v>0.87200812290532137</v>
      </c>
      <c r="P561" s="10">
        <f>P559/O559-1</f>
        <v>-0.20905556784735801</v>
      </c>
      <c r="Q561" s="17"/>
      <c r="R561" s="14" t="s">
        <v>20</v>
      </c>
    </row>
    <row r="562" spans="1:18">
      <c r="B562" s="270" t="s">
        <v>338</v>
      </c>
      <c r="C562" s="270"/>
      <c r="D562" s="270"/>
      <c r="E562" s="270"/>
      <c r="F562" s="270"/>
      <c r="G562" s="270"/>
      <c r="H562" s="270"/>
      <c r="I562" s="270"/>
      <c r="J562" s="270"/>
      <c r="K562" s="270"/>
      <c r="L562" s="270"/>
      <c r="M562" s="270"/>
      <c r="N562" s="270"/>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f t="shared" si="139"/>
        <v>76466.83</v>
      </c>
      <c r="N563" s="16">
        <f t="shared" si="139"/>
        <v>64426.75</v>
      </c>
      <c r="O563" s="16">
        <f t="shared" si="139"/>
        <v>63513</v>
      </c>
      <c r="P563" s="16">
        <f t="shared" si="139"/>
        <v>67386</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f t="shared" si="139"/>
        <v>75928.179999999993</v>
      </c>
      <c r="N564" s="7">
        <f t="shared" si="139"/>
        <v>57306.91</v>
      </c>
      <c r="O564" s="7">
        <f t="shared" si="139"/>
        <v>65767</v>
      </c>
      <c r="P564" s="7">
        <f t="shared" si="139"/>
        <v>81937</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f t="shared" si="139"/>
        <v>75155.710000000006</v>
      </c>
      <c r="N565" s="7">
        <f t="shared" si="139"/>
        <v>58898.98</v>
      </c>
      <c r="O565" s="7">
        <f t="shared" si="139"/>
        <v>61416</v>
      </c>
      <c r="P565" s="7">
        <f t="shared" si="139"/>
        <v>90198</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f t="shared" si="139"/>
        <v>80048.800000000003</v>
      </c>
      <c r="M566" s="18">
        <f t="shared" si="139"/>
        <v>70488.02</v>
      </c>
      <c r="N566" s="18">
        <f t="shared" si="139"/>
        <v>64502.3</v>
      </c>
      <c r="O566" s="18">
        <f t="shared" si="139"/>
        <v>67281.05</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80048.800000000003</v>
      </c>
      <c r="M567" s="18">
        <f t="shared" si="140"/>
        <v>298038.74000000005</v>
      </c>
      <c r="N567" s="18">
        <f>IF(N564="",N563*4,IF(N565="",(N564+N563)*2,IF(N566="",((N565+N564+N563)/3)*4,SUM(N563:N566))))</f>
        <v>245134.94</v>
      </c>
      <c r="O567" s="18">
        <f>IF(O564="",O563*4,IF(O565="",(O564+O563)*2,IF(O566="",((O565+O564+O563)/3)*4,SUM(O563:O566))))</f>
        <v>257977.05</v>
      </c>
      <c r="P567" s="18">
        <f>IF(P564="",P563*4,IF(P565="",(P564+P563)*2,IF(P566="",((P565+P564+P563)/3)*4,SUM(P563:P566))))</f>
        <v>319361.33333333331</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f t="shared" si="141"/>
        <v>1.7275003357939807E-2</v>
      </c>
      <c r="M568" s="10">
        <f t="shared" si="141"/>
        <v>1.6580443120880421E-2</v>
      </c>
      <c r="N568" s="10">
        <f t="shared" si="141"/>
        <v>1.2953091042629433E-2</v>
      </c>
      <c r="O568" s="10">
        <f t="shared" si="141"/>
        <v>9.9536704433437779E-3</v>
      </c>
      <c r="P568" s="10">
        <f t="shared" ref="P568" si="142">+P567/(P$465+P$472)</f>
        <v>1.0052900903708032E-2</v>
      </c>
      <c r="Q568" s="6"/>
      <c r="R568" s="11" t="s">
        <v>364</v>
      </c>
    </row>
    <row r="569" spans="1:18">
      <c r="B569" s="268" t="s">
        <v>29</v>
      </c>
      <c r="C569" s="268"/>
      <c r="D569" s="268"/>
      <c r="E569" s="268"/>
      <c r="F569" s="268"/>
      <c r="G569" s="268"/>
      <c r="H569" s="268"/>
      <c r="I569" s="268"/>
      <c r="J569" s="268"/>
      <c r="K569" s="268"/>
      <c r="L569" s="268"/>
      <c r="M569" s="268"/>
      <c r="N569" s="268"/>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f t="shared" si="143"/>
        <v>311103.0499999997</v>
      </c>
      <c r="N570" s="16">
        <f t="shared" si="143"/>
        <v>221696.91999999963</v>
      </c>
      <c r="O570" s="16">
        <f t="shared" si="143"/>
        <v>676578</v>
      </c>
      <c r="P570" s="16">
        <f t="shared" ref="P570" si="144">IFERROR(P547-P563,"")</f>
        <v>565286</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f t="shared" si="143"/>
        <v>242689.99999999959</v>
      </c>
      <c r="N571" s="7">
        <f t="shared" si="143"/>
        <v>181854.05999999956</v>
      </c>
      <c r="O571" s="7">
        <f t="shared" si="143"/>
        <v>736589</v>
      </c>
      <c r="P571" s="7">
        <f t="shared" ref="P571" si="145">IFERROR(P548-P564,"")</f>
        <v>395072</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f t="shared" si="143"/>
        <v>147888.29999999999</v>
      </c>
      <c r="N572" s="7">
        <f t="shared" si="143"/>
        <v>233698.14999999976</v>
      </c>
      <c r="O572" s="7">
        <f t="shared" si="143"/>
        <v>429531</v>
      </c>
      <c r="P572" s="7">
        <f t="shared" ref="P572" si="146">IFERROR(P549-P565,"")</f>
        <v>63465</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f t="shared" si="143"/>
        <v>136778.11000000004</v>
      </c>
      <c r="M573" s="18">
        <f t="shared" si="143"/>
        <v>185770.81000000006</v>
      </c>
      <c r="N573" s="18">
        <f t="shared" si="143"/>
        <v>267343.5300000002</v>
      </c>
      <c r="O573" s="18">
        <f t="shared" si="143"/>
        <v>403546.7899999994</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136778.11000000004</v>
      </c>
      <c r="M574" s="18">
        <f t="shared" si="148"/>
        <v>887452.16000000061</v>
      </c>
      <c r="N574" s="18">
        <f>IFERROR(N551-N567,"")</f>
        <v>904592.65999999898</v>
      </c>
      <c r="O574" s="18">
        <f>IFERROR(O551-O567,"")</f>
        <v>2246244.7900000005</v>
      </c>
      <c r="P574" s="18">
        <f>IFERROR(P551-P567,"")</f>
        <v>1365097.3333333333</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f t="shared" si="149"/>
        <v>2.9517523180143376E-2</v>
      </c>
      <c r="M575" s="10">
        <f t="shared" si="149"/>
        <v>4.937059545139158E-2</v>
      </c>
      <c r="N575" s="10">
        <f t="shared" si="149"/>
        <v>4.7799269583823176E-2</v>
      </c>
      <c r="O575" s="10">
        <f t="shared" si="149"/>
        <v>8.6668098479062206E-2</v>
      </c>
      <c r="P575" s="10">
        <f t="shared" ref="P575" si="150">+P574/(P$465+P$472)</f>
        <v>4.2970725581210283E-2</v>
      </c>
      <c r="Q575" s="6"/>
      <c r="R575" s="11" t="s">
        <v>30</v>
      </c>
    </row>
    <row r="576" spans="1:18">
      <c r="B576" s="271" t="s">
        <v>339</v>
      </c>
      <c r="C576" s="271"/>
      <c r="D576" s="271"/>
      <c r="E576" s="271"/>
      <c r="F576" s="271"/>
      <c r="G576" s="271"/>
      <c r="H576" s="271"/>
      <c r="I576" s="271"/>
      <c r="J576" s="271"/>
      <c r="K576" s="271"/>
      <c r="L576" s="271"/>
      <c r="M576" s="271"/>
      <c r="N576" s="271"/>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f t="shared" si="151"/>
        <v>61370.95</v>
      </c>
      <c r="N577" s="16">
        <f t="shared" si="151"/>
        <v>44292.959999999999</v>
      </c>
      <c r="O577" s="16">
        <f t="shared" si="151"/>
        <v>140460</v>
      </c>
      <c r="P577" s="16">
        <f t="shared" si="151"/>
        <v>109335</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f t="shared" si="151"/>
        <v>50197.13</v>
      </c>
      <c r="N578" s="7">
        <f t="shared" si="151"/>
        <v>35419.839999999997</v>
      </c>
      <c r="O578" s="7">
        <f t="shared" si="151"/>
        <v>138875</v>
      </c>
      <c r="P578" s="7">
        <f t="shared" si="151"/>
        <v>77420</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f t="shared" si="151"/>
        <v>5346.02</v>
      </c>
      <c r="N579" s="7">
        <f t="shared" si="151"/>
        <v>45925.46</v>
      </c>
      <c r="O579" s="7">
        <f t="shared" si="151"/>
        <v>86190</v>
      </c>
      <c r="P579" s="7">
        <f t="shared" si="151"/>
        <v>13156</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f t="shared" si="151"/>
        <v>26753.360000000001</v>
      </c>
      <c r="M580" s="18">
        <f t="shared" si="151"/>
        <v>15209.72</v>
      </c>
      <c r="N580" s="18">
        <f t="shared" si="151"/>
        <v>51609.62</v>
      </c>
      <c r="O580" s="18">
        <f t="shared" si="151"/>
        <v>82003.92</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26753.360000000001</v>
      </c>
      <c r="M581" s="18">
        <f t="shared" si="152"/>
        <v>132123.81999999998</v>
      </c>
      <c r="N581" s="18">
        <f>IF(N578="",N577*4,IF(N579="",(N578+N577)*2,IF(N580="",((N579+N578+N577)/3)*4,SUM(N577:N580))))</f>
        <v>177247.87999999998</v>
      </c>
      <c r="O581" s="18">
        <f>IF(O578="",O577*4,IF(O579="",(O578+O577)*2,IF(O580="",((O579+O578+O577)/3)*4,SUM(O577:O580))))</f>
        <v>447528.92</v>
      </c>
      <c r="P581" s="18">
        <f>IF(P578="",P577*4,IF(P579="",(P578+P577)*2,IF(P580="",((P579+P578+P577)/3)*4,SUM(P577:P580))))</f>
        <v>266548</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f t="shared" si="153"/>
        <v>0.19559679542289327</v>
      </c>
      <c r="M582" s="10">
        <f t="shared" si="153"/>
        <v>0.14887993511672773</v>
      </c>
      <c r="N582" s="10">
        <f>+N581/N$574</f>
        <v>0.19594220452772651</v>
      </c>
      <c r="O582" s="10">
        <f>+O581/O$574</f>
        <v>0.19923426066132352</v>
      </c>
      <c r="P582" s="10">
        <f>+P581/P$574</f>
        <v>0.19525933681896188</v>
      </c>
      <c r="Q582" s="6"/>
      <c r="R582" s="11" t="s">
        <v>31</v>
      </c>
    </row>
    <row r="583" spans="1:18">
      <c r="B583" s="268" t="s">
        <v>701</v>
      </c>
      <c r="C583" s="268"/>
      <c r="D583" s="268"/>
      <c r="E583" s="268"/>
      <c r="F583" s="268"/>
      <c r="G583" s="268"/>
      <c r="H583" s="268"/>
      <c r="I583" s="268"/>
      <c r="J583" s="268"/>
      <c r="K583" s="268"/>
      <c r="L583" s="268"/>
      <c r="M583" s="268"/>
      <c r="N583" s="268"/>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f t="shared" si="154"/>
        <v>246682.2</v>
      </c>
      <c r="N584" s="16">
        <f t="shared" si="154"/>
        <v>177300.3</v>
      </c>
      <c r="O584" s="16">
        <f t="shared" si="154"/>
        <v>543153</v>
      </c>
      <c r="P584" s="16">
        <f t="shared" si="154"/>
        <v>459532</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f t="shared" si="154"/>
        <v>192492.87</v>
      </c>
      <c r="N585" s="7">
        <f t="shared" si="154"/>
        <v>146393.14000000001</v>
      </c>
      <c r="O585" s="7">
        <f t="shared" si="154"/>
        <v>601310</v>
      </c>
      <c r="P585" s="7">
        <f t="shared" si="154"/>
        <v>315377</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f t="shared" si="154"/>
        <v>133972.29</v>
      </c>
      <c r="N586" s="7">
        <f t="shared" si="154"/>
        <v>187586.65</v>
      </c>
      <c r="O586" s="7">
        <f t="shared" si="154"/>
        <v>340393</v>
      </c>
      <c r="P586" s="7">
        <f t="shared" si="154"/>
        <v>50309</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f t="shared" si="154"/>
        <v>109688.01</v>
      </c>
      <c r="M587" s="18">
        <f t="shared" si="154"/>
        <v>152363.54999999999</v>
      </c>
      <c r="N587" s="18">
        <f t="shared" si="154"/>
        <v>215400.11</v>
      </c>
      <c r="O587" s="18">
        <f t="shared" si="154"/>
        <v>333206.78999999998</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109688.01</v>
      </c>
      <c r="M588" s="18">
        <f t="shared" si="155"/>
        <v>725510.90999999992</v>
      </c>
      <c r="N588" s="18">
        <f>IF(N585="",N584*4,IF(N586="",(N585+N584)*2,IF(N587="",((N586+N585+N584)/3)*4,SUM(N584:N587))))</f>
        <v>726680.2</v>
      </c>
      <c r="O588" s="18">
        <f>IF(O585="",O584*4,IF(O586="",(O585+O584)*2,IF(O587="",((O586+O585+O584)/3)*4,SUM(O584:O587))))</f>
        <v>1818062.79</v>
      </c>
      <c r="P588" s="18">
        <f>IF(P585="",P584*4,IF(P586="",(P585+P584)*2,IF(P587="",((P586+P585+P584)/3)*4,SUM(P584:P587))))</f>
        <v>1100290.6666666667</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f t="shared" si="156"/>
        <v>2.3671319758394069E-2</v>
      </c>
      <c r="M589" s="10">
        <f t="shared" si="156"/>
        <v>4.0361505946620198E-2</v>
      </c>
      <c r="N589" s="10">
        <f t="shared" si="156"/>
        <v>3.8398258483577107E-2</v>
      </c>
      <c r="O589" s="10">
        <f t="shared" si="156"/>
        <v>7.0147316813515492E-2</v>
      </c>
      <c r="P589" s="10">
        <f t="shared" ref="P589" si="157">+P588/(P$465+P$472)</f>
        <v>3.4635104136823643E-2</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f t="shared" si="158"/>
        <v>5.6143137249002875</v>
      </c>
      <c r="N590" s="10">
        <f>N588/M588-1</f>
        <v>1.6116780380326379E-3</v>
      </c>
      <c r="O590" s="10">
        <f>O588/N588-1</f>
        <v>1.5018746760954822</v>
      </c>
      <c r="P590" s="10">
        <f>P588/O588-1</f>
        <v>-0.39480051364635937</v>
      </c>
      <c r="Q590" s="17"/>
      <c r="R590" s="14" t="s">
        <v>20</v>
      </c>
    </row>
    <row r="591" spans="1:18">
      <c r="B591" s="252" t="s">
        <v>9</v>
      </c>
      <c r="C591" s="252"/>
      <c r="D591" s="252"/>
      <c r="E591" s="252"/>
      <c r="F591" s="252"/>
      <c r="G591" s="252"/>
      <c r="H591" s="252"/>
      <c r="I591" s="252"/>
      <c r="J591" s="252"/>
      <c r="K591" s="252"/>
      <c r="L591" s="252"/>
      <c r="M591" s="252"/>
      <c r="N591" s="252"/>
      <c r="O591" s="115"/>
      <c r="P591" s="115"/>
    </row>
    <row r="592" spans="1:18">
      <c r="B592" s="253" t="s">
        <v>340</v>
      </c>
      <c r="C592" s="253"/>
      <c r="D592" s="253"/>
      <c r="E592" s="253"/>
      <c r="F592" s="253"/>
      <c r="G592" s="253"/>
      <c r="H592" s="253"/>
      <c r="I592" s="253"/>
      <c r="J592" s="253"/>
      <c r="K592" s="253"/>
      <c r="L592" s="253"/>
      <c r="M592" s="253"/>
      <c r="N592" s="253"/>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f t="shared" si="159"/>
        <v>100379.42</v>
      </c>
      <c r="N593" s="8">
        <f t="shared" si="159"/>
        <v>117959.2</v>
      </c>
      <c r="O593" s="8">
        <f t="shared" si="159"/>
        <v>132463</v>
      </c>
      <c r="P593" s="8">
        <f t="shared" si="159"/>
        <v>168172</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f t="shared" si="159"/>
        <v>203168.56</v>
      </c>
      <c r="N594" s="8">
        <f t="shared" si="159"/>
        <v>235482.64</v>
      </c>
      <c r="O594" s="8">
        <f t="shared" si="159"/>
        <v>278285</v>
      </c>
      <c r="P594" s="8">
        <f t="shared" si="159"/>
        <v>356917</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f t="shared" si="159"/>
        <v>305282.13</v>
      </c>
      <c r="N595" s="8">
        <f t="shared" si="159"/>
        <v>369917.53</v>
      </c>
      <c r="O595" s="8">
        <f t="shared" si="159"/>
        <v>422804</v>
      </c>
      <c r="P595" s="8">
        <f t="shared" si="159"/>
        <v>572029</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f t="shared" si="160"/>
        <v>387876.35</v>
      </c>
      <c r="M596" s="7">
        <f t="shared" si="160"/>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762705.33333333337</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f t="shared" si="161"/>
        <v>8.3706004945925935E-2</v>
      </c>
      <c r="M597" s="10">
        <f t="shared" si="161"/>
        <v>2.2684831880255111E-2</v>
      </c>
      <c r="N597" s="10">
        <f t="shared" si="161"/>
        <v>2.65804774694571E-2</v>
      </c>
      <c r="O597" s="10">
        <f t="shared" si="161"/>
        <v>2.2754853573029258E-2</v>
      </c>
      <c r="P597" s="10">
        <f t="shared" ref="P597" si="162">P596/(P$465+P472)</f>
        <v>2.4008545601626591E-2</v>
      </c>
      <c r="Q597" s="6"/>
      <c r="R597" s="11" t="s">
        <v>364</v>
      </c>
    </row>
    <row r="598" spans="2:18">
      <c r="B598" s="254" t="s">
        <v>342</v>
      </c>
      <c r="C598" s="255"/>
      <c r="D598" s="255"/>
      <c r="E598" s="255"/>
      <c r="F598" s="255"/>
      <c r="G598" s="255"/>
      <c r="H598" s="255"/>
      <c r="I598" s="255"/>
      <c r="J598" s="255"/>
      <c r="K598" s="255"/>
      <c r="L598" s="255"/>
      <c r="M598" s="255"/>
      <c r="N598" s="255"/>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f t="shared" si="163"/>
        <v>799280.71</v>
      </c>
      <c r="N599" s="8">
        <f t="shared" si="163"/>
        <v>465375.97</v>
      </c>
      <c r="O599" s="8">
        <f t="shared" si="163"/>
        <v>435739</v>
      </c>
      <c r="P599" s="8">
        <f t="shared" si="163"/>
        <v>318936</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f t="shared" si="163"/>
        <v>595521.77</v>
      </c>
      <c r="N600" s="8">
        <f t="shared" si="163"/>
        <v>837620.97</v>
      </c>
      <c r="O600" s="8">
        <f t="shared" si="163"/>
        <v>121123</v>
      </c>
      <c r="P600" s="8">
        <f t="shared" si="163"/>
        <v>-1273428</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f t="shared" si="163"/>
        <v>205844.46</v>
      </c>
      <c r="N601" s="8">
        <f t="shared" si="163"/>
        <v>102103.34</v>
      </c>
      <c r="O601" s="8">
        <f t="shared" si="163"/>
        <v>-1185947</v>
      </c>
      <c r="P601" s="8">
        <f t="shared" si="163"/>
        <v>-1003811</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f t="shared" si="163"/>
        <v>852353.34</v>
      </c>
      <c r="M602" s="7">
        <f t="shared" si="163"/>
        <v>588262.94999999995</v>
      </c>
      <c r="N602" s="8">
        <f t="shared" si="163"/>
        <v>-59079.42</v>
      </c>
      <c r="O602" s="8">
        <f t="shared" si="163"/>
        <v>-660700.61</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f t="shared" si="164"/>
        <v>7.7707065703899634</v>
      </c>
      <c r="M603" s="111">
        <f t="shared" si="16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-0.91231438238138285</v>
      </c>
      <c r="Q603" s="6"/>
      <c r="R603" s="11" t="s">
        <v>33</v>
      </c>
    </row>
    <row r="604" spans="2:18">
      <c r="B604" s="256" t="s">
        <v>34</v>
      </c>
      <c r="C604" s="257"/>
      <c r="D604" s="257"/>
      <c r="E604" s="257"/>
      <c r="F604" s="257"/>
      <c r="G604" s="257"/>
      <c r="H604" s="257"/>
      <c r="I604" s="257"/>
      <c r="J604" s="257"/>
      <c r="K604" s="257"/>
      <c r="L604" s="257"/>
      <c r="M604" s="257"/>
      <c r="N604" s="257"/>
      <c r="O604" s="120"/>
      <c r="P604" s="120"/>
    </row>
    <row r="605" spans="2:18">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f t="shared" si="165"/>
        <v>361522.74</v>
      </c>
      <c r="N605" s="8">
        <f t="shared" si="165"/>
        <v>269915.42999999993</v>
      </c>
      <c r="O605" s="8">
        <f t="shared" si="165"/>
        <v>-94448</v>
      </c>
      <c r="P605" s="8">
        <f t="shared" ref="P605" si="166">IFERROR(P599+P611,"")</f>
        <v>-660600</v>
      </c>
      <c r="Q605" s="6"/>
      <c r="R605" s="9" t="s">
        <v>12</v>
      </c>
    </row>
    <row r="606" spans="2:18">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f t="shared" si="167"/>
        <v>-7588.9799999999814</v>
      </c>
      <c r="N606" s="8">
        <f t="shared" si="167"/>
        <v>269994.40999999992</v>
      </c>
      <c r="O606" s="8">
        <f t="shared" si="165"/>
        <v>-781402</v>
      </c>
      <c r="P606" s="8">
        <f t="shared" ref="P606" si="168">IFERROR(P600+P612,"")</f>
        <v>-3957449</v>
      </c>
      <c r="Q606" s="6"/>
      <c r="R606" s="9" t="s">
        <v>13</v>
      </c>
    </row>
    <row r="607" spans="2:18">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f t="shared" si="167"/>
        <v>-855987.54</v>
      </c>
      <c r="N607" s="8">
        <f t="shared" si="167"/>
        <v>-755810.98</v>
      </c>
      <c r="O607" s="8">
        <f t="shared" si="165"/>
        <v>-2806669</v>
      </c>
      <c r="P607" s="8">
        <f t="shared" ref="P607" si="169">IFERROR(P601+P613,"")</f>
        <v>-5007506</v>
      </c>
      <c r="Q607" s="6"/>
      <c r="R607" s="9" t="s">
        <v>14</v>
      </c>
    </row>
    <row r="608" spans="2:18">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f t="shared" si="167"/>
        <v>-255048.55999999994</v>
      </c>
      <c r="M608" s="18">
        <f t="shared" si="167"/>
        <v>-580784.62000000011</v>
      </c>
      <c r="N608" s="18">
        <f t="shared" si="167"/>
        <v>-1332026.75</v>
      </c>
      <c r="O608" s="18">
        <f t="shared" si="165"/>
        <v>-3230525.02</v>
      </c>
      <c r="P608" s="18" t="str">
        <f t="shared" ref="P608" si="170">IFERROR(P602+P614,"")</f>
        <v/>
      </c>
      <c r="Q608" s="6"/>
      <c r="R608" s="9" t="s">
        <v>15</v>
      </c>
    </row>
    <row r="609" spans="2:18">
      <c r="B609" s="258" t="s">
        <v>10</v>
      </c>
      <c r="C609" s="259"/>
      <c r="D609" s="259"/>
      <c r="E609" s="259"/>
      <c r="F609" s="259"/>
      <c r="G609" s="259"/>
      <c r="H609" s="259"/>
      <c r="I609" s="259"/>
      <c r="J609" s="259"/>
      <c r="K609" s="259"/>
      <c r="L609" s="259"/>
      <c r="M609" s="259"/>
      <c r="N609" s="259"/>
      <c r="O609" s="124"/>
      <c r="P609" s="124"/>
      <c r="Q609" s="6"/>
      <c r="R609" s="9"/>
    </row>
    <row r="610" spans="2:18">
      <c r="B610" s="260" t="s">
        <v>343</v>
      </c>
      <c r="C610" s="261"/>
      <c r="D610" s="261"/>
      <c r="E610" s="261"/>
      <c r="F610" s="261"/>
      <c r="G610" s="261"/>
      <c r="H610" s="261"/>
      <c r="I610" s="261"/>
      <c r="J610" s="261"/>
      <c r="K610" s="261"/>
      <c r="L610" s="261"/>
      <c r="M610" s="261"/>
      <c r="N610" s="261"/>
      <c r="O610" s="118"/>
      <c r="P610" s="118"/>
    </row>
    <row r="611" spans="2:18">
      <c r="B611" s="7" t="str">
        <f t="shared" ref="B611:P614" si="171">IFERROR(VLOOKUP($B$610,$221:$343,MATCH($R611&amp;"/"&amp;B$348,$219:$219,0),FALSE),"")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f t="shared" si="171"/>
        <v>-437757.97</v>
      </c>
      <c r="N611" s="8">
        <f t="shared" si="171"/>
        <v>-195460.54</v>
      </c>
      <c r="O611" s="8">
        <f t="shared" si="171"/>
        <v>-530187</v>
      </c>
      <c r="P611" s="8">
        <f t="shared" si="171"/>
        <v>-979536</v>
      </c>
      <c r="Q611" s="6"/>
      <c r="R611" s="9" t="s">
        <v>12</v>
      </c>
    </row>
    <row r="612" spans="2:18">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f t="shared" si="171"/>
        <v>-603110.75</v>
      </c>
      <c r="N612" s="8">
        <f t="shared" si="171"/>
        <v>-567626.56000000006</v>
      </c>
      <c r="O612" s="8">
        <f t="shared" si="171"/>
        <v>-902525</v>
      </c>
      <c r="P612" s="8">
        <f t="shared" si="171"/>
        <v>-2684021</v>
      </c>
      <c r="Q612" s="6"/>
      <c r="R612" s="9" t="s">
        <v>13</v>
      </c>
    </row>
    <row r="613" spans="2:18">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f t="shared" si="171"/>
        <v>-1061832</v>
      </c>
      <c r="N613" s="8">
        <f t="shared" si="171"/>
        <v>-857914.32</v>
      </c>
      <c r="O613" s="8">
        <f t="shared" si="171"/>
        <v>-1620722</v>
      </c>
      <c r="P613" s="8">
        <f t="shared" si="171"/>
        <v>-4003695</v>
      </c>
      <c r="Q613" s="6"/>
      <c r="R613" s="9" t="s">
        <v>14</v>
      </c>
    </row>
    <row r="614" spans="2:18">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f t="shared" si="171"/>
        <v>-1107401.8999999999</v>
      </c>
      <c r="M614" s="7">
        <f t="shared" si="171"/>
        <v>-1169047.57</v>
      </c>
      <c r="N614" s="8">
        <f t="shared" si="171"/>
        <v>-1272947.33</v>
      </c>
      <c r="O614" s="8">
        <f t="shared" si="171"/>
        <v>-2569824.41</v>
      </c>
      <c r="P614" s="8" t="str">
        <f t="shared" si="171"/>
        <v/>
      </c>
      <c r="Q614" s="6"/>
      <c r="R614" s="9" t="s">
        <v>15</v>
      </c>
    </row>
    <row r="615" spans="2:18">
      <c r="B615" s="262" t="s">
        <v>344</v>
      </c>
      <c r="C615" s="263"/>
      <c r="D615" s="263"/>
      <c r="E615" s="263"/>
      <c r="F615" s="263"/>
      <c r="G615" s="263"/>
      <c r="H615" s="263"/>
      <c r="I615" s="263"/>
      <c r="J615" s="263"/>
      <c r="K615" s="263"/>
      <c r="L615" s="263"/>
      <c r="M615" s="263"/>
      <c r="N615" s="263"/>
      <c r="O615" s="122"/>
      <c r="P615" s="122"/>
    </row>
    <row r="616" spans="2:18">
      <c r="B616" s="7" t="str">
        <f t="shared" ref="B616:P619" si="172">IFERROR(VLOOKUP($B$615,$221:$343,MATCH($R616&amp;"/"&amp;B$348,$219:$219,0),FALSE),"")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f t="shared" si="172"/>
        <v>-524952.66</v>
      </c>
      <c r="N616" s="8">
        <f t="shared" si="172"/>
        <v>-60315.7</v>
      </c>
      <c r="O616" s="8">
        <f t="shared" si="172"/>
        <v>-527806</v>
      </c>
      <c r="P616" s="8">
        <f t="shared" si="172"/>
        <v>-1149501</v>
      </c>
      <c r="Q616" s="6"/>
      <c r="R616" s="9" t="s">
        <v>12</v>
      </c>
    </row>
    <row r="617" spans="2:18">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f t="shared" si="172"/>
        <v>-687462.63</v>
      </c>
      <c r="N617" s="8">
        <f t="shared" si="172"/>
        <v>-477995.34</v>
      </c>
      <c r="O617" s="8">
        <f t="shared" si="172"/>
        <v>-897834</v>
      </c>
      <c r="P617" s="8">
        <f t="shared" si="172"/>
        <v>-2679874</v>
      </c>
      <c r="Q617" s="6"/>
      <c r="R617" s="9" t="s">
        <v>13</v>
      </c>
    </row>
    <row r="618" spans="2:18">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f t="shared" si="172"/>
        <v>-1147341.45</v>
      </c>
      <c r="N618" s="8">
        <f t="shared" si="172"/>
        <v>-852003.25</v>
      </c>
      <c r="O618" s="8">
        <f t="shared" si="172"/>
        <v>-1621256</v>
      </c>
      <c r="P618" s="8">
        <f t="shared" si="172"/>
        <v>-3996990</v>
      </c>
      <c r="Q618" s="6"/>
      <c r="R618" s="9" t="s">
        <v>14</v>
      </c>
    </row>
    <row r="619" spans="2:18">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f t="shared" si="172"/>
        <v>-1245594.47</v>
      </c>
      <c r="M619" s="7">
        <f t="shared" si="172"/>
        <v>-944040.76</v>
      </c>
      <c r="N619" s="8">
        <f t="shared" si="172"/>
        <v>-1284773.93</v>
      </c>
      <c r="O619" s="8">
        <f t="shared" si="172"/>
        <v>-2558342.41</v>
      </c>
      <c r="P619" s="8" t="str">
        <f t="shared" si="172"/>
        <v/>
      </c>
      <c r="Q619" s="6"/>
      <c r="R619" s="9" t="s">
        <v>15</v>
      </c>
    </row>
    <row r="620" spans="2:18">
      <c r="B620" s="256" t="s">
        <v>345</v>
      </c>
      <c r="C620" s="257"/>
      <c r="D620" s="257"/>
      <c r="E620" s="257"/>
      <c r="F620" s="257"/>
      <c r="G620" s="257"/>
      <c r="H620" s="257"/>
      <c r="I620" s="257"/>
      <c r="J620" s="257"/>
      <c r="K620" s="257"/>
      <c r="L620" s="257"/>
      <c r="M620" s="257"/>
      <c r="N620" s="257"/>
      <c r="O620" s="120"/>
      <c r="P620" s="120"/>
    </row>
    <row r="621" spans="2:18">
      <c r="B621" s="7" t="str">
        <f t="shared" ref="B621:P624" si="173">IFERROR(VLOOKUP($B$620,$221:$343,MATCH($R621&amp;"/"&amp;B$348,$219:$219,0),FALSE),"")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f t="shared" si="173"/>
        <v>-274181.38</v>
      </c>
      <c r="N621" s="7">
        <f t="shared" si="173"/>
        <v>-536113.56999999995</v>
      </c>
      <c r="O621" s="7">
        <f t="shared" si="173"/>
        <v>215622</v>
      </c>
      <c r="P621" s="7">
        <f t="shared" si="173"/>
        <v>653740</v>
      </c>
      <c r="Q621" s="6"/>
      <c r="R621" s="9" t="s">
        <v>12</v>
      </c>
    </row>
    <row r="622" spans="2:18">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f t="shared" si="173"/>
        <v>58018.8</v>
      </c>
      <c r="N622" s="7">
        <f t="shared" si="173"/>
        <v>-302708.93</v>
      </c>
      <c r="O622" s="7">
        <f t="shared" si="173"/>
        <v>825414</v>
      </c>
      <c r="P622" s="7">
        <f t="shared" si="173"/>
        <v>3780927</v>
      </c>
      <c r="Q622" s="6"/>
      <c r="R622" s="9" t="s">
        <v>13</v>
      </c>
    </row>
    <row r="623" spans="2:18">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f t="shared" si="173"/>
        <v>916003.21</v>
      </c>
      <c r="N623" s="7">
        <f t="shared" si="173"/>
        <v>722821.99</v>
      </c>
      <c r="O623" s="7">
        <f t="shared" si="173"/>
        <v>2847403</v>
      </c>
      <c r="P623" s="7">
        <f t="shared" si="173"/>
        <v>4845404</v>
      </c>
      <c r="Q623" s="6"/>
      <c r="R623" s="9" t="s">
        <v>14</v>
      </c>
    </row>
    <row r="624" spans="2:18">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f t="shared" si="173"/>
        <v>470116.43</v>
      </c>
      <c r="M624" s="7">
        <f t="shared" si="173"/>
        <v>392700.05</v>
      </c>
      <c r="N624" s="7">
        <f t="shared" si="173"/>
        <v>1239409.54</v>
      </c>
      <c r="O624" s="7">
        <f t="shared" si="173"/>
        <v>3420523.47</v>
      </c>
      <c r="P624" s="7" t="str">
        <f t="shared" si="173"/>
        <v/>
      </c>
      <c r="Q624" s="6"/>
      <c r="R624" s="9" t="s">
        <v>15</v>
      </c>
    </row>
    <row r="625" spans="2:18">
      <c r="B625" s="264" t="s">
        <v>346</v>
      </c>
      <c r="C625" s="265"/>
      <c r="D625" s="265"/>
      <c r="E625" s="265"/>
      <c r="F625" s="265"/>
      <c r="G625" s="265"/>
      <c r="H625" s="265"/>
      <c r="I625" s="265"/>
      <c r="J625" s="265"/>
      <c r="K625" s="265"/>
      <c r="L625" s="265"/>
      <c r="M625" s="265"/>
      <c r="N625" s="265"/>
      <c r="O625" s="136"/>
      <c r="P625" s="136"/>
    </row>
    <row r="626" spans="2:18">
      <c r="B626" s="7" t="str">
        <f t="shared" ref="B626:P629" si="174">IFERROR(VLOOKUP($B$625,$221:$343,MATCH($R626&amp;"/"&amp;B$348,$219:$219,0),FALSE),"")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f t="shared" si="174"/>
        <v>146.66999999999999</v>
      </c>
      <c r="N626" s="8">
        <f t="shared" si="174"/>
        <v>-131053.3</v>
      </c>
      <c r="O626" s="8">
        <f t="shared" si="174"/>
        <v>123555</v>
      </c>
      <c r="P626" s="8">
        <f t="shared" si="174"/>
        <v>-176825</v>
      </c>
      <c r="Q626" s="6"/>
      <c r="R626" s="9" t="s">
        <v>12</v>
      </c>
    </row>
    <row r="627" spans="2:18">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f t="shared" si="174"/>
        <v>-33922.06</v>
      </c>
      <c r="N627" s="8">
        <f t="shared" si="174"/>
        <v>56916.7</v>
      </c>
      <c r="O627" s="8">
        <f t="shared" si="174"/>
        <v>48703</v>
      </c>
      <c r="P627" s="8">
        <f t="shared" si="174"/>
        <v>-172375</v>
      </c>
      <c r="Q627" s="6"/>
      <c r="R627" s="9" t="s">
        <v>13</v>
      </c>
    </row>
    <row r="628" spans="2:18">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f t="shared" si="174"/>
        <v>-25493.78</v>
      </c>
      <c r="N628" s="8">
        <f t="shared" si="174"/>
        <v>-27077.919999999998</v>
      </c>
      <c r="O628" s="8">
        <f t="shared" si="174"/>
        <v>40200</v>
      </c>
      <c r="P628" s="8">
        <f t="shared" si="174"/>
        <v>-155397</v>
      </c>
      <c r="Q628" s="6"/>
      <c r="R628" s="9" t="s">
        <v>14</v>
      </c>
    </row>
    <row r="629" spans="2:18">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f t="shared" si="174"/>
        <v>76875.289999999994</v>
      </c>
      <c r="M629" s="7">
        <f t="shared" si="174"/>
        <v>36922.25</v>
      </c>
      <c r="N629" s="8">
        <f t="shared" si="174"/>
        <v>-104443.81</v>
      </c>
      <c r="O629" s="8">
        <f t="shared" si="174"/>
        <v>201480.44</v>
      </c>
      <c r="P629" s="8" t="str">
        <f t="shared" si="174"/>
        <v/>
      </c>
      <c r="Q629" s="6"/>
      <c r="R629" s="9" t="s">
        <v>15</v>
      </c>
    </row>
    <row r="630" spans="2:18">
      <c r="B630" s="266" t="s">
        <v>35</v>
      </c>
      <c r="C630" s="267"/>
      <c r="D630" s="267"/>
      <c r="E630" s="267"/>
      <c r="F630" s="267"/>
      <c r="G630" s="267"/>
      <c r="H630" s="267"/>
      <c r="I630" s="267"/>
      <c r="J630" s="267"/>
      <c r="K630" s="267"/>
      <c r="L630" s="267"/>
      <c r="M630" s="267"/>
      <c r="N630" s="267"/>
      <c r="O630" s="125"/>
      <c r="P630" s="125"/>
      <c r="Q630" s="28"/>
      <c r="R630" s="89"/>
    </row>
    <row r="631" spans="2:18">
      <c r="B631" s="242" t="s">
        <v>36</v>
      </c>
      <c r="C631" s="243"/>
      <c r="D631" s="243"/>
      <c r="E631" s="243"/>
      <c r="F631" s="243"/>
      <c r="G631" s="243"/>
      <c r="H631" s="243"/>
      <c r="I631" s="243"/>
      <c r="J631" s="243"/>
      <c r="K631" s="243"/>
      <c r="L631" s="243"/>
      <c r="M631" s="243"/>
      <c r="N631" s="243"/>
      <c r="O631" s="126"/>
      <c r="P631" s="126"/>
      <c r="Q631" s="28"/>
      <c r="R631" s="89"/>
    </row>
    <row r="632" spans="2:18">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f t="shared" si="175"/>
        <v>6.5781359010824523E-3</v>
      </c>
      <c r="M632" s="29">
        <f t="shared" si="175"/>
        <v>3.9969280937566874E-2</v>
      </c>
      <c r="N632" s="29">
        <f t="shared" si="175"/>
        <v>3.499515286108322E-2</v>
      </c>
      <c r="O632" s="29">
        <f t="shared" si="175"/>
        <v>6.6775461365727318E-2</v>
      </c>
      <c r="P632" s="29">
        <f t="shared" ref="P632" si="176">P588/P402</f>
        <v>3.3897129876944848E-2</v>
      </c>
      <c r="Q632" s="6"/>
      <c r="R632" s="89" t="s">
        <v>37</v>
      </c>
    </row>
    <row r="633" spans="2:18">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f t="shared" si="177"/>
        <v>1.2097437829924434E-2</v>
      </c>
      <c r="M633" s="29">
        <f t="shared" si="177"/>
        <v>6.4965634472247943E-2</v>
      </c>
      <c r="N633" s="29">
        <f t="shared" si="177"/>
        <v>5.2881681234215508E-2</v>
      </c>
      <c r="O633" s="29">
        <f t="shared" si="177"/>
        <v>8.7953314655581413E-2</v>
      </c>
      <c r="P633" s="29">
        <f t="shared" ref="P633" si="178">((P551*(1-P582))/(P457+P432))</f>
        <v>4.7523631865370189E-2</v>
      </c>
      <c r="Q633" s="6"/>
      <c r="R633" s="89" t="s">
        <v>38</v>
      </c>
    </row>
    <row r="634" spans="2:18">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f t="shared" si="179"/>
        <v>2.2888062963551413E-2</v>
      </c>
      <c r="M634" s="29">
        <f t="shared" si="179"/>
        <v>0.1123017784229174</v>
      </c>
      <c r="N634" s="29">
        <f t="shared" si="179"/>
        <v>0.10249722426230214</v>
      </c>
      <c r="O634" s="29">
        <f t="shared" si="179"/>
        <v>0.16710529479684613</v>
      </c>
      <c r="P634" s="29">
        <f t="shared" ref="P634" si="180">P588/P457</f>
        <v>9.4303949157429678E-2</v>
      </c>
      <c r="Q634" s="6"/>
      <c r="R634" s="89" t="s">
        <v>39</v>
      </c>
    </row>
    <row r="635" spans="2:18">
      <c r="B635" s="242" t="s">
        <v>59</v>
      </c>
      <c r="C635" s="243"/>
      <c r="D635" s="243"/>
      <c r="E635" s="243"/>
      <c r="F635" s="243"/>
      <c r="G635" s="243"/>
      <c r="H635" s="243"/>
      <c r="I635" s="243"/>
      <c r="J635" s="243"/>
      <c r="K635" s="243"/>
      <c r="L635" s="243"/>
      <c r="M635" s="243"/>
      <c r="N635" s="243"/>
      <c r="O635" s="126"/>
      <c r="P635" s="126"/>
      <c r="Q635" s="28"/>
      <c r="R635" s="89"/>
    </row>
    <row r="636" spans="2:18">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f t="shared" si="181"/>
        <v>0.76398225609739001</v>
      </c>
      <c r="M636" s="27">
        <f t="shared" si="181"/>
        <v>0.90489971563823579</v>
      </c>
      <c r="N636" s="27">
        <f t="shared" si="181"/>
        <v>0.91329800527982596</v>
      </c>
      <c r="O636" s="27">
        <f>O378/O414</f>
        <v>1.0486500890019987</v>
      </c>
      <c r="P636" s="27">
        <f>P378/P414</f>
        <v>0.98915792249289414</v>
      </c>
      <c r="Q636" s="6"/>
      <c r="R636" s="89" t="s">
        <v>366</v>
      </c>
    </row>
    <row r="637" spans="2:18">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f t="shared" si="182"/>
        <v>0.11157541342548775</v>
      </c>
      <c r="M637" s="27">
        <f t="shared" si="182"/>
        <v>0.12744865176528855</v>
      </c>
      <c r="N637" s="27">
        <f t="shared" si="182"/>
        <v>0.11143896156147631</v>
      </c>
      <c r="O637" s="27">
        <f>(O378-O372)/O414</f>
        <v>0.16341262920121738</v>
      </c>
      <c r="P637" s="27">
        <f>(P378-P372)/P414</f>
        <v>0.10477956181059973</v>
      </c>
      <c r="Q637" s="6"/>
      <c r="R637" s="89" t="s">
        <v>367</v>
      </c>
    </row>
    <row r="638" spans="2:18">
      <c r="B638" s="242" t="s">
        <v>347</v>
      </c>
      <c r="C638" s="243"/>
      <c r="D638" s="243"/>
      <c r="E638" s="243"/>
      <c r="F638" s="243"/>
      <c r="G638" s="243"/>
      <c r="H638" s="243"/>
      <c r="I638" s="243"/>
      <c r="J638" s="243"/>
      <c r="K638" s="243"/>
      <c r="L638" s="243"/>
      <c r="M638" s="243"/>
      <c r="N638" s="243"/>
      <c r="O638" s="126"/>
      <c r="P638" s="126"/>
      <c r="Q638" s="28"/>
      <c r="R638" s="89"/>
    </row>
    <row r="639" spans="2:18">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f t="shared" si="183"/>
        <v>2.0084545581410058</v>
      </c>
      <c r="M639" s="27">
        <f t="shared" si="183"/>
        <v>1.4040752400756116</v>
      </c>
      <c r="N639" s="27">
        <f t="shared" si="183"/>
        <v>1.4657312949824788</v>
      </c>
      <c r="O639" s="27">
        <f>O432/O457</f>
        <v>1.0955952430486329</v>
      </c>
      <c r="P639" s="27">
        <f>P432/P457</f>
        <v>1.4447200439717427</v>
      </c>
      <c r="Q639" s="6"/>
      <c r="R639" s="89" t="s">
        <v>40</v>
      </c>
    </row>
    <row r="640" spans="2:18">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f t="shared" si="184"/>
        <v>87.751181099921496</v>
      </c>
      <c r="M640" s="27">
        <f t="shared" si="184"/>
        <v>12.502698174449231</v>
      </c>
      <c r="N640" s="27">
        <f t="shared" si="184"/>
        <v>14.300204766828655</v>
      </c>
      <c r="O640" s="27">
        <f>O432/O588</f>
        <v>6.5563167485541021</v>
      </c>
      <c r="P640" s="27">
        <f>P432/P588</f>
        <v>15.319825488537573</v>
      </c>
      <c r="Q640" s="6"/>
      <c r="R640" s="89" t="s">
        <v>41</v>
      </c>
    </row>
    <row r="641" spans="2:22">
      <c r="B641" s="246" t="s">
        <v>365</v>
      </c>
      <c r="C641" s="247"/>
      <c r="D641" s="247"/>
      <c r="E641" s="247"/>
      <c r="F641" s="247"/>
      <c r="G641" s="247"/>
      <c r="H641" s="247"/>
      <c r="I641" s="247"/>
      <c r="J641" s="247"/>
      <c r="K641" s="247"/>
      <c r="L641" s="247"/>
      <c r="M641" s="247"/>
      <c r="N641" s="247"/>
      <c r="O641" s="127"/>
      <c r="P641" s="127"/>
      <c r="Q641" s="40"/>
      <c r="R641" s="41"/>
    </row>
    <row r="642" spans="2:22">
      <c r="B642" s="42"/>
      <c r="C642" s="43" t="e">
        <f t="shared" ref="C642:P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f t="shared" si="185"/>
        <v>17.459817097179272</v>
      </c>
      <c r="N642" s="44">
        <f t="shared" si="185"/>
        <v>18.196773985668475</v>
      </c>
      <c r="O642" s="44">
        <f t="shared" si="185"/>
        <v>18.171006716758562</v>
      </c>
      <c r="P642" s="44">
        <f t="shared" si="185"/>
        <v>16.620473348563607</v>
      </c>
      <c r="Q642" s="40"/>
      <c r="R642" s="41" t="s">
        <v>60</v>
      </c>
    </row>
    <row r="643" spans="2:22">
      <c r="B643" s="42"/>
      <c r="C643" s="43" t="e">
        <f t="shared" ref="C643:P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f t="shared" si="186"/>
        <v>162.88757701406357</v>
      </c>
      <c r="N643" s="44">
        <f t="shared" si="186"/>
        <v>180.99906806589837</v>
      </c>
      <c r="O643" s="44">
        <f t="shared" si="186"/>
        <v>180.5289508608659</v>
      </c>
      <c r="P643" s="44">
        <f t="shared" si="186"/>
        <v>178.70518033521569</v>
      </c>
      <c r="Q643" s="40"/>
      <c r="R643" s="41" t="s">
        <v>61</v>
      </c>
    </row>
    <row r="644" spans="2:22">
      <c r="B644" s="42"/>
      <c r="C644" s="43" t="e">
        <f t="shared" ref="C644:P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f t="shared" si="187"/>
        <v>56.501243434050167</v>
      </c>
      <c r="N644" s="44">
        <f t="shared" si="187"/>
        <v>61.847709722997017</v>
      </c>
      <c r="O644" s="44">
        <f t="shared" si="187"/>
        <v>59.790368971576484</v>
      </c>
      <c r="P644" s="44">
        <f t="shared" si="187"/>
        <v>51.297868035430632</v>
      </c>
      <c r="Q644" s="40"/>
      <c r="R644" s="41" t="s">
        <v>62</v>
      </c>
    </row>
    <row r="645" spans="2:22">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f t="shared" si="188"/>
        <v>123.84615067719267</v>
      </c>
      <c r="N645" s="47">
        <f>N643+N642-N644</f>
        <v>137.34813232856982</v>
      </c>
      <c r="O645" s="47">
        <f>O643+O642-O644</f>
        <v>138.90958860604798</v>
      </c>
      <c r="P645" s="47">
        <f>P643+P642-P644</f>
        <v>144.02778564834867</v>
      </c>
      <c r="Q645" s="40"/>
      <c r="R645" s="41" t="s">
        <v>63</v>
      </c>
    </row>
    <row r="646" spans="2:22">
      <c r="B646" s="244" t="s">
        <v>42</v>
      </c>
      <c r="C646" s="245"/>
      <c r="D646" s="245"/>
      <c r="E646" s="245"/>
      <c r="F646" s="245"/>
      <c r="G646" s="245"/>
      <c r="H646" s="245"/>
      <c r="I646" s="245"/>
      <c r="J646" s="245"/>
      <c r="K646" s="245"/>
      <c r="L646" s="245"/>
      <c r="M646" s="245"/>
      <c r="N646" s="245"/>
      <c r="O646" s="126"/>
      <c r="P646" s="126"/>
      <c r="Q646" s="28"/>
      <c r="R646" s="89"/>
      <c r="S646" s="85" t="s">
        <v>2441</v>
      </c>
      <c r="T646" s="85">
        <v>2022</v>
      </c>
      <c r="U646" s="85">
        <v>2023</v>
      </c>
      <c r="V646" s="85">
        <v>2024</v>
      </c>
    </row>
    <row r="647" spans="2:22">
      <c r="B647" s="139" t="e">
        <v>#N/A</v>
      </c>
      <c r="C647" s="139" t="e">
        <v>#N/A</v>
      </c>
      <c r="D647" s="139" t="e">
        <v>#N/A</v>
      </c>
      <c r="E647" s="139" t="e">
        <v>#N/A</v>
      </c>
      <c r="F647" s="139" t="e">
        <v>#N/A</v>
      </c>
      <c r="G647" s="139" t="e">
        <v>#N/A</v>
      </c>
      <c r="H647" s="139" t="e">
        <v>#N/A</v>
      </c>
      <c r="I647" s="139" t="e">
        <v>#N/A</v>
      </c>
      <c r="J647" s="139" t="e">
        <v>#N/A</v>
      </c>
      <c r="K647" s="139" t="e">
        <v>#N/A</v>
      </c>
      <c r="L647" s="139" t="e">
        <v>#N/A</v>
      </c>
      <c r="M647" s="139">
        <v>1856160</v>
      </c>
      <c r="N647" s="140">
        <v>2165517.966</v>
      </c>
      <c r="O647" s="140">
        <v>2422170.0219999999</v>
      </c>
      <c r="P647" s="140">
        <v>2906740</v>
      </c>
      <c r="Q647" s="30"/>
      <c r="R647" s="90" t="s">
        <v>2461</v>
      </c>
      <c r="S647" s="217" t="s">
        <v>2442</v>
      </c>
      <c r="T647" s="223">
        <v>0.25</v>
      </c>
      <c r="U647" s="223">
        <v>0.25</v>
      </c>
      <c r="V647" s="223">
        <v>0.2</v>
      </c>
    </row>
    <row r="648" spans="2:22">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#N/A</v>
      </c>
      <c r="M648" s="13">
        <f t="shared" si="189"/>
        <v>3.4805021334367727</v>
      </c>
      <c r="N648" s="13">
        <f t="shared" si="189"/>
        <v>3.2739303165864384</v>
      </c>
      <c r="O648" s="13">
        <f t="shared" si="189"/>
        <v>4.4917341355816678</v>
      </c>
      <c r="P648" s="13">
        <f t="shared" ref="P648" si="190">P457/P647</f>
        <v>4.0139444876390735</v>
      </c>
      <c r="Q648" s="6"/>
      <c r="R648" s="90" t="s">
        <v>44</v>
      </c>
      <c r="S648" s="217" t="s">
        <v>2443</v>
      </c>
      <c r="T648" s="217">
        <v>31000</v>
      </c>
      <c r="U648" s="224">
        <f>T648*1.25</f>
        <v>38750</v>
      </c>
      <c r="V648" s="224">
        <f>U648*1.2</f>
        <v>46500</v>
      </c>
    </row>
    <row r="649" spans="2:22">
      <c r="B649" s="13" t="e">
        <f t="shared" ref="B649:O649" si="191">B588/B647</f>
        <v>#N/A</v>
      </c>
      <c r="C649" s="13" t="e">
        <f t="shared" si="191"/>
        <v>#N/A</v>
      </c>
      <c r="D649" s="13" t="e">
        <f t="shared" si="191"/>
        <v>#N/A</v>
      </c>
      <c r="E649" s="13" t="e">
        <f t="shared" si="191"/>
        <v>#N/A</v>
      </c>
      <c r="F649" s="13" t="e">
        <f t="shared" si="191"/>
        <v>#N/A</v>
      </c>
      <c r="G649" s="13" t="e">
        <f t="shared" si="191"/>
        <v>#N/A</v>
      </c>
      <c r="H649" s="13" t="e">
        <f t="shared" si="191"/>
        <v>#N/A</v>
      </c>
      <c r="I649" s="13" t="e">
        <f t="shared" si="191"/>
        <v>#N/A</v>
      </c>
      <c r="J649" s="13" t="e">
        <f t="shared" si="191"/>
        <v>#N/A</v>
      </c>
      <c r="K649" s="13" t="e">
        <f t="shared" si="191"/>
        <v>#N/A</v>
      </c>
      <c r="L649" s="13" t="e">
        <f t="shared" si="191"/>
        <v>#N/A</v>
      </c>
      <c r="M649" s="13">
        <f t="shared" si="191"/>
        <v>0.39086657938970776</v>
      </c>
      <c r="N649" s="13">
        <f t="shared" si="191"/>
        <v>0.33556876987831002</v>
      </c>
      <c r="O649" s="13">
        <f t="shared" si="191"/>
        <v>0.75059255687543147</v>
      </c>
      <c r="P649" s="13">
        <f t="shared" ref="P649" si="192">P588/P647</f>
        <v>0.37853081688306034</v>
      </c>
      <c r="Q649" s="6"/>
      <c r="R649" s="89" t="s">
        <v>45</v>
      </c>
      <c r="S649" s="218" t="s">
        <v>2445</v>
      </c>
      <c r="T649" s="226">
        <v>0.16</v>
      </c>
      <c r="U649" s="241">
        <v>0.16500000000000001</v>
      </c>
      <c r="V649" s="225">
        <v>0.17</v>
      </c>
    </row>
    <row r="650" spans="2:22">
      <c r="B650" s="91"/>
      <c r="C650" s="91" t="e">
        <f t="shared" ref="C650:M650" si="193">+C649/B649-1</f>
        <v>#N/A</v>
      </c>
      <c r="D650" s="92" t="e">
        <f t="shared" si="193"/>
        <v>#N/A</v>
      </c>
      <c r="E650" s="91" t="e">
        <f t="shared" si="193"/>
        <v>#N/A</v>
      </c>
      <c r="F650" s="92" t="e">
        <f t="shared" si="193"/>
        <v>#N/A</v>
      </c>
      <c r="G650" s="91" t="e">
        <f t="shared" si="193"/>
        <v>#N/A</v>
      </c>
      <c r="H650" s="92" t="e">
        <f t="shared" si="193"/>
        <v>#N/A</v>
      </c>
      <c r="I650" s="91" t="e">
        <f t="shared" si="193"/>
        <v>#N/A</v>
      </c>
      <c r="J650" s="92" t="e">
        <f t="shared" si="193"/>
        <v>#N/A</v>
      </c>
      <c r="K650" s="91" t="e">
        <f t="shared" si="193"/>
        <v>#N/A</v>
      </c>
      <c r="L650" s="92" t="e">
        <f t="shared" si="193"/>
        <v>#N/A</v>
      </c>
      <c r="M650" s="91" t="e">
        <f t="shared" si="193"/>
        <v>#N/A</v>
      </c>
      <c r="N650" s="93">
        <f>+N649/M649-1</f>
        <v>-0.14147489815511671</v>
      </c>
      <c r="O650" s="93">
        <f>+O649/N649-1</f>
        <v>1.2367771504709002</v>
      </c>
      <c r="P650" s="93">
        <f>+P649/O649-1</f>
        <v>-0.4956906867571278</v>
      </c>
      <c r="Q650" s="31"/>
      <c r="R650" s="94" t="s">
        <v>46</v>
      </c>
      <c r="S650" s="218" t="s">
        <v>22</v>
      </c>
      <c r="T650" s="227">
        <f>T648*T649</f>
        <v>4960</v>
      </c>
      <c r="U650" s="227">
        <f>U648*U649</f>
        <v>6393.75</v>
      </c>
      <c r="V650" s="227">
        <f>V648*V649</f>
        <v>7905.0000000000009</v>
      </c>
    </row>
    <row r="651" spans="2:22">
      <c r="B651" s="138">
        <v>0</v>
      </c>
      <c r="C651" s="138">
        <v>0</v>
      </c>
      <c r="D651" s="138">
        <v>0</v>
      </c>
      <c r="E651" s="138">
        <v>0</v>
      </c>
      <c r="F651" s="138">
        <v>0</v>
      </c>
      <c r="G651" s="138">
        <v>0</v>
      </c>
      <c r="H651" s="138">
        <v>0</v>
      </c>
      <c r="I651" s="138">
        <v>0</v>
      </c>
      <c r="J651" s="138">
        <v>0</v>
      </c>
      <c r="K651" s="138">
        <v>0</v>
      </c>
      <c r="L651" s="138">
        <v>0</v>
      </c>
      <c r="M651" s="138">
        <v>1.4244800555925922E-2</v>
      </c>
      <c r="N651" s="138">
        <v>7.7157407746900001E-3</v>
      </c>
      <c r="O651" s="138">
        <v>2.22222223E-2</v>
      </c>
      <c r="P651" s="138">
        <v>2.22222223E-2</v>
      </c>
      <c r="Q651" s="6"/>
      <c r="R651" s="90" t="s">
        <v>47</v>
      </c>
      <c r="S651" s="219" t="s">
        <v>2444</v>
      </c>
      <c r="T651" s="239">
        <v>8.5000000000000006E-2</v>
      </c>
      <c r="U651" s="239">
        <v>8.5000000000000006E-2</v>
      </c>
      <c r="V651" s="239">
        <v>8.5000000000000006E-2</v>
      </c>
    </row>
    <row r="652" spans="2:22">
      <c r="B652" s="91" t="e">
        <f t="shared" ref="B652:O652" si="194">+B651/B661</f>
        <v>#N/A</v>
      </c>
      <c r="C652" s="91" t="e">
        <f t="shared" si="194"/>
        <v>#N/A</v>
      </c>
      <c r="D652" s="92" t="e">
        <f t="shared" si="194"/>
        <v>#N/A</v>
      </c>
      <c r="E652" s="91" t="e">
        <f t="shared" si="194"/>
        <v>#N/A</v>
      </c>
      <c r="F652" s="92" t="e">
        <f t="shared" si="194"/>
        <v>#N/A</v>
      </c>
      <c r="G652" s="91" t="e">
        <f t="shared" si="194"/>
        <v>#N/A</v>
      </c>
      <c r="H652" s="92" t="e">
        <f t="shared" si="194"/>
        <v>#N/A</v>
      </c>
      <c r="I652" s="91" t="e">
        <f t="shared" si="194"/>
        <v>#N/A</v>
      </c>
      <c r="J652" s="92" t="e">
        <f t="shared" si="194"/>
        <v>#N/A</v>
      </c>
      <c r="K652" s="91" t="e">
        <f t="shared" si="194"/>
        <v>#N/A</v>
      </c>
      <c r="L652" s="92" t="e">
        <f t="shared" si="194"/>
        <v>#N/A</v>
      </c>
      <c r="M652" s="91">
        <f t="shared" si="194"/>
        <v>2.1220634522694719E-3</v>
      </c>
      <c r="N652" s="93">
        <f t="shared" si="194"/>
        <v>1.002132474531585E-3</v>
      </c>
      <c r="O652" s="93">
        <f t="shared" si="194"/>
        <v>1.2156576750547046E-3</v>
      </c>
      <c r="P652" s="93">
        <f t="shared" ref="P652" si="195">+P651/P661</f>
        <v>1.6583747985074626E-3</v>
      </c>
      <c r="Q652" s="6"/>
      <c r="R652" s="94" t="s">
        <v>48</v>
      </c>
      <c r="S652" s="219" t="s">
        <v>2446</v>
      </c>
      <c r="T652" s="229">
        <f>T648*T651</f>
        <v>2635</v>
      </c>
      <c r="U652" s="229">
        <f t="shared" ref="U652:V652" si="196">U648*U651</f>
        <v>3293.7500000000005</v>
      </c>
      <c r="V652" s="229">
        <f t="shared" si="196"/>
        <v>3952.5000000000005</v>
      </c>
    </row>
    <row r="653" spans="2:22">
      <c r="B653" s="95" t="e">
        <f t="shared" ref="B653:M653" si="197">+B651/B649</f>
        <v>#N/A</v>
      </c>
      <c r="C653" s="95" t="e">
        <f t="shared" si="197"/>
        <v>#N/A</v>
      </c>
      <c r="D653" s="96" t="e">
        <f t="shared" si="197"/>
        <v>#N/A</v>
      </c>
      <c r="E653" s="95" t="e">
        <f t="shared" si="197"/>
        <v>#N/A</v>
      </c>
      <c r="F653" s="96" t="e">
        <f t="shared" si="197"/>
        <v>#N/A</v>
      </c>
      <c r="G653" s="95" t="e">
        <f t="shared" si="197"/>
        <v>#N/A</v>
      </c>
      <c r="H653" s="96" t="e">
        <f t="shared" si="197"/>
        <v>#N/A</v>
      </c>
      <c r="I653" s="95" t="e">
        <f t="shared" si="197"/>
        <v>#N/A</v>
      </c>
      <c r="J653" s="96" t="e">
        <f t="shared" si="197"/>
        <v>#N/A</v>
      </c>
      <c r="K653" s="95" t="e">
        <f t="shared" si="197"/>
        <v>#N/A</v>
      </c>
      <c r="L653" s="96" t="e">
        <f t="shared" si="197"/>
        <v>#N/A</v>
      </c>
      <c r="M653" s="95">
        <f t="shared" si="197"/>
        <v>3.6444150784565678E-2</v>
      </c>
      <c r="N653" s="97">
        <f>+N651/N649</f>
        <v>2.2993023985777999E-2</v>
      </c>
      <c r="O653" s="97">
        <f>+O651/O649</f>
        <v>2.9606238559714369E-2</v>
      </c>
      <c r="P653" s="97">
        <f>+P651/P649</f>
        <v>5.8706507657645006E-2</v>
      </c>
      <c r="Q653" s="28"/>
      <c r="R653" s="98" t="s">
        <v>49</v>
      </c>
      <c r="S653" s="219" t="s">
        <v>2447</v>
      </c>
      <c r="T653" s="228">
        <v>2.5000000000000001E-2</v>
      </c>
      <c r="U653" s="228">
        <v>2.5000000000000001E-2</v>
      </c>
      <c r="V653" s="228">
        <v>2.5000000000000001E-2</v>
      </c>
    </row>
    <row r="654" spans="2:22">
      <c r="B654" s="16" t="e">
        <f t="shared" ref="B654:M654" si="198">+B661*B647</f>
        <v>#N/A</v>
      </c>
      <c r="C654" s="16" t="e">
        <f t="shared" si="198"/>
        <v>#N/A</v>
      </c>
      <c r="D654" s="16" t="e">
        <f t="shared" si="198"/>
        <v>#N/A</v>
      </c>
      <c r="E654" s="16" t="e">
        <f t="shared" si="198"/>
        <v>#N/A</v>
      </c>
      <c r="F654" s="16" t="e">
        <f t="shared" si="198"/>
        <v>#N/A</v>
      </c>
      <c r="G654" s="16" t="e">
        <f t="shared" si="198"/>
        <v>#N/A</v>
      </c>
      <c r="H654" s="16" t="e">
        <f t="shared" si="198"/>
        <v>#N/A</v>
      </c>
      <c r="I654" s="16" t="e">
        <f t="shared" si="198"/>
        <v>#N/A</v>
      </c>
      <c r="J654" s="16" t="e">
        <f t="shared" si="198"/>
        <v>#N/A</v>
      </c>
      <c r="K654" s="16" t="e">
        <f t="shared" si="198"/>
        <v>#N/A</v>
      </c>
      <c r="L654" s="16" t="e">
        <f t="shared" si="198"/>
        <v>#N/A</v>
      </c>
      <c r="M654" s="16">
        <f t="shared" si="198"/>
        <v>12459867.291720303</v>
      </c>
      <c r="N654" s="16">
        <f>+N661*N647</f>
        <v>16673020.477058033</v>
      </c>
      <c r="O654" s="16">
        <f>+O661*O647</f>
        <v>44277268.002159998</v>
      </c>
      <c r="P654" s="16">
        <f>+P661*P647</f>
        <v>38950316</v>
      </c>
      <c r="Q654" s="6"/>
      <c r="R654" s="89" t="s">
        <v>50</v>
      </c>
      <c r="S654" s="219" t="s">
        <v>2448</v>
      </c>
      <c r="T654" s="229">
        <f>T648*T653</f>
        <v>775</v>
      </c>
      <c r="U654" s="229">
        <f t="shared" ref="U654:V654" si="199">U648*U653</f>
        <v>968.75</v>
      </c>
      <c r="V654" s="229">
        <f t="shared" si="199"/>
        <v>1162.5</v>
      </c>
    </row>
    <row r="655" spans="2:22">
      <c r="B655" s="32" t="e">
        <f t="shared" ref="B655:M655" si="200">+B661/B$648</f>
        <v>#N/A</v>
      </c>
      <c r="C655" s="32" t="e">
        <f t="shared" si="200"/>
        <v>#N/A</v>
      </c>
      <c r="D655" s="33" t="e">
        <f t="shared" si="200"/>
        <v>#N/A</v>
      </c>
      <c r="E655" s="32" t="e">
        <f t="shared" si="200"/>
        <v>#N/A</v>
      </c>
      <c r="F655" s="33" t="e">
        <f t="shared" si="200"/>
        <v>#N/A</v>
      </c>
      <c r="G655" s="32" t="e">
        <f t="shared" si="200"/>
        <v>#N/A</v>
      </c>
      <c r="H655" s="33" t="e">
        <f t="shared" si="200"/>
        <v>#N/A</v>
      </c>
      <c r="I655" s="32" t="e">
        <f t="shared" si="200"/>
        <v>#N/A</v>
      </c>
      <c r="J655" s="33" t="e">
        <f t="shared" si="200"/>
        <v>#N/A</v>
      </c>
      <c r="K655" s="32" t="e">
        <f t="shared" si="200"/>
        <v>#N/A</v>
      </c>
      <c r="L655" s="33" t="e">
        <f t="shared" si="200"/>
        <v>#N/A</v>
      </c>
      <c r="M655" s="32">
        <f t="shared" si="200"/>
        <v>1.9286619077495741</v>
      </c>
      <c r="N655" s="34">
        <f>+N661/N$648</f>
        <v>2.3517061823990431</v>
      </c>
      <c r="O655" s="34">
        <f>+O661/O$648</f>
        <v>4.0696976820585551</v>
      </c>
      <c r="P655" s="34">
        <f>+P661/P$648</f>
        <v>3.3383620628698898</v>
      </c>
      <c r="Q655" s="35">
        <f>(SUM(INDEX($B655:$P655,,$R$348-$B$348-$Q$348+1):INDEX($B655:$P655,$R$348-$B$348+1))-MAX(INDEX($B655:$P655,,$R$348-$B$348-$Q$348+1):INDEX($B655:$P655,$R$348-$B$348+1))-MIN(INDEX($B655:$P655,,$R$348-$B$348-$Q$348+1):INDEX($B655:$P655,$R$348-$B$348+1)))/(COUNT(INDEX($B655:$P655,,$R$348-$B$348-$Q$348+1):INDEX($B655:$P655,$R$348-$B$348+1))-2)</f>
        <v>2.8450341226344658</v>
      </c>
      <c r="R655" s="36" t="s">
        <v>51</v>
      </c>
      <c r="S655" s="218" t="s">
        <v>25</v>
      </c>
      <c r="T655" s="227">
        <f>T650-T652-T654</f>
        <v>1550</v>
      </c>
      <c r="U655" s="227">
        <f>U650-U652-U654</f>
        <v>2131.2499999999995</v>
      </c>
      <c r="V655" s="227">
        <f t="shared" ref="V655" si="201">V650-V652-V654</f>
        <v>2790.0000000000005</v>
      </c>
    </row>
    <row r="656" spans="2:22">
      <c r="B656" s="32" t="e">
        <f t="shared" ref="B656:M656" si="202">+B661/B$649</f>
        <v>#N/A</v>
      </c>
      <c r="C656" s="32" t="e">
        <f t="shared" si="202"/>
        <v>#N/A</v>
      </c>
      <c r="D656" s="33" t="e">
        <f t="shared" si="202"/>
        <v>#N/A</v>
      </c>
      <c r="E656" s="32" t="e">
        <f t="shared" si="202"/>
        <v>#N/A</v>
      </c>
      <c r="F656" s="33" t="e">
        <f t="shared" si="202"/>
        <v>#N/A</v>
      </c>
      <c r="G656" s="32" t="e">
        <f t="shared" si="202"/>
        <v>#N/A</v>
      </c>
      <c r="H656" s="33" t="e">
        <f t="shared" si="202"/>
        <v>#N/A</v>
      </c>
      <c r="I656" s="32" t="e">
        <f t="shared" si="202"/>
        <v>#N/A</v>
      </c>
      <c r="J656" s="33" t="e">
        <f t="shared" si="202"/>
        <v>#N/A</v>
      </c>
      <c r="K656" s="32" t="e">
        <f t="shared" si="202"/>
        <v>#N/A</v>
      </c>
      <c r="L656" s="33" t="e">
        <f t="shared" si="202"/>
        <v>#N/A</v>
      </c>
      <c r="M656" s="32">
        <f t="shared" si="202"/>
        <v>17.173921329067682</v>
      </c>
      <c r="N656" s="34">
        <f>+N661/N$649</f>
        <v>22.94409628480043</v>
      </c>
      <c r="O656" s="34">
        <f>+O661/O$649</f>
        <v>24.35409175398172</v>
      </c>
      <c r="P656" s="34">
        <f>+P661/P$649</f>
        <v>35.40002399365985</v>
      </c>
      <c r="Q656" s="35">
        <f>(SUM(INDEX($B656:$P656,,$R$348-$B$348-$Q$348+1):INDEX($B656:$P656,$R$348-$B$348+1))-MAX(INDEX($B656:$P656,,$R$348-$B$348-$Q$348+1):INDEX($B656:$P656,$R$348-$B$348+1))-MIN(INDEX($B656:$P656,,$R$348-$B$348-$Q$348+1):INDEX($B656:$P656,$R$348-$B$348+1)))/(COUNT(INDEX($B656:$P656,,$R$348-$B$348-$Q$348+1):INDEX($B656:$P656,$R$348-$B$348+1))-2)</f>
        <v>23.649094019391079</v>
      </c>
      <c r="R656" s="36" t="s">
        <v>52</v>
      </c>
      <c r="S656" s="219" t="s">
        <v>2449</v>
      </c>
      <c r="T656" s="240">
        <v>0.01</v>
      </c>
      <c r="U656" s="240">
        <v>0.01</v>
      </c>
      <c r="V656" s="240">
        <v>0.01</v>
      </c>
    </row>
    <row r="657" spans="1:23">
      <c r="B657" s="32" t="e">
        <f t="shared" ref="B657:O657" si="203">+(B654+B432-B354-B360)/B559</f>
        <v>#N/A</v>
      </c>
      <c r="C657" s="32" t="e">
        <f t="shared" si="203"/>
        <v>#N/A</v>
      </c>
      <c r="D657" s="33" t="e">
        <f t="shared" si="203"/>
        <v>#N/A</v>
      </c>
      <c r="E657" s="32" t="e">
        <f t="shared" si="203"/>
        <v>#N/A</v>
      </c>
      <c r="F657" s="33" t="e">
        <f t="shared" si="203"/>
        <v>#N/A</v>
      </c>
      <c r="G657" s="32" t="e">
        <f t="shared" si="203"/>
        <v>#N/A</v>
      </c>
      <c r="H657" s="33" t="e">
        <f t="shared" si="203"/>
        <v>#N/A</v>
      </c>
      <c r="I657" s="32" t="e">
        <f t="shared" si="203"/>
        <v>#N/A</v>
      </c>
      <c r="J657" s="33" t="e">
        <f t="shared" si="203"/>
        <v>#N/A</v>
      </c>
      <c r="K657" s="32" t="e">
        <f t="shared" si="203"/>
        <v>#N/A</v>
      </c>
      <c r="L657" s="33" t="e">
        <f t="shared" si="203"/>
        <v>#N/A</v>
      </c>
      <c r="M657" s="32">
        <f t="shared" si="203"/>
        <v>13.385546712011925</v>
      </c>
      <c r="N657" s="34">
        <f t="shared" si="203"/>
        <v>16.315256753230269</v>
      </c>
      <c r="O657" s="34">
        <f t="shared" si="203"/>
        <v>18.066072987048397</v>
      </c>
      <c r="P657" s="34">
        <f t="shared" ref="P657" si="204">+(P654+P432-P354-P360)/P559</f>
        <v>22.744921876915484</v>
      </c>
      <c r="Q657" s="35">
        <f>(SUM(INDEX($B657:$P657,,$R$348-$B$348-$Q$348+1):INDEX($B657:$P657,$R$348-$B$348+1))-MAX(INDEX($B657:$P657,,$R$348-$B$348-$Q$348+1):INDEX($B657:$P657,$R$348-$B$348+1))-MIN(INDEX($B657:$P657,,$R$348-$B$348-$Q$348+1):INDEX($B657:$P657,$R$348-$B$348+1)))/(COUNT(INDEX($B657:$P657,,$R$348-$B$348-$Q$348+1):INDEX($B657:$P657,$R$348-$B$348+1))-2)</f>
        <v>17.190664870139333</v>
      </c>
      <c r="R657" s="36" t="s">
        <v>53</v>
      </c>
      <c r="S657" s="218" t="s">
        <v>29</v>
      </c>
      <c r="T657" s="227">
        <f>T655*0.99</f>
        <v>1534.5</v>
      </c>
      <c r="U657" s="227">
        <f t="shared" ref="U657:V657" si="205">U655*0.99</f>
        <v>2109.9374999999995</v>
      </c>
      <c r="V657" s="227">
        <f t="shared" si="205"/>
        <v>2762.1000000000004</v>
      </c>
    </row>
    <row r="658" spans="1:23">
      <c r="B658" s="32" t="e">
        <f t="shared" ref="B658:O658" si="206">B654/B465</f>
        <v>#N/A</v>
      </c>
      <c r="C658" s="32" t="e">
        <f t="shared" si="206"/>
        <v>#N/A</v>
      </c>
      <c r="D658" s="33" t="e">
        <f t="shared" si="206"/>
        <v>#N/A</v>
      </c>
      <c r="E658" s="32" t="e">
        <f t="shared" si="206"/>
        <v>#N/A</v>
      </c>
      <c r="F658" s="33" t="e">
        <f t="shared" si="206"/>
        <v>#N/A</v>
      </c>
      <c r="G658" s="32" t="e">
        <f t="shared" si="206"/>
        <v>#N/A</v>
      </c>
      <c r="H658" s="33" t="e">
        <f t="shared" si="206"/>
        <v>#N/A</v>
      </c>
      <c r="I658" s="32" t="e">
        <f t="shared" si="206"/>
        <v>#N/A</v>
      </c>
      <c r="J658" s="33" t="e">
        <f t="shared" si="206"/>
        <v>#N/A</v>
      </c>
      <c r="K658" s="32" t="e">
        <f t="shared" si="206"/>
        <v>#N/A</v>
      </c>
      <c r="L658" s="33" t="e">
        <f t="shared" si="206"/>
        <v>#N/A</v>
      </c>
      <c r="M658" s="32">
        <f t="shared" si="206"/>
        <v>0.70274232584983665</v>
      </c>
      <c r="N658" s="34">
        <f t="shared" si="206"/>
        <v>0.89554391874910833</v>
      </c>
      <c r="O658" s="34">
        <f t="shared" si="206"/>
        <v>1.7171980028119533</v>
      </c>
      <c r="P658" s="34">
        <f t="shared" ref="P658" si="207">P654/P465</f>
        <v>1.2337584227481542</v>
      </c>
      <c r="Q658" s="35">
        <f>(SUM(INDEX($B658:$P658,,$R$348-$B$348-$Q$348+1):INDEX($B658:$P658,$R$348-$B$348+1))-MAX(INDEX($B658:$P658,,$R$348-$B$348-$Q$348+1):INDEX($B658:$P658,$R$348-$B$348+1))-MIN(INDEX($B658:$P658,,$R$348-$B$348-$Q$348+1):INDEX($B658:$P658,$R$348-$B$348+1)))/(COUNT(INDEX($B658:$P658,,$R$348-$B$348-$Q$348+1):INDEX($B658:$P658,$R$348-$B$348+1))-2)</f>
        <v>1.0646511707486317</v>
      </c>
      <c r="R658" s="36" t="s">
        <v>54</v>
      </c>
      <c r="S658" s="219" t="s">
        <v>2455</v>
      </c>
      <c r="T658" s="229">
        <f>T657*0.2</f>
        <v>306.90000000000003</v>
      </c>
      <c r="U658" s="229">
        <f t="shared" ref="U658:V658" si="208">U657*0.2</f>
        <v>421.98749999999995</v>
      </c>
      <c r="V658" s="229">
        <f t="shared" si="208"/>
        <v>552.42000000000007</v>
      </c>
    </row>
    <row r="659" spans="1:23" s="15" customFormat="1">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8.504941646225701</v>
      </c>
      <c r="N659" s="145">
        <v>12.076741910999999</v>
      </c>
      <c r="O659" s="145">
        <v>25.623975000000002</v>
      </c>
      <c r="P659" s="145">
        <v>25.623975000000002</v>
      </c>
      <c r="Q659" s="31"/>
      <c r="R659" s="37" t="s">
        <v>55</v>
      </c>
      <c r="S659" s="220" t="s">
        <v>2450</v>
      </c>
      <c r="T659" s="230">
        <f>T657-T658</f>
        <v>1227.5999999999999</v>
      </c>
      <c r="U659" s="230">
        <f t="shared" ref="U659:V659" si="209">U657-U658</f>
        <v>1687.9499999999996</v>
      </c>
      <c r="V659" s="230">
        <f t="shared" si="209"/>
        <v>2209.6800000000003</v>
      </c>
    </row>
    <row r="660" spans="1:23" s="71" customFormat="1">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5.1095579657557506</v>
      </c>
      <c r="N660" s="145">
        <v>2.9845706124000002</v>
      </c>
      <c r="O660" s="145">
        <v>10.307537682000001</v>
      </c>
      <c r="P660" s="145">
        <v>10.307537682000001</v>
      </c>
      <c r="Q660" s="38"/>
      <c r="R660" s="39" t="s">
        <v>56</v>
      </c>
      <c r="S660" s="220" t="s">
        <v>2451</v>
      </c>
      <c r="T660" s="232">
        <f>T659/T648</f>
        <v>3.9599999999999996E-2</v>
      </c>
      <c r="U660" s="232">
        <f t="shared" ref="U660:V660" si="210">U659/U648</f>
        <v>4.3559999999999988E-2</v>
      </c>
      <c r="V660" s="232">
        <f t="shared" si="210"/>
        <v>4.7520000000000007E-2</v>
      </c>
    </row>
    <row r="661" spans="1:23" s="3" customFormat="1">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6.7127118846006288</v>
      </c>
      <c r="N661" s="147">
        <v>7.6993221662599831</v>
      </c>
      <c r="O661" s="147">
        <v>18.28</v>
      </c>
      <c r="P661" s="149" t="str">
        <f>VLOOKUP($Q661,Price!$A$1:$F$1200,6,FALSE)</f>
        <v>13.40</v>
      </c>
      <c r="Q661" s="148" t="s">
        <v>241</v>
      </c>
      <c r="R661" s="36" t="s">
        <v>57</v>
      </c>
      <c r="S661" s="221" t="s">
        <v>2452</v>
      </c>
      <c r="T661" s="233">
        <f>T659/61-1</f>
        <v>19.124590163934425</v>
      </c>
      <c r="U661" s="232">
        <f>U659/T659-1</f>
        <v>0.37499999999999978</v>
      </c>
      <c r="V661" s="232">
        <f>V659/U659-1</f>
        <v>0.30909090909090953</v>
      </c>
    </row>
    <row r="662" spans="1:23">
      <c r="B662" s="248" t="s">
        <v>64</v>
      </c>
      <c r="C662" s="249"/>
      <c r="D662" s="249"/>
      <c r="E662" s="249"/>
      <c r="F662" s="249"/>
      <c r="G662" s="249"/>
      <c r="H662" s="249"/>
      <c r="I662" s="249"/>
      <c r="J662" s="249"/>
      <c r="K662" s="249"/>
      <c r="L662" s="249"/>
      <c r="M662" s="249"/>
      <c r="N662" s="249"/>
      <c r="O662" s="128"/>
      <c r="P662" s="128"/>
      <c r="Q662" s="28"/>
      <c r="R662" s="89"/>
      <c r="S662" s="222" t="s">
        <v>2453</v>
      </c>
      <c r="T662" s="231">
        <v>39800</v>
      </c>
      <c r="U662" s="231">
        <v>39800</v>
      </c>
      <c r="V662" s="231">
        <v>39800</v>
      </c>
    </row>
    <row r="663" spans="1:23">
      <c r="B663" s="102"/>
      <c r="C663" s="103" t="e">
        <f t="shared" ref="C663:O663" si="211">+C656/C650/100</f>
        <v>#N/A</v>
      </c>
      <c r="D663" s="102" t="e">
        <f t="shared" si="211"/>
        <v>#N/A</v>
      </c>
      <c r="E663" s="103" t="e">
        <f t="shared" si="211"/>
        <v>#N/A</v>
      </c>
      <c r="F663" s="102" t="e">
        <f t="shared" si="211"/>
        <v>#N/A</v>
      </c>
      <c r="G663" s="103" t="e">
        <f t="shared" si="211"/>
        <v>#N/A</v>
      </c>
      <c r="H663" s="102" t="e">
        <f t="shared" si="211"/>
        <v>#N/A</v>
      </c>
      <c r="I663" s="103" t="e">
        <f t="shared" si="211"/>
        <v>#N/A</v>
      </c>
      <c r="J663" s="102" t="e">
        <f t="shared" si="211"/>
        <v>#N/A</v>
      </c>
      <c r="K663" s="103" t="e">
        <f t="shared" si="211"/>
        <v>#N/A</v>
      </c>
      <c r="L663" s="102" t="e">
        <f t="shared" si="211"/>
        <v>#N/A</v>
      </c>
      <c r="M663" s="103" t="e">
        <f t="shared" si="211"/>
        <v>#N/A</v>
      </c>
      <c r="N663" s="104">
        <f t="shared" si="211"/>
        <v>-1.6217786041198585</v>
      </c>
      <c r="O663" s="104">
        <f t="shared" si="211"/>
        <v>0.1969157640461659</v>
      </c>
      <c r="P663" s="104">
        <f t="shared" ref="P663" si="212">+P656/P650/100</f>
        <v>-0.71415551954892198</v>
      </c>
      <c r="Q663" s="28"/>
      <c r="R663" s="89" t="s">
        <v>65</v>
      </c>
      <c r="S663" s="222" t="s">
        <v>2456</v>
      </c>
      <c r="T663" s="234">
        <f>T662/T659</f>
        <v>32.420984033887265</v>
      </c>
      <c r="U663" s="234">
        <f>U662/U659</f>
        <v>23.57889747919074</v>
      </c>
      <c r="V663" s="234">
        <f>V662/V659</f>
        <v>18.01165779660403</v>
      </c>
    </row>
    <row r="664" spans="1:23">
      <c r="B664" s="105"/>
      <c r="D664" s="105"/>
      <c r="F664" s="105"/>
      <c r="H664" s="105"/>
      <c r="I664" s="106"/>
      <c r="J664" s="107"/>
      <c r="K664" s="106"/>
      <c r="L664" s="107"/>
      <c r="M664" s="106"/>
      <c r="N664" s="108"/>
      <c r="O664" s="135"/>
      <c r="P664" s="135"/>
      <c r="Q664" s="30"/>
      <c r="R664" s="90" t="s">
        <v>66</v>
      </c>
      <c r="S664" s="222" t="s">
        <v>2454</v>
      </c>
      <c r="T664" s="231">
        <v>30</v>
      </c>
      <c r="U664" s="231">
        <v>30</v>
      </c>
      <c r="V664" s="231">
        <v>30</v>
      </c>
    </row>
    <row r="665" spans="1:23">
      <c r="B665" s="48" t="e">
        <f t="shared" ref="B665:P665" si="213">($Q655-B655)/$Q655</f>
        <v>#N/A</v>
      </c>
      <c r="C665" s="49" t="e">
        <f t="shared" si="213"/>
        <v>#N/A</v>
      </c>
      <c r="D665" s="48" t="e">
        <f t="shared" si="213"/>
        <v>#N/A</v>
      </c>
      <c r="E665" s="49" t="e">
        <f t="shared" si="213"/>
        <v>#N/A</v>
      </c>
      <c r="F665" s="48" t="e">
        <f t="shared" si="213"/>
        <v>#N/A</v>
      </c>
      <c r="G665" s="49" t="e">
        <f t="shared" si="213"/>
        <v>#N/A</v>
      </c>
      <c r="H665" s="48" t="e">
        <f t="shared" si="213"/>
        <v>#N/A</v>
      </c>
      <c r="I665" s="49" t="e">
        <f t="shared" si="213"/>
        <v>#N/A</v>
      </c>
      <c r="J665" s="48" t="e">
        <f t="shared" si="213"/>
        <v>#N/A</v>
      </c>
      <c r="K665" s="49" t="e">
        <f t="shared" si="213"/>
        <v>#N/A</v>
      </c>
      <c r="L665" s="48" t="e">
        <f t="shared" si="213"/>
        <v>#N/A</v>
      </c>
      <c r="M665" s="49">
        <f t="shared" si="213"/>
        <v>0.32209533361812281</v>
      </c>
      <c r="N665" s="50">
        <f t="shared" si="213"/>
        <v>0.17339965672489271</v>
      </c>
      <c r="O665" s="50">
        <f t="shared" si="213"/>
        <v>-0.43045654520658833</v>
      </c>
      <c r="P665" s="50">
        <f t="shared" si="213"/>
        <v>-0.17339965672489319</v>
      </c>
      <c r="Q665" s="31"/>
      <c r="R665" s="51" t="s">
        <v>67</v>
      </c>
      <c r="S665" s="222" t="s">
        <v>2457</v>
      </c>
      <c r="T665" s="236">
        <f>(T664-T663)/T664</f>
        <v>-8.069946779624218E-2</v>
      </c>
      <c r="U665" s="235">
        <f>(U664-U663)/U664</f>
        <v>0.214036750693642</v>
      </c>
      <c r="V665" s="235">
        <f>(V664-V663)/V664</f>
        <v>0.39961140677986567</v>
      </c>
      <c r="W665" s="238"/>
    </row>
    <row r="666" spans="1:23">
      <c r="B666" s="48" t="e">
        <f t="shared" ref="B666:P666" si="214">($Q656-B656)/$Q656</f>
        <v>#N/A</v>
      </c>
      <c r="C666" s="49" t="e">
        <f t="shared" si="214"/>
        <v>#N/A</v>
      </c>
      <c r="D666" s="48" t="e">
        <f t="shared" si="214"/>
        <v>#N/A</v>
      </c>
      <c r="E666" s="49" t="e">
        <f t="shared" si="214"/>
        <v>#N/A</v>
      </c>
      <c r="F666" s="48" t="e">
        <f t="shared" si="214"/>
        <v>#N/A</v>
      </c>
      <c r="G666" s="49" t="e">
        <f t="shared" si="214"/>
        <v>#N/A</v>
      </c>
      <c r="H666" s="48" t="e">
        <f t="shared" si="214"/>
        <v>#N/A</v>
      </c>
      <c r="I666" s="49" t="e">
        <f t="shared" si="214"/>
        <v>#N/A</v>
      </c>
      <c r="J666" s="48" t="e">
        <f t="shared" si="214"/>
        <v>#N/A</v>
      </c>
      <c r="K666" s="49" t="e">
        <f t="shared" si="214"/>
        <v>#N/A</v>
      </c>
      <c r="L666" s="48" t="e">
        <f t="shared" si="214"/>
        <v>#N/A</v>
      </c>
      <c r="M666" s="49">
        <f t="shared" si="214"/>
        <v>0.27380214586715579</v>
      </c>
      <c r="N666" s="50">
        <f t="shared" si="214"/>
        <v>2.9810771356086004E-2</v>
      </c>
      <c r="O666" s="50">
        <f t="shared" si="214"/>
        <v>-2.9810771356085702E-2</v>
      </c>
      <c r="P666" s="50">
        <f t="shared" si="214"/>
        <v>-0.49688710969788502</v>
      </c>
      <c r="Q666" s="31"/>
      <c r="R666" s="51" t="s">
        <v>68</v>
      </c>
      <c r="S666" s="222" t="s">
        <v>2460</v>
      </c>
      <c r="T666" s="237">
        <v>0.2</v>
      </c>
      <c r="U666" s="237">
        <v>0.2</v>
      </c>
      <c r="V666" s="237">
        <v>0.2</v>
      </c>
    </row>
    <row r="667" spans="1:23">
      <c r="B667" s="48" t="e">
        <f t="shared" ref="B667:P667" si="215">($Q657-B657)/$Q657</f>
        <v>#N/A</v>
      </c>
      <c r="C667" s="49" t="e">
        <f t="shared" si="215"/>
        <v>#N/A</v>
      </c>
      <c r="D667" s="48" t="e">
        <f t="shared" si="215"/>
        <v>#N/A</v>
      </c>
      <c r="E667" s="49" t="e">
        <f t="shared" si="215"/>
        <v>#N/A</v>
      </c>
      <c r="F667" s="48" t="e">
        <f t="shared" si="215"/>
        <v>#N/A</v>
      </c>
      <c r="G667" s="49" t="e">
        <f t="shared" si="215"/>
        <v>#N/A</v>
      </c>
      <c r="H667" s="48" t="e">
        <f t="shared" si="215"/>
        <v>#N/A</v>
      </c>
      <c r="I667" s="49" t="e">
        <f t="shared" si="215"/>
        <v>#N/A</v>
      </c>
      <c r="J667" s="48" t="e">
        <f t="shared" si="215"/>
        <v>#N/A</v>
      </c>
      <c r="K667" s="49" t="e">
        <f t="shared" si="215"/>
        <v>#N/A</v>
      </c>
      <c r="L667" s="48" t="e">
        <f t="shared" si="215"/>
        <v>#N/A</v>
      </c>
      <c r="M667" s="49">
        <f t="shared" si="215"/>
        <v>0.22134793429293159</v>
      </c>
      <c r="N667" s="50">
        <f t="shared" si="215"/>
        <v>5.0923458954148564E-2</v>
      </c>
      <c r="O667" s="50">
        <f t="shared" si="215"/>
        <v>-5.0923458954148564E-2</v>
      </c>
      <c r="P667" s="50">
        <f t="shared" si="215"/>
        <v>-0.32309727684960288</v>
      </c>
      <c r="Q667" s="31"/>
      <c r="R667" s="51" t="s">
        <v>69</v>
      </c>
      <c r="S667" s="222" t="s">
        <v>2458</v>
      </c>
      <c r="T667" s="235">
        <f>_xlfn.RRI(3,(1-T665),(1+T666)^3)</f>
        <v>0.1693547034817724</v>
      </c>
      <c r="U667" s="235">
        <f t="shared" ref="U667:V667" si="216">_xlfn.RRI(3,(1-U665),(1+U666)^3)</f>
        <v>0.30031078967852376</v>
      </c>
      <c r="V667" s="235">
        <f t="shared" si="216"/>
        <v>0.42245030220999591</v>
      </c>
      <c r="W667" s="79" t="s">
        <v>2462</v>
      </c>
    </row>
    <row r="668" spans="1:23">
      <c r="B668" s="48" t="e">
        <f t="shared" ref="B668:P668" si="217">($Q658-B658)/$Q658</f>
        <v>#N/A</v>
      </c>
      <c r="C668" s="49" t="e">
        <f t="shared" si="217"/>
        <v>#N/A</v>
      </c>
      <c r="D668" s="48" t="e">
        <f t="shared" si="217"/>
        <v>#N/A</v>
      </c>
      <c r="E668" s="49" t="e">
        <f t="shared" si="217"/>
        <v>#N/A</v>
      </c>
      <c r="F668" s="48" t="e">
        <f t="shared" si="217"/>
        <v>#N/A</v>
      </c>
      <c r="G668" s="49" t="e">
        <f t="shared" si="217"/>
        <v>#N/A</v>
      </c>
      <c r="H668" s="48" t="e">
        <f t="shared" si="217"/>
        <v>#N/A</v>
      </c>
      <c r="I668" s="49" t="e">
        <f t="shared" si="217"/>
        <v>#N/A</v>
      </c>
      <c r="J668" s="48" t="e">
        <f t="shared" si="217"/>
        <v>#N/A</v>
      </c>
      <c r="K668" s="49" t="e">
        <f t="shared" si="217"/>
        <v>#N/A</v>
      </c>
      <c r="L668" s="48" t="e">
        <f t="shared" si="217"/>
        <v>#N/A</v>
      </c>
      <c r="M668" s="49">
        <f t="shared" si="217"/>
        <v>0.33993185265020776</v>
      </c>
      <c r="N668" s="50">
        <f t="shared" si="217"/>
        <v>0.15883817784243084</v>
      </c>
      <c r="O668" s="50">
        <f t="shared" si="217"/>
        <v>-0.6129207856921528</v>
      </c>
      <c r="P668" s="50">
        <f t="shared" si="217"/>
        <v>-0.15883817784243001</v>
      </c>
      <c r="Q668" s="31"/>
      <c r="R668" s="51" t="s">
        <v>70</v>
      </c>
      <c r="S668" s="222" t="s">
        <v>2459</v>
      </c>
      <c r="T668" s="234">
        <f>(T659*T664)/2907</f>
        <v>12.668730650154799</v>
      </c>
      <c r="U668" s="234">
        <f>(U659*U664)/2907</f>
        <v>17.419504643962842</v>
      </c>
      <c r="V668" s="234">
        <f>(V659*V664)/2907</f>
        <v>22.80371517027864</v>
      </c>
    </row>
    <row r="669" spans="1:23">
      <c r="B669" s="105"/>
      <c r="D669" s="105"/>
      <c r="F669" s="105"/>
      <c r="H669" s="105"/>
      <c r="I669" s="96"/>
      <c r="J669" s="95"/>
      <c r="K669" s="96"/>
      <c r="L669" s="95"/>
      <c r="M669" s="96"/>
      <c r="N669" s="97">
        <f>N664/N661-1</f>
        <v>-1</v>
      </c>
      <c r="O669" s="97">
        <f>O664/O661-1</f>
        <v>-1</v>
      </c>
      <c r="P669" s="97">
        <f>P664/P661-1</f>
        <v>-1</v>
      </c>
      <c r="Q669" s="28"/>
      <c r="R669" s="98" t="s">
        <v>71</v>
      </c>
    </row>
    <row r="670" spans="1:23">
      <c r="B670" s="109" t="e">
        <f t="shared" ref="B670:M670" si="218">AVERAGE(B665:B669)</f>
        <v>#N/A</v>
      </c>
      <c r="C670" s="110" t="e">
        <f t="shared" si="218"/>
        <v>#N/A</v>
      </c>
      <c r="D670" s="109" t="e">
        <f t="shared" si="218"/>
        <v>#N/A</v>
      </c>
      <c r="E670" s="110" t="e">
        <f t="shared" si="218"/>
        <v>#N/A</v>
      </c>
      <c r="F670" s="109" t="e">
        <f t="shared" si="218"/>
        <v>#N/A</v>
      </c>
      <c r="G670" s="110" t="e">
        <f t="shared" si="218"/>
        <v>#N/A</v>
      </c>
      <c r="H670" s="109" t="e">
        <f t="shared" si="218"/>
        <v>#N/A</v>
      </c>
      <c r="I670" s="110" t="e">
        <f t="shared" si="218"/>
        <v>#N/A</v>
      </c>
      <c r="J670" s="52" t="e">
        <f t="shared" si="218"/>
        <v>#N/A</v>
      </c>
      <c r="K670" s="53" t="e">
        <f t="shared" si="218"/>
        <v>#N/A</v>
      </c>
      <c r="L670" s="52" t="e">
        <f t="shared" si="218"/>
        <v>#N/A</v>
      </c>
      <c r="M670" s="53">
        <f t="shared" si="218"/>
        <v>0.28929431660710447</v>
      </c>
      <c r="N670" s="54">
        <f>AVERAGE(N665:N669)</f>
        <v>-0.11740558702448838</v>
      </c>
      <c r="O670" s="54">
        <f>AVERAGE(O665:O669)</f>
        <v>-0.42482231224179506</v>
      </c>
      <c r="P670" s="54">
        <f>AVERAGE(P665:P669)</f>
        <v>-0.43044444422296219</v>
      </c>
      <c r="Q670" s="31"/>
      <c r="R670" s="51" t="s">
        <v>72</v>
      </c>
    </row>
    <row r="671" spans="1:23">
      <c r="B671" s="250" t="s">
        <v>73</v>
      </c>
      <c r="C671" s="251"/>
      <c r="D671" s="251"/>
      <c r="E671" s="251"/>
      <c r="F671" s="251"/>
      <c r="G671" s="251"/>
      <c r="H671" s="251"/>
      <c r="I671" s="251"/>
      <c r="J671" s="251"/>
      <c r="K671" s="251"/>
      <c r="L671" s="251"/>
      <c r="M671" s="251"/>
      <c r="N671" s="251"/>
      <c r="O671" s="129"/>
      <c r="P671" s="129"/>
      <c r="Q671" s="28"/>
      <c r="R671" s="89"/>
    </row>
    <row r="672" spans="1:23" s="3" customFormat="1">
      <c r="B672" s="55"/>
      <c r="C672" s="56">
        <f>+B$651+B672</f>
        <v>0</v>
      </c>
      <c r="D672" s="56">
        <f t="shared" ref="D672:N672" si="219">+C$651+C672</f>
        <v>0</v>
      </c>
      <c r="E672" s="56">
        <f t="shared" si="219"/>
        <v>0</v>
      </c>
      <c r="F672" s="56">
        <f t="shared" si="219"/>
        <v>0</v>
      </c>
      <c r="G672" s="56">
        <f t="shared" si="219"/>
        <v>0</v>
      </c>
      <c r="H672" s="56">
        <f t="shared" si="219"/>
        <v>0</v>
      </c>
      <c r="I672" s="56">
        <f t="shared" si="219"/>
        <v>0</v>
      </c>
      <c r="J672" s="56">
        <f t="shared" si="219"/>
        <v>0</v>
      </c>
      <c r="K672" s="56">
        <f t="shared" si="219"/>
        <v>0</v>
      </c>
      <c r="L672" s="56">
        <f t="shared" si="219"/>
        <v>0</v>
      </c>
      <c r="M672" s="56">
        <f t="shared" si="219"/>
        <v>0</v>
      </c>
      <c r="N672" s="57">
        <f t="shared" si="219"/>
        <v>1.4244800555925922E-2</v>
      </c>
      <c r="O672" s="57">
        <f>+N$651+N672</f>
        <v>2.1960541330615924E-2</v>
      </c>
      <c r="P672" s="57">
        <f>+O$651+O672</f>
        <v>4.418276363061592E-2</v>
      </c>
      <c r="Q672" s="31"/>
      <c r="R672" s="36" t="s">
        <v>74</v>
      </c>
    </row>
    <row r="673" spans="1:18" s="3" customFormat="1">
      <c r="B673" s="58" t="e">
        <f>+B$661+B672</f>
        <v>#N/A</v>
      </c>
      <c r="C673" s="59" t="e">
        <f t="shared" ref="C673:O673" si="220">+C$661+C672</f>
        <v>#N/A</v>
      </c>
      <c r="D673" s="59" t="e">
        <f t="shared" si="220"/>
        <v>#N/A</v>
      </c>
      <c r="E673" s="59" t="e">
        <f t="shared" si="220"/>
        <v>#N/A</v>
      </c>
      <c r="F673" s="59" t="e">
        <f t="shared" si="220"/>
        <v>#N/A</v>
      </c>
      <c r="G673" s="59" t="e">
        <f t="shared" si="220"/>
        <v>#N/A</v>
      </c>
      <c r="H673" s="59" t="e">
        <f t="shared" si="220"/>
        <v>#N/A</v>
      </c>
      <c r="I673" s="59" t="e">
        <f t="shared" si="220"/>
        <v>#N/A</v>
      </c>
      <c r="J673" s="59" t="e">
        <f t="shared" si="220"/>
        <v>#N/A</v>
      </c>
      <c r="K673" s="59" t="e">
        <f t="shared" si="220"/>
        <v>#N/A</v>
      </c>
      <c r="L673" s="59" t="e">
        <f t="shared" si="220"/>
        <v>#N/A</v>
      </c>
      <c r="M673" s="59">
        <f t="shared" si="220"/>
        <v>6.7127118846006288</v>
      </c>
      <c r="N673" s="60">
        <f t="shared" si="220"/>
        <v>7.7135669668159093</v>
      </c>
      <c r="O673" s="60">
        <f t="shared" si="220"/>
        <v>18.301960541330619</v>
      </c>
      <c r="P673" s="60">
        <f t="shared" ref="P673" si="221">+P$661+P672</f>
        <v>13.444182763630616</v>
      </c>
      <c r="Q673" s="31"/>
      <c r="R673" s="36" t="s">
        <v>75</v>
      </c>
    </row>
    <row r="674" spans="1:18" s="3" customFormat="1">
      <c r="B674" s="72"/>
      <c r="I674" s="61"/>
      <c r="J674" s="61"/>
      <c r="K674" s="61"/>
      <c r="L674" s="61"/>
      <c r="M674" s="61"/>
      <c r="N674" s="62"/>
      <c r="O674" s="62" t="e">
        <f>+O673/B673-1</f>
        <v>#N/A</v>
      </c>
      <c r="P674" s="62" t="e">
        <f>+P673/C673-1</f>
        <v>#N/A</v>
      </c>
      <c r="Q674" s="31"/>
      <c r="R674" s="63" t="s">
        <v>76</v>
      </c>
    </row>
    <row r="675" spans="1:18" s="70" customFormat="1">
      <c r="A675" s="64"/>
      <c r="B675" s="65"/>
      <c r="C675" s="66" t="e">
        <f>RATE(C$348-$B$348,,-$B673,C673)</f>
        <v>#N/A</v>
      </c>
      <c r="D675" s="66" t="e">
        <f t="shared" ref="D675:O675" si="222">RATE(D$348-$B$348,,-$B673,D673)</f>
        <v>#N/A</v>
      </c>
      <c r="E675" s="66" t="e">
        <f t="shared" si="222"/>
        <v>#N/A</v>
      </c>
      <c r="F675" s="66" t="e">
        <f t="shared" si="222"/>
        <v>#N/A</v>
      </c>
      <c r="G675" s="66" t="e">
        <f t="shared" si="222"/>
        <v>#N/A</v>
      </c>
      <c r="H675" s="66" t="e">
        <f t="shared" si="222"/>
        <v>#N/A</v>
      </c>
      <c r="I675" s="66" t="e">
        <f t="shared" si="222"/>
        <v>#N/A</v>
      </c>
      <c r="J675" s="66" t="e">
        <f t="shared" si="222"/>
        <v>#N/A</v>
      </c>
      <c r="K675" s="66" t="e">
        <f t="shared" si="222"/>
        <v>#N/A</v>
      </c>
      <c r="L675" s="66" t="e">
        <f t="shared" si="222"/>
        <v>#N/A</v>
      </c>
      <c r="M675" s="66" t="e">
        <f t="shared" si="222"/>
        <v>#N/A</v>
      </c>
      <c r="N675" s="67" t="e">
        <f t="shared" si="222"/>
        <v>#N/A</v>
      </c>
      <c r="O675" s="67" t="e">
        <f t="shared" si="222"/>
        <v>#N/A</v>
      </c>
      <c r="P675" s="67" t="e">
        <f t="shared" ref="P675" si="223">RATE(P$348-$B$348,,-$B673,P673)</f>
        <v>#N/A</v>
      </c>
      <c r="Q675" s="68"/>
      <c r="R675" s="69" t="s">
        <v>77</v>
      </c>
    </row>
    <row r="676" spans="1:18" s="3" customFormat="1">
      <c r="B676" s="55"/>
      <c r="C676" s="56"/>
      <c r="D676" s="56">
        <f t="shared" ref="D676:N676" si="224">+C$651+C676</f>
        <v>0</v>
      </c>
      <c r="E676" s="56">
        <f t="shared" si="224"/>
        <v>0</v>
      </c>
      <c r="F676" s="56">
        <f t="shared" si="224"/>
        <v>0</v>
      </c>
      <c r="G676" s="56">
        <f t="shared" si="224"/>
        <v>0</v>
      </c>
      <c r="H676" s="56">
        <f t="shared" si="224"/>
        <v>0</v>
      </c>
      <c r="I676" s="56">
        <f t="shared" si="224"/>
        <v>0</v>
      </c>
      <c r="J676" s="56">
        <f t="shared" si="224"/>
        <v>0</v>
      </c>
      <c r="K676" s="56">
        <f t="shared" si="224"/>
        <v>0</v>
      </c>
      <c r="L676" s="56">
        <f t="shared" si="224"/>
        <v>0</v>
      </c>
      <c r="M676" s="56">
        <f t="shared" si="224"/>
        <v>0</v>
      </c>
      <c r="N676" s="57">
        <f t="shared" si="224"/>
        <v>1.4244800555925922E-2</v>
      </c>
      <c r="O676" s="57">
        <f>+N$651+N676</f>
        <v>2.1960541330615924E-2</v>
      </c>
      <c r="P676" s="57">
        <f>+O$651+O676</f>
        <v>4.418276363061592E-2</v>
      </c>
      <c r="Q676" s="31"/>
      <c r="R676" s="36" t="s">
        <v>74</v>
      </c>
    </row>
    <row r="677" spans="1:18" s="3" customFormat="1">
      <c r="B677" s="58"/>
      <c r="C677" s="59" t="e">
        <f t="shared" ref="C677:O677" si="225">+C$661+C676</f>
        <v>#N/A</v>
      </c>
      <c r="D677" s="59" t="e">
        <f t="shared" si="225"/>
        <v>#N/A</v>
      </c>
      <c r="E677" s="59" t="e">
        <f t="shared" si="225"/>
        <v>#N/A</v>
      </c>
      <c r="F677" s="59" t="e">
        <f t="shared" si="225"/>
        <v>#N/A</v>
      </c>
      <c r="G677" s="59" t="e">
        <f t="shared" si="225"/>
        <v>#N/A</v>
      </c>
      <c r="H677" s="59" t="e">
        <f t="shared" si="225"/>
        <v>#N/A</v>
      </c>
      <c r="I677" s="59" t="e">
        <f t="shared" si="225"/>
        <v>#N/A</v>
      </c>
      <c r="J677" s="59" t="e">
        <f t="shared" si="225"/>
        <v>#N/A</v>
      </c>
      <c r="K677" s="59" t="e">
        <f t="shared" si="225"/>
        <v>#N/A</v>
      </c>
      <c r="L677" s="59" t="e">
        <f t="shared" si="225"/>
        <v>#N/A</v>
      </c>
      <c r="M677" s="59">
        <f t="shared" si="225"/>
        <v>6.7127118846006288</v>
      </c>
      <c r="N677" s="60">
        <f t="shared" si="225"/>
        <v>7.7135669668159093</v>
      </c>
      <c r="O677" s="60">
        <f t="shared" si="225"/>
        <v>18.301960541330619</v>
      </c>
      <c r="P677" s="60">
        <f t="shared" ref="P677" si="226">+P$661+P676</f>
        <v>13.444182763630616</v>
      </c>
      <c r="Q677" s="31"/>
      <c r="R677" s="36" t="s">
        <v>75</v>
      </c>
    </row>
    <row r="678" spans="1:18" s="3" customFormat="1">
      <c r="B678" s="72"/>
      <c r="I678" s="61"/>
      <c r="J678" s="61"/>
      <c r="K678" s="61"/>
      <c r="L678" s="61"/>
      <c r="M678" s="61"/>
      <c r="N678" s="62"/>
      <c r="O678" s="62" t="e">
        <f>+O677/C677-1</f>
        <v>#N/A</v>
      </c>
      <c r="P678" s="62" t="e">
        <f>+P677/D677-1</f>
        <v>#N/A</v>
      </c>
      <c r="Q678" s="31"/>
      <c r="R678" s="63" t="s">
        <v>76</v>
      </c>
    </row>
    <row r="679" spans="1:18" s="70" customFormat="1">
      <c r="A679" s="64"/>
      <c r="B679" s="65"/>
      <c r="C679" s="66"/>
      <c r="D679" s="66" t="e">
        <f>RATE(D$348-$C$348,,-$C677,D677)</f>
        <v>#N/A</v>
      </c>
      <c r="E679" s="66" t="e">
        <f t="shared" ref="E679:O679" si="227">RATE(E$348-$C$348,,-$C677,E677)</f>
        <v>#N/A</v>
      </c>
      <c r="F679" s="66" t="e">
        <f t="shared" si="227"/>
        <v>#N/A</v>
      </c>
      <c r="G679" s="66" t="e">
        <f t="shared" si="227"/>
        <v>#N/A</v>
      </c>
      <c r="H679" s="66" t="e">
        <f t="shared" si="227"/>
        <v>#N/A</v>
      </c>
      <c r="I679" s="66" t="e">
        <f t="shared" si="227"/>
        <v>#N/A</v>
      </c>
      <c r="J679" s="66" t="e">
        <f t="shared" si="227"/>
        <v>#N/A</v>
      </c>
      <c r="K679" s="66" t="e">
        <f t="shared" si="227"/>
        <v>#N/A</v>
      </c>
      <c r="L679" s="66" t="e">
        <f t="shared" si="227"/>
        <v>#N/A</v>
      </c>
      <c r="M679" s="66" t="e">
        <f t="shared" si="227"/>
        <v>#N/A</v>
      </c>
      <c r="N679" s="67" t="e">
        <f t="shared" si="227"/>
        <v>#N/A</v>
      </c>
      <c r="O679" s="67" t="e">
        <f t="shared" si="227"/>
        <v>#N/A</v>
      </c>
      <c r="P679" s="67" t="e">
        <f t="shared" ref="P679" si="228">RATE(P$348-$C$348,,-$C677,P677)</f>
        <v>#N/A</v>
      </c>
      <c r="Q679" s="68"/>
      <c r="R679" s="69" t="s">
        <v>77</v>
      </c>
    </row>
    <row r="680" spans="1:18" s="3" customFormat="1">
      <c r="B680" s="55"/>
      <c r="C680" s="56"/>
      <c r="D680" s="56"/>
      <c r="E680" s="56">
        <f t="shared" ref="E680:N680" si="229">+D$651+D680</f>
        <v>0</v>
      </c>
      <c r="F680" s="56">
        <f t="shared" si="229"/>
        <v>0</v>
      </c>
      <c r="G680" s="56">
        <f t="shared" si="229"/>
        <v>0</v>
      </c>
      <c r="H680" s="56">
        <f t="shared" si="229"/>
        <v>0</v>
      </c>
      <c r="I680" s="56">
        <f t="shared" si="229"/>
        <v>0</v>
      </c>
      <c r="J680" s="56">
        <f t="shared" si="229"/>
        <v>0</v>
      </c>
      <c r="K680" s="56">
        <f t="shared" si="229"/>
        <v>0</v>
      </c>
      <c r="L680" s="56">
        <f t="shared" si="229"/>
        <v>0</v>
      </c>
      <c r="M680" s="56">
        <f t="shared" si="229"/>
        <v>0</v>
      </c>
      <c r="N680" s="57">
        <f t="shared" si="229"/>
        <v>1.4244800555925922E-2</v>
      </c>
      <c r="O680" s="57">
        <f>+N$651+N680</f>
        <v>2.1960541330615924E-2</v>
      </c>
      <c r="P680" s="57">
        <f>+O$651+O680</f>
        <v>4.418276363061592E-2</v>
      </c>
      <c r="Q680" s="31"/>
      <c r="R680" s="36" t="s">
        <v>74</v>
      </c>
    </row>
    <row r="681" spans="1:18" s="3" customFormat="1">
      <c r="B681" s="58"/>
      <c r="C681" s="59"/>
      <c r="D681" s="59" t="e">
        <f t="shared" ref="D681:O681" si="230">+D$661+D680</f>
        <v>#N/A</v>
      </c>
      <c r="E681" s="59" t="e">
        <f t="shared" si="230"/>
        <v>#N/A</v>
      </c>
      <c r="F681" s="59" t="e">
        <f t="shared" si="230"/>
        <v>#N/A</v>
      </c>
      <c r="G681" s="59" t="e">
        <f t="shared" si="230"/>
        <v>#N/A</v>
      </c>
      <c r="H681" s="59" t="e">
        <f t="shared" si="230"/>
        <v>#N/A</v>
      </c>
      <c r="I681" s="59" t="e">
        <f t="shared" si="230"/>
        <v>#N/A</v>
      </c>
      <c r="J681" s="59" t="e">
        <f t="shared" si="230"/>
        <v>#N/A</v>
      </c>
      <c r="K681" s="59" t="e">
        <f t="shared" si="230"/>
        <v>#N/A</v>
      </c>
      <c r="L681" s="59" t="e">
        <f t="shared" si="230"/>
        <v>#N/A</v>
      </c>
      <c r="M681" s="59">
        <f t="shared" si="230"/>
        <v>6.7127118846006288</v>
      </c>
      <c r="N681" s="60">
        <f t="shared" si="230"/>
        <v>7.7135669668159093</v>
      </c>
      <c r="O681" s="60">
        <f t="shared" si="230"/>
        <v>18.301960541330619</v>
      </c>
      <c r="P681" s="60">
        <f t="shared" ref="P681" si="231">+P$661+P680</f>
        <v>13.444182763630616</v>
      </c>
      <c r="Q681" s="31"/>
      <c r="R681" s="36" t="s">
        <v>75</v>
      </c>
    </row>
    <row r="682" spans="1:18" s="3" customFormat="1">
      <c r="B682" s="72"/>
      <c r="I682" s="61"/>
      <c r="J682" s="61"/>
      <c r="K682" s="61"/>
      <c r="L682" s="61"/>
      <c r="M682" s="61"/>
      <c r="N682" s="62"/>
      <c r="O682" s="62" t="e">
        <f>+O681/D681-1</f>
        <v>#N/A</v>
      </c>
      <c r="P682" s="62" t="e">
        <f>+P681/E681-1</f>
        <v>#N/A</v>
      </c>
      <c r="Q682" s="31"/>
      <c r="R682" s="63" t="s">
        <v>76</v>
      </c>
    </row>
    <row r="683" spans="1:18" s="70" customFormat="1">
      <c r="A683" s="64"/>
      <c r="B683" s="65"/>
      <c r="C683" s="66"/>
      <c r="D683" s="66"/>
      <c r="E683" s="66" t="e">
        <f>RATE(E$348-$D$348,,-$D681,E681)</f>
        <v>#N/A</v>
      </c>
      <c r="F683" s="66" t="e">
        <f t="shared" ref="F683:O683" si="232">RATE(F$348-$D$348,,-$D681,F681)</f>
        <v>#N/A</v>
      </c>
      <c r="G683" s="66" t="e">
        <f t="shared" si="232"/>
        <v>#N/A</v>
      </c>
      <c r="H683" s="66" t="e">
        <f t="shared" si="232"/>
        <v>#N/A</v>
      </c>
      <c r="I683" s="66" t="e">
        <f t="shared" si="232"/>
        <v>#N/A</v>
      </c>
      <c r="J683" s="66" t="e">
        <f t="shared" si="232"/>
        <v>#N/A</v>
      </c>
      <c r="K683" s="66" t="e">
        <f t="shared" si="232"/>
        <v>#N/A</v>
      </c>
      <c r="L683" s="66" t="e">
        <f t="shared" si="232"/>
        <v>#N/A</v>
      </c>
      <c r="M683" s="66" t="e">
        <f t="shared" si="232"/>
        <v>#N/A</v>
      </c>
      <c r="N683" s="67" t="e">
        <f t="shared" si="232"/>
        <v>#N/A</v>
      </c>
      <c r="O683" s="67" t="e">
        <f t="shared" si="232"/>
        <v>#N/A</v>
      </c>
      <c r="P683" s="67" t="e">
        <f t="shared" ref="P683" si="233">RATE(P$348-$D$348,,-$D681,P681)</f>
        <v>#N/A</v>
      </c>
      <c r="Q683" s="68"/>
      <c r="R683" s="69" t="s">
        <v>77</v>
      </c>
    </row>
    <row r="684" spans="1:18" s="3" customFormat="1">
      <c r="B684" s="55"/>
      <c r="C684" s="56"/>
      <c r="D684" s="56"/>
      <c r="E684" s="56"/>
      <c r="F684" s="56">
        <f t="shared" ref="F684:N684" si="234">+E$651+E684</f>
        <v>0</v>
      </c>
      <c r="G684" s="56">
        <f t="shared" si="234"/>
        <v>0</v>
      </c>
      <c r="H684" s="56">
        <f t="shared" si="234"/>
        <v>0</v>
      </c>
      <c r="I684" s="56">
        <f t="shared" si="234"/>
        <v>0</v>
      </c>
      <c r="J684" s="56">
        <f t="shared" si="234"/>
        <v>0</v>
      </c>
      <c r="K684" s="56">
        <f t="shared" si="234"/>
        <v>0</v>
      </c>
      <c r="L684" s="56">
        <f t="shared" si="234"/>
        <v>0</v>
      </c>
      <c r="M684" s="56">
        <f t="shared" si="234"/>
        <v>0</v>
      </c>
      <c r="N684" s="57">
        <f t="shared" si="234"/>
        <v>1.4244800555925922E-2</v>
      </c>
      <c r="O684" s="57">
        <f>+N$651+N684</f>
        <v>2.1960541330615924E-2</v>
      </c>
      <c r="P684" s="57">
        <f>+O$651+O684</f>
        <v>4.418276363061592E-2</v>
      </c>
      <c r="Q684" s="31"/>
      <c r="R684" s="36" t="s">
        <v>74</v>
      </c>
    </row>
    <row r="685" spans="1:18" s="3" customFormat="1">
      <c r="B685" s="58"/>
      <c r="C685" s="59"/>
      <c r="D685" s="59"/>
      <c r="E685" s="59" t="e">
        <f t="shared" ref="E685:O685" si="235">+E$661+E684</f>
        <v>#N/A</v>
      </c>
      <c r="F685" s="59" t="e">
        <f t="shared" si="235"/>
        <v>#N/A</v>
      </c>
      <c r="G685" s="59" t="e">
        <f t="shared" si="235"/>
        <v>#N/A</v>
      </c>
      <c r="H685" s="59" t="e">
        <f t="shared" si="235"/>
        <v>#N/A</v>
      </c>
      <c r="I685" s="59" t="e">
        <f t="shared" si="235"/>
        <v>#N/A</v>
      </c>
      <c r="J685" s="59" t="e">
        <f t="shared" si="235"/>
        <v>#N/A</v>
      </c>
      <c r="K685" s="59" t="e">
        <f t="shared" si="235"/>
        <v>#N/A</v>
      </c>
      <c r="L685" s="59" t="e">
        <f t="shared" si="235"/>
        <v>#N/A</v>
      </c>
      <c r="M685" s="59">
        <f t="shared" si="235"/>
        <v>6.7127118846006288</v>
      </c>
      <c r="N685" s="60">
        <f t="shared" si="235"/>
        <v>7.7135669668159093</v>
      </c>
      <c r="O685" s="60">
        <f t="shared" si="235"/>
        <v>18.301960541330619</v>
      </c>
      <c r="P685" s="60">
        <f t="shared" ref="P685" si="236">+P$661+P684</f>
        <v>13.444182763630616</v>
      </c>
      <c r="Q685" s="31"/>
      <c r="R685" s="36" t="s">
        <v>75</v>
      </c>
    </row>
    <row r="686" spans="1:18" s="3" customFormat="1">
      <c r="B686" s="72"/>
      <c r="I686" s="61"/>
      <c r="J686" s="61"/>
      <c r="K686" s="61"/>
      <c r="L686" s="61"/>
      <c r="M686" s="61"/>
      <c r="N686" s="62"/>
      <c r="O686" s="62" t="e">
        <f>+O685/E685-1</f>
        <v>#N/A</v>
      </c>
      <c r="P686" s="62" t="e">
        <f>+P685/F685-1</f>
        <v>#N/A</v>
      </c>
      <c r="Q686" s="31"/>
      <c r="R686" s="63" t="s">
        <v>76</v>
      </c>
    </row>
    <row r="687" spans="1:18" s="70" customFormat="1">
      <c r="A687" s="64"/>
      <c r="B687" s="65"/>
      <c r="C687" s="66"/>
      <c r="D687" s="66"/>
      <c r="E687" s="66"/>
      <c r="F687" s="66" t="e">
        <f>RATE(F$348-$E$348,,-$E685,F685)</f>
        <v>#N/A</v>
      </c>
      <c r="G687" s="66" t="e">
        <f t="shared" ref="G687:O687" si="237">RATE(G$348-$E$348,,-$E685,G685)</f>
        <v>#N/A</v>
      </c>
      <c r="H687" s="66" t="e">
        <f t="shared" si="237"/>
        <v>#N/A</v>
      </c>
      <c r="I687" s="66" t="e">
        <f t="shared" si="237"/>
        <v>#N/A</v>
      </c>
      <c r="J687" s="66" t="e">
        <f t="shared" si="237"/>
        <v>#N/A</v>
      </c>
      <c r="K687" s="66" t="e">
        <f t="shared" si="237"/>
        <v>#N/A</v>
      </c>
      <c r="L687" s="66" t="e">
        <f t="shared" si="237"/>
        <v>#N/A</v>
      </c>
      <c r="M687" s="66" t="e">
        <f t="shared" si="237"/>
        <v>#N/A</v>
      </c>
      <c r="N687" s="67" t="e">
        <f t="shared" si="237"/>
        <v>#N/A</v>
      </c>
      <c r="O687" s="67" t="e">
        <f t="shared" si="237"/>
        <v>#N/A</v>
      </c>
      <c r="P687" s="67" t="e">
        <f t="shared" ref="P687" si="238">RATE(P$348-$E$348,,-$E685,P685)</f>
        <v>#N/A</v>
      </c>
      <c r="Q687" s="68"/>
      <c r="R687" s="69" t="s">
        <v>77</v>
      </c>
    </row>
    <row r="688" spans="1:18" s="3" customFormat="1">
      <c r="B688" s="55"/>
      <c r="C688" s="56"/>
      <c r="D688" s="56"/>
      <c r="E688" s="56"/>
      <c r="F688" s="56"/>
      <c r="G688" s="56">
        <f t="shared" ref="G688:N688" si="239">+F$651+F688</f>
        <v>0</v>
      </c>
      <c r="H688" s="56">
        <f t="shared" si="239"/>
        <v>0</v>
      </c>
      <c r="I688" s="56">
        <f t="shared" si="239"/>
        <v>0</v>
      </c>
      <c r="J688" s="56">
        <f t="shared" si="239"/>
        <v>0</v>
      </c>
      <c r="K688" s="56">
        <f t="shared" si="239"/>
        <v>0</v>
      </c>
      <c r="L688" s="56">
        <f t="shared" si="239"/>
        <v>0</v>
      </c>
      <c r="M688" s="56">
        <f t="shared" si="239"/>
        <v>0</v>
      </c>
      <c r="N688" s="57">
        <f t="shared" si="239"/>
        <v>1.4244800555925922E-2</v>
      </c>
      <c r="O688" s="57">
        <f>+N$651+N688</f>
        <v>2.1960541330615924E-2</v>
      </c>
      <c r="P688" s="57">
        <f>+O$651+O688</f>
        <v>4.418276363061592E-2</v>
      </c>
      <c r="Q688" s="31"/>
      <c r="R688" s="36" t="s">
        <v>74</v>
      </c>
    </row>
    <row r="689" spans="1:18" s="3" customFormat="1">
      <c r="B689" s="58"/>
      <c r="C689" s="59"/>
      <c r="D689" s="59"/>
      <c r="E689" s="59"/>
      <c r="F689" s="59" t="e">
        <f t="shared" ref="F689:O689" si="240">+F$661+F688</f>
        <v>#N/A</v>
      </c>
      <c r="G689" s="59" t="e">
        <f t="shared" si="240"/>
        <v>#N/A</v>
      </c>
      <c r="H689" s="59" t="e">
        <f t="shared" si="240"/>
        <v>#N/A</v>
      </c>
      <c r="I689" s="59" t="e">
        <f t="shared" si="240"/>
        <v>#N/A</v>
      </c>
      <c r="J689" s="59" t="e">
        <f t="shared" si="240"/>
        <v>#N/A</v>
      </c>
      <c r="K689" s="59" t="e">
        <f t="shared" si="240"/>
        <v>#N/A</v>
      </c>
      <c r="L689" s="59" t="e">
        <f t="shared" si="240"/>
        <v>#N/A</v>
      </c>
      <c r="M689" s="59">
        <f t="shared" si="240"/>
        <v>6.7127118846006288</v>
      </c>
      <c r="N689" s="60">
        <f t="shared" si="240"/>
        <v>7.7135669668159093</v>
      </c>
      <c r="O689" s="60">
        <f t="shared" si="240"/>
        <v>18.301960541330619</v>
      </c>
      <c r="P689" s="60">
        <f t="shared" ref="P689" si="241">+P$661+P688</f>
        <v>13.444182763630616</v>
      </c>
      <c r="Q689" s="31"/>
      <c r="R689" s="36" t="s">
        <v>75</v>
      </c>
    </row>
    <row r="690" spans="1:18" s="3" customFormat="1">
      <c r="B690" s="72"/>
      <c r="I690" s="61"/>
      <c r="J690" s="61"/>
      <c r="K690" s="61"/>
      <c r="L690" s="61"/>
      <c r="M690" s="61"/>
      <c r="N690" s="62"/>
      <c r="O690" s="62" t="e">
        <f>+O689/F689-1</f>
        <v>#N/A</v>
      </c>
      <c r="P690" s="62" t="e">
        <f>+P689/G689-1</f>
        <v>#N/A</v>
      </c>
      <c r="Q690" s="31"/>
      <c r="R690" s="63" t="s">
        <v>76</v>
      </c>
    </row>
    <row r="691" spans="1:18" s="70" customFormat="1">
      <c r="A691" s="64"/>
      <c r="B691" s="65"/>
      <c r="C691" s="66"/>
      <c r="D691" s="66"/>
      <c r="E691" s="66"/>
      <c r="F691" s="66"/>
      <c r="G691" s="66" t="e">
        <f>RATE(G$348-$F$348,,-$F689,G689)</f>
        <v>#N/A</v>
      </c>
      <c r="H691" s="66" t="e">
        <f t="shared" ref="H691:O691" si="242">RATE(H$348-$F$348,,-$F689,H689)</f>
        <v>#N/A</v>
      </c>
      <c r="I691" s="66" t="e">
        <f t="shared" si="242"/>
        <v>#N/A</v>
      </c>
      <c r="J691" s="66" t="e">
        <f t="shared" si="242"/>
        <v>#N/A</v>
      </c>
      <c r="K691" s="66" t="e">
        <f t="shared" si="242"/>
        <v>#N/A</v>
      </c>
      <c r="L691" s="66" t="e">
        <f t="shared" si="242"/>
        <v>#N/A</v>
      </c>
      <c r="M691" s="66" t="e">
        <f t="shared" si="242"/>
        <v>#N/A</v>
      </c>
      <c r="N691" s="67" t="e">
        <f t="shared" si="242"/>
        <v>#N/A</v>
      </c>
      <c r="O691" s="67" t="e">
        <f t="shared" si="242"/>
        <v>#N/A</v>
      </c>
      <c r="P691" s="67" t="e">
        <f t="shared" ref="P691" si="243">RATE(P$348-$F$348,,-$F689,P689)</f>
        <v>#N/A</v>
      </c>
      <c r="Q691" s="68"/>
      <c r="R691" s="69" t="s">
        <v>77</v>
      </c>
    </row>
    <row r="692" spans="1:18" s="3" customFormat="1">
      <c r="B692" s="55"/>
      <c r="C692" s="56"/>
      <c r="D692" s="56"/>
      <c r="E692" s="56"/>
      <c r="F692" s="56"/>
      <c r="G692" s="56"/>
      <c r="H692" s="56">
        <f t="shared" ref="H692:N692" si="244">+G$651+G692</f>
        <v>0</v>
      </c>
      <c r="I692" s="56">
        <f t="shared" si="244"/>
        <v>0</v>
      </c>
      <c r="J692" s="56">
        <f t="shared" si="244"/>
        <v>0</v>
      </c>
      <c r="K692" s="56">
        <f t="shared" si="244"/>
        <v>0</v>
      </c>
      <c r="L692" s="56">
        <f t="shared" si="244"/>
        <v>0</v>
      </c>
      <c r="M692" s="56">
        <f t="shared" si="244"/>
        <v>0</v>
      </c>
      <c r="N692" s="57">
        <f t="shared" si="244"/>
        <v>1.4244800555925922E-2</v>
      </c>
      <c r="O692" s="57">
        <f>+N$651+N692</f>
        <v>2.1960541330615924E-2</v>
      </c>
      <c r="P692" s="57">
        <f>+O$651+O692</f>
        <v>4.418276363061592E-2</v>
      </c>
      <c r="Q692" s="31"/>
      <c r="R692" s="36" t="s">
        <v>74</v>
      </c>
    </row>
    <row r="693" spans="1:18" s="3" customFormat="1">
      <c r="B693" s="58"/>
      <c r="C693" s="59"/>
      <c r="D693" s="59"/>
      <c r="E693" s="59"/>
      <c r="F693" s="59"/>
      <c r="G693" s="59" t="e">
        <f t="shared" ref="G693:O693" si="245">+G$661+G692</f>
        <v>#N/A</v>
      </c>
      <c r="H693" s="59" t="e">
        <f t="shared" si="245"/>
        <v>#N/A</v>
      </c>
      <c r="I693" s="59" t="e">
        <f t="shared" si="245"/>
        <v>#N/A</v>
      </c>
      <c r="J693" s="59" t="e">
        <f t="shared" si="245"/>
        <v>#N/A</v>
      </c>
      <c r="K693" s="59" t="e">
        <f t="shared" si="245"/>
        <v>#N/A</v>
      </c>
      <c r="L693" s="59" t="e">
        <f t="shared" si="245"/>
        <v>#N/A</v>
      </c>
      <c r="M693" s="59">
        <f t="shared" si="245"/>
        <v>6.7127118846006288</v>
      </c>
      <c r="N693" s="60">
        <f t="shared" si="245"/>
        <v>7.7135669668159093</v>
      </c>
      <c r="O693" s="60">
        <f t="shared" si="245"/>
        <v>18.301960541330619</v>
      </c>
      <c r="P693" s="60">
        <f t="shared" ref="P693" si="246">+P$661+P692</f>
        <v>13.444182763630616</v>
      </c>
      <c r="Q693" s="31"/>
      <c r="R693" s="36" t="s">
        <v>75</v>
      </c>
    </row>
    <row r="694" spans="1:18" s="3" customFormat="1">
      <c r="B694" s="72"/>
      <c r="I694" s="61"/>
      <c r="J694" s="61"/>
      <c r="K694" s="61"/>
      <c r="L694" s="61"/>
      <c r="M694" s="61"/>
      <c r="N694" s="62"/>
      <c r="O694" s="62" t="e">
        <f>+O693/G693-1</f>
        <v>#N/A</v>
      </c>
      <c r="P694" s="62" t="e">
        <f>+P693/H693-1</f>
        <v>#N/A</v>
      </c>
      <c r="Q694" s="31"/>
      <c r="R694" s="63" t="s">
        <v>76</v>
      </c>
    </row>
    <row r="695" spans="1:18" s="70" customFormat="1">
      <c r="A695" s="64"/>
      <c r="B695" s="65"/>
      <c r="C695" s="66"/>
      <c r="D695" s="66"/>
      <c r="E695" s="66"/>
      <c r="F695" s="66"/>
      <c r="G695" s="66"/>
      <c r="H695" s="66" t="e">
        <f>RATE(H$348-$G$348,,-$G693,H693)</f>
        <v>#N/A</v>
      </c>
      <c r="I695" s="66" t="e">
        <f t="shared" ref="I695:O695" si="247">RATE(I$348-$G$348,,-$G693,I693)</f>
        <v>#N/A</v>
      </c>
      <c r="J695" s="66" t="e">
        <f t="shared" si="247"/>
        <v>#N/A</v>
      </c>
      <c r="K695" s="66" t="e">
        <f t="shared" si="247"/>
        <v>#N/A</v>
      </c>
      <c r="L695" s="66" t="e">
        <f t="shared" si="247"/>
        <v>#N/A</v>
      </c>
      <c r="M695" s="66" t="e">
        <f t="shared" si="247"/>
        <v>#N/A</v>
      </c>
      <c r="N695" s="67" t="e">
        <f t="shared" si="247"/>
        <v>#N/A</v>
      </c>
      <c r="O695" s="67" t="e">
        <f t="shared" si="247"/>
        <v>#N/A</v>
      </c>
      <c r="P695" s="67" t="e">
        <f t="shared" ref="P695" si="248">RATE(P$348-$G$348,,-$G693,P693)</f>
        <v>#N/A</v>
      </c>
      <c r="Q695" s="68"/>
      <c r="R695" s="69" t="s">
        <v>77</v>
      </c>
    </row>
    <row r="696" spans="1:18" s="3" customFormat="1">
      <c r="B696" s="55"/>
      <c r="C696" s="56"/>
      <c r="D696" s="56"/>
      <c r="E696" s="56"/>
      <c r="F696" s="56"/>
      <c r="G696" s="56"/>
      <c r="H696" s="56"/>
      <c r="I696" s="56">
        <f t="shared" ref="I696:N696" si="249">+H$651+H696</f>
        <v>0</v>
      </c>
      <c r="J696" s="56">
        <f t="shared" si="249"/>
        <v>0</v>
      </c>
      <c r="K696" s="56">
        <f t="shared" si="249"/>
        <v>0</v>
      </c>
      <c r="L696" s="56">
        <f t="shared" si="249"/>
        <v>0</v>
      </c>
      <c r="M696" s="56">
        <f t="shared" si="249"/>
        <v>0</v>
      </c>
      <c r="N696" s="57">
        <f t="shared" si="249"/>
        <v>1.4244800555925922E-2</v>
      </c>
      <c r="O696" s="57">
        <f>+N$651+N696</f>
        <v>2.1960541330615924E-2</v>
      </c>
      <c r="P696" s="57">
        <f>+O$651+O696</f>
        <v>4.418276363061592E-2</v>
      </c>
      <c r="Q696" s="31"/>
      <c r="R696" s="36" t="s">
        <v>74</v>
      </c>
    </row>
    <row r="697" spans="1:18" s="3" customFormat="1">
      <c r="B697" s="58"/>
      <c r="C697" s="59"/>
      <c r="D697" s="59"/>
      <c r="E697" s="59"/>
      <c r="F697" s="59"/>
      <c r="G697" s="59"/>
      <c r="H697" s="59" t="e">
        <f t="shared" ref="H697:O697" si="250">+H$661+H696</f>
        <v>#N/A</v>
      </c>
      <c r="I697" s="59" t="e">
        <f t="shared" si="250"/>
        <v>#N/A</v>
      </c>
      <c r="J697" s="59" t="e">
        <f t="shared" si="250"/>
        <v>#N/A</v>
      </c>
      <c r="K697" s="59" t="e">
        <f t="shared" si="250"/>
        <v>#N/A</v>
      </c>
      <c r="L697" s="59" t="e">
        <f t="shared" si="250"/>
        <v>#N/A</v>
      </c>
      <c r="M697" s="59">
        <f t="shared" si="250"/>
        <v>6.7127118846006288</v>
      </c>
      <c r="N697" s="60">
        <f t="shared" si="250"/>
        <v>7.7135669668159093</v>
      </c>
      <c r="O697" s="60">
        <f t="shared" si="250"/>
        <v>18.301960541330619</v>
      </c>
      <c r="P697" s="60">
        <f t="shared" ref="P697" si="251">+P$661+P696</f>
        <v>13.444182763630616</v>
      </c>
      <c r="Q697" s="31"/>
      <c r="R697" s="36" t="s">
        <v>75</v>
      </c>
    </row>
    <row r="698" spans="1:18" s="3" customFormat="1">
      <c r="B698" s="72"/>
      <c r="I698" s="61"/>
      <c r="J698" s="61"/>
      <c r="K698" s="61"/>
      <c r="L698" s="61"/>
      <c r="M698" s="61"/>
      <c r="N698" s="62"/>
      <c r="O698" s="62" t="e">
        <f>+O697/H697-1</f>
        <v>#N/A</v>
      </c>
      <c r="P698" s="62" t="e">
        <f>+P697/I697-1</f>
        <v>#N/A</v>
      </c>
      <c r="Q698" s="31"/>
      <c r="R698" s="63" t="s">
        <v>76</v>
      </c>
    </row>
    <row r="699" spans="1:18" s="70" customFormat="1">
      <c r="A699" s="64"/>
      <c r="B699" s="65"/>
      <c r="C699" s="66"/>
      <c r="D699" s="66"/>
      <c r="E699" s="66"/>
      <c r="F699" s="66"/>
      <c r="G699" s="66"/>
      <c r="H699" s="66"/>
      <c r="I699" s="66" t="e">
        <f t="shared" ref="I699:O699" si="252">RATE(I$348-$H$348,,-$H697,I697)</f>
        <v>#N/A</v>
      </c>
      <c r="J699" s="66" t="e">
        <f t="shared" si="252"/>
        <v>#N/A</v>
      </c>
      <c r="K699" s="66" t="e">
        <f t="shared" si="252"/>
        <v>#N/A</v>
      </c>
      <c r="L699" s="66" t="e">
        <f t="shared" si="252"/>
        <v>#N/A</v>
      </c>
      <c r="M699" s="66" t="e">
        <f t="shared" si="252"/>
        <v>#N/A</v>
      </c>
      <c r="N699" s="67" t="e">
        <f t="shared" si="252"/>
        <v>#N/A</v>
      </c>
      <c r="O699" s="67" t="e">
        <f t="shared" si="252"/>
        <v>#N/A</v>
      </c>
      <c r="P699" s="67" t="e">
        <f t="shared" ref="P699" si="253">RATE(P$348-$H$348,,-$H697,P697)</f>
        <v>#N/A</v>
      </c>
      <c r="Q699" s="68"/>
      <c r="R699" s="69" t="s">
        <v>77</v>
      </c>
    </row>
    <row r="700" spans="1:18" s="3" customFormat="1">
      <c r="B700" s="55"/>
      <c r="C700" s="56"/>
      <c r="D700" s="56"/>
      <c r="E700" s="56"/>
      <c r="F700" s="56"/>
      <c r="G700" s="56"/>
      <c r="H700" s="56"/>
      <c r="I700" s="56"/>
      <c r="J700" s="56">
        <f t="shared" ref="J700:N700" si="254">+I$651+I700</f>
        <v>0</v>
      </c>
      <c r="K700" s="56">
        <f t="shared" si="254"/>
        <v>0</v>
      </c>
      <c r="L700" s="56">
        <f t="shared" si="254"/>
        <v>0</v>
      </c>
      <c r="M700" s="56">
        <f t="shared" si="254"/>
        <v>0</v>
      </c>
      <c r="N700" s="57">
        <f t="shared" si="254"/>
        <v>1.4244800555925922E-2</v>
      </c>
      <c r="O700" s="57">
        <f>+N$651+N700</f>
        <v>2.1960541330615924E-2</v>
      </c>
      <c r="P700" s="57">
        <f>+O$651+O700</f>
        <v>4.418276363061592E-2</v>
      </c>
      <c r="Q700" s="31"/>
      <c r="R700" s="36" t="s">
        <v>74</v>
      </c>
    </row>
    <row r="701" spans="1:18" s="3" customFormat="1">
      <c r="B701" s="58"/>
      <c r="C701" s="59"/>
      <c r="D701" s="59"/>
      <c r="E701" s="59"/>
      <c r="F701" s="59"/>
      <c r="G701" s="59"/>
      <c r="H701" s="59"/>
      <c r="I701" s="59" t="e">
        <f t="shared" ref="I701:O701" si="255">+I$661+I700</f>
        <v>#N/A</v>
      </c>
      <c r="J701" s="59" t="e">
        <f t="shared" si="255"/>
        <v>#N/A</v>
      </c>
      <c r="K701" s="59" t="e">
        <f t="shared" si="255"/>
        <v>#N/A</v>
      </c>
      <c r="L701" s="59" t="e">
        <f t="shared" si="255"/>
        <v>#N/A</v>
      </c>
      <c r="M701" s="59">
        <f t="shared" si="255"/>
        <v>6.7127118846006288</v>
      </c>
      <c r="N701" s="60">
        <f t="shared" si="255"/>
        <v>7.7135669668159093</v>
      </c>
      <c r="O701" s="60">
        <f t="shared" si="255"/>
        <v>18.301960541330619</v>
      </c>
      <c r="P701" s="60">
        <f t="shared" ref="P701" si="256">+P$661+P700</f>
        <v>13.444182763630616</v>
      </c>
      <c r="Q701" s="31"/>
      <c r="R701" s="36" t="s">
        <v>75</v>
      </c>
    </row>
    <row r="702" spans="1:18" s="3" customFormat="1">
      <c r="B702" s="72"/>
      <c r="I702" s="61"/>
      <c r="J702" s="61"/>
      <c r="K702" s="61"/>
      <c r="L702" s="61"/>
      <c r="M702" s="61"/>
      <c r="N702" s="62"/>
      <c r="O702" s="62" t="e">
        <f>+O701/I701-1</f>
        <v>#N/A</v>
      </c>
      <c r="P702" s="62" t="e">
        <f>+P701/J701-1</f>
        <v>#N/A</v>
      </c>
      <c r="Q702" s="31"/>
      <c r="R702" s="63" t="s">
        <v>76</v>
      </c>
    </row>
    <row r="703" spans="1:18" s="70" customFormat="1">
      <c r="A703" s="64"/>
      <c r="B703" s="65"/>
      <c r="C703" s="66"/>
      <c r="D703" s="66"/>
      <c r="E703" s="66"/>
      <c r="F703" s="66"/>
      <c r="G703" s="66"/>
      <c r="H703" s="66"/>
      <c r="I703" s="66"/>
      <c r="J703" s="66" t="e">
        <f t="shared" ref="J703:O703" si="257">RATE(J$348-$I$348,,-$I701,J701)</f>
        <v>#N/A</v>
      </c>
      <c r="K703" s="66" t="e">
        <f t="shared" si="257"/>
        <v>#N/A</v>
      </c>
      <c r="L703" s="66" t="e">
        <f t="shared" si="257"/>
        <v>#N/A</v>
      </c>
      <c r="M703" s="66" t="e">
        <f t="shared" si="257"/>
        <v>#N/A</v>
      </c>
      <c r="N703" s="67" t="e">
        <f t="shared" si="257"/>
        <v>#N/A</v>
      </c>
      <c r="O703" s="67" t="e">
        <f t="shared" si="257"/>
        <v>#N/A</v>
      </c>
      <c r="P703" s="67" t="e">
        <f t="shared" ref="P703" si="258">RATE(P$348-$I$348,,-$I701,P701)</f>
        <v>#N/A</v>
      </c>
      <c r="Q703" s="68"/>
      <c r="R703" s="69" t="s">
        <v>77</v>
      </c>
    </row>
    <row r="704" spans="1:18" s="3" customFormat="1">
      <c r="B704" s="55"/>
      <c r="C704" s="56"/>
      <c r="D704" s="56"/>
      <c r="E704" s="56"/>
      <c r="F704" s="56"/>
      <c r="G704" s="56"/>
      <c r="H704" s="56"/>
      <c r="I704" s="56"/>
      <c r="J704" s="56"/>
      <c r="K704" s="56">
        <f t="shared" ref="K704:P704" si="259">+J$651+J704</f>
        <v>0</v>
      </c>
      <c r="L704" s="56">
        <f t="shared" si="259"/>
        <v>0</v>
      </c>
      <c r="M704" s="56">
        <f t="shared" si="259"/>
        <v>0</v>
      </c>
      <c r="N704" s="57">
        <f t="shared" si="259"/>
        <v>1.4244800555925922E-2</v>
      </c>
      <c r="O704" s="57">
        <f t="shared" si="259"/>
        <v>2.1960541330615924E-2</v>
      </c>
      <c r="P704" s="57">
        <f t="shared" si="259"/>
        <v>4.418276363061592E-2</v>
      </c>
      <c r="Q704" s="31"/>
      <c r="R704" s="36" t="s">
        <v>74</v>
      </c>
    </row>
    <row r="705" spans="1:18" s="3" customFormat="1">
      <c r="B705" s="58"/>
      <c r="C705" s="59"/>
      <c r="D705" s="59"/>
      <c r="E705" s="59"/>
      <c r="F705" s="59"/>
      <c r="G705" s="59"/>
      <c r="H705" s="59"/>
      <c r="I705" s="59"/>
      <c r="J705" s="59" t="e">
        <f t="shared" ref="J705:O705" si="260">+J$661+J704</f>
        <v>#N/A</v>
      </c>
      <c r="K705" s="59" t="e">
        <f t="shared" si="260"/>
        <v>#N/A</v>
      </c>
      <c r="L705" s="59" t="e">
        <f t="shared" si="260"/>
        <v>#N/A</v>
      </c>
      <c r="M705" s="59">
        <f t="shared" si="260"/>
        <v>6.7127118846006288</v>
      </c>
      <c r="N705" s="60">
        <f t="shared" si="260"/>
        <v>7.7135669668159093</v>
      </c>
      <c r="O705" s="60">
        <f t="shared" si="260"/>
        <v>18.301960541330619</v>
      </c>
      <c r="P705" s="60">
        <f t="shared" ref="P705" si="261">+P$661+P704</f>
        <v>13.444182763630616</v>
      </c>
      <c r="Q705" s="31"/>
      <c r="R705" s="36" t="s">
        <v>75</v>
      </c>
    </row>
    <row r="706" spans="1:18" s="3" customFormat="1">
      <c r="B706" s="72"/>
      <c r="I706" s="61"/>
      <c r="J706" s="61"/>
      <c r="K706" s="61"/>
      <c r="L706" s="61"/>
      <c r="M706" s="61"/>
      <c r="N706" s="62"/>
      <c r="O706" s="62" t="e">
        <f>+O705/J705-1</f>
        <v>#N/A</v>
      </c>
      <c r="P706" s="62" t="e">
        <f>+P705/K705-1</f>
        <v>#N/A</v>
      </c>
      <c r="Q706" s="31"/>
      <c r="R706" s="63" t="s">
        <v>76</v>
      </c>
    </row>
    <row r="707" spans="1:18" s="70" customFormat="1">
      <c r="A707" s="64"/>
      <c r="B707" s="65"/>
      <c r="C707" s="66"/>
      <c r="D707" s="66"/>
      <c r="E707" s="66"/>
      <c r="F707" s="66"/>
      <c r="G707" s="66"/>
      <c r="H707" s="66"/>
      <c r="I707" s="66"/>
      <c r="J707" s="66"/>
      <c r="K707" s="66" t="e">
        <f t="shared" ref="K707:P707" si="262">RATE(K$348-$J$348,,-$J705,K705)</f>
        <v>#N/A</v>
      </c>
      <c r="L707" s="66" t="e">
        <f t="shared" si="262"/>
        <v>#N/A</v>
      </c>
      <c r="M707" s="66" t="e">
        <f t="shared" si="262"/>
        <v>#N/A</v>
      </c>
      <c r="N707" s="67" t="e">
        <f t="shared" si="262"/>
        <v>#N/A</v>
      </c>
      <c r="O707" s="67" t="e">
        <f t="shared" si="262"/>
        <v>#N/A</v>
      </c>
      <c r="P707" s="67" t="e">
        <f t="shared" si="262"/>
        <v>#N/A</v>
      </c>
      <c r="Q707" s="68"/>
      <c r="R707" s="69" t="s">
        <v>77</v>
      </c>
    </row>
    <row r="708" spans="1:18" s="3" customFormat="1">
      <c r="B708" s="73"/>
      <c r="C708" s="74"/>
      <c r="D708" s="74"/>
      <c r="E708" s="74"/>
      <c r="F708" s="74"/>
      <c r="G708" s="74"/>
      <c r="H708" s="74"/>
      <c r="I708" s="74"/>
      <c r="J708" s="74"/>
      <c r="K708" s="74"/>
      <c r="L708" s="74">
        <f>+K$651+K708</f>
        <v>0</v>
      </c>
      <c r="M708" s="74">
        <f>+L$651+L708</f>
        <v>0</v>
      </c>
      <c r="N708" s="75">
        <f>+M$651+M708</f>
        <v>1.4244800555925922E-2</v>
      </c>
      <c r="O708" s="75">
        <f>+N$651+N708</f>
        <v>2.1960541330615924E-2</v>
      </c>
      <c r="P708" s="75">
        <f>+O$651+O708</f>
        <v>4.418276363061592E-2</v>
      </c>
      <c r="Q708" s="31"/>
      <c r="R708" s="36" t="s">
        <v>74</v>
      </c>
    </row>
    <row r="709" spans="1:18" s="3" customFormat="1">
      <c r="B709" s="76"/>
      <c r="C709" s="77"/>
      <c r="D709" s="77"/>
      <c r="E709" s="77"/>
      <c r="F709" s="77"/>
      <c r="G709" s="77"/>
      <c r="H709" s="77"/>
      <c r="I709" s="77"/>
      <c r="J709" s="77"/>
      <c r="K709" s="77" t="e">
        <f t="shared" ref="K709:P709" si="263">+K$661+K708</f>
        <v>#N/A</v>
      </c>
      <c r="L709" s="77" t="e">
        <f t="shared" si="263"/>
        <v>#N/A</v>
      </c>
      <c r="M709" s="77">
        <f t="shared" si="263"/>
        <v>6.7127118846006288</v>
      </c>
      <c r="N709" s="78">
        <f t="shared" si="263"/>
        <v>7.7135669668159093</v>
      </c>
      <c r="O709" s="78">
        <f t="shared" si="263"/>
        <v>18.301960541330619</v>
      </c>
      <c r="P709" s="78">
        <f t="shared" si="263"/>
        <v>13.444182763630616</v>
      </c>
      <c r="Q709" s="31"/>
      <c r="R709" s="36" t="s">
        <v>75</v>
      </c>
    </row>
    <row r="710" spans="1:18" s="3" customFormat="1">
      <c r="B710" s="72"/>
      <c r="I710" s="61"/>
      <c r="J710" s="61"/>
      <c r="K710" s="61"/>
      <c r="L710" s="61"/>
      <c r="M710" s="61"/>
      <c r="N710" s="62"/>
      <c r="O710" s="62" t="e">
        <f>+O709/K709-1</f>
        <v>#N/A</v>
      </c>
      <c r="P710" s="62" t="e">
        <f>+P709/L709-1</f>
        <v>#N/A</v>
      </c>
      <c r="Q710" s="31"/>
      <c r="R710" s="63" t="s">
        <v>76</v>
      </c>
    </row>
    <row r="711" spans="1:18" s="70" customFormat="1">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c r="B712" s="73"/>
      <c r="C712" s="74"/>
      <c r="D712" s="74"/>
      <c r="E712" s="74"/>
      <c r="F712" s="74"/>
      <c r="G712" s="74"/>
      <c r="H712" s="74"/>
      <c r="I712" s="74"/>
      <c r="J712" s="74"/>
      <c r="K712" s="74"/>
      <c r="L712" s="74"/>
      <c r="M712" s="74">
        <f>+L$651+L712</f>
        <v>0</v>
      </c>
      <c r="N712" s="75">
        <f>+M$651+M712</f>
        <v>1.4244800555925922E-2</v>
      </c>
      <c r="O712" s="75">
        <f>+N$651+N712</f>
        <v>2.1960541330615924E-2</v>
      </c>
      <c r="P712" s="75">
        <f>+O$651+O712</f>
        <v>4.418276363061592E-2</v>
      </c>
      <c r="Q712" s="31"/>
      <c r="R712" s="36" t="s">
        <v>74</v>
      </c>
    </row>
    <row r="713" spans="1:18" s="3" customFormat="1">
      <c r="B713" s="76"/>
      <c r="C713" s="77"/>
      <c r="D713" s="77"/>
      <c r="E713" s="77"/>
      <c r="F713" s="77"/>
      <c r="G713" s="77"/>
      <c r="H713" s="77"/>
      <c r="I713" s="77"/>
      <c r="J713" s="77"/>
      <c r="K713" s="77"/>
      <c r="L713" s="77" t="e">
        <f>+L$661+L712</f>
        <v>#N/A</v>
      </c>
      <c r="M713" s="77">
        <f>+M$661+M712</f>
        <v>6.7127118846006288</v>
      </c>
      <c r="N713" s="78">
        <f>+N$661+N712</f>
        <v>7.7135669668159093</v>
      </c>
      <c r="O713" s="78">
        <f>+O$661+O712</f>
        <v>18.301960541330619</v>
      </c>
      <c r="P713" s="78">
        <f>+P$661+P712</f>
        <v>13.444182763630616</v>
      </c>
      <c r="Q713" s="31"/>
      <c r="R713" s="36" t="s">
        <v>75</v>
      </c>
    </row>
    <row r="714" spans="1:18" s="3" customFormat="1">
      <c r="B714" s="72"/>
      <c r="I714" s="61"/>
      <c r="J714" s="61"/>
      <c r="K714" s="61"/>
      <c r="L714" s="61"/>
      <c r="M714" s="61"/>
      <c r="N714" s="62"/>
      <c r="O714" s="62" t="e">
        <f>+O713/L713-1</f>
        <v>#N/A</v>
      </c>
      <c r="P714" s="62">
        <f>+P713/M713-1</f>
        <v>1.0027945478298261</v>
      </c>
      <c r="Q714" s="31"/>
      <c r="R714" s="63" t="s">
        <v>76</v>
      </c>
    </row>
    <row r="715" spans="1:18" s="70" customFormat="1">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c r="B716" s="73"/>
      <c r="C716" s="74"/>
      <c r="D716" s="74"/>
      <c r="E716" s="74"/>
      <c r="F716" s="74"/>
      <c r="G716" s="74"/>
      <c r="H716" s="74"/>
      <c r="I716" s="74"/>
      <c r="J716" s="74"/>
      <c r="K716" s="74"/>
      <c r="L716" s="74"/>
      <c r="M716" s="74"/>
      <c r="N716" s="75">
        <f>+M$651+M716</f>
        <v>1.4244800555925922E-2</v>
      </c>
      <c r="O716" s="75">
        <f>+N$651+N716</f>
        <v>2.1960541330615924E-2</v>
      </c>
      <c r="P716" s="75">
        <f>+O$651+O716</f>
        <v>4.418276363061592E-2</v>
      </c>
      <c r="Q716" s="31"/>
      <c r="R716" s="36" t="s">
        <v>74</v>
      </c>
    </row>
    <row r="717" spans="1:18" s="3" customFormat="1">
      <c r="B717" s="76"/>
      <c r="C717" s="77"/>
      <c r="D717" s="77"/>
      <c r="E717" s="77"/>
      <c r="F717" s="77"/>
      <c r="G717" s="77"/>
      <c r="H717" s="77"/>
      <c r="I717" s="77"/>
      <c r="J717" s="77"/>
      <c r="K717" s="77"/>
      <c r="L717" s="77"/>
      <c r="M717" s="77">
        <f>+M$661+M716</f>
        <v>6.7127118846006288</v>
      </c>
      <c r="N717" s="78">
        <f>+N$661+N716</f>
        <v>7.7135669668159093</v>
      </c>
      <c r="O717" s="78">
        <f>+O$661+O716</f>
        <v>18.301960541330619</v>
      </c>
      <c r="P717" s="78">
        <f>+P$661+P716</f>
        <v>13.444182763630616</v>
      </c>
      <c r="Q717" s="31"/>
      <c r="R717" s="36" t="s">
        <v>75</v>
      </c>
    </row>
    <row r="718" spans="1:18" s="3" customFormat="1">
      <c r="B718" s="72"/>
      <c r="I718" s="61"/>
      <c r="J718" s="61"/>
      <c r="K718" s="61"/>
      <c r="L718" s="61"/>
      <c r="M718" s="61"/>
      <c r="N718" s="62"/>
      <c r="O718" s="62">
        <f>+O717/M717-1</f>
        <v>1.7264629937889087</v>
      </c>
      <c r="P718" s="62">
        <f>+P717/N717-1</f>
        <v>0.74292682250222986</v>
      </c>
      <c r="Q718" s="31"/>
      <c r="R718" s="63" t="s">
        <v>76</v>
      </c>
    </row>
    <row r="719" spans="1:18" s="70" customFormat="1">
      <c r="A719" s="64"/>
      <c r="B719" s="65"/>
      <c r="C719" s="66"/>
      <c r="D719" s="66"/>
      <c r="E719" s="66"/>
      <c r="F719" s="66"/>
      <c r="G719" s="66"/>
      <c r="H719" s="66"/>
      <c r="I719" s="66"/>
      <c r="J719" s="66"/>
      <c r="K719" s="66"/>
      <c r="L719" s="66"/>
      <c r="M719" s="66"/>
      <c r="N719" s="67">
        <f>RATE(N$348-$M$348,,-$M717,N717)</f>
        <v>0.14909847158959744</v>
      </c>
      <c r="O719" s="67">
        <f>RATE(O$348-$M$348,,-$M717,O717)</f>
        <v>0.65120047050286556</v>
      </c>
      <c r="P719" s="67">
        <f>RATE(P$348-$M$348,,-$M717,P717)</f>
        <v>0.26050759506417459</v>
      </c>
      <c r="Q719" s="68"/>
      <c r="R719" s="69" t="s">
        <v>77</v>
      </c>
    </row>
    <row r="720" spans="1:18" s="3" customFormat="1">
      <c r="B720" s="73"/>
      <c r="C720" s="74"/>
      <c r="D720" s="74"/>
      <c r="E720" s="74"/>
      <c r="F720" s="74"/>
      <c r="G720" s="74"/>
      <c r="H720" s="74"/>
      <c r="I720" s="74"/>
      <c r="J720" s="74"/>
      <c r="K720" s="74"/>
      <c r="L720" s="74"/>
      <c r="M720" s="74"/>
      <c r="N720" s="75"/>
      <c r="O720" s="75">
        <f>+N$651+N720</f>
        <v>7.7157407746900001E-3</v>
      </c>
      <c r="P720" s="75">
        <f>+O$651+O720</f>
        <v>2.9937963074690002E-2</v>
      </c>
      <c r="Q720" s="31"/>
      <c r="R720" s="36" t="s">
        <v>74</v>
      </c>
    </row>
    <row r="721" spans="1:18" s="3" customFormat="1">
      <c r="B721" s="76"/>
      <c r="C721" s="77"/>
      <c r="D721" s="77"/>
      <c r="E721" s="77"/>
      <c r="F721" s="77"/>
      <c r="G721" s="77"/>
      <c r="H721" s="77"/>
      <c r="I721" s="77"/>
      <c r="J721" s="77"/>
      <c r="K721" s="77"/>
      <c r="L721" s="77"/>
      <c r="M721" s="77"/>
      <c r="N721" s="78">
        <f>+N$661+N720</f>
        <v>7.6993221662599831</v>
      </c>
      <c r="O721" s="78">
        <f>+O$661+O720</f>
        <v>18.28771574077469</v>
      </c>
      <c r="P721" s="78">
        <f>+P$661+P720</f>
        <v>13.429937963074691</v>
      </c>
      <c r="Q721" s="31"/>
      <c r="R721" s="36" t="s">
        <v>75</v>
      </c>
    </row>
    <row r="722" spans="1:18" s="3" customFormat="1">
      <c r="B722" s="72"/>
      <c r="I722" s="61"/>
      <c r="J722" s="61"/>
      <c r="K722" s="61"/>
      <c r="L722" s="61"/>
      <c r="M722" s="61"/>
      <c r="N722" s="62"/>
      <c r="O722" s="62">
        <f>+O721/N721-1</f>
        <v>1.3752371112505499</v>
      </c>
      <c r="P722" s="62">
        <f>+P721/O721-1</f>
        <v>-0.26563064772868228</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1.3752371112505501</v>
      </c>
      <c r="P723" s="67">
        <f>RATE(P$348-$N$348,,-$N721,P721)</f>
        <v>0.32072000775321186</v>
      </c>
      <c r="Q723" s="68"/>
      <c r="R723" s="69" t="s">
        <v>77</v>
      </c>
    </row>
    <row r="725" spans="1:18" ht="19.95" customHeight="1">
      <c r="P725" s="79" t="s">
        <v>2036</v>
      </c>
    </row>
    <row r="726" spans="1:18" ht="19.95" customHeight="1">
      <c r="R726" s="9" t="s">
        <v>12</v>
      </c>
    </row>
    <row r="727" spans="1:18" ht="19.95" customHeight="1">
      <c r="R727" s="9" t="s">
        <v>13</v>
      </c>
    </row>
    <row r="728" spans="1:18" ht="19.95" customHeight="1">
      <c r="R728" s="9" t="s">
        <v>14</v>
      </c>
    </row>
    <row r="729" spans="1:18" ht="19.95" customHeight="1">
      <c r="R729" s="9" t="s">
        <v>15</v>
      </c>
    </row>
    <row r="730" spans="1:18" ht="19.95" customHeight="1"/>
    <row r="731" spans="1:18" ht="19.95" customHeight="1"/>
    <row r="732" spans="1:18" ht="19.95" customHeight="1"/>
    <row r="733" spans="1:18" ht="19.95" customHeight="1"/>
    <row r="734" spans="1:18" ht="19.95" customHeight="1"/>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96" priority="1195" operator="lessThan">
      <formula>0</formula>
    </cfRule>
  </conditionalFormatting>
  <conditionalFormatting sqref="Q583">
    <cfRule type="cellIs" dxfId="1195" priority="1190" operator="lessThan">
      <formula>0</formula>
    </cfRule>
  </conditionalFormatting>
  <conditionalFormatting sqref="B348:N348">
    <cfRule type="cellIs" dxfId="1194" priority="1189" operator="lessThan">
      <formula>0</formula>
    </cfRule>
  </conditionalFormatting>
  <conditionalFormatting sqref="Q514:Q515">
    <cfRule type="cellIs" dxfId="1193" priority="1191" operator="lessThan">
      <formula>0</formula>
    </cfRule>
  </conditionalFormatting>
  <conditionalFormatting sqref="Q523 R529 R539:R545">
    <cfRule type="cellIs" dxfId="1192" priority="1192" operator="lessThan">
      <formula>0</formula>
    </cfRule>
  </conditionalFormatting>
  <conditionalFormatting sqref="Q531">
    <cfRule type="cellIs" dxfId="1191" priority="1193" operator="lessThan">
      <formula>0</formula>
    </cfRule>
  </conditionalFormatting>
  <conditionalFormatting sqref="Q562">
    <cfRule type="cellIs" dxfId="1190" priority="1194" operator="lessThan">
      <formula>0</formula>
    </cfRule>
  </conditionalFormatting>
  <conditionalFormatting sqref="B348:N348">
    <cfRule type="cellIs" dxfId="1189" priority="1188" operator="lessThan">
      <formula>0</formula>
    </cfRule>
  </conditionalFormatting>
  <conditionalFormatting sqref="R588">
    <cfRule type="cellIs" dxfId="1188" priority="1173" operator="lessThan">
      <formula>0</formula>
    </cfRule>
  </conditionalFormatting>
  <conditionalFormatting sqref="R499:R502">
    <cfRule type="cellIs" dxfId="1187" priority="1187" operator="lessThan">
      <formula>0</formula>
    </cfRule>
  </conditionalFormatting>
  <conditionalFormatting sqref="R503">
    <cfRule type="cellIs" dxfId="1186" priority="1186" operator="lessThan">
      <formula>0</formula>
    </cfRule>
  </conditionalFormatting>
  <conditionalFormatting sqref="R503">
    <cfRule type="cellIs" dxfId="1185" priority="1185" operator="lessThan">
      <formula>0</formula>
    </cfRule>
  </conditionalFormatting>
  <conditionalFormatting sqref="B514">
    <cfRule type="cellIs" dxfId="1184" priority="1183" operator="lessThan">
      <formula>0</formula>
    </cfRule>
  </conditionalFormatting>
  <conditionalFormatting sqref="B531">
    <cfRule type="cellIs" dxfId="1183" priority="1182" operator="lessThan">
      <formula>0</formula>
    </cfRule>
  </conditionalFormatting>
  <conditionalFormatting sqref="R520">
    <cfRule type="cellIs" dxfId="1182" priority="1181" operator="lessThan">
      <formula>0</formula>
    </cfRule>
  </conditionalFormatting>
  <conditionalFormatting sqref="R520">
    <cfRule type="cellIs" dxfId="1181" priority="1180" operator="lessThan">
      <formula>0</formula>
    </cfRule>
  </conditionalFormatting>
  <conditionalFormatting sqref="R567">
    <cfRule type="cellIs" dxfId="1180" priority="1175" operator="lessThan">
      <formula>0</formula>
    </cfRule>
  </conditionalFormatting>
  <conditionalFormatting sqref="B523 B515">
    <cfRule type="cellIs" dxfId="1179" priority="1184" operator="lessThan">
      <formula>0</formula>
    </cfRule>
  </conditionalFormatting>
  <conditionalFormatting sqref="R528">
    <cfRule type="cellIs" dxfId="1178" priority="1178" operator="lessThan">
      <formula>0</formula>
    </cfRule>
  </conditionalFormatting>
  <conditionalFormatting sqref="R536">
    <cfRule type="cellIs" dxfId="1177" priority="1177" operator="lessThan">
      <formula>0</formula>
    </cfRule>
  </conditionalFormatting>
  <conditionalFormatting sqref="R536">
    <cfRule type="cellIs" dxfId="1176" priority="1176" operator="lessThan">
      <formula>0</formula>
    </cfRule>
  </conditionalFormatting>
  <conditionalFormatting sqref="Q539">
    <cfRule type="cellIs" dxfId="1175" priority="1164" operator="lessThan">
      <formula>0</formula>
    </cfRule>
  </conditionalFormatting>
  <conditionalFormatting sqref="R528">
    <cfRule type="cellIs" dxfId="1174" priority="1179" operator="lessThan">
      <formula>0</formula>
    </cfRule>
  </conditionalFormatting>
  <conditionalFormatting sqref="R567">
    <cfRule type="cellIs" dxfId="1173" priority="1174" operator="lessThan">
      <formula>0</formula>
    </cfRule>
  </conditionalFormatting>
  <conditionalFormatting sqref="Q584:Q587">
    <cfRule type="cellIs" dxfId="1172" priority="1166" operator="lessThan">
      <formula>0</formula>
    </cfRule>
  </conditionalFormatting>
  <conditionalFormatting sqref="Q563:Q566">
    <cfRule type="cellIs" dxfId="1171" priority="1167" operator="lessThan">
      <formula>0</formula>
    </cfRule>
  </conditionalFormatting>
  <conditionalFormatting sqref="R366">
    <cfRule type="cellIs" dxfId="1170" priority="1129" operator="lessThan">
      <formula>0</formula>
    </cfRule>
  </conditionalFormatting>
  <conditionalFormatting sqref="R588">
    <cfRule type="cellIs" dxfId="1169" priority="1172" operator="lessThan">
      <formula>0</formula>
    </cfRule>
  </conditionalFormatting>
  <conditionalFormatting sqref="R544">
    <cfRule type="cellIs" dxfId="1168" priority="1163" operator="lessThan">
      <formula>0</formula>
    </cfRule>
  </conditionalFormatting>
  <conditionalFormatting sqref="J353:N354 K351:N352">
    <cfRule type="cellIs" dxfId="1167" priority="1152" operator="lessThan">
      <formula>0</formula>
    </cfRule>
  </conditionalFormatting>
  <conditionalFormatting sqref="Q516:Q519">
    <cfRule type="cellIs" dxfId="1166" priority="1171" operator="lessThan">
      <formula>0</formula>
    </cfRule>
  </conditionalFormatting>
  <conditionalFormatting sqref="Q524:Q527">
    <cfRule type="cellIs" dxfId="1165" priority="1170" operator="lessThan">
      <formula>0</formula>
    </cfRule>
  </conditionalFormatting>
  <conditionalFormatting sqref="Q539:Q543">
    <cfRule type="cellIs" dxfId="1164" priority="1169" operator="lessThan">
      <formula>0</formula>
    </cfRule>
  </conditionalFormatting>
  <conditionalFormatting sqref="Q532:Q535">
    <cfRule type="cellIs" dxfId="1163" priority="1168" operator="lessThan">
      <formula>0</formula>
    </cfRule>
  </conditionalFormatting>
  <conditionalFormatting sqref="R544">
    <cfRule type="cellIs" dxfId="1162" priority="1162" operator="lessThan">
      <formula>0</formula>
    </cfRule>
  </conditionalFormatting>
  <conditionalFormatting sqref="R354">
    <cfRule type="cellIs" dxfId="1161" priority="1145" operator="lessThan">
      <formula>0</formula>
    </cfRule>
  </conditionalFormatting>
  <conditionalFormatting sqref="R540:R543 B539">
    <cfRule type="cellIs" dxfId="1160" priority="1165" operator="lessThan">
      <formula>0</formula>
    </cfRule>
  </conditionalFormatting>
  <conditionalFormatting sqref="Q555:Q558">
    <cfRule type="cellIs" dxfId="1159" priority="1157" operator="lessThan">
      <formula>0</formula>
    </cfRule>
  </conditionalFormatting>
  <conditionalFormatting sqref="R555:R558 R560">
    <cfRule type="cellIs" dxfId="1158" priority="1160" operator="lessThan">
      <formula>0</formula>
    </cfRule>
  </conditionalFormatting>
  <conditionalFormatting sqref="R559">
    <cfRule type="cellIs" dxfId="1157" priority="1159" operator="lessThan">
      <formula>0</formula>
    </cfRule>
  </conditionalFormatting>
  <conditionalFormatting sqref="R468:R472">
    <cfRule type="cellIs" dxfId="1156" priority="1156" operator="lessThan">
      <formula>0</formula>
    </cfRule>
  </conditionalFormatting>
  <conditionalFormatting sqref="R559">
    <cfRule type="cellIs" dxfId="1155" priority="1158" operator="lessThan">
      <formula>0</formula>
    </cfRule>
  </conditionalFormatting>
  <conditionalFormatting sqref="J351">
    <cfRule type="cellIs" dxfId="1154" priority="1151" operator="lessThan">
      <formula>0</formula>
    </cfRule>
  </conditionalFormatting>
  <conditionalFormatting sqref="Q540:Q543">
    <cfRule type="cellIs" dxfId="1153" priority="1161" operator="lessThan">
      <formula>0</formula>
    </cfRule>
  </conditionalFormatting>
  <conditionalFormatting sqref="Q349:R350 R351:R353">
    <cfRule type="cellIs" dxfId="1152" priority="1155" operator="lessThan">
      <formula>0</formula>
    </cfRule>
  </conditionalFormatting>
  <conditionalFormatting sqref="R396">
    <cfRule type="cellIs" dxfId="1151" priority="1082" operator="lessThan">
      <formula>0</formula>
    </cfRule>
  </conditionalFormatting>
  <conditionalFormatting sqref="B349">
    <cfRule type="cellIs" dxfId="1150" priority="1150" operator="lessThan">
      <formula>0</formula>
    </cfRule>
  </conditionalFormatting>
  <conditionalFormatting sqref="Q393:Q395">
    <cfRule type="cellIs" dxfId="1149" priority="1086" operator="lessThan">
      <formula>0</formula>
    </cfRule>
  </conditionalFormatting>
  <conditionalFormatting sqref="R397">
    <cfRule type="cellIs" dxfId="1148" priority="1084" operator="lessThan">
      <formula>0</formula>
    </cfRule>
  </conditionalFormatting>
  <conditionalFormatting sqref="Q349:Q350">
    <cfRule type="cellIs" dxfId="1147" priority="1154" operator="lessThan">
      <formula>0</formula>
    </cfRule>
  </conditionalFormatting>
  <conditionalFormatting sqref="Q351:Q354">
    <cfRule type="cellIs" dxfId="1146" priority="1153" operator="lessThan">
      <formula>0</formula>
    </cfRule>
  </conditionalFormatting>
  <conditionalFormatting sqref="C397:M397">
    <cfRule type="cellIs" dxfId="1145" priority="1081" operator="lessThan">
      <formula>0</formula>
    </cfRule>
  </conditionalFormatting>
  <conditionalFormatting sqref="R355">
    <cfRule type="cellIs" dxfId="1144" priority="1148" operator="lessThan">
      <formula>0</formula>
    </cfRule>
  </conditionalFormatting>
  <conditionalFormatting sqref="Q398:R398 R399:R401">
    <cfRule type="cellIs" dxfId="1143" priority="1080" operator="lessThan">
      <formula>0</formula>
    </cfRule>
  </conditionalFormatting>
  <conditionalFormatting sqref="Q399:Q401">
    <cfRule type="cellIs" dxfId="1142" priority="1078" operator="lessThan">
      <formula>0</formula>
    </cfRule>
  </conditionalFormatting>
  <conditionalFormatting sqref="H385">
    <cfRule type="cellIs" dxfId="1141" priority="1043" operator="lessThan">
      <formula>0</formula>
    </cfRule>
  </conditionalFormatting>
  <conditionalFormatting sqref="R402">
    <cfRule type="cellIs" dxfId="1140" priority="1076" operator="lessThan">
      <formula>0</formula>
    </cfRule>
  </conditionalFormatting>
  <conditionalFormatting sqref="B350">
    <cfRule type="cellIs" dxfId="1139" priority="1149" operator="lessThan">
      <formula>0</formula>
    </cfRule>
  </conditionalFormatting>
  <conditionalFormatting sqref="J352">
    <cfRule type="cellIs" dxfId="1138" priority="1146" operator="lessThan">
      <formula>0</formula>
    </cfRule>
  </conditionalFormatting>
  <conditionalFormatting sqref="Q355">
    <cfRule type="cellIs" dxfId="1137" priority="1147" operator="lessThan">
      <formula>0</formula>
    </cfRule>
  </conditionalFormatting>
  <conditionalFormatting sqref="Q440">
    <cfRule type="cellIs" dxfId="1136" priority="1030" operator="lessThan">
      <formula>0</formula>
    </cfRule>
  </conditionalFormatting>
  <conditionalFormatting sqref="R354">
    <cfRule type="cellIs" dxfId="1135" priority="1144" operator="lessThan">
      <formula>0</formula>
    </cfRule>
  </conditionalFormatting>
  <conditionalFormatting sqref="Q356:R356 R357:R359">
    <cfRule type="cellIs" dxfId="1134" priority="1143" operator="lessThan">
      <formula>0</formula>
    </cfRule>
  </conditionalFormatting>
  <conditionalFormatting sqref="Q356">
    <cfRule type="cellIs" dxfId="1133" priority="1142" operator="lessThan">
      <formula>0</formula>
    </cfRule>
  </conditionalFormatting>
  <conditionalFormatting sqref="Q357:Q360">
    <cfRule type="cellIs" dxfId="1132" priority="1141" operator="lessThan">
      <formula>0</formula>
    </cfRule>
  </conditionalFormatting>
  <conditionalFormatting sqref="B356">
    <cfRule type="cellIs" dxfId="1131" priority="1140" operator="lessThan">
      <formula>0</formula>
    </cfRule>
  </conditionalFormatting>
  <conditionalFormatting sqref="R361">
    <cfRule type="cellIs" dxfId="1130" priority="1139" operator="lessThan">
      <formula>0</formula>
    </cfRule>
  </conditionalFormatting>
  <conditionalFormatting sqref="R360">
    <cfRule type="cellIs" dxfId="1129" priority="1138" operator="lessThan">
      <formula>0</formula>
    </cfRule>
  </conditionalFormatting>
  <conditionalFormatting sqref="R360">
    <cfRule type="cellIs" dxfId="1128" priority="1137" operator="lessThan">
      <formula>0</formula>
    </cfRule>
  </conditionalFormatting>
  <conditionalFormatting sqref="Q362:R362 R363:R365">
    <cfRule type="cellIs" dxfId="1127" priority="1136" operator="lessThan">
      <formula>0</formula>
    </cfRule>
  </conditionalFormatting>
  <conditionalFormatting sqref="Q362">
    <cfRule type="cellIs" dxfId="1126" priority="1135" operator="lessThan">
      <formula>0</formula>
    </cfRule>
  </conditionalFormatting>
  <conditionalFormatting sqref="J363">
    <cfRule type="cellIs" dxfId="1125" priority="1133" operator="lessThan">
      <formula>0</formula>
    </cfRule>
  </conditionalFormatting>
  <conditionalFormatting sqref="K363:N364 J365:M366">
    <cfRule type="cellIs" dxfId="1124" priority="1134" operator="lessThan">
      <formula>0</formula>
    </cfRule>
  </conditionalFormatting>
  <conditionalFormatting sqref="Q368">
    <cfRule type="cellIs" dxfId="1123" priority="1126" operator="lessThan">
      <formula>0</formula>
    </cfRule>
  </conditionalFormatting>
  <conditionalFormatting sqref="R367">
    <cfRule type="cellIs" dxfId="1122" priority="1131" operator="lessThan">
      <formula>0</formula>
    </cfRule>
  </conditionalFormatting>
  <conditionalFormatting sqref="B362">
    <cfRule type="cellIs" dxfId="1121" priority="1132" operator="lessThan">
      <formula>0</formula>
    </cfRule>
  </conditionalFormatting>
  <conditionalFormatting sqref="Q405:Q407">
    <cfRule type="cellIs" dxfId="1120" priority="1064" operator="lessThan">
      <formula>0</formula>
    </cfRule>
  </conditionalFormatting>
  <conditionalFormatting sqref="J364">
    <cfRule type="cellIs" dxfId="1119" priority="1130" operator="lessThan">
      <formula>0</formula>
    </cfRule>
  </conditionalFormatting>
  <conditionalFormatting sqref="R366">
    <cfRule type="cellIs" dxfId="1118" priority="1128" operator="lessThan">
      <formula>0</formula>
    </cfRule>
  </conditionalFormatting>
  <conditionalFormatting sqref="Q368:R368 R369:R371">
    <cfRule type="cellIs" dxfId="1117" priority="1127" operator="lessThan">
      <formula>0</formula>
    </cfRule>
  </conditionalFormatting>
  <conditionalFormatting sqref="R372">
    <cfRule type="cellIs" dxfId="1116" priority="1118" operator="lessThan">
      <formula>0</formula>
    </cfRule>
  </conditionalFormatting>
  <conditionalFormatting sqref="I370 K369:N370 C371:M372">
    <cfRule type="cellIs" dxfId="1115" priority="1125" operator="lessThan">
      <formula>0</formula>
    </cfRule>
  </conditionalFormatting>
  <conditionalFormatting sqref="I369">
    <cfRule type="cellIs" dxfId="1114" priority="1123" operator="lessThan">
      <formula>0</formula>
    </cfRule>
  </conditionalFormatting>
  <conditionalFormatting sqref="C369:J369">
    <cfRule type="cellIs" dxfId="1113" priority="1124" operator="lessThan">
      <formula>0</formula>
    </cfRule>
  </conditionalFormatting>
  <conditionalFormatting sqref="B368">
    <cfRule type="cellIs" dxfId="1112" priority="1122" operator="lessThan">
      <formula>0</formula>
    </cfRule>
  </conditionalFormatting>
  <conditionalFormatting sqref="R373">
    <cfRule type="cellIs" dxfId="1111" priority="1121" operator="lessThan">
      <formula>0</formula>
    </cfRule>
  </conditionalFormatting>
  <conditionalFormatting sqref="Q411:Q413">
    <cfRule type="cellIs" dxfId="1110" priority="1057" operator="lessThan">
      <formula>0</formula>
    </cfRule>
  </conditionalFormatting>
  <conditionalFormatting sqref="C370:J370">
    <cfRule type="cellIs" dxfId="1109" priority="1120" operator="lessThan">
      <formula>0</formula>
    </cfRule>
  </conditionalFormatting>
  <conditionalFormatting sqref="R372">
    <cfRule type="cellIs" dxfId="1108" priority="1119" operator="lessThan">
      <formula>0</formula>
    </cfRule>
  </conditionalFormatting>
  <conditionalFormatting sqref="Q374:R374 R375:R377">
    <cfRule type="cellIs" dxfId="1107" priority="1117" operator="lessThan">
      <formula>0</formula>
    </cfRule>
  </conditionalFormatting>
  <conditionalFormatting sqref="Q374">
    <cfRule type="cellIs" dxfId="1106" priority="1116" operator="lessThan">
      <formula>0</formula>
    </cfRule>
  </conditionalFormatting>
  <conditionalFormatting sqref="Q375:Q377">
    <cfRule type="cellIs" dxfId="1105" priority="1115" operator="lessThan">
      <formula>0</formula>
    </cfRule>
  </conditionalFormatting>
  <conditionalFormatting sqref="I376 K375:N376 C377:M378">
    <cfRule type="cellIs" dxfId="1104" priority="1114" operator="lessThan">
      <formula>0</formula>
    </cfRule>
  </conditionalFormatting>
  <conditionalFormatting sqref="I375">
    <cfRule type="cellIs" dxfId="1103" priority="1112" operator="lessThan">
      <formula>0</formula>
    </cfRule>
  </conditionalFormatting>
  <conditionalFormatting sqref="C375:J375">
    <cfRule type="cellIs" dxfId="1102" priority="1113" operator="lessThan">
      <formula>0</formula>
    </cfRule>
  </conditionalFormatting>
  <conditionalFormatting sqref="B374">
    <cfRule type="cellIs" dxfId="1101" priority="1111" operator="lessThan">
      <formula>0</formula>
    </cfRule>
  </conditionalFormatting>
  <conditionalFormatting sqref="R379">
    <cfRule type="cellIs" dxfId="1100" priority="1110" operator="lessThan">
      <formula>0</formula>
    </cfRule>
  </conditionalFormatting>
  <conditionalFormatting sqref="C376:J376">
    <cfRule type="cellIs" dxfId="1099" priority="1109" operator="lessThan">
      <formula>0</formula>
    </cfRule>
  </conditionalFormatting>
  <conditionalFormatting sqref="R378">
    <cfRule type="cellIs" dxfId="1098" priority="1108" operator="lessThan">
      <formula>0</formula>
    </cfRule>
  </conditionalFormatting>
  <conditionalFormatting sqref="R378">
    <cfRule type="cellIs" dxfId="1097" priority="1107" operator="lessThan">
      <formula>0</formula>
    </cfRule>
  </conditionalFormatting>
  <conditionalFormatting sqref="Q380:R380 R381:R383">
    <cfRule type="cellIs" dxfId="1096" priority="1106" operator="lessThan">
      <formula>0</formula>
    </cfRule>
  </conditionalFormatting>
  <conditionalFormatting sqref="Q380">
    <cfRule type="cellIs" dxfId="1095" priority="1105" operator="lessThan">
      <formula>0</formula>
    </cfRule>
  </conditionalFormatting>
  <conditionalFormatting sqref="Q381:Q383">
    <cfRule type="cellIs" dxfId="1094" priority="1104" operator="lessThan">
      <formula>0</formula>
    </cfRule>
  </conditionalFormatting>
  <conditionalFormatting sqref="I382 K381:N382 C383:N383 C384:M384">
    <cfRule type="cellIs" dxfId="1093" priority="1103" operator="lessThan">
      <formula>0</formula>
    </cfRule>
  </conditionalFormatting>
  <conditionalFormatting sqref="I381">
    <cfRule type="cellIs" dxfId="1092" priority="1101" operator="lessThan">
      <formula>0</formula>
    </cfRule>
  </conditionalFormatting>
  <conditionalFormatting sqref="C381:J381">
    <cfRule type="cellIs" dxfId="1091" priority="1102" operator="lessThan">
      <formula>0</formula>
    </cfRule>
  </conditionalFormatting>
  <conditionalFormatting sqref="B380">
    <cfRule type="cellIs" dxfId="1090" priority="1100" operator="lessThan">
      <formula>0</formula>
    </cfRule>
  </conditionalFormatting>
  <conditionalFormatting sqref="R385">
    <cfRule type="cellIs" dxfId="1089" priority="1099" operator="lessThan">
      <formula>0</formula>
    </cfRule>
  </conditionalFormatting>
  <conditionalFormatting sqref="C382:J382">
    <cfRule type="cellIs" dxfId="1088" priority="1098" operator="lessThan">
      <formula>0</formula>
    </cfRule>
  </conditionalFormatting>
  <conditionalFormatting sqref="R384">
    <cfRule type="cellIs" dxfId="1087" priority="1097" operator="lessThan">
      <formula>0</formula>
    </cfRule>
  </conditionalFormatting>
  <conditionalFormatting sqref="R384">
    <cfRule type="cellIs" dxfId="1086" priority="1096" operator="lessThan">
      <formula>0</formula>
    </cfRule>
  </conditionalFormatting>
  <conditionalFormatting sqref="Q386:R386 R387:R389">
    <cfRule type="cellIs" dxfId="1085" priority="1095" operator="lessThan">
      <formula>0</formula>
    </cfRule>
  </conditionalFormatting>
  <conditionalFormatting sqref="Q386">
    <cfRule type="cellIs" dxfId="1084" priority="1094" operator="lessThan">
      <formula>0</formula>
    </cfRule>
  </conditionalFormatting>
  <conditionalFormatting sqref="Q387:Q389">
    <cfRule type="cellIs" dxfId="1083" priority="1093" operator="lessThan">
      <formula>0</formula>
    </cfRule>
  </conditionalFormatting>
  <conditionalFormatting sqref="B386">
    <cfRule type="cellIs" dxfId="1082" priority="1092" operator="lessThan">
      <formula>0</formula>
    </cfRule>
  </conditionalFormatting>
  <conditionalFormatting sqref="R391">
    <cfRule type="cellIs" dxfId="1081" priority="1091" operator="lessThan">
      <formula>0</formula>
    </cfRule>
  </conditionalFormatting>
  <conditionalFormatting sqref="R390">
    <cfRule type="cellIs" dxfId="1080" priority="1090" operator="lessThan">
      <formula>0</formula>
    </cfRule>
  </conditionalFormatting>
  <conditionalFormatting sqref="R390">
    <cfRule type="cellIs" dxfId="1079" priority="1089" operator="lessThan">
      <formula>0</formula>
    </cfRule>
  </conditionalFormatting>
  <conditionalFormatting sqref="Q392:R392 R393:R395">
    <cfRule type="cellIs" dxfId="1078" priority="1088" operator="lessThan">
      <formula>0</formula>
    </cfRule>
  </conditionalFormatting>
  <conditionalFormatting sqref="Q392">
    <cfRule type="cellIs" dxfId="1077" priority="1087" operator="lessThan">
      <formula>0</formula>
    </cfRule>
  </conditionalFormatting>
  <conditionalFormatting sqref="H397">
    <cfRule type="cellIs" dxfId="1076" priority="1046" operator="lessThan">
      <formula>0</formula>
    </cfRule>
  </conditionalFormatting>
  <conditionalFormatting sqref="B392">
    <cfRule type="cellIs" dxfId="1075" priority="1085" operator="lessThan">
      <formula>0</formula>
    </cfRule>
  </conditionalFormatting>
  <conditionalFormatting sqref="H378">
    <cfRule type="cellIs" dxfId="1074" priority="1042" operator="lessThan">
      <formula>0</formula>
    </cfRule>
  </conditionalFormatting>
  <conditionalFormatting sqref="R396">
    <cfRule type="cellIs" dxfId="1073" priority="1083" operator="lessThan">
      <formula>0</formula>
    </cfRule>
  </conditionalFormatting>
  <conditionalFormatting sqref="H361">
    <cfRule type="cellIs" dxfId="1072" priority="1040" operator="lessThan">
      <formula>0</formula>
    </cfRule>
  </conditionalFormatting>
  <conditionalFormatting sqref="Q398">
    <cfRule type="cellIs" dxfId="1071" priority="1079" operator="lessThan">
      <formula>0</formula>
    </cfRule>
  </conditionalFormatting>
  <conditionalFormatting sqref="R438">
    <cfRule type="cellIs" dxfId="1070" priority="1033" operator="lessThan">
      <formula>0</formula>
    </cfRule>
  </conditionalFormatting>
  <conditionalFormatting sqref="H372">
    <cfRule type="cellIs" dxfId="1069" priority="1039" operator="lessThan">
      <formula>0</formula>
    </cfRule>
  </conditionalFormatting>
  <conditionalFormatting sqref="R402">
    <cfRule type="cellIs" dxfId="1068" priority="1077" operator="lessThan">
      <formula>0</formula>
    </cfRule>
  </conditionalFormatting>
  <conditionalFormatting sqref="Q440:R440 R441:R443">
    <cfRule type="cellIs" dxfId="1067" priority="1031" operator="lessThan">
      <formula>0</formula>
    </cfRule>
  </conditionalFormatting>
  <conditionalFormatting sqref="C391:M391">
    <cfRule type="cellIs" dxfId="1066" priority="1075" operator="lessThan">
      <formula>0</formula>
    </cfRule>
  </conditionalFormatting>
  <conditionalFormatting sqref="C385:M385">
    <cfRule type="cellIs" dxfId="1065" priority="1074" operator="lessThan">
      <formula>0</formula>
    </cfRule>
  </conditionalFormatting>
  <conditionalFormatting sqref="C379:M379">
    <cfRule type="cellIs" dxfId="1064" priority="1073" operator="lessThan">
      <formula>0</formula>
    </cfRule>
  </conditionalFormatting>
  <conditionalFormatting sqref="C373:M373">
    <cfRule type="cellIs" dxfId="1063" priority="1072" operator="lessThan">
      <formula>0</formula>
    </cfRule>
  </conditionalFormatting>
  <conditionalFormatting sqref="J367:M367">
    <cfRule type="cellIs" dxfId="1062" priority="1071" operator="lessThan">
      <formula>0</formula>
    </cfRule>
  </conditionalFormatting>
  <conditionalFormatting sqref="C361:M361">
    <cfRule type="cellIs" dxfId="1061" priority="1070" operator="lessThan">
      <formula>0</formula>
    </cfRule>
  </conditionalFormatting>
  <conditionalFormatting sqref="J355:N355">
    <cfRule type="cellIs" dxfId="1060" priority="1069" operator="lessThan">
      <formula>0</formula>
    </cfRule>
  </conditionalFormatting>
  <conditionalFormatting sqref="B398">
    <cfRule type="cellIs" dxfId="1059" priority="1068" operator="lessThan">
      <formula>0</formula>
    </cfRule>
  </conditionalFormatting>
  <conditionalFormatting sqref="B403">
    <cfRule type="cellIs" dxfId="1058" priority="1067" operator="lessThan">
      <formula>0</formula>
    </cfRule>
  </conditionalFormatting>
  <conditionalFormatting sqref="R408">
    <cfRule type="cellIs" dxfId="1057" priority="1061" operator="lessThan">
      <formula>0</formula>
    </cfRule>
  </conditionalFormatting>
  <conditionalFormatting sqref="R409">
    <cfRule type="cellIs" dxfId="1056" priority="1063" operator="lessThan">
      <formula>0</formula>
    </cfRule>
  </conditionalFormatting>
  <conditionalFormatting sqref="Q404:R404 R405:R407">
    <cfRule type="cellIs" dxfId="1055" priority="1066" operator="lessThan">
      <formula>0</formula>
    </cfRule>
  </conditionalFormatting>
  <conditionalFormatting sqref="Q404">
    <cfRule type="cellIs" dxfId="1054" priority="1065" operator="lessThan">
      <formula>0</formula>
    </cfRule>
  </conditionalFormatting>
  <conditionalFormatting sqref="R408">
    <cfRule type="cellIs" dxfId="1053" priority="1062" operator="lessThan">
      <formula>0</formula>
    </cfRule>
  </conditionalFormatting>
  <conditionalFormatting sqref="B404">
    <cfRule type="cellIs" dxfId="1052" priority="1060" operator="lessThan">
      <formula>0</formula>
    </cfRule>
  </conditionalFormatting>
  <conditionalFormatting sqref="R414">
    <cfRule type="cellIs" dxfId="1051" priority="1054" operator="lessThan">
      <formula>0</formula>
    </cfRule>
  </conditionalFormatting>
  <conditionalFormatting sqref="R415">
    <cfRule type="cellIs" dxfId="1050" priority="1056" operator="lessThan">
      <formula>0</formula>
    </cfRule>
  </conditionalFormatting>
  <conditionalFormatting sqref="Q410:R410 R411:R413">
    <cfRule type="cellIs" dxfId="1049" priority="1059" operator="lessThan">
      <formula>0</formula>
    </cfRule>
  </conditionalFormatting>
  <conditionalFormatting sqref="Q410">
    <cfRule type="cellIs" dxfId="1048" priority="1058" operator="lessThan">
      <formula>0</formula>
    </cfRule>
  </conditionalFormatting>
  <conditionalFormatting sqref="R414">
    <cfRule type="cellIs" dxfId="1047" priority="1055" operator="lessThan">
      <formula>0</formula>
    </cfRule>
  </conditionalFormatting>
  <conditionalFormatting sqref="B410">
    <cfRule type="cellIs" dxfId="1046" priority="1053" operator="lessThan">
      <formula>0</formula>
    </cfRule>
  </conditionalFormatting>
  <conditionalFormatting sqref="R432">
    <cfRule type="cellIs" dxfId="1045" priority="1047" operator="lessThan">
      <formula>0</formula>
    </cfRule>
  </conditionalFormatting>
  <conditionalFormatting sqref="Q429:Q431">
    <cfRule type="cellIs" dxfId="1044" priority="1050" operator="lessThan">
      <formula>0</formula>
    </cfRule>
  </conditionalFormatting>
  <conditionalFormatting sqref="R433">
    <cfRule type="cellIs" dxfId="1043" priority="1049" operator="lessThan">
      <formula>0</formula>
    </cfRule>
  </conditionalFormatting>
  <conditionalFormatting sqref="Q428:R428 R429:R431">
    <cfRule type="cellIs" dxfId="1042" priority="1052" operator="lessThan">
      <formula>0</formula>
    </cfRule>
  </conditionalFormatting>
  <conditionalFormatting sqref="Q428">
    <cfRule type="cellIs" dxfId="1041" priority="1051" operator="lessThan">
      <formula>0</formula>
    </cfRule>
  </conditionalFormatting>
  <conditionalFormatting sqref="R432">
    <cfRule type="cellIs" dxfId="1040" priority="1048" operator="lessThan">
      <formula>0</formula>
    </cfRule>
  </conditionalFormatting>
  <conditionalFormatting sqref="H391">
    <cfRule type="cellIs" dxfId="1039" priority="1045" operator="lessThan">
      <formula>0</formula>
    </cfRule>
  </conditionalFormatting>
  <conditionalFormatting sqref="Q435:Q437">
    <cfRule type="cellIs" dxfId="1038" priority="1035" operator="lessThan">
      <formula>0</formula>
    </cfRule>
  </conditionalFormatting>
  <conditionalFormatting sqref="R444">
    <cfRule type="cellIs" dxfId="1037" priority="1027" operator="lessThan">
      <formula>0</formula>
    </cfRule>
  </conditionalFormatting>
  <conditionalFormatting sqref="H384">
    <cfRule type="cellIs" dxfId="1036" priority="1044" operator="lessThan">
      <formula>0</formula>
    </cfRule>
  </conditionalFormatting>
  <conditionalFormatting sqref="H379">
    <cfRule type="cellIs" dxfId="1035" priority="1041" operator="lessThan">
      <formula>0</formula>
    </cfRule>
  </conditionalFormatting>
  <conditionalFormatting sqref="R438">
    <cfRule type="cellIs" dxfId="1034" priority="1034" operator="lessThan">
      <formula>0</formula>
    </cfRule>
  </conditionalFormatting>
  <conditionalFormatting sqref="H373">
    <cfRule type="cellIs" dxfId="1033" priority="1038" operator="lessThan">
      <formula>0</formula>
    </cfRule>
  </conditionalFormatting>
  <conditionalFormatting sqref="Q441:Q443">
    <cfRule type="cellIs" dxfId="1032" priority="1029" operator="lessThan">
      <formula>0</formula>
    </cfRule>
  </conditionalFormatting>
  <conditionalFormatting sqref="Q434:R434 R435:R437">
    <cfRule type="cellIs" dxfId="1031" priority="1037" operator="lessThan">
      <formula>0</formula>
    </cfRule>
  </conditionalFormatting>
  <conditionalFormatting sqref="Q434">
    <cfRule type="cellIs" dxfId="1030" priority="1036" operator="lessThan">
      <formula>0</formula>
    </cfRule>
  </conditionalFormatting>
  <conditionalFormatting sqref="B434">
    <cfRule type="cellIs" dxfId="1029" priority="1032" operator="lessThan">
      <formula>0</formula>
    </cfRule>
  </conditionalFormatting>
  <conditionalFormatting sqref="R445:R446">
    <cfRule type="cellIs" dxfId="1028" priority="1023" operator="lessThan">
      <formula>0</formula>
    </cfRule>
  </conditionalFormatting>
  <conditionalFormatting sqref="R444">
    <cfRule type="cellIs" dxfId="1027" priority="1026" operator="lessThan">
      <formula>0</formula>
    </cfRule>
  </conditionalFormatting>
  <conditionalFormatting sqref="B446">
    <cfRule type="cellIs" dxfId="1026" priority="1022" operator="lessThan">
      <formula>0</formula>
    </cfRule>
  </conditionalFormatting>
  <conditionalFormatting sqref="B440">
    <cfRule type="cellIs" dxfId="1025" priority="1025" operator="lessThan">
      <formula>0</formula>
    </cfRule>
  </conditionalFormatting>
  <conditionalFormatting sqref="Q446">
    <cfRule type="cellIs" dxfId="1024" priority="1028" operator="lessThan">
      <formula>0</formula>
    </cfRule>
  </conditionalFormatting>
  <conditionalFormatting sqref="B447">
    <cfRule type="cellIs" dxfId="1023" priority="1021" operator="lessThan">
      <formula>0</formula>
    </cfRule>
  </conditionalFormatting>
  <conditionalFormatting sqref="R439">
    <cfRule type="cellIs" dxfId="1022" priority="1024" operator="lessThan">
      <formula>0</formula>
    </cfRule>
  </conditionalFormatting>
  <conditionalFormatting sqref="R448:R450">
    <cfRule type="cellIs" dxfId="1021" priority="1020" operator="lessThan">
      <formula>0</formula>
    </cfRule>
  </conditionalFormatting>
  <conditionalFormatting sqref="Q448:Q450">
    <cfRule type="cellIs" dxfId="1020" priority="1019" operator="lessThan">
      <formula>0</formula>
    </cfRule>
  </conditionalFormatting>
  <conditionalFormatting sqref="R603">
    <cfRule type="cellIs" dxfId="1019" priority="994" operator="lessThan">
      <formula>0</formula>
    </cfRule>
  </conditionalFormatting>
  <conditionalFormatting sqref="B625">
    <cfRule type="cellIs" dxfId="1018" priority="958" operator="lessThan">
      <formula>0</formula>
    </cfRule>
  </conditionalFormatting>
  <conditionalFormatting sqref="Q454:Q456">
    <cfRule type="cellIs" dxfId="1017" priority="1015" operator="lessThan">
      <formula>0</formula>
    </cfRule>
  </conditionalFormatting>
  <conditionalFormatting sqref="R457">
    <cfRule type="cellIs" dxfId="1016" priority="1014" operator="lessThan">
      <formula>0</formula>
    </cfRule>
  </conditionalFormatting>
  <conditionalFormatting sqref="R597">
    <cfRule type="cellIs" dxfId="1015" priority="1003" operator="lessThan">
      <formula>0</formula>
    </cfRule>
  </conditionalFormatting>
  <conditionalFormatting sqref="R451">
    <cfRule type="cellIs" dxfId="1014" priority="1018" operator="lessThan">
      <formula>0</formula>
    </cfRule>
  </conditionalFormatting>
  <conditionalFormatting sqref="R451">
    <cfRule type="cellIs" dxfId="1013" priority="1017" operator="lessThan">
      <formula>0</formula>
    </cfRule>
  </conditionalFormatting>
  <conditionalFormatting sqref="R457">
    <cfRule type="cellIs" dxfId="1012" priority="1013" operator="lessThan">
      <formula>0</formula>
    </cfRule>
  </conditionalFormatting>
  <conditionalFormatting sqref="J593:N595 J596:M596">
    <cfRule type="cellIs" dxfId="1011" priority="1007" operator="lessThan">
      <formula>0</formula>
    </cfRule>
  </conditionalFormatting>
  <conditionalFormatting sqref="B453">
    <cfRule type="cellIs" dxfId="1010" priority="1011" operator="lessThan">
      <formula>0</formula>
    </cfRule>
  </conditionalFormatting>
  <conditionalFormatting sqref="Q599:Q602">
    <cfRule type="cellIs" dxfId="1009" priority="1000" operator="lessThan">
      <formula>0</formula>
    </cfRule>
  </conditionalFormatting>
  <conditionalFormatting sqref="R454:R456">
    <cfRule type="cellIs" dxfId="1008" priority="1016" operator="lessThan">
      <formula>0</formula>
    </cfRule>
  </conditionalFormatting>
  <conditionalFormatting sqref="R593:R595">
    <cfRule type="cellIs" dxfId="1007" priority="1010" operator="lessThan">
      <formula>0</formula>
    </cfRule>
  </conditionalFormatting>
  <conditionalFormatting sqref="R596">
    <cfRule type="cellIs" dxfId="1006" priority="1005" operator="lessThan">
      <formula>0</formula>
    </cfRule>
  </conditionalFormatting>
  <conditionalFormatting sqref="R452">
    <cfRule type="cellIs" dxfId="1005" priority="1012" operator="lessThan">
      <formula>0</formula>
    </cfRule>
  </conditionalFormatting>
  <conditionalFormatting sqref="B592">
    <cfRule type="cellIs" dxfId="1004" priority="1002" operator="lessThan">
      <formula>0</formula>
    </cfRule>
  </conditionalFormatting>
  <conditionalFormatting sqref="Q593:Q595">
    <cfRule type="cellIs" dxfId="1003" priority="1009" operator="lessThan">
      <formula>0</formula>
    </cfRule>
  </conditionalFormatting>
  <conditionalFormatting sqref="J594">
    <cfRule type="cellIs" dxfId="1002" priority="1006" operator="lessThan">
      <formula>0</formula>
    </cfRule>
  </conditionalFormatting>
  <conditionalFormatting sqref="R602">
    <cfRule type="cellIs" dxfId="1001" priority="995" operator="lessThan">
      <formula>0</formula>
    </cfRule>
  </conditionalFormatting>
  <conditionalFormatting sqref="J595:N595 K593:N594 J596:M596">
    <cfRule type="cellIs" dxfId="1000" priority="1008" operator="lessThan">
      <formula>0</formula>
    </cfRule>
  </conditionalFormatting>
  <conditionalFormatting sqref="R596">
    <cfRule type="cellIs" dxfId="999" priority="1004" operator="lessThan">
      <formula>0</formula>
    </cfRule>
  </conditionalFormatting>
  <conditionalFormatting sqref="J599:N599 J601:N602 J600:M600">
    <cfRule type="cellIs" dxfId="998" priority="998" operator="lessThan">
      <formula>0</formula>
    </cfRule>
  </conditionalFormatting>
  <conditionalFormatting sqref="Q616:Q619">
    <cfRule type="cellIs" dxfId="997" priority="992" operator="lessThan">
      <formula>0</formula>
    </cfRule>
  </conditionalFormatting>
  <conditionalFormatting sqref="R602">
    <cfRule type="cellIs" dxfId="996" priority="996" operator="lessThan">
      <formula>0</formula>
    </cfRule>
  </conditionalFormatting>
  <conditionalFormatting sqref="J600">
    <cfRule type="cellIs" dxfId="995" priority="997" operator="lessThan">
      <formula>0</formula>
    </cfRule>
  </conditionalFormatting>
  <conditionalFormatting sqref="J601:N602 K599:N599 K600:M600">
    <cfRule type="cellIs" dxfId="994" priority="999" operator="lessThan">
      <formula>0</formula>
    </cfRule>
  </conditionalFormatting>
  <conditionalFormatting sqref="R599:R601">
    <cfRule type="cellIs" dxfId="993" priority="1001" operator="lessThan">
      <formula>0</formula>
    </cfRule>
  </conditionalFormatting>
  <conditionalFormatting sqref="R629">
    <cfRule type="cellIs" dxfId="992" priority="962" operator="lessThan">
      <formula>0</formula>
    </cfRule>
  </conditionalFormatting>
  <conditionalFormatting sqref="I626">
    <cfRule type="cellIs" dxfId="991" priority="965" operator="lessThan">
      <formula>0</formula>
    </cfRule>
  </conditionalFormatting>
  <conditionalFormatting sqref="C616:N619">
    <cfRule type="cellIs" dxfId="990" priority="990" operator="lessThan">
      <formula>0</formula>
    </cfRule>
  </conditionalFormatting>
  <conditionalFormatting sqref="R619">
    <cfRule type="cellIs" dxfId="989" priority="986" operator="lessThan">
      <formula>0</formula>
    </cfRule>
  </conditionalFormatting>
  <conditionalFormatting sqref="I616">
    <cfRule type="cellIs" dxfId="988" priority="989" operator="lessThan">
      <formula>0</formula>
    </cfRule>
  </conditionalFormatting>
  <conditionalFormatting sqref="H621:H624">
    <cfRule type="cellIs" dxfId="987" priority="972" operator="lessThan">
      <formula>0</formula>
    </cfRule>
  </conditionalFormatting>
  <conditionalFormatting sqref="R619">
    <cfRule type="cellIs" dxfId="986" priority="987" operator="lessThan">
      <formula>0</formula>
    </cfRule>
  </conditionalFormatting>
  <conditionalFormatting sqref="H616">
    <cfRule type="cellIs" dxfId="985" priority="983" operator="lessThan">
      <formula>0</formula>
    </cfRule>
  </conditionalFormatting>
  <conditionalFormatting sqref="H616:H619">
    <cfRule type="cellIs" dxfId="984" priority="984" operator="lessThan">
      <formula>0</formula>
    </cfRule>
  </conditionalFormatting>
  <conditionalFormatting sqref="C617:J617">
    <cfRule type="cellIs" dxfId="983" priority="988" operator="lessThan">
      <formula>0</formula>
    </cfRule>
  </conditionalFormatting>
  <conditionalFormatting sqref="H617:H619">
    <cfRule type="cellIs" dxfId="982" priority="985" operator="lessThan">
      <formula>0</formula>
    </cfRule>
  </conditionalFormatting>
  <conditionalFormatting sqref="I617 K616:N617 C618:N619">
    <cfRule type="cellIs" dxfId="981" priority="991" operator="lessThan">
      <formula>0</formula>
    </cfRule>
  </conditionalFormatting>
  <conditionalFormatting sqref="R616:R618">
    <cfRule type="cellIs" dxfId="980" priority="993" operator="lessThan">
      <formula>0</formula>
    </cfRule>
  </conditionalFormatting>
  <conditionalFormatting sqref="B615">
    <cfRule type="cellIs" dxfId="979" priority="982" operator="lessThan">
      <formula>0</formula>
    </cfRule>
  </conditionalFormatting>
  <conditionalFormatting sqref="R624">
    <cfRule type="cellIs" dxfId="978" priority="974" operator="lessThan">
      <formula>0</formula>
    </cfRule>
  </conditionalFormatting>
  <conditionalFormatting sqref="I621">
    <cfRule type="cellIs" dxfId="977" priority="977" operator="lessThan">
      <formula>0</formula>
    </cfRule>
  </conditionalFormatting>
  <conditionalFormatting sqref="C621:N624">
    <cfRule type="cellIs" dxfId="976" priority="978" operator="lessThan">
      <formula>0</formula>
    </cfRule>
  </conditionalFormatting>
  <conditionalFormatting sqref="R624">
    <cfRule type="cellIs" dxfId="975" priority="975" operator="lessThan">
      <formula>0</formula>
    </cfRule>
  </conditionalFormatting>
  <conditionalFormatting sqref="H621">
    <cfRule type="cellIs" dxfId="974" priority="971" operator="lessThan">
      <formula>0</formula>
    </cfRule>
  </conditionalFormatting>
  <conditionalFormatting sqref="Q621:Q624">
    <cfRule type="cellIs" dxfId="973" priority="980" operator="lessThan">
      <formula>0</formula>
    </cfRule>
  </conditionalFormatting>
  <conditionalFormatting sqref="C622:J622">
    <cfRule type="cellIs" dxfId="972" priority="976" operator="lessThan">
      <formula>0</formula>
    </cfRule>
  </conditionalFormatting>
  <conditionalFormatting sqref="H622:H624">
    <cfRule type="cellIs" dxfId="971" priority="973" operator="lessThan">
      <formula>0</formula>
    </cfRule>
  </conditionalFormatting>
  <conditionalFormatting sqref="I622 K621:N622 C623:N624">
    <cfRule type="cellIs" dxfId="970" priority="979" operator="lessThan">
      <formula>0</formula>
    </cfRule>
  </conditionalFormatting>
  <conditionalFormatting sqref="R621:R623">
    <cfRule type="cellIs" dxfId="969" priority="981" operator="lessThan">
      <formula>0</formula>
    </cfRule>
  </conditionalFormatting>
  <conditionalFormatting sqref="B620">
    <cfRule type="cellIs" dxfId="968" priority="970" operator="lessThan">
      <formula>0</formula>
    </cfRule>
  </conditionalFormatting>
  <conditionalFormatting sqref="C626:N629">
    <cfRule type="cellIs" dxfId="967" priority="966" operator="lessThan">
      <formula>0</formula>
    </cfRule>
  </conditionalFormatting>
  <conditionalFormatting sqref="R629">
    <cfRule type="cellIs" dxfId="966" priority="963" operator="lessThan">
      <formula>0</formula>
    </cfRule>
  </conditionalFormatting>
  <conditionalFormatting sqref="H626">
    <cfRule type="cellIs" dxfId="965" priority="959" operator="lessThan">
      <formula>0</formula>
    </cfRule>
  </conditionalFormatting>
  <conditionalFormatting sqref="H626:H629">
    <cfRule type="cellIs" dxfId="964" priority="960" operator="lessThan">
      <formula>0</formula>
    </cfRule>
  </conditionalFormatting>
  <conditionalFormatting sqref="Q626:Q629">
    <cfRule type="cellIs" dxfId="963" priority="968" operator="lessThan">
      <formula>0</formula>
    </cfRule>
  </conditionalFormatting>
  <conditionalFormatting sqref="C627:J627">
    <cfRule type="cellIs" dxfId="962" priority="964" operator="lessThan">
      <formula>0</formula>
    </cfRule>
  </conditionalFormatting>
  <conditionalFormatting sqref="H627:H629">
    <cfRule type="cellIs" dxfId="961" priority="961" operator="lessThan">
      <formula>0</formula>
    </cfRule>
  </conditionalFormatting>
  <conditionalFormatting sqref="I627 K626:N627 C628:N629">
    <cfRule type="cellIs" dxfId="960" priority="967" operator="lessThan">
      <formula>0</formula>
    </cfRule>
  </conditionalFormatting>
  <conditionalFormatting sqref="R626:R628">
    <cfRule type="cellIs" dxfId="959" priority="969" operator="lessThan">
      <formula>0</formula>
    </cfRule>
  </conditionalFormatting>
  <conditionalFormatting sqref="C351:I351">
    <cfRule type="cellIs" dxfId="958" priority="955" operator="lessThan">
      <formula>0</formula>
    </cfRule>
  </conditionalFormatting>
  <conditionalFormatting sqref="C353:I354">
    <cfRule type="cellIs" dxfId="957" priority="956" operator="lessThan">
      <formula>0</formula>
    </cfRule>
  </conditionalFormatting>
  <conditionalFormatting sqref="Q506:R506">
    <cfRule type="cellIs" dxfId="956" priority="939" operator="lessThan">
      <formula>0</formula>
    </cfRule>
  </conditionalFormatting>
  <conditionalFormatting sqref="Q499:Q502">
    <cfRule type="cellIs" dxfId="955" priority="940" operator="lessThan">
      <formula>0</formula>
    </cfRule>
  </conditionalFormatting>
  <conditionalFormatting sqref="R611:R613">
    <cfRule type="cellIs" dxfId="954" priority="902" operator="lessThan">
      <formula>0</formula>
    </cfRule>
  </conditionalFormatting>
  <conditionalFormatting sqref="B498">
    <cfRule type="cellIs" dxfId="953" priority="957" operator="lessThan">
      <formula>0</formula>
    </cfRule>
  </conditionalFormatting>
  <conditionalFormatting sqref="N427">
    <cfRule type="cellIs" dxfId="952" priority="681" operator="lessThan">
      <formula>0</formula>
    </cfRule>
  </conditionalFormatting>
  <conditionalFormatting sqref="C352:I352">
    <cfRule type="cellIs" dxfId="951" priority="954" operator="lessThan">
      <formula>0</formula>
    </cfRule>
  </conditionalFormatting>
  <conditionalFormatting sqref="C355:I355">
    <cfRule type="cellIs" dxfId="950" priority="953" operator="lessThan">
      <formula>0</formula>
    </cfRule>
  </conditionalFormatting>
  <conditionalFormatting sqref="C365:I366">
    <cfRule type="cellIs" dxfId="949" priority="952" operator="lessThan">
      <formula>0</formula>
    </cfRule>
  </conditionalFormatting>
  <conditionalFormatting sqref="C363:I363">
    <cfRule type="cellIs" dxfId="948" priority="951" operator="lessThan">
      <formula>0</formula>
    </cfRule>
  </conditionalFormatting>
  <conditionalFormatting sqref="C364:I364">
    <cfRule type="cellIs" dxfId="947" priority="950" operator="lessThan">
      <formula>0</formula>
    </cfRule>
  </conditionalFormatting>
  <conditionalFormatting sqref="C367:I367">
    <cfRule type="cellIs" dxfId="946" priority="949" operator="lessThan">
      <formula>0</formula>
    </cfRule>
  </conditionalFormatting>
  <conditionalFormatting sqref="C593:I596">
    <cfRule type="cellIs" dxfId="945" priority="947" operator="lessThan">
      <formula>0</formula>
    </cfRule>
  </conditionalFormatting>
  <conditionalFormatting sqref="C594:I594">
    <cfRule type="cellIs" dxfId="944" priority="946" operator="lessThan">
      <formula>0</formula>
    </cfRule>
  </conditionalFormatting>
  <conditionalFormatting sqref="C595:I596">
    <cfRule type="cellIs" dxfId="943" priority="948" operator="lessThan">
      <formula>0</formula>
    </cfRule>
  </conditionalFormatting>
  <conditionalFormatting sqref="R551">
    <cfRule type="cellIs" dxfId="942" priority="928" operator="lessThan">
      <formula>0</formula>
    </cfRule>
  </conditionalFormatting>
  <conditionalFormatting sqref="R551">
    <cfRule type="cellIs" dxfId="941" priority="929" operator="lessThan">
      <formula>0</formula>
    </cfRule>
  </conditionalFormatting>
  <conditionalFormatting sqref="C599:I602">
    <cfRule type="cellIs" dxfId="940" priority="944" operator="lessThan">
      <formula>0</formula>
    </cfRule>
  </conditionalFormatting>
  <conditionalFormatting sqref="C600:I600">
    <cfRule type="cellIs" dxfId="939" priority="943" operator="lessThan">
      <formula>0</formula>
    </cfRule>
  </conditionalFormatting>
  <conditionalFormatting sqref="C601:I602">
    <cfRule type="cellIs" dxfId="938" priority="945" operator="lessThan">
      <formula>0</formula>
    </cfRule>
  </conditionalFormatting>
  <conditionalFormatting sqref="C461:C464">
    <cfRule type="cellIs" dxfId="937" priority="942" operator="lessThan">
      <formula>0</formula>
    </cfRule>
  </conditionalFormatting>
  <conditionalFormatting sqref="Q468:Q471">
    <cfRule type="cellIs" dxfId="936" priority="941" operator="lessThan">
      <formula>0</formula>
    </cfRule>
  </conditionalFormatting>
  <conditionalFormatting sqref="R507:R510">
    <cfRule type="cellIs" dxfId="935" priority="938" operator="lessThan">
      <formula>0</formula>
    </cfRule>
  </conditionalFormatting>
  <conditionalFormatting sqref="R511:R512">
    <cfRule type="cellIs" dxfId="934" priority="937" operator="lessThan">
      <formula>0</formula>
    </cfRule>
  </conditionalFormatting>
  <conditionalFormatting sqref="R512">
    <cfRule type="cellIs" dxfId="933" priority="936" operator="lessThan">
      <formula>0</formula>
    </cfRule>
  </conditionalFormatting>
  <conditionalFormatting sqref="R511">
    <cfRule type="cellIs" dxfId="932" priority="935" operator="lessThan">
      <formula>0</formula>
    </cfRule>
  </conditionalFormatting>
  <conditionalFormatting sqref="Q507:Q510">
    <cfRule type="cellIs" dxfId="931" priority="934" operator="lessThan">
      <formula>0</formula>
    </cfRule>
  </conditionalFormatting>
  <conditionalFormatting sqref="B506">
    <cfRule type="cellIs" dxfId="930" priority="933" operator="lessThan">
      <formula>0</formula>
    </cfRule>
  </conditionalFormatting>
  <conditionalFormatting sqref="C611:N614">
    <cfRule type="cellIs" dxfId="929" priority="899" operator="lessThan">
      <formula>0</formula>
    </cfRule>
  </conditionalFormatting>
  <conditionalFormatting sqref="R614">
    <cfRule type="cellIs" dxfId="928" priority="896" operator="lessThan">
      <formula>0</formula>
    </cfRule>
  </conditionalFormatting>
  <conditionalFormatting sqref="Q547:Q550">
    <cfRule type="cellIs" dxfId="927" priority="927" operator="lessThan">
      <formula>0</formula>
    </cfRule>
  </conditionalFormatting>
  <conditionalFormatting sqref="H611:H614">
    <cfRule type="cellIs" dxfId="926" priority="893" operator="lessThan">
      <formula>0</formula>
    </cfRule>
  </conditionalFormatting>
  <conditionalFormatting sqref="R504">
    <cfRule type="cellIs" dxfId="925" priority="932" operator="lessThan">
      <formula>0</formula>
    </cfRule>
  </conditionalFormatting>
  <conditionalFormatting sqref="R547:R550 R552 R554:R560">
    <cfRule type="cellIs" dxfId="924" priority="931" operator="lessThan">
      <formula>0</formula>
    </cfRule>
  </conditionalFormatting>
  <conditionalFormatting sqref="Q546">
    <cfRule type="cellIs" dxfId="923" priority="930" operator="lessThan">
      <formula>0</formula>
    </cfRule>
  </conditionalFormatting>
  <conditionalFormatting sqref="Q554:Q558">
    <cfRule type="cellIs" dxfId="922" priority="926" operator="lessThan">
      <formula>0</formula>
    </cfRule>
  </conditionalFormatting>
  <conditionalFormatting sqref="R570:R573 R575">
    <cfRule type="cellIs" dxfId="921" priority="924" operator="lessThan">
      <formula>0</formula>
    </cfRule>
  </conditionalFormatting>
  <conditionalFormatting sqref="B546">
    <cfRule type="cellIs" dxfId="920" priority="925" operator="lessThan">
      <formula>0</formula>
    </cfRule>
  </conditionalFormatting>
  <conditionalFormatting sqref="Q569">
    <cfRule type="cellIs" dxfId="919" priority="923" operator="lessThan">
      <formula>0</formula>
    </cfRule>
  </conditionalFormatting>
  <conditionalFormatting sqref="R574">
    <cfRule type="cellIs" dxfId="918" priority="922" operator="lessThan">
      <formula>0</formula>
    </cfRule>
  </conditionalFormatting>
  <conditionalFormatting sqref="R574">
    <cfRule type="cellIs" dxfId="917" priority="921" operator="lessThan">
      <formula>0</formula>
    </cfRule>
  </conditionalFormatting>
  <conditionalFormatting sqref="Q570:Q573">
    <cfRule type="cellIs" dxfId="916" priority="920" operator="lessThan">
      <formula>0</formula>
    </cfRule>
  </conditionalFormatting>
  <conditionalFormatting sqref="R582 R577:R580">
    <cfRule type="cellIs" dxfId="915" priority="918" operator="lessThan">
      <formula>0</formula>
    </cfRule>
  </conditionalFormatting>
  <conditionalFormatting sqref="R581">
    <cfRule type="cellIs" dxfId="914" priority="916" operator="lessThan">
      <formula>0</formula>
    </cfRule>
  </conditionalFormatting>
  <conditionalFormatting sqref="B569">
    <cfRule type="cellIs" dxfId="913" priority="919" operator="lessThan">
      <formula>0</formula>
    </cfRule>
  </conditionalFormatting>
  <conditionalFormatting sqref="Q576">
    <cfRule type="cellIs" dxfId="912" priority="917" operator="lessThan">
      <formula>0</formula>
    </cfRule>
  </conditionalFormatting>
  <conditionalFormatting sqref="Q577:Q580">
    <cfRule type="cellIs" dxfId="911" priority="914" operator="lessThan">
      <formula>0</formula>
    </cfRule>
  </conditionalFormatting>
  <conditionalFormatting sqref="R581">
    <cfRule type="cellIs" dxfId="910" priority="915" operator="lessThan">
      <formula>0</formula>
    </cfRule>
  </conditionalFormatting>
  <conditionalFormatting sqref="Q605:Q607 Q609">
    <cfRule type="cellIs" dxfId="909" priority="912" operator="lessThan">
      <formula>0</formula>
    </cfRule>
  </conditionalFormatting>
  <conditionalFormatting sqref="R605:R607">
    <cfRule type="cellIs" dxfId="908" priority="913" operator="lessThan">
      <formula>0</formula>
    </cfRule>
  </conditionalFormatting>
  <conditionalFormatting sqref="C607:I607">
    <cfRule type="cellIs" dxfId="907" priority="905" operator="lessThan">
      <formula>0</formula>
    </cfRule>
  </conditionalFormatting>
  <conditionalFormatting sqref="C605:I607">
    <cfRule type="cellIs" dxfId="906" priority="904" operator="lessThan">
      <formula>0</formula>
    </cfRule>
  </conditionalFormatting>
  <conditionalFormatting sqref="B604">
    <cfRule type="cellIs" dxfId="905" priority="906" operator="lessThan">
      <formula>0</formula>
    </cfRule>
  </conditionalFormatting>
  <conditionalFormatting sqref="J605:N607">
    <cfRule type="cellIs" dxfId="904" priority="910" operator="lessThan">
      <formula>0</formula>
    </cfRule>
  </conditionalFormatting>
  <conditionalFormatting sqref="Q611:Q614">
    <cfRule type="cellIs" dxfId="903" priority="901" operator="lessThan">
      <formula>0</formula>
    </cfRule>
  </conditionalFormatting>
  <conditionalFormatting sqref="R608:R609">
    <cfRule type="cellIs" dxfId="902" priority="907" operator="lessThan">
      <formula>0</formula>
    </cfRule>
  </conditionalFormatting>
  <conditionalFormatting sqref="C433:M433">
    <cfRule type="cellIs" dxfId="901" priority="679" operator="lessThan">
      <formula>0</formula>
    </cfRule>
  </conditionalFormatting>
  <conditionalFormatting sqref="R608:R609">
    <cfRule type="cellIs" dxfId="900" priority="908" operator="lessThan">
      <formula>0</formula>
    </cfRule>
  </conditionalFormatting>
  <conditionalFormatting sqref="J606">
    <cfRule type="cellIs" dxfId="899" priority="909" operator="lessThan">
      <formula>0</formula>
    </cfRule>
  </conditionalFormatting>
  <conditionalFormatting sqref="J607:N607 K605:N606">
    <cfRule type="cellIs" dxfId="898" priority="911" operator="lessThan">
      <formula>0</formula>
    </cfRule>
  </conditionalFormatting>
  <conditionalFormatting sqref="I612 K611:N612 C613:N614">
    <cfRule type="cellIs" dxfId="897" priority="900" operator="lessThan">
      <formula>0</formula>
    </cfRule>
  </conditionalFormatting>
  <conditionalFormatting sqref="N427">
    <cfRule type="cellIs" dxfId="896" priority="682" operator="lessThan">
      <formula>0</formula>
    </cfRule>
  </conditionalFormatting>
  <conditionalFormatting sqref="B429:N429">
    <cfRule type="cellIs" dxfId="895" priority="674" operator="lessThan">
      <formula>0</formula>
    </cfRule>
  </conditionalFormatting>
  <conditionalFormatting sqref="C606:I606">
    <cfRule type="cellIs" dxfId="894" priority="903" operator="lessThan">
      <formula>0</formula>
    </cfRule>
  </conditionalFormatting>
  <conditionalFormatting sqref="B429:N429">
    <cfRule type="cellIs" dxfId="893" priority="675" operator="lessThan">
      <formula>0</formula>
    </cfRule>
  </conditionalFormatting>
  <conditionalFormatting sqref="H433">
    <cfRule type="cellIs" dxfId="892" priority="678" operator="lessThan">
      <formula>0</formula>
    </cfRule>
  </conditionalFormatting>
  <conditionalFormatting sqref="B433">
    <cfRule type="cellIs" dxfId="891" priority="677" operator="lessThan">
      <formula>0</formula>
    </cfRule>
  </conditionalFormatting>
  <conditionalFormatting sqref="B433">
    <cfRule type="cellIs" dxfId="890" priority="676" operator="lessThan">
      <formula>0</formula>
    </cfRule>
  </conditionalFormatting>
  <conditionalFormatting sqref="B429:N429">
    <cfRule type="cellIs" dxfId="889" priority="672" operator="lessThan">
      <formula>0</formula>
    </cfRule>
  </conditionalFormatting>
  <conditionalFormatting sqref="B429:N429">
    <cfRule type="cellIs" dxfId="888" priority="673" operator="lessThan">
      <formula>0</formula>
    </cfRule>
  </conditionalFormatting>
  <conditionalFormatting sqref="B435:N435">
    <cfRule type="cellIs" dxfId="887" priority="659" operator="lessThan">
      <formula>0</formula>
    </cfRule>
  </conditionalFormatting>
  <conditionalFormatting sqref="H611">
    <cfRule type="cellIs" dxfId="886" priority="892" operator="lessThan">
      <formula>0</formula>
    </cfRule>
  </conditionalFormatting>
  <conditionalFormatting sqref="C433:M433">
    <cfRule type="cellIs" dxfId="885" priority="680" operator="lessThan">
      <formula>0</formula>
    </cfRule>
  </conditionalFormatting>
  <conditionalFormatting sqref="H612:H614">
    <cfRule type="cellIs" dxfId="884" priority="894" operator="lessThan">
      <formula>0</formula>
    </cfRule>
  </conditionalFormatting>
  <conditionalFormatting sqref="R614">
    <cfRule type="cellIs" dxfId="883" priority="895" operator="lessThan">
      <formula>0</formula>
    </cfRule>
  </conditionalFormatting>
  <conditionalFormatting sqref="I611">
    <cfRule type="cellIs" dxfId="882" priority="898" operator="lessThan">
      <formula>0</formula>
    </cfRule>
  </conditionalFormatting>
  <conditionalFormatting sqref="N439">
    <cfRule type="cellIs" dxfId="881" priority="652" operator="lessThan">
      <formula>0</formula>
    </cfRule>
  </conditionalFormatting>
  <conditionalFormatting sqref="C612:J612">
    <cfRule type="cellIs" dxfId="880" priority="897" operator="lessThan">
      <formula>0</formula>
    </cfRule>
  </conditionalFormatting>
  <conditionalFormatting sqref="B610">
    <cfRule type="cellIs" dxfId="879" priority="891" operator="lessThan">
      <formula>0</formula>
    </cfRule>
  </conditionalFormatting>
  <conditionalFormatting sqref="B435:N435">
    <cfRule type="cellIs" dxfId="878" priority="658" operator="lessThan">
      <formula>0</formula>
    </cfRule>
  </conditionalFormatting>
  <conditionalFormatting sqref="C445:M445">
    <cfRule type="cellIs" dxfId="877" priority="649" operator="lessThan">
      <formula>0</formula>
    </cfRule>
  </conditionalFormatting>
  <conditionalFormatting sqref="C445:M445">
    <cfRule type="cellIs" dxfId="876" priority="650" operator="lessThan">
      <formula>0</formula>
    </cfRule>
  </conditionalFormatting>
  <conditionalFormatting sqref="B435:N435">
    <cfRule type="cellIs" dxfId="875" priority="657" operator="lessThan">
      <formula>0</formula>
    </cfRule>
  </conditionalFormatting>
  <conditionalFormatting sqref="N438">
    <cfRule type="cellIs" dxfId="874" priority="653" operator="lessThan">
      <formula>0</formula>
    </cfRule>
  </conditionalFormatting>
  <conditionalFormatting sqref="B435:N435">
    <cfRule type="cellIs" dxfId="873" priority="656" operator="lessThan">
      <formula>0</formula>
    </cfRule>
  </conditionalFormatting>
  <conditionalFormatting sqref="B435:N435">
    <cfRule type="cellIs" dxfId="872" priority="654" operator="lessThan">
      <formula>0</formula>
    </cfRule>
  </conditionalFormatting>
  <conditionalFormatting sqref="B598">
    <cfRule type="cellIs" dxfId="871" priority="890" operator="lessThan">
      <formula>0</formula>
    </cfRule>
  </conditionalFormatting>
  <conditionalFormatting sqref="N439">
    <cfRule type="cellIs" dxfId="870" priority="651" operator="lessThan">
      <formula>0</formula>
    </cfRule>
  </conditionalFormatting>
  <conditionalFormatting sqref="B435:N435">
    <cfRule type="cellIs" dxfId="869" priority="655" operator="lessThan">
      <formula>0</formula>
    </cfRule>
  </conditionalFormatting>
  <conditionalFormatting sqref="B598">
    <cfRule type="cellIs" dxfId="868" priority="889" operator="lessThan">
      <formula>0</formula>
    </cfRule>
  </conditionalFormatting>
  <conditionalFormatting sqref="B641">
    <cfRule type="cellIs" dxfId="867" priority="877" operator="lessThan">
      <formula>0</formula>
    </cfRule>
  </conditionalFormatting>
  <conditionalFormatting sqref="B591">
    <cfRule type="cellIs" dxfId="866" priority="887" operator="lessThan">
      <formula>0</formula>
    </cfRule>
  </conditionalFormatting>
  <conditionalFormatting sqref="B591">
    <cfRule type="cellIs" dxfId="865" priority="888" operator="lessThan">
      <formula>0</formula>
    </cfRule>
  </conditionalFormatting>
  <conditionalFormatting sqref="B609">
    <cfRule type="cellIs" dxfId="864" priority="885" operator="lessThan">
      <formula>0</formula>
    </cfRule>
  </conditionalFormatting>
  <conditionalFormatting sqref="B609">
    <cfRule type="cellIs" dxfId="863" priority="8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862" priority="884" operator="lessThan">
      <formula>0</formula>
    </cfRule>
  </conditionalFormatting>
  <conditionalFormatting sqref="B646">
    <cfRule type="cellIs" dxfId="861" priority="881" operator="lessThan">
      <formula>0</formula>
    </cfRule>
  </conditionalFormatting>
  <conditionalFormatting sqref="B631">
    <cfRule type="cellIs" dxfId="860" priority="883" operator="lessThan">
      <formula>0</formula>
    </cfRule>
  </conditionalFormatting>
  <conditionalFormatting sqref="B635">
    <cfRule type="cellIs" dxfId="859" priority="882" operator="lessThan">
      <formula>0</formula>
    </cfRule>
  </conditionalFormatting>
  <conditionalFormatting sqref="B662">
    <cfRule type="cellIs" dxfId="858" priority="880" operator="lessThan">
      <formula>0</formula>
    </cfRule>
  </conditionalFormatting>
  <conditionalFormatting sqref="B671">
    <cfRule type="cellIs" dxfId="857" priority="879" operator="lessThan">
      <formula>0</formula>
    </cfRule>
  </conditionalFormatting>
  <conditionalFormatting sqref="I674:N674 Q672:R675">
    <cfRule type="cellIs" dxfId="856" priority="878" operator="lessThan">
      <formula>0</formula>
    </cfRule>
  </conditionalFormatting>
  <conditionalFormatting sqref="Q641">
    <cfRule type="cellIs" dxfId="855" priority="875" operator="lessThan">
      <formula>0</formula>
    </cfRule>
  </conditionalFormatting>
  <conditionalFormatting sqref="Q641">
    <cfRule type="cellIs" dxfId="854" priority="876" operator="lessThan">
      <formula>0</formula>
    </cfRule>
  </conditionalFormatting>
  <conditionalFormatting sqref="Q422:R422 R423:R425">
    <cfRule type="cellIs" dxfId="853" priority="862" operator="lessThan">
      <formula>0</formula>
    </cfRule>
  </conditionalFormatting>
  <conditionalFormatting sqref="B416">
    <cfRule type="cellIs" dxfId="852" priority="863" operator="lessThan">
      <formula>0</formula>
    </cfRule>
  </conditionalFormatting>
  <conditionalFormatting sqref="Q423:Q425">
    <cfRule type="cellIs" dxfId="851" priority="860" operator="lessThan">
      <formula>0</formula>
    </cfRule>
  </conditionalFormatting>
  <conditionalFormatting sqref="Q422">
    <cfRule type="cellIs" dxfId="850" priority="861" operator="lessThan">
      <formula>0</formula>
    </cfRule>
  </conditionalFormatting>
  <conditionalFormatting sqref="R426">
    <cfRule type="cellIs" dxfId="849" priority="858" operator="lessThan">
      <formula>0</formula>
    </cfRule>
  </conditionalFormatting>
  <conditionalFormatting sqref="R427">
    <cfRule type="cellIs" dxfId="848" priority="859" operator="lessThan">
      <formula>0</formula>
    </cfRule>
  </conditionalFormatting>
  <conditionalFormatting sqref="B422">
    <cfRule type="cellIs" dxfId="847" priority="856" operator="lessThan">
      <formula>0</formula>
    </cfRule>
  </conditionalFormatting>
  <conditionalFormatting sqref="R426">
    <cfRule type="cellIs" dxfId="846" priority="857" operator="lessThan">
      <formula>0</formula>
    </cfRule>
  </conditionalFormatting>
  <conditionalFormatting sqref="B454:N454">
    <cfRule type="cellIs" dxfId="845" priority="612" operator="lessThan">
      <formula>0</formula>
    </cfRule>
  </conditionalFormatting>
  <conditionalFormatting sqref="B454:N454">
    <cfRule type="cellIs" dxfId="844" priority="613" operator="lessThan">
      <formula>0</formula>
    </cfRule>
  </conditionalFormatting>
  <conditionalFormatting sqref="C652:I652">
    <cfRule type="cellIs" dxfId="843" priority="874" operator="lessThan">
      <formula>0</formula>
    </cfRule>
  </conditionalFormatting>
  <conditionalFormatting sqref="C653:I653">
    <cfRule type="cellIs" dxfId="842" priority="873" operator="lessThan">
      <formula>0</formula>
    </cfRule>
  </conditionalFormatting>
  <conditionalFormatting sqref="C658:M658">
    <cfRule type="cellIs" dxfId="841" priority="872" operator="lessThan">
      <formula>0</formula>
    </cfRule>
  </conditionalFormatting>
  <conditionalFormatting sqref="C647:N647">
    <cfRule type="cellIs" dxfId="840" priority="871" operator="lessThan">
      <formula>0</formula>
    </cfRule>
  </conditionalFormatting>
  <conditionalFormatting sqref="Q650">
    <cfRule type="cellIs" dxfId="839" priority="870" operator="lessThan">
      <formula>0</formula>
    </cfRule>
  </conditionalFormatting>
  <conditionalFormatting sqref="Q417:Q419">
    <cfRule type="cellIs" dxfId="838" priority="867" operator="lessThan">
      <formula>0</formula>
    </cfRule>
  </conditionalFormatting>
  <conditionalFormatting sqref="R420">
    <cfRule type="cellIs" dxfId="837" priority="864" operator="lessThan">
      <formula>0</formula>
    </cfRule>
  </conditionalFormatting>
  <conditionalFormatting sqref="R421">
    <cfRule type="cellIs" dxfId="836" priority="866" operator="lessThan">
      <formula>0</formula>
    </cfRule>
  </conditionalFormatting>
  <conditionalFormatting sqref="Q416:R416 R417:R419">
    <cfRule type="cellIs" dxfId="835" priority="869" operator="lessThan">
      <formula>0</formula>
    </cfRule>
  </conditionalFormatting>
  <conditionalFormatting sqref="Q416">
    <cfRule type="cellIs" dxfId="834" priority="868" operator="lessThan">
      <formula>0</formula>
    </cfRule>
  </conditionalFormatting>
  <conditionalFormatting sqref="R420">
    <cfRule type="cellIs" dxfId="833" priority="865" operator="lessThan">
      <formula>0</formula>
    </cfRule>
  </conditionalFormatting>
  <conditionalFormatting sqref="B454:N454">
    <cfRule type="cellIs" dxfId="832" priority="611" operator="lessThan">
      <formula>0</formula>
    </cfRule>
  </conditionalFormatting>
  <conditionalFormatting sqref="B454:N454">
    <cfRule type="cellIs" dxfId="831" priority="610" operator="lessThan">
      <formula>0</formula>
    </cfRule>
  </conditionalFormatting>
  <conditionalFormatting sqref="B454:N454">
    <cfRule type="cellIs" dxfId="830" priority="609" operator="lessThan">
      <formula>0</formula>
    </cfRule>
  </conditionalFormatting>
  <conditionalFormatting sqref="B454:N454">
    <cfRule type="cellIs" dxfId="829" priority="607" operator="lessThan">
      <formula>0</formula>
    </cfRule>
  </conditionalFormatting>
  <conditionalFormatting sqref="B454:N454">
    <cfRule type="cellIs" dxfId="828" priority="608" operator="lessThan">
      <formula>0</formula>
    </cfRule>
  </conditionalFormatting>
  <conditionalFormatting sqref="N457">
    <cfRule type="cellIs" dxfId="827" priority="605" operator="lessThan">
      <formula>0</formula>
    </cfRule>
  </conditionalFormatting>
  <conditionalFormatting sqref="B454:N454">
    <cfRule type="cellIs" dxfId="826" priority="606" operator="lessThan">
      <formula>0</formula>
    </cfRule>
  </conditionalFormatting>
  <conditionalFormatting sqref="N458">
    <cfRule type="cellIs" dxfId="825" priority="604" operator="lessThan">
      <formula>0</formula>
    </cfRule>
  </conditionalFormatting>
  <conditionalFormatting sqref="Q530">
    <cfRule type="cellIs" dxfId="824" priority="326" operator="lessThan">
      <formula>0</formula>
    </cfRule>
  </conditionalFormatting>
  <conditionalFormatting sqref="N458">
    <cfRule type="cellIs" dxfId="823" priority="603" operator="lessThan">
      <formula>0</formula>
    </cfRule>
  </conditionalFormatting>
  <conditionalFormatting sqref="D461:N464">
    <cfRule type="cellIs" dxfId="822" priority="600" operator="lessThan">
      <formula>0</formula>
    </cfRule>
  </conditionalFormatting>
  <conditionalFormatting sqref="Q538">
    <cfRule type="cellIs" dxfId="821" priority="323" operator="lessThan">
      <formula>0</formula>
    </cfRule>
  </conditionalFormatting>
  <conditionalFormatting sqref="B461:B464">
    <cfRule type="cellIs" dxfId="820" priority="597" operator="lessThan">
      <formula>0</formula>
    </cfRule>
  </conditionalFormatting>
  <conditionalFormatting sqref="Q553">
    <cfRule type="cellIs" dxfId="819" priority="320" operator="lessThan">
      <formula>0</formula>
    </cfRule>
  </conditionalFormatting>
  <conditionalFormatting sqref="B512">
    <cfRule type="cellIs" dxfId="818" priority="594" operator="lessThan">
      <formula>0</formula>
    </cfRule>
  </conditionalFormatting>
  <conditionalFormatting sqref="C512">
    <cfRule type="cellIs" dxfId="817" priority="591" operator="lessThan">
      <formula>0</formula>
    </cfRule>
  </conditionalFormatting>
  <conditionalFormatting sqref="Q561">
    <cfRule type="cellIs" dxfId="816" priority="317" operator="lessThan">
      <formula>0</formula>
    </cfRule>
  </conditionalFormatting>
  <conditionalFormatting sqref="Q590">
    <cfRule type="cellIs" dxfId="815" priority="314" operator="lessThan">
      <formula>0</formula>
    </cfRule>
  </conditionalFormatting>
  <conditionalFormatting sqref="N365">
    <cfRule type="cellIs" dxfId="814" priority="855" operator="lessThan">
      <formula>0</formula>
    </cfRule>
  </conditionalFormatting>
  <conditionalFormatting sqref="N371">
    <cfRule type="cellIs" dxfId="813" priority="854" operator="lessThan">
      <formula>0</formula>
    </cfRule>
  </conditionalFormatting>
  <conditionalFormatting sqref="N377">
    <cfRule type="cellIs" dxfId="812" priority="853" operator="lessThan">
      <formula>0</formula>
    </cfRule>
  </conditionalFormatting>
  <conditionalFormatting sqref="B376">
    <cfRule type="cellIs" dxfId="811" priority="840" operator="lessThan">
      <formula>0</formula>
    </cfRule>
  </conditionalFormatting>
  <conditionalFormatting sqref="B588">
    <cfRule type="cellIs" dxfId="810" priority="847" operator="lessThan">
      <formula>0</formula>
    </cfRule>
  </conditionalFormatting>
  <conditionalFormatting sqref="B371:B372">
    <cfRule type="cellIs" dxfId="809" priority="845" operator="lessThan">
      <formula>0</formula>
    </cfRule>
  </conditionalFormatting>
  <conditionalFormatting sqref="B377:B378">
    <cfRule type="cellIs" dxfId="808" priority="842" operator="lessThan">
      <formula>0</formula>
    </cfRule>
  </conditionalFormatting>
  <conditionalFormatting sqref="C351:M354">
    <cfRule type="cellIs" dxfId="807" priority="852" operator="lessThan">
      <formula>0</formula>
    </cfRule>
  </conditionalFormatting>
  <conditionalFormatting sqref="B428">
    <cfRule type="cellIs" dxfId="806" priority="851" operator="lessThan">
      <formula>0</formula>
    </cfRule>
  </conditionalFormatting>
  <conditionalFormatting sqref="B428">
    <cfRule type="cellIs" dxfId="805" priority="850" operator="lessThan">
      <formula>0</formula>
    </cfRule>
  </conditionalFormatting>
  <conditionalFormatting sqref="B391 B397 B381:B385 B375:B379 B369:B373 B363:B367 B361 B351:B355">
    <cfRule type="cellIs" dxfId="804" priority="849" operator="lessThan">
      <formula>0</formula>
    </cfRule>
  </conditionalFormatting>
  <conditionalFormatting sqref="B585:B587">
    <cfRule type="cellIs" dxfId="803" priority="848" operator="lessThan">
      <formula>0</formula>
    </cfRule>
  </conditionalFormatting>
  <conditionalFormatting sqref="B584">
    <cfRule type="cellIs" dxfId="802" priority="846" operator="lessThan">
      <formula>0</formula>
    </cfRule>
  </conditionalFormatting>
  <conditionalFormatting sqref="B397">
    <cfRule type="cellIs" dxfId="801" priority="836" operator="lessThan">
      <formula>0</formula>
    </cfRule>
  </conditionalFormatting>
  <conditionalFormatting sqref="B369">
    <cfRule type="cellIs" dxfId="800" priority="844" operator="lessThan">
      <formula>0</formula>
    </cfRule>
  </conditionalFormatting>
  <conditionalFormatting sqref="B370">
    <cfRule type="cellIs" dxfId="799" priority="843" operator="lessThan">
      <formula>0</formula>
    </cfRule>
  </conditionalFormatting>
  <conditionalFormatting sqref="B375">
    <cfRule type="cellIs" dxfId="798" priority="841" operator="lessThan">
      <formula>0</formula>
    </cfRule>
  </conditionalFormatting>
  <conditionalFormatting sqref="B383:B384">
    <cfRule type="cellIs" dxfId="797" priority="839" operator="lessThan">
      <formula>0</formula>
    </cfRule>
  </conditionalFormatting>
  <conditionalFormatting sqref="B381">
    <cfRule type="cellIs" dxfId="796" priority="838" operator="lessThan">
      <formula>0</formula>
    </cfRule>
  </conditionalFormatting>
  <conditionalFormatting sqref="B382">
    <cfRule type="cellIs" dxfId="795" priority="837" operator="lessThan">
      <formula>0</formula>
    </cfRule>
  </conditionalFormatting>
  <conditionalFormatting sqref="B391">
    <cfRule type="cellIs" dxfId="794" priority="835" operator="lessThan">
      <formula>0</formula>
    </cfRule>
  </conditionalFormatting>
  <conditionalFormatting sqref="B385">
    <cfRule type="cellIs" dxfId="793" priority="834" operator="lessThan">
      <formula>0</formula>
    </cfRule>
  </conditionalFormatting>
  <conditionalFormatting sqref="B379">
    <cfRule type="cellIs" dxfId="792" priority="833" operator="lessThan">
      <formula>0</formula>
    </cfRule>
  </conditionalFormatting>
  <conditionalFormatting sqref="B373">
    <cfRule type="cellIs" dxfId="791" priority="832" operator="lessThan">
      <formula>0</formula>
    </cfRule>
  </conditionalFormatting>
  <conditionalFormatting sqref="B361">
    <cfRule type="cellIs" dxfId="790" priority="831" operator="lessThan">
      <formula>0</formula>
    </cfRule>
  </conditionalFormatting>
  <conditionalFormatting sqref="B621:B624">
    <cfRule type="cellIs" dxfId="789" priority="826" operator="lessThan">
      <formula>0</formula>
    </cfRule>
  </conditionalFormatting>
  <conditionalFormatting sqref="B616:B619">
    <cfRule type="cellIs" dxfId="788" priority="829" operator="lessThan">
      <formula>0</formula>
    </cfRule>
  </conditionalFormatting>
  <conditionalFormatting sqref="B617">
    <cfRule type="cellIs" dxfId="787" priority="828" operator="lessThan">
      <formula>0</formula>
    </cfRule>
  </conditionalFormatting>
  <conditionalFormatting sqref="B618:B619">
    <cfRule type="cellIs" dxfId="786" priority="830" operator="lessThan">
      <formula>0</formula>
    </cfRule>
  </conditionalFormatting>
  <conditionalFormatting sqref="B628:B629">
    <cfRule type="cellIs" dxfId="785" priority="824" operator="lessThan">
      <formula>0</formula>
    </cfRule>
  </conditionalFormatting>
  <conditionalFormatting sqref="B622">
    <cfRule type="cellIs" dxfId="784" priority="825" operator="lessThan">
      <formula>0</formula>
    </cfRule>
  </conditionalFormatting>
  <conditionalFormatting sqref="B623:B624">
    <cfRule type="cellIs" dxfId="783" priority="827" operator="lessThan">
      <formula>0</formula>
    </cfRule>
  </conditionalFormatting>
  <conditionalFormatting sqref="B626:B629">
    <cfRule type="cellIs" dxfId="782" priority="823" operator="lessThan">
      <formula>0</formula>
    </cfRule>
  </conditionalFormatting>
  <conditionalFormatting sqref="B627">
    <cfRule type="cellIs" dxfId="781" priority="822" operator="lessThan">
      <formula>0</formula>
    </cfRule>
  </conditionalFormatting>
  <conditionalFormatting sqref="B365:B366">
    <cfRule type="cellIs" dxfId="780" priority="817" operator="lessThan">
      <formula>0</formula>
    </cfRule>
  </conditionalFormatting>
  <conditionalFormatting sqref="B355">
    <cfRule type="cellIs" dxfId="779" priority="818" operator="lessThan">
      <formula>0</formula>
    </cfRule>
  </conditionalFormatting>
  <conditionalFormatting sqref="B393:N393">
    <cfRule type="cellIs" dxfId="778" priority="773" operator="lessThan">
      <formula>0</formula>
    </cfRule>
  </conditionalFormatting>
  <conditionalFormatting sqref="B387:N387">
    <cfRule type="cellIs" dxfId="777" priority="784" operator="lessThan">
      <formula>0</formula>
    </cfRule>
  </conditionalFormatting>
  <conditionalFormatting sqref="B387:N387">
    <cfRule type="cellIs" dxfId="776" priority="783" operator="lessThan">
      <formula>0</formula>
    </cfRule>
  </conditionalFormatting>
  <conditionalFormatting sqref="B353:B354">
    <cfRule type="cellIs" dxfId="775" priority="821" operator="lessThan">
      <formula>0</formula>
    </cfRule>
  </conditionalFormatting>
  <conditionalFormatting sqref="B351">
    <cfRule type="cellIs" dxfId="774" priority="820" operator="lessThan">
      <formula>0</formula>
    </cfRule>
  </conditionalFormatting>
  <conditionalFormatting sqref="B352">
    <cfRule type="cellIs" dxfId="773" priority="819" operator="lessThan">
      <formula>0</formula>
    </cfRule>
  </conditionalFormatting>
  <conditionalFormatting sqref="B363">
    <cfRule type="cellIs" dxfId="772" priority="816" operator="lessThan">
      <formula>0</formula>
    </cfRule>
  </conditionalFormatting>
  <conditionalFormatting sqref="B364">
    <cfRule type="cellIs" dxfId="771" priority="815" operator="lessThan">
      <formula>0</formula>
    </cfRule>
  </conditionalFormatting>
  <conditionalFormatting sqref="B367">
    <cfRule type="cellIs" dxfId="770" priority="814" operator="lessThan">
      <formula>0</formula>
    </cfRule>
  </conditionalFormatting>
  <conditionalFormatting sqref="B593:B596">
    <cfRule type="cellIs" dxfId="769" priority="812" operator="lessThan">
      <formula>0</formula>
    </cfRule>
  </conditionalFormatting>
  <conditionalFormatting sqref="B594">
    <cfRule type="cellIs" dxfId="768" priority="811" operator="lessThan">
      <formula>0</formula>
    </cfRule>
  </conditionalFormatting>
  <conditionalFormatting sqref="B595:B596">
    <cfRule type="cellIs" dxfId="767" priority="813" operator="lessThan">
      <formula>0</formula>
    </cfRule>
  </conditionalFormatting>
  <conditionalFormatting sqref="B603">
    <cfRule type="cellIs" dxfId="766" priority="806" operator="lessThan">
      <formula>0</formula>
    </cfRule>
  </conditionalFormatting>
  <conditionalFormatting sqref="B603">
    <cfRule type="cellIs" dxfId="765" priority="807" operator="lessThan">
      <formula>0</formula>
    </cfRule>
  </conditionalFormatting>
  <conditionalFormatting sqref="B599:B602">
    <cfRule type="cellIs" dxfId="764" priority="809" operator="lessThan">
      <formula>0</formula>
    </cfRule>
  </conditionalFormatting>
  <conditionalFormatting sqref="B600">
    <cfRule type="cellIs" dxfId="763" priority="808" operator="lessThan">
      <formula>0</formula>
    </cfRule>
  </conditionalFormatting>
  <conditionalFormatting sqref="B601:B602">
    <cfRule type="cellIs" dxfId="762" priority="810" operator="lessThan">
      <formula>0</formula>
    </cfRule>
  </conditionalFormatting>
  <conditionalFormatting sqref="N390">
    <cfRule type="cellIs" dxfId="761" priority="778" operator="lessThan">
      <formula>0</formula>
    </cfRule>
  </conditionalFormatting>
  <conditionalFormatting sqref="B393:N393">
    <cfRule type="cellIs" dxfId="760" priority="776" operator="lessThan">
      <formula>0</formula>
    </cfRule>
  </conditionalFormatting>
  <conditionalFormatting sqref="B571:B573">
    <cfRule type="cellIs" dxfId="759" priority="805" operator="lessThan">
      <formula>0</formula>
    </cfRule>
  </conditionalFormatting>
  <conditionalFormatting sqref="B574">
    <cfRule type="cellIs" dxfId="758" priority="804" operator="lessThan">
      <formula>0</formula>
    </cfRule>
  </conditionalFormatting>
  <conditionalFormatting sqref="B570">
    <cfRule type="cellIs" dxfId="757" priority="803" operator="lessThan">
      <formula>0</formula>
    </cfRule>
  </conditionalFormatting>
  <conditionalFormatting sqref="B607:B608">
    <cfRule type="cellIs" dxfId="756" priority="802" operator="lessThan">
      <formula>0</formula>
    </cfRule>
  </conditionalFormatting>
  <conditionalFormatting sqref="B605:B608">
    <cfRule type="cellIs" dxfId="755" priority="801" operator="lessThan">
      <formula>0</formula>
    </cfRule>
  </conditionalFormatting>
  <conditionalFormatting sqref="B589">
    <cfRule type="cellIs" dxfId="754" priority="528" operator="lessThan">
      <formula>0</formula>
    </cfRule>
  </conditionalFormatting>
  <conditionalFormatting sqref="B613:B614">
    <cfRule type="cellIs" dxfId="753" priority="799" operator="lessThan">
      <formula>0</formula>
    </cfRule>
  </conditionalFormatting>
  <conditionalFormatting sqref="B606">
    <cfRule type="cellIs" dxfId="752" priority="800" operator="lessThan">
      <formula>0</formula>
    </cfRule>
  </conditionalFormatting>
  <conditionalFormatting sqref="B611:B614">
    <cfRule type="cellIs" dxfId="751" priority="798" operator="lessThan">
      <formula>0</formula>
    </cfRule>
  </conditionalFormatting>
  <conditionalFormatting sqref="O616:P619">
    <cfRule type="cellIs" dxfId="750" priority="280" operator="lessThan">
      <formula>0</formula>
    </cfRule>
  </conditionalFormatting>
  <conditionalFormatting sqref="O599:P599 O601:P602">
    <cfRule type="cellIs" dxfId="749" priority="282" operator="lessThan">
      <formula>0</formula>
    </cfRule>
  </conditionalFormatting>
  <conditionalFormatting sqref="B612">
    <cfRule type="cellIs" dxfId="748" priority="797" operator="lessThan">
      <formula>0</formula>
    </cfRule>
  </conditionalFormatting>
  <conditionalFormatting sqref="D589">
    <cfRule type="cellIs" dxfId="747" priority="522" operator="lessThan">
      <formula>0</formula>
    </cfRule>
  </conditionalFormatting>
  <conditionalFormatting sqref="O605:P607">
    <cfRule type="cellIs" dxfId="746" priority="274" operator="lessThan">
      <formula>0</formula>
    </cfRule>
  </conditionalFormatting>
  <conditionalFormatting sqref="O626:P629">
    <cfRule type="cellIs" dxfId="745" priority="276" operator="lessThan">
      <formula>0</formula>
    </cfRule>
  </conditionalFormatting>
  <conditionalFormatting sqref="B650 B655:B657 B663 B665:B668 B642:B645 B670">
    <cfRule type="cellIs" dxfId="744" priority="796" operator="lessThan">
      <formula>0</formula>
    </cfRule>
  </conditionalFormatting>
  <conditionalFormatting sqref="N378">
    <cfRule type="cellIs" dxfId="743" priority="788" operator="lessThan">
      <formula>0</formula>
    </cfRule>
  </conditionalFormatting>
  <conditionalFormatting sqref="N372">
    <cfRule type="cellIs" dxfId="742" priority="789" operator="lessThan">
      <formula>0</formula>
    </cfRule>
  </conditionalFormatting>
  <conditionalFormatting sqref="B387:N387">
    <cfRule type="cellIs" dxfId="741" priority="786" operator="lessThan">
      <formula>0</formula>
    </cfRule>
  </conditionalFormatting>
  <conditionalFormatting sqref="N384">
    <cfRule type="cellIs" dxfId="740" priority="787" operator="lessThan">
      <formula>0</formula>
    </cfRule>
  </conditionalFormatting>
  <conditionalFormatting sqref="B387:N387">
    <cfRule type="cellIs" dxfId="739" priority="785" operator="lessThan">
      <formula>0</formula>
    </cfRule>
  </conditionalFormatting>
  <conditionalFormatting sqref="B387:N387">
    <cfRule type="cellIs" dxfId="738" priority="782" operator="lessThan">
      <formula>0</formula>
    </cfRule>
  </conditionalFormatting>
  <conditionalFormatting sqref="B652">
    <cfRule type="cellIs" dxfId="737" priority="795" operator="lessThan">
      <formula>0</formula>
    </cfRule>
  </conditionalFormatting>
  <conditionalFormatting sqref="B653">
    <cfRule type="cellIs" dxfId="736" priority="794" operator="lessThan">
      <formula>0</formula>
    </cfRule>
  </conditionalFormatting>
  <conditionalFormatting sqref="B658">
    <cfRule type="cellIs" dxfId="735" priority="793" operator="lessThan">
      <formula>0</formula>
    </cfRule>
  </conditionalFormatting>
  <conditionalFormatting sqref="B647">
    <cfRule type="cellIs" dxfId="734" priority="792" operator="lessThan">
      <formula>0</formula>
    </cfRule>
  </conditionalFormatting>
  <conditionalFormatting sqref="O365:P365">
    <cfRule type="cellIs" dxfId="733" priority="268" operator="lessThan">
      <formula>0</formula>
    </cfRule>
  </conditionalFormatting>
  <conditionalFormatting sqref="O371:P371">
    <cfRule type="cellIs" dxfId="732" priority="267" operator="lessThan">
      <formula>0</formula>
    </cfRule>
  </conditionalFormatting>
  <conditionalFormatting sqref="G589">
    <cfRule type="cellIs" dxfId="731" priority="513" operator="lessThan">
      <formula>0</formula>
    </cfRule>
  </conditionalFormatting>
  <conditionalFormatting sqref="H589">
    <cfRule type="cellIs" dxfId="730" priority="510" operator="lessThan">
      <formula>0</formula>
    </cfRule>
  </conditionalFormatting>
  <conditionalFormatting sqref="B351:B354">
    <cfRule type="cellIs" dxfId="729" priority="791" operator="lessThan">
      <formula>0</formula>
    </cfRule>
  </conditionalFormatting>
  <conditionalFormatting sqref="N366">
    <cfRule type="cellIs" dxfId="728" priority="790" operator="lessThan">
      <formula>0</formula>
    </cfRule>
  </conditionalFormatting>
  <conditionalFormatting sqref="B387:N387">
    <cfRule type="cellIs" dxfId="727" priority="781" operator="lessThan">
      <formula>0</formula>
    </cfRule>
  </conditionalFormatting>
  <conditionalFormatting sqref="B387:N387">
    <cfRule type="cellIs" dxfId="726" priority="780" operator="lessThan">
      <formula>0</formula>
    </cfRule>
  </conditionalFormatting>
  <conditionalFormatting sqref="B387:N387">
    <cfRule type="cellIs" dxfId="725" priority="779" operator="lessThan">
      <formula>0</formula>
    </cfRule>
  </conditionalFormatting>
  <conditionalFormatting sqref="B393:N393">
    <cfRule type="cellIs" dxfId="724" priority="774" operator="lessThan">
      <formula>0</formula>
    </cfRule>
  </conditionalFormatting>
  <conditionalFormatting sqref="B393:N393">
    <cfRule type="cellIs" dxfId="723" priority="777" operator="lessThan">
      <formula>0</formula>
    </cfRule>
  </conditionalFormatting>
  <conditionalFormatting sqref="B393:N393">
    <cfRule type="cellIs" dxfId="722" priority="772" operator="lessThan">
      <formula>0</formula>
    </cfRule>
  </conditionalFormatting>
  <conditionalFormatting sqref="B393:N393">
    <cfRule type="cellIs" dxfId="721" priority="775" operator="lessThan">
      <formula>0</formula>
    </cfRule>
  </conditionalFormatting>
  <conditionalFormatting sqref="B393:N393">
    <cfRule type="cellIs" dxfId="720" priority="770" operator="lessThan">
      <formula>0</formula>
    </cfRule>
  </conditionalFormatting>
  <conditionalFormatting sqref="B393:N393">
    <cfRule type="cellIs" dxfId="719" priority="771" operator="lessThan">
      <formula>0</formula>
    </cfRule>
  </conditionalFormatting>
  <conditionalFormatting sqref="B399:N399">
    <cfRule type="cellIs" dxfId="718" priority="768" operator="lessThan">
      <formula>0</formula>
    </cfRule>
  </conditionalFormatting>
  <conditionalFormatting sqref="N396">
    <cfRule type="cellIs" dxfId="717" priority="769" operator="lessThan">
      <formula>0</formula>
    </cfRule>
  </conditionalFormatting>
  <conditionalFormatting sqref="B399:N399">
    <cfRule type="cellIs" dxfId="716" priority="767" operator="lessThan">
      <formula>0</formula>
    </cfRule>
  </conditionalFormatting>
  <conditionalFormatting sqref="B399:N399">
    <cfRule type="cellIs" dxfId="715" priority="766" operator="lessThan">
      <formula>0</formula>
    </cfRule>
  </conditionalFormatting>
  <conditionalFormatting sqref="B399:N399">
    <cfRule type="cellIs" dxfId="714" priority="765" operator="lessThan">
      <formula>0</formula>
    </cfRule>
  </conditionalFormatting>
  <conditionalFormatting sqref="B399:N399">
    <cfRule type="cellIs" dxfId="713" priority="764" operator="lessThan">
      <formula>0</formula>
    </cfRule>
  </conditionalFormatting>
  <conditionalFormatting sqref="B399:N399">
    <cfRule type="cellIs" dxfId="712" priority="763" operator="lessThan">
      <formula>0</formula>
    </cfRule>
  </conditionalFormatting>
  <conditionalFormatting sqref="B399:N399">
    <cfRule type="cellIs" dxfId="711" priority="762" operator="lessThan">
      <formula>0</formula>
    </cfRule>
  </conditionalFormatting>
  <conditionalFormatting sqref="B399:N399">
    <cfRule type="cellIs" dxfId="710" priority="761" operator="lessThan">
      <formula>0</formula>
    </cfRule>
  </conditionalFormatting>
  <conditionalFormatting sqref="N402">
    <cfRule type="cellIs" dxfId="709" priority="760" operator="lessThan">
      <formula>0</formula>
    </cfRule>
  </conditionalFormatting>
  <conditionalFormatting sqref="N355">
    <cfRule type="cellIs" dxfId="708" priority="759" operator="lessThan">
      <formula>0</formula>
    </cfRule>
  </conditionalFormatting>
  <conditionalFormatting sqref="N361">
    <cfRule type="cellIs" dxfId="707" priority="758" operator="lessThan">
      <formula>0</formula>
    </cfRule>
  </conditionalFormatting>
  <conditionalFormatting sqref="N361">
    <cfRule type="cellIs" dxfId="706" priority="757" operator="lessThan">
      <formula>0</formula>
    </cfRule>
  </conditionalFormatting>
  <conditionalFormatting sqref="N367">
    <cfRule type="cellIs" dxfId="705" priority="756" operator="lessThan">
      <formula>0</formula>
    </cfRule>
  </conditionalFormatting>
  <conditionalFormatting sqref="N367">
    <cfRule type="cellIs" dxfId="704" priority="755" operator="lessThan">
      <formula>0</formula>
    </cfRule>
  </conditionalFormatting>
  <conditionalFormatting sqref="N373">
    <cfRule type="cellIs" dxfId="703" priority="754" operator="lessThan">
      <formula>0</formula>
    </cfRule>
  </conditionalFormatting>
  <conditionalFormatting sqref="N373">
    <cfRule type="cellIs" dxfId="702" priority="753" operator="lessThan">
      <formula>0</formula>
    </cfRule>
  </conditionalFormatting>
  <conditionalFormatting sqref="N379">
    <cfRule type="cellIs" dxfId="701" priority="752" operator="lessThan">
      <formula>0</formula>
    </cfRule>
  </conditionalFormatting>
  <conditionalFormatting sqref="N379">
    <cfRule type="cellIs" dxfId="700" priority="751" operator="lessThan">
      <formula>0</formula>
    </cfRule>
  </conditionalFormatting>
  <conditionalFormatting sqref="N385">
    <cfRule type="cellIs" dxfId="699" priority="750" operator="lessThan">
      <formula>0</formula>
    </cfRule>
  </conditionalFormatting>
  <conditionalFormatting sqref="N385">
    <cfRule type="cellIs" dxfId="698" priority="749" operator="lessThan">
      <formula>0</formula>
    </cfRule>
  </conditionalFormatting>
  <conditionalFormatting sqref="N391">
    <cfRule type="cellIs" dxfId="697" priority="748" operator="lessThan">
      <formula>0</formula>
    </cfRule>
  </conditionalFormatting>
  <conditionalFormatting sqref="N391">
    <cfRule type="cellIs" dxfId="696" priority="747" operator="lessThan">
      <formula>0</formula>
    </cfRule>
  </conditionalFormatting>
  <conditionalFormatting sqref="N397">
    <cfRule type="cellIs" dxfId="695" priority="746" operator="lessThan">
      <formula>0</formula>
    </cfRule>
  </conditionalFormatting>
  <conditionalFormatting sqref="N397">
    <cfRule type="cellIs" dxfId="694" priority="745" operator="lessThan">
      <formula>0</formula>
    </cfRule>
  </conditionalFormatting>
  <conditionalFormatting sqref="C409:M409">
    <cfRule type="cellIs" dxfId="693" priority="744" operator="lessThan">
      <formula>0</formula>
    </cfRule>
  </conditionalFormatting>
  <conditionalFormatting sqref="C409:M409">
    <cfRule type="cellIs" dxfId="692" priority="743" operator="lessThan">
      <formula>0</formula>
    </cfRule>
  </conditionalFormatting>
  <conditionalFormatting sqref="H409">
    <cfRule type="cellIs" dxfId="691" priority="742" operator="lessThan">
      <formula>0</formula>
    </cfRule>
  </conditionalFormatting>
  <conditionalFormatting sqref="B409">
    <cfRule type="cellIs" dxfId="690" priority="741" operator="lessThan">
      <formula>0</formula>
    </cfRule>
  </conditionalFormatting>
  <conditionalFormatting sqref="B409">
    <cfRule type="cellIs" dxfId="689" priority="740" operator="lessThan">
      <formula>0</formula>
    </cfRule>
  </conditionalFormatting>
  <conditionalFormatting sqref="B405:N405">
    <cfRule type="cellIs" dxfId="688" priority="739" operator="lessThan">
      <formula>0</formula>
    </cfRule>
  </conditionalFormatting>
  <conditionalFormatting sqref="B405:N405">
    <cfRule type="cellIs" dxfId="687" priority="738" operator="lessThan">
      <formula>0</formula>
    </cfRule>
  </conditionalFormatting>
  <conditionalFormatting sqref="B405:N405">
    <cfRule type="cellIs" dxfId="686" priority="737" operator="lessThan">
      <formula>0</formula>
    </cfRule>
  </conditionalFormatting>
  <conditionalFormatting sqref="B405:N405">
    <cfRule type="cellIs" dxfId="685" priority="736" operator="lessThan">
      <formula>0</formula>
    </cfRule>
  </conditionalFormatting>
  <conditionalFormatting sqref="B405:N405">
    <cfRule type="cellIs" dxfId="684" priority="735" operator="lessThan">
      <formula>0</formula>
    </cfRule>
  </conditionalFormatting>
  <conditionalFormatting sqref="B405:N405">
    <cfRule type="cellIs" dxfId="683" priority="734" operator="lessThan">
      <formula>0</formula>
    </cfRule>
  </conditionalFormatting>
  <conditionalFormatting sqref="B405:N405">
    <cfRule type="cellIs" dxfId="682" priority="733" operator="lessThan">
      <formula>0</formula>
    </cfRule>
  </conditionalFormatting>
  <conditionalFormatting sqref="B405:N405">
    <cfRule type="cellIs" dxfId="681" priority="732" operator="lessThan">
      <formula>0</formula>
    </cfRule>
  </conditionalFormatting>
  <conditionalFormatting sqref="N408">
    <cfRule type="cellIs" dxfId="680" priority="731" operator="lessThan">
      <formula>0</formula>
    </cfRule>
  </conditionalFormatting>
  <conditionalFormatting sqref="N409">
    <cfRule type="cellIs" dxfId="679" priority="730" operator="lessThan">
      <formula>0</formula>
    </cfRule>
  </conditionalFormatting>
  <conditionalFormatting sqref="N409">
    <cfRule type="cellIs" dxfId="678" priority="729" operator="lessThan">
      <formula>0</formula>
    </cfRule>
  </conditionalFormatting>
  <conditionalFormatting sqref="C415:M415">
    <cfRule type="cellIs" dxfId="677" priority="728" operator="lessThan">
      <formula>0</formula>
    </cfRule>
  </conditionalFormatting>
  <conditionalFormatting sqref="C415:M415">
    <cfRule type="cellIs" dxfId="676" priority="727" operator="lessThan">
      <formula>0</formula>
    </cfRule>
  </conditionalFormatting>
  <conditionalFormatting sqref="H415">
    <cfRule type="cellIs" dxfId="675" priority="726" operator="lessThan">
      <formula>0</formula>
    </cfRule>
  </conditionalFormatting>
  <conditionalFormatting sqref="B415">
    <cfRule type="cellIs" dxfId="674" priority="725" operator="lessThan">
      <formula>0</formula>
    </cfRule>
  </conditionalFormatting>
  <conditionalFormatting sqref="B415">
    <cfRule type="cellIs" dxfId="673" priority="724" operator="lessThan">
      <formula>0</formula>
    </cfRule>
  </conditionalFormatting>
  <conditionalFormatting sqref="B411:N411">
    <cfRule type="cellIs" dxfId="672" priority="723" operator="lessThan">
      <formula>0</formula>
    </cfRule>
  </conditionalFormatting>
  <conditionalFormatting sqref="B411:N411">
    <cfRule type="cellIs" dxfId="671" priority="722" operator="lessThan">
      <formula>0</formula>
    </cfRule>
  </conditionalFormatting>
  <conditionalFormatting sqref="B411:N411">
    <cfRule type="cellIs" dxfId="670" priority="721" operator="lessThan">
      <formula>0</formula>
    </cfRule>
  </conditionalFormatting>
  <conditionalFormatting sqref="B411:N411">
    <cfRule type="cellIs" dxfId="669" priority="720" operator="lessThan">
      <formula>0</formula>
    </cfRule>
  </conditionalFormatting>
  <conditionalFormatting sqref="B411:N411">
    <cfRule type="cellIs" dxfId="668" priority="719" operator="lessThan">
      <formula>0</formula>
    </cfRule>
  </conditionalFormatting>
  <conditionalFormatting sqref="B411:N411">
    <cfRule type="cellIs" dxfId="667" priority="718" operator="lessThan">
      <formula>0</formula>
    </cfRule>
  </conditionalFormatting>
  <conditionalFormatting sqref="B411:N411">
    <cfRule type="cellIs" dxfId="666" priority="717" operator="lessThan">
      <formula>0</formula>
    </cfRule>
  </conditionalFormatting>
  <conditionalFormatting sqref="B411:N411">
    <cfRule type="cellIs" dxfId="665" priority="716" operator="lessThan">
      <formula>0</formula>
    </cfRule>
  </conditionalFormatting>
  <conditionalFormatting sqref="N414">
    <cfRule type="cellIs" dxfId="664" priority="715" operator="lessThan">
      <formula>0</formula>
    </cfRule>
  </conditionalFormatting>
  <conditionalFormatting sqref="N415">
    <cfRule type="cellIs" dxfId="663" priority="714" operator="lessThan">
      <formula>0</formula>
    </cfRule>
  </conditionalFormatting>
  <conditionalFormatting sqref="N415">
    <cfRule type="cellIs" dxfId="662" priority="713" operator="lessThan">
      <formula>0</formula>
    </cfRule>
  </conditionalFormatting>
  <conditionalFormatting sqref="C421:M421">
    <cfRule type="cellIs" dxfId="661" priority="712" operator="lessThan">
      <formula>0</formula>
    </cfRule>
  </conditionalFormatting>
  <conditionalFormatting sqref="C421:M421">
    <cfRule type="cellIs" dxfId="660" priority="711" operator="lessThan">
      <formula>0</formula>
    </cfRule>
  </conditionalFormatting>
  <conditionalFormatting sqref="H421">
    <cfRule type="cellIs" dxfId="659" priority="710" operator="lessThan">
      <formula>0</formula>
    </cfRule>
  </conditionalFormatting>
  <conditionalFormatting sqref="B421">
    <cfRule type="cellIs" dxfId="658" priority="709" operator="lessThan">
      <formula>0</formula>
    </cfRule>
  </conditionalFormatting>
  <conditionalFormatting sqref="B421">
    <cfRule type="cellIs" dxfId="657" priority="708" operator="lessThan">
      <formula>0</formula>
    </cfRule>
  </conditionalFormatting>
  <conditionalFormatting sqref="B417:N417">
    <cfRule type="cellIs" dxfId="656" priority="707" operator="lessThan">
      <formula>0</formula>
    </cfRule>
  </conditionalFormatting>
  <conditionalFormatting sqref="B417:N417">
    <cfRule type="cellIs" dxfId="655" priority="706" operator="lessThan">
      <formula>0</formula>
    </cfRule>
  </conditionalFormatting>
  <conditionalFormatting sqref="B417:N417">
    <cfRule type="cellIs" dxfId="654" priority="705" operator="lessThan">
      <formula>0</formula>
    </cfRule>
  </conditionalFormatting>
  <conditionalFormatting sqref="B417:N417">
    <cfRule type="cellIs" dxfId="653" priority="704" operator="lessThan">
      <formula>0</formula>
    </cfRule>
  </conditionalFormatting>
  <conditionalFormatting sqref="B417:N417">
    <cfRule type="cellIs" dxfId="652" priority="703" operator="lessThan">
      <formula>0</formula>
    </cfRule>
  </conditionalFormatting>
  <conditionalFormatting sqref="B417:N417">
    <cfRule type="cellIs" dxfId="651" priority="702" operator="lessThan">
      <formula>0</formula>
    </cfRule>
  </conditionalFormatting>
  <conditionalFormatting sqref="B417:N417">
    <cfRule type="cellIs" dxfId="650" priority="701" operator="lessThan">
      <formula>0</formula>
    </cfRule>
  </conditionalFormatting>
  <conditionalFormatting sqref="B417:N417">
    <cfRule type="cellIs" dxfId="649" priority="700" operator="lessThan">
      <formula>0</formula>
    </cfRule>
  </conditionalFormatting>
  <conditionalFormatting sqref="N420">
    <cfRule type="cellIs" dxfId="648" priority="699" operator="lessThan">
      <formula>0</formula>
    </cfRule>
  </conditionalFormatting>
  <conditionalFormatting sqref="N421">
    <cfRule type="cellIs" dxfId="647" priority="698" operator="lessThan">
      <formula>0</formula>
    </cfRule>
  </conditionalFormatting>
  <conditionalFormatting sqref="N421">
    <cfRule type="cellIs" dxfId="646" priority="697" operator="lessThan">
      <formula>0</formula>
    </cfRule>
  </conditionalFormatting>
  <conditionalFormatting sqref="C427:M427">
    <cfRule type="cellIs" dxfId="645" priority="696" operator="lessThan">
      <formula>0</formula>
    </cfRule>
  </conditionalFormatting>
  <conditionalFormatting sqref="C427:M427">
    <cfRule type="cellIs" dxfId="644" priority="695" operator="lessThan">
      <formula>0</formula>
    </cfRule>
  </conditionalFormatting>
  <conditionalFormatting sqref="H427">
    <cfRule type="cellIs" dxfId="643" priority="694" operator="lessThan">
      <formula>0</formula>
    </cfRule>
  </conditionalFormatting>
  <conditionalFormatting sqref="B427">
    <cfRule type="cellIs" dxfId="642" priority="693" operator="lessThan">
      <formula>0</formula>
    </cfRule>
  </conditionalFormatting>
  <conditionalFormatting sqref="B427">
    <cfRule type="cellIs" dxfId="641" priority="692" operator="lessThan">
      <formula>0</formula>
    </cfRule>
  </conditionalFormatting>
  <conditionalFormatting sqref="B423:N423">
    <cfRule type="cellIs" dxfId="640" priority="691" operator="lessThan">
      <formula>0</formula>
    </cfRule>
  </conditionalFormatting>
  <conditionalFormatting sqref="B423:N423">
    <cfRule type="cellIs" dxfId="639" priority="690" operator="lessThan">
      <formula>0</formula>
    </cfRule>
  </conditionalFormatting>
  <conditionalFormatting sqref="B423:N423">
    <cfRule type="cellIs" dxfId="638" priority="689" operator="lessThan">
      <formula>0</formula>
    </cfRule>
  </conditionalFormatting>
  <conditionalFormatting sqref="B423:N423">
    <cfRule type="cellIs" dxfId="637" priority="688" operator="lessThan">
      <formula>0</formula>
    </cfRule>
  </conditionalFormatting>
  <conditionalFormatting sqref="B423:N423">
    <cfRule type="cellIs" dxfId="636" priority="687" operator="lessThan">
      <formula>0</formula>
    </cfRule>
  </conditionalFormatting>
  <conditionalFormatting sqref="B423:N423">
    <cfRule type="cellIs" dxfId="635" priority="686" operator="lessThan">
      <formula>0</formula>
    </cfRule>
  </conditionalFormatting>
  <conditionalFormatting sqref="B423:N423">
    <cfRule type="cellIs" dxfId="634" priority="685" operator="lessThan">
      <formula>0</formula>
    </cfRule>
  </conditionalFormatting>
  <conditionalFormatting sqref="B423:N423">
    <cfRule type="cellIs" dxfId="633" priority="684" operator="lessThan">
      <formula>0</formula>
    </cfRule>
  </conditionalFormatting>
  <conditionalFormatting sqref="N426">
    <cfRule type="cellIs" dxfId="632" priority="683" operator="lessThan">
      <formula>0</formula>
    </cfRule>
  </conditionalFormatting>
  <conditionalFormatting sqref="C537:N537">
    <cfRule type="cellIs" dxfId="631" priority="403" operator="lessThan">
      <formula>0</formula>
    </cfRule>
  </conditionalFormatting>
  <conditionalFormatting sqref="C568:N568">
    <cfRule type="cellIs" dxfId="630" priority="400" operator="lessThan">
      <formula>0</formula>
    </cfRule>
  </conditionalFormatting>
  <conditionalFormatting sqref="I552:N552">
    <cfRule type="cellIs" dxfId="629" priority="397" operator="lessThan">
      <formula>0</formula>
    </cfRule>
  </conditionalFormatting>
  <conditionalFormatting sqref="I560:N560">
    <cfRule type="cellIs" dxfId="628" priority="394" operator="lessThan">
      <formula>0</formula>
    </cfRule>
  </conditionalFormatting>
  <conditionalFormatting sqref="B429:N429">
    <cfRule type="cellIs" dxfId="627" priority="671" operator="lessThan">
      <formula>0</formula>
    </cfRule>
  </conditionalFormatting>
  <conditionalFormatting sqref="B429:N429">
    <cfRule type="cellIs" dxfId="626" priority="670" operator="lessThan">
      <formula>0</formula>
    </cfRule>
  </conditionalFormatting>
  <conditionalFormatting sqref="B429:N429">
    <cfRule type="cellIs" dxfId="625" priority="669" operator="lessThan">
      <formula>0</formula>
    </cfRule>
  </conditionalFormatting>
  <conditionalFormatting sqref="B429:N429">
    <cfRule type="cellIs" dxfId="624" priority="668" operator="lessThan">
      <formula>0</formula>
    </cfRule>
  </conditionalFormatting>
  <conditionalFormatting sqref="N432">
    <cfRule type="cellIs" dxfId="623" priority="667" operator="lessThan">
      <formula>0</formula>
    </cfRule>
  </conditionalFormatting>
  <conditionalFormatting sqref="C439:M439">
    <cfRule type="cellIs" dxfId="622" priority="666" operator="lessThan">
      <formula>0</formula>
    </cfRule>
  </conditionalFormatting>
  <conditionalFormatting sqref="C439:M439">
    <cfRule type="cellIs" dxfId="621" priority="665" operator="lessThan">
      <formula>0</formula>
    </cfRule>
  </conditionalFormatting>
  <conditionalFormatting sqref="H439">
    <cfRule type="cellIs" dxfId="620" priority="664" operator="lessThan">
      <formula>0</formula>
    </cfRule>
  </conditionalFormatting>
  <conditionalFormatting sqref="B439">
    <cfRule type="cellIs" dxfId="619" priority="663" operator="lessThan">
      <formula>0</formula>
    </cfRule>
  </conditionalFormatting>
  <conditionalFormatting sqref="B439">
    <cfRule type="cellIs" dxfId="618" priority="662" operator="lessThan">
      <formula>0</formula>
    </cfRule>
  </conditionalFormatting>
  <conditionalFormatting sqref="B435:N435">
    <cfRule type="cellIs" dxfId="617" priority="661" operator="lessThan">
      <formula>0</formula>
    </cfRule>
  </conditionalFormatting>
  <conditionalFormatting sqref="B435:N435">
    <cfRule type="cellIs" dxfId="616" priority="660" operator="lessThan">
      <formula>0</formula>
    </cfRule>
  </conditionalFormatting>
  <conditionalFormatting sqref="C641:N645">
    <cfRule type="cellIs" dxfId="615" priority="379" operator="lessThan">
      <formula>0</formula>
    </cfRule>
  </conditionalFormatting>
  <conditionalFormatting sqref="C597:N597">
    <cfRule type="cellIs" dxfId="614" priority="378" operator="lessThan">
      <formula>0</formula>
    </cfRule>
  </conditionalFormatting>
  <conditionalFormatting sqref="C603:N603">
    <cfRule type="cellIs" dxfId="613" priority="375" operator="lessThan">
      <formula>0</formula>
    </cfRule>
  </conditionalFormatting>
  <conditionalFormatting sqref="C603:N603">
    <cfRule type="cellIs" dxfId="612" priority="374" operator="lessThan">
      <formula>0</formula>
    </cfRule>
  </conditionalFormatting>
  <conditionalFormatting sqref="C603:N603">
    <cfRule type="cellIs" dxfId="611" priority="373" operator="lessThan">
      <formula>0</formula>
    </cfRule>
  </conditionalFormatting>
  <conditionalFormatting sqref="H445">
    <cfRule type="cellIs" dxfId="610" priority="648" operator="lessThan">
      <formula>0</formula>
    </cfRule>
  </conditionalFormatting>
  <conditionalFormatting sqref="B445">
    <cfRule type="cellIs" dxfId="609" priority="647" operator="lessThan">
      <formula>0</formula>
    </cfRule>
  </conditionalFormatting>
  <conditionalFormatting sqref="B445">
    <cfRule type="cellIs" dxfId="608" priority="646" operator="lessThan">
      <formula>0</formula>
    </cfRule>
  </conditionalFormatting>
  <conditionalFormatting sqref="B441:N441">
    <cfRule type="cellIs" dxfId="607" priority="645" operator="lessThan">
      <formula>0</formula>
    </cfRule>
  </conditionalFormatting>
  <conditionalFormatting sqref="B441:N441">
    <cfRule type="cellIs" dxfId="606" priority="644" operator="lessThan">
      <formula>0</formula>
    </cfRule>
  </conditionalFormatting>
  <conditionalFormatting sqref="B441:N441">
    <cfRule type="cellIs" dxfId="605" priority="643" operator="lessThan">
      <formula>0</formula>
    </cfRule>
  </conditionalFormatting>
  <conditionalFormatting sqref="B441:N441">
    <cfRule type="cellIs" dxfId="604" priority="642" operator="lessThan">
      <formula>0</formula>
    </cfRule>
  </conditionalFormatting>
  <conditionalFormatting sqref="B441:N441">
    <cfRule type="cellIs" dxfId="603" priority="641" operator="lessThan">
      <formula>0</formula>
    </cfRule>
  </conditionalFormatting>
  <conditionalFormatting sqref="B441:N441">
    <cfRule type="cellIs" dxfId="602" priority="640" operator="lessThan">
      <formula>0</formula>
    </cfRule>
  </conditionalFormatting>
  <conditionalFormatting sqref="B441:N441">
    <cfRule type="cellIs" dxfId="601" priority="639" operator="lessThan">
      <formula>0</formula>
    </cfRule>
  </conditionalFormatting>
  <conditionalFormatting sqref="B441:N441">
    <cfRule type="cellIs" dxfId="600" priority="638" operator="lessThan">
      <formula>0</formula>
    </cfRule>
  </conditionalFormatting>
  <conditionalFormatting sqref="N444">
    <cfRule type="cellIs" dxfId="599" priority="637" operator="lessThan">
      <formula>0</formula>
    </cfRule>
  </conditionalFormatting>
  <conditionalFormatting sqref="N445">
    <cfRule type="cellIs" dxfId="598" priority="636" operator="lessThan">
      <formula>0</formula>
    </cfRule>
  </conditionalFormatting>
  <conditionalFormatting sqref="N445">
    <cfRule type="cellIs" dxfId="597" priority="635" operator="lessThan">
      <formula>0</formula>
    </cfRule>
  </conditionalFormatting>
  <conditionalFormatting sqref="C452:M452">
    <cfRule type="cellIs" dxfId="596" priority="634" operator="lessThan">
      <formula>0</formula>
    </cfRule>
  </conditionalFormatting>
  <conditionalFormatting sqref="C452:M452">
    <cfRule type="cellIs" dxfId="595" priority="633" operator="lessThan">
      <formula>0</formula>
    </cfRule>
  </conditionalFormatting>
  <conditionalFormatting sqref="H452">
    <cfRule type="cellIs" dxfId="594" priority="632" operator="lessThan">
      <formula>0</formula>
    </cfRule>
  </conditionalFormatting>
  <conditionalFormatting sqref="B452">
    <cfRule type="cellIs" dxfId="593" priority="631" operator="lessThan">
      <formula>0</formula>
    </cfRule>
  </conditionalFormatting>
  <conditionalFormatting sqref="B452">
    <cfRule type="cellIs" dxfId="592" priority="630" operator="lessThan">
      <formula>0</formula>
    </cfRule>
  </conditionalFormatting>
  <conditionalFormatting sqref="B448:N448">
    <cfRule type="cellIs" dxfId="591" priority="629" operator="lessThan">
      <formula>0</formula>
    </cfRule>
  </conditionalFormatting>
  <conditionalFormatting sqref="B448:N448">
    <cfRule type="cellIs" dxfId="590" priority="628" operator="lessThan">
      <formula>0</formula>
    </cfRule>
  </conditionalFormatting>
  <conditionalFormatting sqref="B448:N448">
    <cfRule type="cellIs" dxfId="589" priority="627" operator="lessThan">
      <formula>0</formula>
    </cfRule>
  </conditionalFormatting>
  <conditionalFormatting sqref="B448:N448">
    <cfRule type="cellIs" dxfId="588" priority="626" operator="lessThan">
      <formula>0</formula>
    </cfRule>
  </conditionalFormatting>
  <conditionalFormatting sqref="B448:N448">
    <cfRule type="cellIs" dxfId="587" priority="625" operator="lessThan">
      <formula>0</formula>
    </cfRule>
  </conditionalFormatting>
  <conditionalFormatting sqref="B448:N448">
    <cfRule type="cellIs" dxfId="586" priority="624" operator="lessThan">
      <formula>0</formula>
    </cfRule>
  </conditionalFormatting>
  <conditionalFormatting sqref="B448:N448">
    <cfRule type="cellIs" dxfId="585" priority="623" operator="lessThan">
      <formula>0</formula>
    </cfRule>
  </conditionalFormatting>
  <conditionalFormatting sqref="B448:N448">
    <cfRule type="cellIs" dxfId="584" priority="622" operator="lessThan">
      <formula>0</formula>
    </cfRule>
  </conditionalFormatting>
  <conditionalFormatting sqref="N451">
    <cfRule type="cellIs" dxfId="583" priority="621" operator="lessThan">
      <formula>0</formula>
    </cfRule>
  </conditionalFormatting>
  <conditionalFormatting sqref="N452">
    <cfRule type="cellIs" dxfId="582" priority="620" operator="lessThan">
      <formula>0</formula>
    </cfRule>
  </conditionalFormatting>
  <conditionalFormatting sqref="N452">
    <cfRule type="cellIs" dxfId="581" priority="619" operator="lessThan">
      <formula>0</formula>
    </cfRule>
  </conditionalFormatting>
  <conditionalFormatting sqref="C458:M458">
    <cfRule type="cellIs" dxfId="580" priority="618" operator="lessThan">
      <formula>0</formula>
    </cfRule>
  </conditionalFormatting>
  <conditionalFormatting sqref="C458:M458">
    <cfRule type="cellIs" dxfId="579" priority="617" operator="lessThan">
      <formula>0</formula>
    </cfRule>
  </conditionalFormatting>
  <conditionalFormatting sqref="H458">
    <cfRule type="cellIs" dxfId="578" priority="616" operator="lessThan">
      <formula>0</formula>
    </cfRule>
  </conditionalFormatting>
  <conditionalFormatting sqref="B458">
    <cfRule type="cellIs" dxfId="577" priority="615" operator="lessThan">
      <formula>0</formula>
    </cfRule>
  </conditionalFormatting>
  <conditionalFormatting sqref="B458">
    <cfRule type="cellIs" dxfId="576" priority="614" operator="lessThan">
      <formula>0</formula>
    </cfRule>
  </conditionalFormatting>
  <conditionalFormatting sqref="R505">
    <cfRule type="cellIs" dxfId="575" priority="336" operator="lessThan">
      <formula>0</formula>
    </cfRule>
  </conditionalFormatting>
  <conditionalFormatting sqref="Q505">
    <cfRule type="cellIs" dxfId="574" priority="335" operator="lessThan">
      <formula>0</formula>
    </cfRule>
  </conditionalFormatting>
  <conditionalFormatting sqref="R513">
    <cfRule type="cellIs" dxfId="573" priority="333" operator="lessThan">
      <formula>0</formula>
    </cfRule>
  </conditionalFormatting>
  <conditionalFormatting sqref="Q513">
    <cfRule type="cellIs" dxfId="572" priority="332" operator="lessThan">
      <formula>0</formula>
    </cfRule>
  </conditionalFormatting>
  <conditionalFormatting sqref="R522">
    <cfRule type="cellIs" dxfId="571" priority="330" operator="lessThan">
      <formula>0</formula>
    </cfRule>
  </conditionalFormatting>
  <conditionalFormatting sqref="Q522">
    <cfRule type="cellIs" dxfId="570" priority="329" operator="lessThan">
      <formula>0</formula>
    </cfRule>
  </conditionalFormatting>
  <conditionalFormatting sqref="R530">
    <cfRule type="cellIs" dxfId="569" priority="327" operator="lessThan">
      <formula>0</formula>
    </cfRule>
  </conditionalFormatting>
  <conditionalFormatting sqref="C461:C464">
    <cfRule type="expression" dxfId="568" priority="601">
      <formula>C461/B461&gt;1</formula>
    </cfRule>
    <cfRule type="expression" dxfId="567" priority="602">
      <formula>C461/B461&lt;1</formula>
    </cfRule>
  </conditionalFormatting>
  <conditionalFormatting sqref="R538">
    <cfRule type="cellIs" dxfId="566" priority="324" operator="lessThan">
      <formula>0</formula>
    </cfRule>
  </conditionalFormatting>
  <conditionalFormatting sqref="D461:N464">
    <cfRule type="expression" dxfId="565" priority="598">
      <formula>D461/C461&gt;1</formula>
    </cfRule>
    <cfRule type="expression" dxfId="564" priority="599">
      <formula>D461/C461&lt;1</formula>
    </cfRule>
  </conditionalFormatting>
  <conditionalFormatting sqref="R553">
    <cfRule type="cellIs" dxfId="563" priority="321" operator="lessThan">
      <formula>0</formula>
    </cfRule>
  </conditionalFormatting>
  <conditionalFormatting sqref="B461:B464 B552:N552 B560:N560 B575:N575 B589:N589">
    <cfRule type="expression" dxfId="562" priority="595">
      <formula>B461/#REF!&gt;1</formula>
    </cfRule>
    <cfRule type="expression" dxfId="561" priority="596">
      <formula>B461/#REF!&lt;1</formula>
    </cfRule>
  </conditionalFormatting>
  <conditionalFormatting sqref="R561">
    <cfRule type="cellIs" dxfId="560" priority="318" operator="lessThan">
      <formula>0</formula>
    </cfRule>
  </conditionalFormatting>
  <conditionalFormatting sqref="B512">
    <cfRule type="expression" dxfId="559" priority="592">
      <formula>B512/#REF!&gt;1</formula>
    </cfRule>
    <cfRule type="expression" dxfId="558" priority="593">
      <formula>B512/#REF!&lt;1</formula>
    </cfRule>
  </conditionalFormatting>
  <conditionalFormatting sqref="R590">
    <cfRule type="cellIs" dxfId="557" priority="315" operator="lessThan">
      <formula>0</formula>
    </cfRule>
  </conditionalFormatting>
  <conditionalFormatting sqref="C512">
    <cfRule type="expression" dxfId="556" priority="589">
      <formula>C512/B512&gt;1</formula>
    </cfRule>
    <cfRule type="expression" dxfId="555" priority="590">
      <formula>C512/B512&lt;1</formula>
    </cfRule>
  </conditionalFormatting>
  <conditionalFormatting sqref="D512">
    <cfRule type="cellIs" dxfId="554" priority="588" operator="lessThan">
      <formula>0</formula>
    </cfRule>
  </conditionalFormatting>
  <conditionalFormatting sqref="D512">
    <cfRule type="expression" dxfId="553" priority="586">
      <formula>D512/C512&gt;1</formula>
    </cfRule>
    <cfRule type="expression" dxfId="552" priority="587">
      <formula>D512/C512&lt;1</formula>
    </cfRule>
  </conditionalFormatting>
  <conditionalFormatting sqref="E512">
    <cfRule type="cellIs" dxfId="551" priority="585" operator="lessThan">
      <formula>0</formula>
    </cfRule>
  </conditionalFormatting>
  <conditionalFormatting sqref="E512">
    <cfRule type="expression" dxfId="550" priority="583">
      <formula>E512/D512&gt;1</formula>
    </cfRule>
    <cfRule type="expression" dxfId="549" priority="584">
      <formula>E512/D512&lt;1</formula>
    </cfRule>
  </conditionalFormatting>
  <conditionalFormatting sqref="F512">
    <cfRule type="cellIs" dxfId="548" priority="582" operator="lessThan">
      <formula>0</formula>
    </cfRule>
  </conditionalFormatting>
  <conditionalFormatting sqref="F512">
    <cfRule type="expression" dxfId="547" priority="580">
      <formula>F512/E512&gt;1</formula>
    </cfRule>
    <cfRule type="expression" dxfId="546" priority="581">
      <formula>F512/E512&lt;1</formula>
    </cfRule>
  </conditionalFormatting>
  <conditionalFormatting sqref="G512">
    <cfRule type="cellIs" dxfId="545" priority="579" operator="lessThan">
      <formula>0</formula>
    </cfRule>
  </conditionalFormatting>
  <conditionalFormatting sqref="G512">
    <cfRule type="expression" dxfId="544" priority="577">
      <formula>G512/F512&gt;1</formula>
    </cfRule>
    <cfRule type="expression" dxfId="543" priority="578">
      <formula>G512/F512&lt;1</formula>
    </cfRule>
  </conditionalFormatting>
  <conditionalFormatting sqref="H512">
    <cfRule type="cellIs" dxfId="542" priority="576" operator="lessThan">
      <formula>0</formula>
    </cfRule>
  </conditionalFormatting>
  <conditionalFormatting sqref="H512">
    <cfRule type="expression" dxfId="541" priority="574">
      <formula>H512/G512&gt;1</formula>
    </cfRule>
    <cfRule type="expression" dxfId="540" priority="575">
      <formula>H512/G512&lt;1</formula>
    </cfRule>
  </conditionalFormatting>
  <conditionalFormatting sqref="I512:N512">
    <cfRule type="cellIs" dxfId="539" priority="573" operator="lessThan">
      <formula>0</formula>
    </cfRule>
  </conditionalFormatting>
  <conditionalFormatting sqref="I512:N512">
    <cfRule type="expression" dxfId="538" priority="571">
      <formula>I512/H512&gt;1</formula>
    </cfRule>
    <cfRule type="expression" dxfId="537" priority="572">
      <formula>I512/H512&lt;1</formula>
    </cfRule>
  </conditionalFormatting>
  <conditionalFormatting sqref="B552">
    <cfRule type="cellIs" dxfId="536" priority="570" operator="lessThan">
      <formula>0</formula>
    </cfRule>
  </conditionalFormatting>
  <conditionalFormatting sqref="B552">
    <cfRule type="expression" dxfId="535" priority="568">
      <formula>B552/#REF!&gt;1</formula>
    </cfRule>
    <cfRule type="expression" dxfId="534" priority="569">
      <formula>B552/#REF!&lt;1</formula>
    </cfRule>
  </conditionalFormatting>
  <conditionalFormatting sqref="C552">
    <cfRule type="cellIs" dxfId="533" priority="567" operator="lessThan">
      <formula>0</formula>
    </cfRule>
  </conditionalFormatting>
  <conditionalFormatting sqref="C552">
    <cfRule type="expression" dxfId="532" priority="565">
      <formula>C552/B552&gt;1</formula>
    </cfRule>
    <cfRule type="expression" dxfId="531" priority="566">
      <formula>C552/B552&lt;1</formula>
    </cfRule>
  </conditionalFormatting>
  <conditionalFormatting sqref="D552">
    <cfRule type="cellIs" dxfId="530" priority="564" operator="lessThan">
      <formula>0</formula>
    </cfRule>
  </conditionalFormatting>
  <conditionalFormatting sqref="D552">
    <cfRule type="expression" dxfId="529" priority="562">
      <formula>D552/C552&gt;1</formula>
    </cfRule>
    <cfRule type="expression" dxfId="528" priority="563">
      <formula>D552/C552&lt;1</formula>
    </cfRule>
  </conditionalFormatting>
  <conditionalFormatting sqref="E552">
    <cfRule type="cellIs" dxfId="527" priority="561" operator="lessThan">
      <formula>0</formula>
    </cfRule>
  </conditionalFormatting>
  <conditionalFormatting sqref="E552">
    <cfRule type="expression" dxfId="526" priority="559">
      <formula>E552/D552&gt;1</formula>
    </cfRule>
    <cfRule type="expression" dxfId="525" priority="560">
      <formula>E552/D552&lt;1</formula>
    </cfRule>
  </conditionalFormatting>
  <conditionalFormatting sqref="F552">
    <cfRule type="cellIs" dxfId="524" priority="558" operator="lessThan">
      <formula>0</formula>
    </cfRule>
  </conditionalFormatting>
  <conditionalFormatting sqref="F552">
    <cfRule type="expression" dxfId="523" priority="556">
      <formula>F552/E552&gt;1</formula>
    </cfRule>
    <cfRule type="expression" dxfId="522" priority="557">
      <formula>F552/E552&lt;1</formula>
    </cfRule>
  </conditionalFormatting>
  <conditionalFormatting sqref="G552">
    <cfRule type="cellIs" dxfId="521" priority="555" operator="lessThan">
      <formula>0</formula>
    </cfRule>
  </conditionalFormatting>
  <conditionalFormatting sqref="G552">
    <cfRule type="expression" dxfId="520" priority="553">
      <formula>G552/F552&gt;1</formula>
    </cfRule>
    <cfRule type="expression" dxfId="519" priority="554">
      <formula>G552/F552&lt;1</formula>
    </cfRule>
  </conditionalFormatting>
  <conditionalFormatting sqref="H552">
    <cfRule type="cellIs" dxfId="518" priority="552" operator="lessThan">
      <formula>0</formula>
    </cfRule>
  </conditionalFormatting>
  <conditionalFormatting sqref="H552">
    <cfRule type="expression" dxfId="517" priority="550">
      <formula>H552/G552&gt;1</formula>
    </cfRule>
    <cfRule type="expression" dxfId="516" priority="551">
      <formula>H552/G552&lt;1</formula>
    </cfRule>
  </conditionalFormatting>
  <conditionalFormatting sqref="B560">
    <cfRule type="cellIs" dxfId="515" priority="549" operator="lessThan">
      <formula>0</formula>
    </cfRule>
  </conditionalFormatting>
  <conditionalFormatting sqref="B560">
    <cfRule type="expression" dxfId="514" priority="547">
      <formula>B560/#REF!&gt;1</formula>
    </cfRule>
    <cfRule type="expression" dxfId="513" priority="548">
      <formula>B560/#REF!&lt;1</formula>
    </cfRule>
  </conditionalFormatting>
  <conditionalFormatting sqref="C560">
    <cfRule type="cellIs" dxfId="512" priority="546" operator="lessThan">
      <formula>0</formula>
    </cfRule>
  </conditionalFormatting>
  <conditionalFormatting sqref="C560">
    <cfRule type="expression" dxfId="511" priority="544">
      <formula>C560/B560&gt;1</formula>
    </cfRule>
    <cfRule type="expression" dxfId="510" priority="545">
      <formula>C560/B560&lt;1</formula>
    </cfRule>
  </conditionalFormatting>
  <conditionalFormatting sqref="D560">
    <cfRule type="cellIs" dxfId="509" priority="543" operator="lessThan">
      <formula>0</formula>
    </cfRule>
  </conditionalFormatting>
  <conditionalFormatting sqref="D560">
    <cfRule type="expression" dxfId="508" priority="541">
      <formula>D560/C560&gt;1</formula>
    </cfRule>
    <cfRule type="expression" dxfId="507" priority="542">
      <formula>D560/C560&lt;1</formula>
    </cfRule>
  </conditionalFormatting>
  <conditionalFormatting sqref="E560">
    <cfRule type="cellIs" dxfId="506" priority="540" operator="lessThan">
      <formula>0</formula>
    </cfRule>
  </conditionalFormatting>
  <conditionalFormatting sqref="E560">
    <cfRule type="expression" dxfId="505" priority="538">
      <formula>E560/D560&gt;1</formula>
    </cfRule>
    <cfRule type="expression" dxfId="504" priority="539">
      <formula>E560/D560&lt;1</formula>
    </cfRule>
  </conditionalFormatting>
  <conditionalFormatting sqref="F560">
    <cfRule type="cellIs" dxfId="503" priority="537" operator="lessThan">
      <formula>0</formula>
    </cfRule>
  </conditionalFormatting>
  <conditionalFormatting sqref="F560">
    <cfRule type="expression" dxfId="502" priority="535">
      <formula>F560/E560&gt;1</formula>
    </cfRule>
    <cfRule type="expression" dxfId="501" priority="536">
      <formula>F560/E560&lt;1</formula>
    </cfRule>
  </conditionalFormatting>
  <conditionalFormatting sqref="G560">
    <cfRule type="cellIs" dxfId="500" priority="534" operator="lessThan">
      <formula>0</formula>
    </cfRule>
  </conditionalFormatting>
  <conditionalFormatting sqref="G560">
    <cfRule type="expression" dxfId="499" priority="532">
      <formula>G560/F560&gt;1</formula>
    </cfRule>
    <cfRule type="expression" dxfId="498" priority="533">
      <formula>G560/F560&lt;1</formula>
    </cfRule>
  </conditionalFormatting>
  <conditionalFormatting sqref="H560">
    <cfRule type="cellIs" dxfId="497" priority="531" operator="lessThan">
      <formula>0</formula>
    </cfRule>
  </conditionalFormatting>
  <conditionalFormatting sqref="H560">
    <cfRule type="expression" dxfId="496" priority="529">
      <formula>H560/G560&gt;1</formula>
    </cfRule>
    <cfRule type="expression" dxfId="495" priority="530">
      <formula>H560/G560&lt;1</formula>
    </cfRule>
  </conditionalFormatting>
  <conditionalFormatting sqref="O616:P619">
    <cfRule type="cellIs" dxfId="494" priority="281" operator="lessThan">
      <formula>0</formula>
    </cfRule>
  </conditionalFormatting>
  <conditionalFormatting sqref="B589">
    <cfRule type="expression" dxfId="493" priority="526">
      <formula>B589/#REF!&gt;1</formula>
    </cfRule>
    <cfRule type="expression" dxfId="492" priority="527">
      <formula>B589/#REF!&lt;1</formula>
    </cfRule>
  </conditionalFormatting>
  <conditionalFormatting sqref="C589">
    <cfRule type="cellIs" dxfId="491" priority="525" operator="lessThan">
      <formula>0</formula>
    </cfRule>
  </conditionalFormatting>
  <conditionalFormatting sqref="C589">
    <cfRule type="expression" dxfId="490" priority="523">
      <formula>C589/B589&gt;1</formula>
    </cfRule>
    <cfRule type="expression" dxfId="489" priority="524">
      <formula>C589/B589&lt;1</formula>
    </cfRule>
  </conditionalFormatting>
  <conditionalFormatting sqref="O605:P607">
    <cfRule type="cellIs" dxfId="488" priority="275" operator="lessThan">
      <formula>0</formula>
    </cfRule>
  </conditionalFormatting>
  <conditionalFormatting sqref="D589">
    <cfRule type="expression" dxfId="487" priority="520">
      <formula>D589/C589&gt;1</formula>
    </cfRule>
    <cfRule type="expression" dxfId="486" priority="521">
      <formula>D589/C589&lt;1</formula>
    </cfRule>
  </conditionalFormatting>
  <conditionalFormatting sqref="E589">
    <cfRule type="cellIs" dxfId="485" priority="519" operator="lessThan">
      <formula>0</formula>
    </cfRule>
  </conditionalFormatting>
  <conditionalFormatting sqref="E589">
    <cfRule type="expression" dxfId="484" priority="517">
      <formula>E589/D589&gt;1</formula>
    </cfRule>
    <cfRule type="expression" dxfId="483" priority="518">
      <formula>E589/D589&lt;1</formula>
    </cfRule>
  </conditionalFormatting>
  <conditionalFormatting sqref="F589">
    <cfRule type="cellIs" dxfId="482" priority="516" operator="lessThan">
      <formula>0</formula>
    </cfRule>
  </conditionalFormatting>
  <conditionalFormatting sqref="F589">
    <cfRule type="expression" dxfId="481" priority="514">
      <formula>F589/E589&gt;1</formula>
    </cfRule>
    <cfRule type="expression" dxfId="480" priority="515">
      <formula>F589/E589&lt;1</formula>
    </cfRule>
  </conditionalFormatting>
  <conditionalFormatting sqref="O377:P377">
    <cfRule type="cellIs" dxfId="479" priority="266" operator="lessThan">
      <formula>0</formula>
    </cfRule>
  </conditionalFormatting>
  <conditionalFormatting sqref="G589">
    <cfRule type="expression" dxfId="478" priority="511">
      <formula>G589/F589&gt;1</formula>
    </cfRule>
    <cfRule type="expression" dxfId="477" priority="512">
      <formula>G589/F589&lt;1</formula>
    </cfRule>
  </conditionalFormatting>
  <conditionalFormatting sqref="O366:P366">
    <cfRule type="cellIs" dxfId="476" priority="265" operator="lessThan">
      <formula>0</formula>
    </cfRule>
  </conditionalFormatting>
  <conditionalFormatting sqref="H589">
    <cfRule type="expression" dxfId="475" priority="508">
      <formula>H589/G589&gt;1</formula>
    </cfRule>
    <cfRule type="expression" dxfId="474" priority="509">
      <formula>H589/G589&lt;1</formula>
    </cfRule>
  </conditionalFormatting>
  <conditionalFormatting sqref="N596">
    <cfRule type="cellIs" dxfId="473" priority="507" operator="lessThan">
      <formula>0</formula>
    </cfRule>
  </conditionalFormatting>
  <conditionalFormatting sqref="O387:P387">
    <cfRule type="cellIs" dxfId="472" priority="260" operator="lessThan">
      <formula>0</formula>
    </cfRule>
  </conditionalFormatting>
  <conditionalFormatting sqref="O387:P387">
    <cfRule type="cellIs" dxfId="471" priority="261" operator="lessThan">
      <formula>0</formula>
    </cfRule>
  </conditionalFormatting>
  <conditionalFormatting sqref="O387:P387">
    <cfRule type="cellIs" dxfId="470" priority="258" operator="lessThan">
      <formula>0</formula>
    </cfRule>
  </conditionalFormatting>
  <conditionalFormatting sqref="O387:P387">
    <cfRule type="cellIs" dxfId="469" priority="259" operator="lessThan">
      <formula>0</formula>
    </cfRule>
  </conditionalFormatting>
  <conditionalFormatting sqref="N600">
    <cfRule type="cellIs" dxfId="468" priority="506" operator="lessThan">
      <formula>0</formula>
    </cfRule>
  </conditionalFormatting>
  <conditionalFormatting sqref="N600">
    <cfRule type="cellIs" dxfId="467" priority="505" operator="lessThan">
      <formula>0</formula>
    </cfRule>
  </conditionalFormatting>
  <conditionalFormatting sqref="Q363">
    <cfRule type="cellIs" dxfId="466" priority="504" operator="lessThan">
      <formula>0</formula>
    </cfRule>
  </conditionalFormatting>
  <conditionalFormatting sqref="Q364:Q365">
    <cfRule type="cellIs" dxfId="465" priority="503" operator="lessThan">
      <formula>0</formula>
    </cfRule>
  </conditionalFormatting>
  <conditionalFormatting sqref="Q461:Q464">
    <cfRule type="cellIs" dxfId="464" priority="502" operator="lessThan">
      <formula>0</formula>
    </cfRule>
  </conditionalFormatting>
  <conditionalFormatting sqref="Q361">
    <cfRule type="cellIs" dxfId="463" priority="501" operator="lessThan">
      <formula>0</formula>
    </cfRule>
  </conditionalFormatting>
  <conditionalFormatting sqref="Q366:Q367">
    <cfRule type="cellIs" dxfId="462" priority="500" operator="lessThan">
      <formula>0</formula>
    </cfRule>
  </conditionalFormatting>
  <conditionalFormatting sqref="Q369:Q373">
    <cfRule type="cellIs" dxfId="461" priority="499" operator="lessThan">
      <formula>0</formula>
    </cfRule>
  </conditionalFormatting>
  <conditionalFormatting sqref="Q378:Q379">
    <cfRule type="cellIs" dxfId="460" priority="498" operator="lessThan">
      <formula>0</formula>
    </cfRule>
  </conditionalFormatting>
  <conditionalFormatting sqref="Q384:Q385">
    <cfRule type="cellIs" dxfId="459" priority="497" operator="lessThan">
      <formula>0</formula>
    </cfRule>
  </conditionalFormatting>
  <conditionalFormatting sqref="Q390:Q391">
    <cfRule type="cellIs" dxfId="458" priority="496" operator="lessThan">
      <formula>0</formula>
    </cfRule>
  </conditionalFormatting>
  <conditionalFormatting sqref="Q396:Q397">
    <cfRule type="cellIs" dxfId="457" priority="495" operator="lessThan">
      <formula>0</formula>
    </cfRule>
  </conditionalFormatting>
  <conditionalFormatting sqref="Q402">
    <cfRule type="cellIs" dxfId="456" priority="494" operator="lessThan">
      <formula>0</formula>
    </cfRule>
  </conditionalFormatting>
  <conditionalFormatting sqref="Q408:Q409">
    <cfRule type="cellIs" dxfId="455" priority="493" operator="lessThan">
      <formula>0</formula>
    </cfRule>
  </conditionalFormatting>
  <conditionalFormatting sqref="Q414:Q415">
    <cfRule type="cellIs" dxfId="454" priority="492" operator="lessThan">
      <formula>0</formula>
    </cfRule>
  </conditionalFormatting>
  <conditionalFormatting sqref="Q420:Q421">
    <cfRule type="cellIs" dxfId="453" priority="491" operator="lessThan">
      <formula>0</formula>
    </cfRule>
  </conditionalFormatting>
  <conditionalFormatting sqref="Q426:Q427">
    <cfRule type="cellIs" dxfId="452" priority="490" operator="lessThan">
      <formula>0</formula>
    </cfRule>
  </conditionalFormatting>
  <conditionalFormatting sqref="Q432:Q433">
    <cfRule type="cellIs" dxfId="451" priority="489" operator="lessThan">
      <formula>0</formula>
    </cfRule>
  </conditionalFormatting>
  <conditionalFormatting sqref="Q438:Q439">
    <cfRule type="cellIs" dxfId="450" priority="488" operator="lessThan">
      <formula>0</formula>
    </cfRule>
  </conditionalFormatting>
  <conditionalFormatting sqref="Q444:Q445">
    <cfRule type="cellIs" dxfId="449" priority="487" operator="lessThan">
      <formula>0</formula>
    </cfRule>
  </conditionalFormatting>
  <conditionalFormatting sqref="Q451:Q452">
    <cfRule type="cellIs" dxfId="448" priority="486" operator="lessThan">
      <formula>0</formula>
    </cfRule>
  </conditionalFormatting>
  <conditionalFormatting sqref="Q457:Q458">
    <cfRule type="cellIs" dxfId="447" priority="485" operator="lessThan">
      <formula>0</formula>
    </cfRule>
  </conditionalFormatting>
  <conditionalFormatting sqref="Q465">
    <cfRule type="cellIs" dxfId="446" priority="484" operator="lessThan">
      <formula>0</formula>
    </cfRule>
  </conditionalFormatting>
  <conditionalFormatting sqref="Q472">
    <cfRule type="cellIs" dxfId="445" priority="483" operator="lessThan">
      <formula>0</formula>
    </cfRule>
  </conditionalFormatting>
  <conditionalFormatting sqref="Q503:Q504">
    <cfRule type="cellIs" dxfId="444" priority="482" operator="lessThan">
      <formula>0</formula>
    </cfRule>
  </conditionalFormatting>
  <conditionalFormatting sqref="Q511:Q512">
    <cfRule type="cellIs" dxfId="443" priority="481" operator="lessThan">
      <formula>0</formula>
    </cfRule>
  </conditionalFormatting>
  <conditionalFormatting sqref="Q520:Q521">
    <cfRule type="cellIs" dxfId="442" priority="480" operator="lessThan">
      <formula>0</formula>
    </cfRule>
  </conditionalFormatting>
  <conditionalFormatting sqref="Q528:Q529">
    <cfRule type="cellIs" dxfId="441" priority="479" operator="lessThan">
      <formula>0</formula>
    </cfRule>
  </conditionalFormatting>
  <conditionalFormatting sqref="Q544:Q545">
    <cfRule type="cellIs" dxfId="440" priority="478" operator="lessThan">
      <formula>0</formula>
    </cfRule>
  </conditionalFormatting>
  <conditionalFormatting sqref="Q536:Q537">
    <cfRule type="cellIs" dxfId="439" priority="477" operator="lessThan">
      <formula>0</formula>
    </cfRule>
  </conditionalFormatting>
  <conditionalFormatting sqref="Q551:Q552">
    <cfRule type="cellIs" dxfId="438" priority="476" operator="lessThan">
      <formula>0</formula>
    </cfRule>
  </conditionalFormatting>
  <conditionalFormatting sqref="Q559:Q560">
    <cfRule type="cellIs" dxfId="437" priority="475" operator="lessThan">
      <formula>0</formula>
    </cfRule>
  </conditionalFormatting>
  <conditionalFormatting sqref="Q567:Q568">
    <cfRule type="cellIs" dxfId="436" priority="474" operator="lessThan">
      <formula>0</formula>
    </cfRule>
  </conditionalFormatting>
  <conditionalFormatting sqref="Q574:Q575">
    <cfRule type="cellIs" dxfId="435" priority="473" operator="lessThan">
      <formula>0</formula>
    </cfRule>
  </conditionalFormatting>
  <conditionalFormatting sqref="Q581:Q582">
    <cfRule type="cellIs" dxfId="434" priority="472" operator="lessThan">
      <formula>0</formula>
    </cfRule>
  </conditionalFormatting>
  <conditionalFormatting sqref="Q588:Q589">
    <cfRule type="cellIs" dxfId="433" priority="471" operator="lessThan">
      <formula>0</formula>
    </cfRule>
  </conditionalFormatting>
  <conditionalFormatting sqref="Q596:Q597">
    <cfRule type="cellIs" dxfId="432" priority="470" operator="lessThan">
      <formula>0</formula>
    </cfRule>
  </conditionalFormatting>
  <conditionalFormatting sqref="Q603">
    <cfRule type="cellIs" dxfId="431" priority="469" operator="lessThan">
      <formula>0</formula>
    </cfRule>
  </conditionalFormatting>
  <conditionalFormatting sqref="Q608">
    <cfRule type="cellIs" dxfId="430" priority="468" operator="lessThan">
      <formula>0</formula>
    </cfRule>
  </conditionalFormatting>
  <conditionalFormatting sqref="O405:P405">
    <cfRule type="cellIs" dxfId="429" priority="218" operator="lessThan">
      <formula>0</formula>
    </cfRule>
  </conditionalFormatting>
  <conditionalFormatting sqref="Q632:Q634">
    <cfRule type="cellIs" dxfId="428" priority="467" operator="lessThan">
      <formula>0</formula>
    </cfRule>
  </conditionalFormatting>
  <conditionalFormatting sqref="I710:N710 Q708:R711">
    <cfRule type="cellIs" dxfId="427" priority="461" operator="lessThan">
      <formula>0</formula>
    </cfRule>
  </conditionalFormatting>
  <conditionalFormatting sqref="Q636:Q637 Q641:Q645">
    <cfRule type="cellIs" dxfId="426" priority="466" operator="lessThan">
      <formula>0</formula>
    </cfRule>
  </conditionalFormatting>
  <conditionalFormatting sqref="Q648">
    <cfRule type="cellIs" dxfId="425" priority="465" operator="lessThan">
      <formula>0</formula>
    </cfRule>
  </conditionalFormatting>
  <conditionalFormatting sqref="Q649">
    <cfRule type="cellIs" dxfId="424" priority="464" operator="lessThan">
      <formula>0</formula>
    </cfRule>
  </conditionalFormatting>
  <conditionalFormatting sqref="Q651">
    <cfRule type="cellIs" dxfId="423" priority="463" operator="lessThan">
      <formula>0</formula>
    </cfRule>
  </conditionalFormatting>
  <conditionalFormatting sqref="Q652">
    <cfRule type="cellIs" dxfId="422" priority="462" operator="lessThan">
      <formula>0</formula>
    </cfRule>
  </conditionalFormatting>
  <conditionalFormatting sqref="D654:N654 D651:N651 D648:N649 D632:N634">
    <cfRule type="expression" dxfId="421" priority="434">
      <formula>D632/C632&gt;1</formula>
    </cfRule>
    <cfRule type="expression" dxfId="420" priority="435">
      <formula>D632/C632&lt;1</formula>
    </cfRule>
  </conditionalFormatting>
  <conditionalFormatting sqref="C507:C510">
    <cfRule type="cellIs" dxfId="419" priority="460" operator="lessThan">
      <formula>0</formula>
    </cfRule>
  </conditionalFormatting>
  <conditionalFormatting sqref="C507:C510">
    <cfRule type="expression" dxfId="418" priority="458">
      <formula>C507/B507&gt;1</formula>
    </cfRule>
    <cfRule type="expression" dxfId="417" priority="459">
      <formula>C507/B507&lt;1</formula>
    </cfRule>
  </conditionalFormatting>
  <conditionalFormatting sqref="D507:N510">
    <cfRule type="cellIs" dxfId="416" priority="457" operator="lessThan">
      <formula>0</formula>
    </cfRule>
  </conditionalFormatting>
  <conditionalFormatting sqref="D507:N510">
    <cfRule type="expression" dxfId="415" priority="455">
      <formula>D507/C507&gt;1</formula>
    </cfRule>
    <cfRule type="expression" dxfId="414" priority="456">
      <formula>D507/C507&lt;1</formula>
    </cfRule>
  </conditionalFormatting>
  <conditionalFormatting sqref="B507:B510">
    <cfRule type="cellIs" dxfId="413" priority="454" operator="lessThan">
      <formula>0</formula>
    </cfRule>
  </conditionalFormatting>
  <conditionalFormatting sqref="B507:B510">
    <cfRule type="expression" dxfId="412" priority="452">
      <formula>B507/#REF!&gt;1</formula>
    </cfRule>
    <cfRule type="expression" dxfId="411" priority="453">
      <formula>B507/#REF!&lt;1</formula>
    </cfRule>
  </conditionalFormatting>
  <conditionalFormatting sqref="J588:N588 J574:N574 J559:N559 J551:N551">
    <cfRule type="cellIs" dxfId="410" priority="451" operator="lessThan">
      <formula>0</formula>
    </cfRule>
  </conditionalFormatting>
  <conditionalFormatting sqref="C588:I588 C584:C587 C574:I574 C570:C573 C559:I559 C555:C558 C551:I551 C547:C550">
    <cfRule type="cellIs" dxfId="409" priority="450" operator="lessThan">
      <formula>0</formula>
    </cfRule>
  </conditionalFormatting>
  <conditionalFormatting sqref="C588:M588 C574:M574 C559:M559 C551:M551">
    <cfRule type="cellIs" dxfId="408" priority="449" operator="lessThan">
      <formula>0</formula>
    </cfRule>
  </conditionalFormatting>
  <conditionalFormatting sqref="C584:C587 C570:C573 C555:C558 C547:C550">
    <cfRule type="expression" dxfId="407" priority="447">
      <formula>C547/B547&gt;1</formula>
    </cfRule>
    <cfRule type="expression" dxfId="406" priority="448">
      <formula>C547/B547&lt;1</formula>
    </cfRule>
  </conditionalFormatting>
  <conditionalFormatting sqref="D584:N587 D570:N573 D555:N558 D547:N550">
    <cfRule type="cellIs" dxfId="405" priority="446" operator="lessThan">
      <formula>0</formula>
    </cfRule>
  </conditionalFormatting>
  <conditionalFormatting sqref="D584:N587 D570:N573 D555:N558 D547:N550">
    <cfRule type="expression" dxfId="404" priority="444">
      <formula>D547/C547&gt;1</formula>
    </cfRule>
    <cfRule type="expression" dxfId="403" priority="445">
      <formula>D547/C547&lt;1</formula>
    </cfRule>
  </conditionalFormatting>
  <conditionalFormatting sqref="C588:N588 C574:N574 C559:N559 C551:N551">
    <cfRule type="cellIs" dxfId="402" priority="443" operator="lessThan">
      <formula>0</formula>
    </cfRule>
  </conditionalFormatting>
  <conditionalFormatting sqref="C588:N588 C574:N574 C559:N559 C551:N551">
    <cfRule type="expression" dxfId="401" priority="441">
      <formula>C551/B551&gt;1</formula>
    </cfRule>
    <cfRule type="expression" dxfId="400" priority="442">
      <formula>C551/B551&lt;1</formula>
    </cfRule>
  </conditionalFormatting>
  <conditionalFormatting sqref="B654 B651 B648:B649 B632:B634 B641:B645">
    <cfRule type="cellIs" dxfId="399" priority="440" operator="lessThan">
      <formula>0</formula>
    </cfRule>
  </conditionalFormatting>
  <conditionalFormatting sqref="C654 C651 C648:C649 C632:C634">
    <cfRule type="cellIs" dxfId="398" priority="439" operator="lessThan">
      <formula>0</formula>
    </cfRule>
  </conditionalFormatting>
  <conditionalFormatting sqref="C654 C651 C648:C649 C632:C634">
    <cfRule type="expression" dxfId="397" priority="437">
      <formula>C632/B632&gt;1</formula>
    </cfRule>
    <cfRule type="expression" dxfId="396" priority="438">
      <formula>C632/B632&lt;1</formula>
    </cfRule>
  </conditionalFormatting>
  <conditionalFormatting sqref="D654:N654 D651:N651 D648:N649 D632:N634">
    <cfRule type="cellIs" dxfId="395" priority="436" operator="lessThan">
      <formula>0</formula>
    </cfRule>
  </conditionalFormatting>
  <conditionalFormatting sqref="B504:N504 B537 B568 B597">
    <cfRule type="expression" dxfId="394" priority="1196">
      <formula>B504/#REF!&gt;1</formula>
    </cfRule>
    <cfRule type="expression" dxfId="393" priority="1197">
      <formula>B504/#REF!&lt;1</formula>
    </cfRule>
  </conditionalFormatting>
  <conditionalFormatting sqref="C465">
    <cfRule type="cellIs" dxfId="392" priority="433" operator="lessThan">
      <formula>0</formula>
    </cfRule>
  </conditionalFormatting>
  <conditionalFormatting sqref="C465">
    <cfRule type="expression" dxfId="391" priority="431">
      <formula>C465/B465&gt;1</formula>
    </cfRule>
    <cfRule type="expression" dxfId="390" priority="432">
      <formula>C465/B465&lt;1</formula>
    </cfRule>
  </conditionalFormatting>
  <conditionalFormatting sqref="D465:N465">
    <cfRule type="cellIs" dxfId="389" priority="430" operator="lessThan">
      <formula>0</formula>
    </cfRule>
  </conditionalFormatting>
  <conditionalFormatting sqref="D465:N465">
    <cfRule type="expression" dxfId="388" priority="428">
      <formula>D465/C465&gt;1</formula>
    </cfRule>
    <cfRule type="expression" dxfId="387" priority="429">
      <formula>D465/C465&lt;1</formula>
    </cfRule>
  </conditionalFormatting>
  <conditionalFormatting sqref="B465">
    <cfRule type="cellIs" dxfId="386" priority="427" operator="lessThan">
      <formula>0</formula>
    </cfRule>
  </conditionalFormatting>
  <conditionalFormatting sqref="B465">
    <cfRule type="expression" dxfId="385" priority="425">
      <formula>B465/#REF!&gt;1</formula>
    </cfRule>
    <cfRule type="expression" dxfId="384" priority="426">
      <formula>B465/#REF!&lt;1</formula>
    </cfRule>
  </conditionalFormatting>
  <conditionalFormatting sqref="C511">
    <cfRule type="cellIs" dxfId="383" priority="424" operator="lessThan">
      <formula>0</formula>
    </cfRule>
  </conditionalFormatting>
  <conditionalFormatting sqref="D511:N511">
    <cfRule type="cellIs" dxfId="382" priority="421" operator="lessThan">
      <formula>0</formula>
    </cfRule>
  </conditionalFormatting>
  <conditionalFormatting sqref="C511">
    <cfRule type="expression" dxfId="381" priority="422">
      <formula>C511/B511&gt;1</formula>
    </cfRule>
    <cfRule type="expression" dxfId="380" priority="423">
      <formula>C511/B511&lt;1</formula>
    </cfRule>
  </conditionalFormatting>
  <conditionalFormatting sqref="D511:N511">
    <cfRule type="expression" dxfId="379" priority="419">
      <formula>D511/C511&gt;1</formula>
    </cfRule>
    <cfRule type="expression" dxfId="378" priority="420">
      <formula>D511/C511&lt;1</formula>
    </cfRule>
  </conditionalFormatting>
  <conditionalFormatting sqref="B511">
    <cfRule type="cellIs" dxfId="377" priority="418" operator="lessThan">
      <formula>0</formula>
    </cfRule>
  </conditionalFormatting>
  <conditionalFormatting sqref="B511">
    <cfRule type="expression" dxfId="376" priority="416">
      <formula>B511/#REF!&gt;1</formula>
    </cfRule>
    <cfRule type="expression" dxfId="375" priority="417">
      <formula>B511/#REF!&lt;1</formula>
    </cfRule>
  </conditionalFormatting>
  <conditionalFormatting sqref="B529 B521">
    <cfRule type="cellIs" dxfId="374" priority="415" operator="lessThan">
      <formula>0</formula>
    </cfRule>
  </conditionalFormatting>
  <conditionalFormatting sqref="B529 B521">
    <cfRule type="expression" dxfId="373" priority="413">
      <formula>B521/#REF!&gt;1</formula>
    </cfRule>
    <cfRule type="expression" dxfId="372" priority="414">
      <formula>B521/#REF!&lt;1</formula>
    </cfRule>
  </conditionalFormatting>
  <conditionalFormatting sqref="C521">
    <cfRule type="cellIs" dxfId="371" priority="412" operator="lessThan">
      <formula>0</formula>
    </cfRule>
  </conditionalFormatting>
  <conditionalFormatting sqref="C521 B636:P637">
    <cfRule type="expression" dxfId="370" priority="410">
      <formula>B521/A521&gt;1</formula>
    </cfRule>
    <cfRule type="expression" dxfId="369" priority="411">
      <formula>B521/A521&lt;1</formula>
    </cfRule>
  </conditionalFormatting>
  <conditionalFormatting sqref="C603:N603">
    <cfRule type="expression" dxfId="368" priority="371">
      <formula>C603/B603&gt;1</formula>
    </cfRule>
    <cfRule type="expression" dxfId="367" priority="372">
      <formula>C603/B603&lt;1</formula>
    </cfRule>
  </conditionalFormatting>
  <conditionalFormatting sqref="I552:N552">
    <cfRule type="expression" dxfId="366" priority="395">
      <formula>I552/H552&gt;1</formula>
    </cfRule>
    <cfRule type="expression" dxfId="365" priority="396">
      <formula>I552/H552&lt;1</formula>
    </cfRule>
  </conditionalFormatting>
  <conditionalFormatting sqref="I560:N560">
    <cfRule type="expression" dxfId="364" priority="392">
      <formula>I560/H560&gt;1</formula>
    </cfRule>
    <cfRule type="expression" dxfId="363" priority="393">
      <formula>I560/H560&lt;1</formula>
    </cfRule>
  </conditionalFormatting>
  <conditionalFormatting sqref="B575:N575">
    <cfRule type="cellIs" dxfId="362" priority="391" operator="lessThan">
      <formula>0</formula>
    </cfRule>
  </conditionalFormatting>
  <conditionalFormatting sqref="B575:N575">
    <cfRule type="expression" dxfId="361" priority="389">
      <formula>B575/A575&gt;1</formula>
    </cfRule>
    <cfRule type="expression" dxfId="360" priority="390">
      <formula>B575/A575&lt;1</formula>
    </cfRule>
  </conditionalFormatting>
  <conditionalFormatting sqref="B589:N589">
    <cfRule type="cellIs" dxfId="359" priority="388" operator="lessThan">
      <formula>0</formula>
    </cfRule>
  </conditionalFormatting>
  <conditionalFormatting sqref="B589:N589">
    <cfRule type="expression" dxfId="358" priority="386">
      <formula>B589/A589&gt;1</formula>
    </cfRule>
    <cfRule type="expression" dxfId="357" priority="387">
      <formula>B589/A589&lt;1</formula>
    </cfRule>
  </conditionalFormatting>
  <conditionalFormatting sqref="N608">
    <cfRule type="cellIs" dxfId="356" priority="364" operator="lessThan">
      <formula>0</formula>
    </cfRule>
  </conditionalFormatting>
  <conditionalFormatting sqref="D521:N521">
    <cfRule type="cellIs" dxfId="355" priority="409" operator="lessThan">
      <formula>0</formula>
    </cfRule>
  </conditionalFormatting>
  <conditionalFormatting sqref="D521:N521">
    <cfRule type="expression" dxfId="354" priority="407">
      <formula>D521/C521&gt;1</formula>
    </cfRule>
    <cfRule type="expression" dxfId="353" priority="408">
      <formula>D521/C521&lt;1</formula>
    </cfRule>
  </conditionalFormatting>
  <conditionalFormatting sqref="C529:N529">
    <cfRule type="cellIs" dxfId="352" priority="406" operator="lessThan">
      <formula>0</formula>
    </cfRule>
  </conditionalFormatting>
  <conditionalFormatting sqref="C529:N529">
    <cfRule type="expression" dxfId="351" priority="404">
      <formula>C529/B529&gt;1</formula>
    </cfRule>
    <cfRule type="expression" dxfId="350" priority="405">
      <formula>C529/B529&lt;1</formula>
    </cfRule>
  </conditionalFormatting>
  <conditionalFormatting sqref="C582:N582">
    <cfRule type="expression" dxfId="349" priority="380">
      <formula>C582/B582&gt;1</formula>
    </cfRule>
    <cfRule type="expression" dxfId="348" priority="381">
      <formula>C582/B582&lt;1</formula>
    </cfRule>
  </conditionalFormatting>
  <conditionalFormatting sqref="C537:N537">
    <cfRule type="expression" dxfId="347" priority="401">
      <formula>C537/B537&gt;1</formula>
    </cfRule>
    <cfRule type="expression" dxfId="346" priority="402">
      <formula>C537/B537&lt;1</formula>
    </cfRule>
  </conditionalFormatting>
  <conditionalFormatting sqref="C568:N568">
    <cfRule type="expression" dxfId="345" priority="398">
      <formula>C568/B568&gt;1</formula>
    </cfRule>
    <cfRule type="expression" dxfId="344" priority="399">
      <formula>C568/B568&lt;1</formula>
    </cfRule>
  </conditionalFormatting>
  <conditionalFormatting sqref="C608:M608">
    <cfRule type="expression" dxfId="343" priority="366">
      <formula>C608/B608&gt;1</formula>
    </cfRule>
    <cfRule type="expression" dxfId="342" priority="367">
      <formula>C608/B608&lt;1</formula>
    </cfRule>
  </conditionalFormatting>
  <conditionalFormatting sqref="N608">
    <cfRule type="expression" dxfId="341" priority="361">
      <formula>N608/M608&gt;1</formula>
    </cfRule>
    <cfRule type="expression" dxfId="340" priority="362">
      <formula>N608/M608&lt;1</formula>
    </cfRule>
  </conditionalFormatting>
  <conditionalFormatting sqref="C608:M608">
    <cfRule type="cellIs" dxfId="339" priority="370" operator="lessThan">
      <formula>0</formula>
    </cfRule>
  </conditionalFormatting>
  <conditionalFormatting sqref="C608:M608">
    <cfRule type="cellIs" dxfId="338" priority="369" operator="lessThan">
      <formula>0</formula>
    </cfRule>
  </conditionalFormatting>
  <conditionalFormatting sqref="B582">
    <cfRule type="cellIs" dxfId="337" priority="383" operator="lessThan">
      <formula>0</formula>
    </cfRule>
  </conditionalFormatting>
  <conditionalFormatting sqref="B582">
    <cfRule type="expression" dxfId="336" priority="384">
      <formula>B582/#REF!&gt;1</formula>
    </cfRule>
    <cfRule type="expression" dxfId="335" priority="385">
      <formula>B582/#REF!&lt;1</formula>
    </cfRule>
  </conditionalFormatting>
  <conditionalFormatting sqref="C582:N582">
    <cfRule type="cellIs" dxfId="334" priority="382" operator="lessThan">
      <formula>0</formula>
    </cfRule>
  </conditionalFormatting>
  <conditionalFormatting sqref="C597:N597">
    <cfRule type="expression" dxfId="333" priority="376">
      <formula>C597/B597&gt;1</formula>
    </cfRule>
    <cfRule type="expression" dxfId="332" priority="377">
      <formula>C597/B597&lt;1</formula>
    </cfRule>
  </conditionalFormatting>
  <conditionalFormatting sqref="N608">
    <cfRule type="cellIs" dxfId="331" priority="365" operator="lessThan">
      <formula>0</formula>
    </cfRule>
  </conditionalFormatting>
  <conditionalFormatting sqref="C608:M608">
    <cfRule type="cellIs" dxfId="330" priority="368" operator="lessThan">
      <formula>0</formula>
    </cfRule>
  </conditionalFormatting>
  <conditionalFormatting sqref="N608">
    <cfRule type="cellIs" dxfId="329" priority="363" operator="lessThan">
      <formula>0</formula>
    </cfRule>
  </conditionalFormatting>
  <conditionalFormatting sqref="B676:N679">
    <cfRule type="cellIs" dxfId="328" priority="360" operator="lessThan">
      <formula>0</formula>
    </cfRule>
  </conditionalFormatting>
  <conditionalFormatting sqref="I678:N678 Q676:R679">
    <cfRule type="cellIs" dxfId="327" priority="359" operator="lessThan">
      <formula>0</formula>
    </cfRule>
  </conditionalFormatting>
  <conditionalFormatting sqref="B680:N683">
    <cfRule type="cellIs" dxfId="326" priority="358" operator="lessThan">
      <formula>0</formula>
    </cfRule>
  </conditionalFormatting>
  <conditionalFormatting sqref="I682:N682 Q680:R683">
    <cfRule type="cellIs" dxfId="325" priority="357" operator="lessThan">
      <formula>0</formula>
    </cfRule>
  </conditionalFormatting>
  <conditionalFormatting sqref="B684:N687">
    <cfRule type="cellIs" dxfId="324" priority="356" operator="lessThan">
      <formula>0</formula>
    </cfRule>
  </conditionalFormatting>
  <conditionalFormatting sqref="I686:N686 Q684:R687">
    <cfRule type="cellIs" dxfId="323" priority="355" operator="lessThan">
      <formula>0</formula>
    </cfRule>
  </conditionalFormatting>
  <conditionalFormatting sqref="B688:N691">
    <cfRule type="cellIs" dxfId="322" priority="354" operator="lessThan">
      <formula>0</formula>
    </cfRule>
  </conditionalFormatting>
  <conditionalFormatting sqref="I690:N690 Q688:R691">
    <cfRule type="cellIs" dxfId="321" priority="353" operator="lessThan">
      <formula>0</formula>
    </cfRule>
  </conditionalFormatting>
  <conditionalFormatting sqref="B692:N695 O694:P694">
    <cfRule type="cellIs" dxfId="320" priority="352" operator="lessThan">
      <formula>0</formula>
    </cfRule>
  </conditionalFormatting>
  <conditionalFormatting sqref="Q692:R695 I694:P694">
    <cfRule type="cellIs" dxfId="319" priority="351" operator="lessThan">
      <formula>0</formula>
    </cfRule>
  </conditionalFormatting>
  <conditionalFormatting sqref="B696:N699">
    <cfRule type="cellIs" dxfId="318" priority="350" operator="lessThan">
      <formula>0</formula>
    </cfRule>
  </conditionalFormatting>
  <conditionalFormatting sqref="I698:N698 Q696:R699">
    <cfRule type="cellIs" dxfId="317" priority="349" operator="lessThan">
      <formula>0</formula>
    </cfRule>
  </conditionalFormatting>
  <conditionalFormatting sqref="B700:N703">
    <cfRule type="cellIs" dxfId="316" priority="348" operator="lessThan">
      <formula>0</formula>
    </cfRule>
  </conditionalFormatting>
  <conditionalFormatting sqref="I702:N702 Q700:R703">
    <cfRule type="cellIs" dxfId="315" priority="347" operator="lessThan">
      <formula>0</formula>
    </cfRule>
  </conditionalFormatting>
  <conditionalFormatting sqref="B704:N707">
    <cfRule type="cellIs" dxfId="314" priority="346" operator="lessThan">
      <formula>0</formula>
    </cfRule>
  </conditionalFormatting>
  <conditionalFormatting sqref="I706:N706 Q704:R707">
    <cfRule type="cellIs" dxfId="313" priority="345" operator="lessThan">
      <formula>0</formula>
    </cfRule>
  </conditionalFormatting>
  <conditionalFormatting sqref="B712:N715">
    <cfRule type="cellIs" dxfId="312" priority="344" operator="lessThan">
      <formula>0</formula>
    </cfRule>
  </conditionalFormatting>
  <conditionalFormatting sqref="I714:N714 Q712:R715">
    <cfRule type="cellIs" dxfId="311" priority="343" operator="lessThan">
      <formula>0</formula>
    </cfRule>
  </conditionalFormatting>
  <conditionalFormatting sqref="B716:N719">
    <cfRule type="cellIs" dxfId="310" priority="342" operator="lessThan">
      <formula>0</formula>
    </cfRule>
  </conditionalFormatting>
  <conditionalFormatting sqref="I718:N718 Q716:R719">
    <cfRule type="cellIs" dxfId="309" priority="341" operator="lessThan">
      <formula>0</formula>
    </cfRule>
  </conditionalFormatting>
  <conditionalFormatting sqref="Q654">
    <cfRule type="cellIs" dxfId="308" priority="340" operator="lessThan">
      <formula>0</formula>
    </cfRule>
  </conditionalFormatting>
  <conditionalFormatting sqref="R466">
    <cfRule type="cellIs" dxfId="307" priority="339" operator="lessThan">
      <formula>0</formula>
    </cfRule>
  </conditionalFormatting>
  <conditionalFormatting sqref="Q466">
    <cfRule type="cellIs" dxfId="306" priority="338" operator="lessThan">
      <formula>0</formula>
    </cfRule>
  </conditionalFormatting>
  <conditionalFormatting sqref="B466:N466">
    <cfRule type="cellIs" dxfId="305" priority="337" operator="lessThan">
      <formula>0</formula>
    </cfRule>
  </conditionalFormatting>
  <conditionalFormatting sqref="B505:N505">
    <cfRule type="cellIs" dxfId="304" priority="334" operator="lessThan">
      <formula>0</formula>
    </cfRule>
  </conditionalFormatting>
  <conditionalFormatting sqref="B513:N513">
    <cfRule type="cellIs" dxfId="303" priority="331" operator="lessThan">
      <formula>0</formula>
    </cfRule>
  </conditionalFormatting>
  <conditionalFormatting sqref="B522:N522">
    <cfRule type="cellIs" dxfId="302" priority="328" operator="lessThan">
      <formula>0</formula>
    </cfRule>
  </conditionalFormatting>
  <conditionalFormatting sqref="B530:N530">
    <cfRule type="cellIs" dxfId="301" priority="325" operator="lessThan">
      <formula>0</formula>
    </cfRule>
  </conditionalFormatting>
  <conditionalFormatting sqref="B538:N538">
    <cfRule type="cellIs" dxfId="300" priority="322" operator="lessThan">
      <formula>0</formula>
    </cfRule>
  </conditionalFormatting>
  <conditionalFormatting sqref="B553:N553">
    <cfRule type="cellIs" dxfId="299" priority="319" operator="lessThan">
      <formula>0</formula>
    </cfRule>
  </conditionalFormatting>
  <conditionalFormatting sqref="B561:N561">
    <cfRule type="cellIs" dxfId="298" priority="316" operator="lessThan">
      <formula>0</formula>
    </cfRule>
  </conditionalFormatting>
  <conditionalFormatting sqref="B590:N590">
    <cfRule type="cellIs" dxfId="297" priority="313" operator="lessThan">
      <formula>0</formula>
    </cfRule>
  </conditionalFormatting>
  <conditionalFormatting sqref="O608:P608">
    <cfRule type="cellIs" dxfId="296" priority="54" operator="lessThan">
      <formula>0</formula>
    </cfRule>
  </conditionalFormatting>
  <conditionalFormatting sqref="O608:P608">
    <cfRule type="cellIs" dxfId="295" priority="55" operator="lessThan">
      <formula>0</formula>
    </cfRule>
  </conditionalFormatting>
  <conditionalFormatting sqref="O603:P603">
    <cfRule type="cellIs" dxfId="294" priority="58" operator="lessThan">
      <formula>0</formula>
    </cfRule>
  </conditionalFormatting>
  <conditionalFormatting sqref="O603:P603">
    <cfRule type="cellIs" dxfId="293" priority="59" operator="lessThan">
      <formula>0</formula>
    </cfRule>
  </conditionalFormatting>
  <conditionalFormatting sqref="O603:P603">
    <cfRule type="cellIs" dxfId="292" priority="60" operator="lessThan">
      <formula>0</formula>
    </cfRule>
  </conditionalFormatting>
  <conditionalFormatting sqref="O608:P608">
    <cfRule type="cellIs" dxfId="291" priority="53" operator="lessThan">
      <formula>0</formula>
    </cfRule>
  </conditionalFormatting>
  <conditionalFormatting sqref="Q491:R491">
    <cfRule type="cellIs" dxfId="290" priority="312" operator="lessThan">
      <formula>0</formula>
    </cfRule>
  </conditionalFormatting>
  <conditionalFormatting sqref="R492:R496">
    <cfRule type="cellIs" dxfId="289" priority="311" operator="lessThan">
      <formula>0</formula>
    </cfRule>
  </conditionalFormatting>
  <conditionalFormatting sqref="Q492:Q495">
    <cfRule type="cellIs" dxfId="288" priority="310" operator="lessThan">
      <formula>0</formula>
    </cfRule>
  </conditionalFormatting>
  <conditionalFormatting sqref="Q496">
    <cfRule type="cellIs" dxfId="287" priority="309" operator="lessThan">
      <formula>0</formula>
    </cfRule>
  </conditionalFormatting>
  <conditionalFormatting sqref="Q473:R473 B473">
    <cfRule type="cellIs" dxfId="286" priority="308" operator="lessThan">
      <formula>0</formula>
    </cfRule>
  </conditionalFormatting>
  <conditionalFormatting sqref="R474:R478">
    <cfRule type="cellIs" dxfId="285" priority="307" operator="lessThan">
      <formula>0</formula>
    </cfRule>
  </conditionalFormatting>
  <conditionalFormatting sqref="Q474:Q477">
    <cfRule type="cellIs" dxfId="284" priority="306" operator="lessThan">
      <formula>0</formula>
    </cfRule>
  </conditionalFormatting>
  <conditionalFormatting sqref="Q478">
    <cfRule type="cellIs" dxfId="283" priority="305" operator="lessThan">
      <formula>0</formula>
    </cfRule>
  </conditionalFormatting>
  <conditionalFormatting sqref="Q479:R479 B479">
    <cfRule type="cellIs" dxfId="282" priority="304" operator="lessThan">
      <formula>0</formula>
    </cfRule>
  </conditionalFormatting>
  <conditionalFormatting sqref="R480:R484">
    <cfRule type="cellIs" dxfId="281" priority="303" operator="lessThan">
      <formula>0</formula>
    </cfRule>
  </conditionalFormatting>
  <conditionalFormatting sqref="Q480:Q483">
    <cfRule type="cellIs" dxfId="280" priority="302" operator="lessThan">
      <formula>0</formula>
    </cfRule>
  </conditionalFormatting>
  <conditionalFormatting sqref="Q484">
    <cfRule type="cellIs" dxfId="279" priority="301" operator="lessThan">
      <formula>0</formula>
    </cfRule>
  </conditionalFormatting>
  <conditionalFormatting sqref="Q485:R485 B485">
    <cfRule type="cellIs" dxfId="278" priority="300" operator="lessThan">
      <formula>0</formula>
    </cfRule>
  </conditionalFormatting>
  <conditionalFormatting sqref="R486:R490">
    <cfRule type="cellIs" dxfId="277" priority="299" operator="lessThan">
      <formula>0</formula>
    </cfRule>
  </conditionalFormatting>
  <conditionalFormatting sqref="Q486:Q489">
    <cfRule type="cellIs" dxfId="276" priority="298" operator="lessThan">
      <formula>0</formula>
    </cfRule>
  </conditionalFormatting>
  <conditionalFormatting sqref="Q490">
    <cfRule type="cellIs" dxfId="275" priority="297"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4" priority="294" operator="lessThan">
      <formula>0</formula>
    </cfRule>
  </conditionalFormatting>
  <conditionalFormatting sqref="O348:P348">
    <cfRule type="cellIs" dxfId="273" priority="293" operator="lessThan">
      <formula>0</formula>
    </cfRule>
  </conditionalFormatting>
  <conditionalFormatting sqref="O348:P348">
    <cfRule type="cellIs" dxfId="272" priority="292" operator="lessThan">
      <formula>0</formula>
    </cfRule>
  </conditionalFormatting>
  <conditionalFormatting sqref="O351:P354">
    <cfRule type="cellIs" dxfId="271" priority="291" operator="lessThan">
      <formula>0</formula>
    </cfRule>
  </conditionalFormatting>
  <conditionalFormatting sqref="O363:P364">
    <cfRule type="cellIs" dxfId="270" priority="290" operator="lessThan">
      <formula>0</formula>
    </cfRule>
  </conditionalFormatting>
  <conditionalFormatting sqref="O369:P370">
    <cfRule type="cellIs" dxfId="269" priority="289" operator="lessThan">
      <formula>0</formula>
    </cfRule>
  </conditionalFormatting>
  <conditionalFormatting sqref="O375:P376">
    <cfRule type="cellIs" dxfId="268" priority="288" operator="lessThan">
      <formula>0</formula>
    </cfRule>
  </conditionalFormatting>
  <conditionalFormatting sqref="O381:P383">
    <cfRule type="cellIs" dxfId="267" priority="287" operator="lessThan">
      <formula>0</formula>
    </cfRule>
  </conditionalFormatting>
  <conditionalFormatting sqref="O355:P355">
    <cfRule type="cellIs" dxfId="266" priority="286" operator="lessThan">
      <formula>0</formula>
    </cfRule>
  </conditionalFormatting>
  <conditionalFormatting sqref="O593:P595">
    <cfRule type="cellIs" dxfId="265" priority="284" operator="lessThan">
      <formula>0</formula>
    </cfRule>
  </conditionalFormatting>
  <conditionalFormatting sqref="O593:P595">
    <cfRule type="cellIs" dxfId="264" priority="285" operator="lessThan">
      <formula>0</formula>
    </cfRule>
  </conditionalFormatting>
  <conditionalFormatting sqref="O601:P602 O599:P599">
    <cfRule type="cellIs" dxfId="263" priority="283" operator="lessThan">
      <formula>0</formula>
    </cfRule>
  </conditionalFormatting>
  <conditionalFormatting sqref="O621:P624">
    <cfRule type="cellIs" dxfId="262" priority="278" operator="lessThan">
      <formula>0</formula>
    </cfRule>
  </conditionalFormatting>
  <conditionalFormatting sqref="O621:P624">
    <cfRule type="cellIs" dxfId="261" priority="279" operator="lessThan">
      <formula>0</formula>
    </cfRule>
  </conditionalFormatting>
  <conditionalFormatting sqref="O626:P629">
    <cfRule type="cellIs" dxfId="260" priority="277" operator="lessThan">
      <formula>0</formula>
    </cfRule>
  </conditionalFormatting>
  <conditionalFormatting sqref="O611:P614">
    <cfRule type="cellIs" dxfId="259" priority="272" operator="lessThan">
      <formula>0</formula>
    </cfRule>
  </conditionalFormatting>
  <conditionalFormatting sqref="O611:P614">
    <cfRule type="cellIs" dxfId="258" priority="273" operator="lessThan">
      <formula>0</formula>
    </cfRule>
  </conditionalFormatting>
  <conditionalFormatting sqref="O650:P650 O663:P663 O655:P660 O642:P645 O652:P653 O672:P675 O708:P711 O665:P670 P661">
    <cfRule type="cellIs" dxfId="257" priority="271" operator="lessThan">
      <formula>0</formula>
    </cfRule>
  </conditionalFormatting>
  <conditionalFormatting sqref="O674:P674">
    <cfRule type="cellIs" dxfId="256" priority="270" operator="lessThan">
      <formula>0</formula>
    </cfRule>
  </conditionalFormatting>
  <conditionalFormatting sqref="O647:P647">
    <cfRule type="cellIs" dxfId="255" priority="269" operator="lessThan">
      <formula>0</formula>
    </cfRule>
  </conditionalFormatting>
  <conditionalFormatting sqref="O393:P393">
    <cfRule type="cellIs" dxfId="254" priority="248" operator="lessThan">
      <formula>0</formula>
    </cfRule>
  </conditionalFormatting>
  <conditionalFormatting sqref="O390:P390">
    <cfRule type="cellIs" dxfId="253" priority="253" operator="lessThan">
      <formula>0</formula>
    </cfRule>
  </conditionalFormatting>
  <conditionalFormatting sqref="O393:P393">
    <cfRule type="cellIs" dxfId="252" priority="251" operator="lessThan">
      <formula>0</formula>
    </cfRule>
  </conditionalFormatting>
  <conditionalFormatting sqref="O378:P378">
    <cfRule type="cellIs" dxfId="251" priority="263" operator="lessThan">
      <formula>0</formula>
    </cfRule>
  </conditionalFormatting>
  <conditionalFormatting sqref="O372:P372">
    <cfRule type="cellIs" dxfId="250" priority="264" operator="lessThan">
      <formula>0</formula>
    </cfRule>
  </conditionalFormatting>
  <conditionalFormatting sqref="O384:P384">
    <cfRule type="cellIs" dxfId="249" priority="262" operator="lessThan">
      <formula>0</formula>
    </cfRule>
  </conditionalFormatting>
  <conditionalFormatting sqref="O387:P387">
    <cfRule type="cellIs" dxfId="248" priority="257" operator="lessThan">
      <formula>0</formula>
    </cfRule>
  </conditionalFormatting>
  <conditionalFormatting sqref="O387:P387">
    <cfRule type="cellIs" dxfId="247" priority="256" operator="lessThan">
      <formula>0</formula>
    </cfRule>
  </conditionalFormatting>
  <conditionalFormatting sqref="O387:P387">
    <cfRule type="cellIs" dxfId="246" priority="255" operator="lessThan">
      <formula>0</formula>
    </cfRule>
  </conditionalFormatting>
  <conditionalFormatting sqref="O387:P387">
    <cfRule type="cellIs" dxfId="245" priority="254" operator="lessThan">
      <formula>0</formula>
    </cfRule>
  </conditionalFormatting>
  <conditionalFormatting sqref="O393:P393">
    <cfRule type="cellIs" dxfId="244" priority="249" operator="lessThan">
      <formula>0</formula>
    </cfRule>
  </conditionalFormatting>
  <conditionalFormatting sqref="O393:P393">
    <cfRule type="cellIs" dxfId="243" priority="252" operator="lessThan">
      <formula>0</formula>
    </cfRule>
  </conditionalFormatting>
  <conditionalFormatting sqref="O393:P393">
    <cfRule type="cellIs" dxfId="242" priority="247" operator="lessThan">
      <formula>0</formula>
    </cfRule>
  </conditionalFormatting>
  <conditionalFormatting sqref="O393:P393">
    <cfRule type="cellIs" dxfId="241" priority="250" operator="lessThan">
      <formula>0</formula>
    </cfRule>
  </conditionalFormatting>
  <conditionalFormatting sqref="O393:P393">
    <cfRule type="cellIs" dxfId="240" priority="245" operator="lessThan">
      <formula>0</formula>
    </cfRule>
  </conditionalFormatting>
  <conditionalFormatting sqref="O393:P393">
    <cfRule type="cellIs" dxfId="239" priority="246" operator="lessThan">
      <formula>0</formula>
    </cfRule>
  </conditionalFormatting>
  <conditionalFormatting sqref="O399:P399">
    <cfRule type="cellIs" dxfId="238" priority="243" operator="lessThan">
      <formula>0</formula>
    </cfRule>
  </conditionalFormatting>
  <conditionalFormatting sqref="O396:P396">
    <cfRule type="cellIs" dxfId="237" priority="244" operator="lessThan">
      <formula>0</formula>
    </cfRule>
  </conditionalFormatting>
  <conditionalFormatting sqref="O399:P399">
    <cfRule type="cellIs" dxfId="236" priority="242" operator="lessThan">
      <formula>0</formula>
    </cfRule>
  </conditionalFormatting>
  <conditionalFormatting sqref="O399:P399">
    <cfRule type="cellIs" dxfId="235" priority="241" operator="lessThan">
      <formula>0</formula>
    </cfRule>
  </conditionalFormatting>
  <conditionalFormatting sqref="O399:P399">
    <cfRule type="cellIs" dxfId="234" priority="240" operator="lessThan">
      <formula>0</formula>
    </cfRule>
  </conditionalFormatting>
  <conditionalFormatting sqref="O399:P399">
    <cfRule type="cellIs" dxfId="233" priority="239" operator="lessThan">
      <formula>0</formula>
    </cfRule>
  </conditionalFormatting>
  <conditionalFormatting sqref="O399:P399">
    <cfRule type="cellIs" dxfId="232" priority="238" operator="lessThan">
      <formula>0</formula>
    </cfRule>
  </conditionalFormatting>
  <conditionalFormatting sqref="O399:P399">
    <cfRule type="cellIs" dxfId="231" priority="237" operator="lessThan">
      <formula>0</formula>
    </cfRule>
  </conditionalFormatting>
  <conditionalFormatting sqref="O399:P399">
    <cfRule type="cellIs" dxfId="230" priority="236" operator="lessThan">
      <formula>0</formula>
    </cfRule>
  </conditionalFormatting>
  <conditionalFormatting sqref="O402:P402">
    <cfRule type="cellIs" dxfId="229" priority="235" operator="lessThan">
      <formula>0</formula>
    </cfRule>
  </conditionalFormatting>
  <conditionalFormatting sqref="O355:P355">
    <cfRule type="cellIs" dxfId="228" priority="234" operator="lessThan">
      <formula>0</formula>
    </cfRule>
  </conditionalFormatting>
  <conditionalFormatting sqref="O361:P361">
    <cfRule type="cellIs" dxfId="227" priority="233" operator="lessThan">
      <formula>0</formula>
    </cfRule>
  </conditionalFormatting>
  <conditionalFormatting sqref="O361:P361">
    <cfRule type="cellIs" dxfId="226" priority="232" operator="lessThan">
      <formula>0</formula>
    </cfRule>
  </conditionalFormatting>
  <conditionalFormatting sqref="O367:P367">
    <cfRule type="cellIs" dxfId="225" priority="231" operator="lessThan">
      <formula>0</formula>
    </cfRule>
  </conditionalFormatting>
  <conditionalFormatting sqref="O367:P367">
    <cfRule type="cellIs" dxfId="224" priority="230" operator="lessThan">
      <formula>0</formula>
    </cfRule>
  </conditionalFormatting>
  <conditionalFormatting sqref="O373:P373">
    <cfRule type="cellIs" dxfId="223" priority="229" operator="lessThan">
      <formula>0</formula>
    </cfRule>
  </conditionalFormatting>
  <conditionalFormatting sqref="O373:P373">
    <cfRule type="cellIs" dxfId="222" priority="228" operator="lessThan">
      <formula>0</formula>
    </cfRule>
  </conditionalFormatting>
  <conditionalFormatting sqref="O379:P379">
    <cfRule type="cellIs" dxfId="221" priority="227" operator="lessThan">
      <formula>0</formula>
    </cfRule>
  </conditionalFormatting>
  <conditionalFormatting sqref="O379:P379">
    <cfRule type="cellIs" dxfId="220" priority="226" operator="lessThan">
      <formula>0</formula>
    </cfRule>
  </conditionalFormatting>
  <conditionalFormatting sqref="O385:P385">
    <cfRule type="cellIs" dxfId="219" priority="225" operator="lessThan">
      <formula>0</formula>
    </cfRule>
  </conditionalFormatting>
  <conditionalFormatting sqref="O385:P385">
    <cfRule type="cellIs" dxfId="218" priority="224" operator="lessThan">
      <formula>0</formula>
    </cfRule>
  </conditionalFormatting>
  <conditionalFormatting sqref="O391:P391">
    <cfRule type="cellIs" dxfId="217" priority="223" operator="lessThan">
      <formula>0</formula>
    </cfRule>
  </conditionalFormatting>
  <conditionalFormatting sqref="O391:P391">
    <cfRule type="cellIs" dxfId="216" priority="222" operator="lessThan">
      <formula>0</formula>
    </cfRule>
  </conditionalFormatting>
  <conditionalFormatting sqref="O397:P397">
    <cfRule type="cellIs" dxfId="215" priority="221" operator="lessThan">
      <formula>0</formula>
    </cfRule>
  </conditionalFormatting>
  <conditionalFormatting sqref="O397:P397">
    <cfRule type="cellIs" dxfId="214" priority="220" operator="lessThan">
      <formula>0</formula>
    </cfRule>
  </conditionalFormatting>
  <conditionalFormatting sqref="O405:P405">
    <cfRule type="cellIs" dxfId="213" priority="219" operator="lessThan">
      <formula>0</formula>
    </cfRule>
  </conditionalFormatting>
  <conditionalFormatting sqref="O405:P405">
    <cfRule type="cellIs" dxfId="212" priority="217" operator="lessThan">
      <formula>0</formula>
    </cfRule>
  </conditionalFormatting>
  <conditionalFormatting sqref="O405:P405">
    <cfRule type="cellIs" dxfId="211" priority="216" operator="lessThan">
      <formula>0</formula>
    </cfRule>
  </conditionalFormatting>
  <conditionalFormatting sqref="O405:P405">
    <cfRule type="cellIs" dxfId="210" priority="215" operator="lessThan">
      <formula>0</formula>
    </cfRule>
  </conditionalFormatting>
  <conditionalFormatting sqref="O405:P405">
    <cfRule type="cellIs" dxfId="209" priority="214" operator="lessThan">
      <formula>0</formula>
    </cfRule>
  </conditionalFormatting>
  <conditionalFormatting sqref="O405:P405">
    <cfRule type="cellIs" dxfId="208" priority="213" operator="lessThan">
      <formula>0</formula>
    </cfRule>
  </conditionalFormatting>
  <conditionalFormatting sqref="O405:P405">
    <cfRule type="cellIs" dxfId="207" priority="212" operator="lessThan">
      <formula>0</formula>
    </cfRule>
  </conditionalFormatting>
  <conditionalFormatting sqref="O408:P408">
    <cfRule type="cellIs" dxfId="206" priority="211" operator="lessThan">
      <formula>0</formula>
    </cfRule>
  </conditionalFormatting>
  <conditionalFormatting sqref="O409:P409">
    <cfRule type="cellIs" dxfId="205" priority="210" operator="lessThan">
      <formula>0</formula>
    </cfRule>
  </conditionalFormatting>
  <conditionalFormatting sqref="O409:P409">
    <cfRule type="cellIs" dxfId="204" priority="209" operator="lessThan">
      <formula>0</formula>
    </cfRule>
  </conditionalFormatting>
  <conditionalFormatting sqref="O411:P411">
    <cfRule type="cellIs" dxfId="203" priority="208" operator="lessThan">
      <formula>0</formula>
    </cfRule>
  </conditionalFormatting>
  <conditionalFormatting sqref="O411:P411">
    <cfRule type="cellIs" dxfId="202" priority="207" operator="lessThan">
      <formula>0</formula>
    </cfRule>
  </conditionalFormatting>
  <conditionalFormatting sqref="O411:P411">
    <cfRule type="cellIs" dxfId="201" priority="206" operator="lessThan">
      <formula>0</formula>
    </cfRule>
  </conditionalFormatting>
  <conditionalFormatting sqref="O411:P411">
    <cfRule type="cellIs" dxfId="200" priority="205" operator="lessThan">
      <formula>0</formula>
    </cfRule>
  </conditionalFormatting>
  <conditionalFormatting sqref="O411:P411">
    <cfRule type="cellIs" dxfId="199" priority="204" operator="lessThan">
      <formula>0</formula>
    </cfRule>
  </conditionalFormatting>
  <conditionalFormatting sqref="O411:P411">
    <cfRule type="cellIs" dxfId="198" priority="203" operator="lessThan">
      <formula>0</formula>
    </cfRule>
  </conditionalFormatting>
  <conditionalFormatting sqref="O411:P411">
    <cfRule type="cellIs" dxfId="197" priority="202" operator="lessThan">
      <formula>0</formula>
    </cfRule>
  </conditionalFormatting>
  <conditionalFormatting sqref="O411:P411">
    <cfRule type="cellIs" dxfId="196" priority="201" operator="lessThan">
      <formula>0</formula>
    </cfRule>
  </conditionalFormatting>
  <conditionalFormatting sqref="O414:P414">
    <cfRule type="cellIs" dxfId="195" priority="200" operator="lessThan">
      <formula>0</formula>
    </cfRule>
  </conditionalFormatting>
  <conditionalFormatting sqref="O415:P415">
    <cfRule type="cellIs" dxfId="194" priority="199" operator="lessThan">
      <formula>0</formula>
    </cfRule>
  </conditionalFormatting>
  <conditionalFormatting sqref="O415:P415">
    <cfRule type="cellIs" dxfId="193" priority="198" operator="lessThan">
      <formula>0</formula>
    </cfRule>
  </conditionalFormatting>
  <conditionalFormatting sqref="O417:P417">
    <cfRule type="cellIs" dxfId="192" priority="197" operator="lessThan">
      <formula>0</formula>
    </cfRule>
  </conditionalFormatting>
  <conditionalFormatting sqref="O417:P417">
    <cfRule type="cellIs" dxfId="191" priority="196" operator="lessThan">
      <formula>0</formula>
    </cfRule>
  </conditionalFormatting>
  <conditionalFormatting sqref="O417:P417">
    <cfRule type="cellIs" dxfId="190" priority="195" operator="lessThan">
      <formula>0</formula>
    </cfRule>
  </conditionalFormatting>
  <conditionalFormatting sqref="O417:P417">
    <cfRule type="cellIs" dxfId="189" priority="194" operator="lessThan">
      <formula>0</formula>
    </cfRule>
  </conditionalFormatting>
  <conditionalFormatting sqref="O417:P417">
    <cfRule type="cellIs" dxfId="188" priority="193" operator="lessThan">
      <formula>0</formula>
    </cfRule>
  </conditionalFormatting>
  <conditionalFormatting sqref="O417:P417">
    <cfRule type="cellIs" dxfId="187" priority="192" operator="lessThan">
      <formula>0</formula>
    </cfRule>
  </conditionalFormatting>
  <conditionalFormatting sqref="O417:P417">
    <cfRule type="cellIs" dxfId="186" priority="191" operator="lessThan">
      <formula>0</formula>
    </cfRule>
  </conditionalFormatting>
  <conditionalFormatting sqref="O417:P417">
    <cfRule type="cellIs" dxfId="185" priority="190" operator="lessThan">
      <formula>0</formula>
    </cfRule>
  </conditionalFormatting>
  <conditionalFormatting sqref="O420:P420">
    <cfRule type="cellIs" dxfId="184" priority="189" operator="lessThan">
      <formula>0</formula>
    </cfRule>
  </conditionalFormatting>
  <conditionalFormatting sqref="O421:P421">
    <cfRule type="cellIs" dxfId="183" priority="188" operator="lessThan">
      <formula>0</formula>
    </cfRule>
  </conditionalFormatting>
  <conditionalFormatting sqref="O421:P421">
    <cfRule type="cellIs" dxfId="182" priority="187" operator="lessThan">
      <formula>0</formula>
    </cfRule>
  </conditionalFormatting>
  <conditionalFormatting sqref="O423:P423">
    <cfRule type="cellIs" dxfId="181" priority="186" operator="lessThan">
      <formula>0</formula>
    </cfRule>
  </conditionalFormatting>
  <conditionalFormatting sqref="O423:P423">
    <cfRule type="cellIs" dxfId="180" priority="185" operator="lessThan">
      <formula>0</formula>
    </cfRule>
  </conditionalFormatting>
  <conditionalFormatting sqref="O423:P423">
    <cfRule type="cellIs" dxfId="179" priority="184" operator="lessThan">
      <formula>0</formula>
    </cfRule>
  </conditionalFormatting>
  <conditionalFormatting sqref="O423:P423">
    <cfRule type="cellIs" dxfId="178" priority="183" operator="lessThan">
      <formula>0</formula>
    </cfRule>
  </conditionalFormatting>
  <conditionalFormatting sqref="O423:P423">
    <cfRule type="cellIs" dxfId="177" priority="182" operator="lessThan">
      <formula>0</formula>
    </cfRule>
  </conditionalFormatting>
  <conditionalFormatting sqref="O423:P423">
    <cfRule type="cellIs" dxfId="176" priority="181" operator="lessThan">
      <formula>0</formula>
    </cfRule>
  </conditionalFormatting>
  <conditionalFormatting sqref="O423:P423">
    <cfRule type="cellIs" dxfId="175" priority="180" operator="lessThan">
      <formula>0</formula>
    </cfRule>
  </conditionalFormatting>
  <conditionalFormatting sqref="O423:P423">
    <cfRule type="cellIs" dxfId="174" priority="179" operator="lessThan">
      <formula>0</formula>
    </cfRule>
  </conditionalFormatting>
  <conditionalFormatting sqref="O426:P426">
    <cfRule type="cellIs" dxfId="173" priority="178" operator="lessThan">
      <formula>0</formula>
    </cfRule>
  </conditionalFormatting>
  <conditionalFormatting sqref="O427:P427">
    <cfRule type="cellIs" dxfId="172" priority="177" operator="lessThan">
      <formula>0</formula>
    </cfRule>
  </conditionalFormatting>
  <conditionalFormatting sqref="O427:P427">
    <cfRule type="cellIs" dxfId="171" priority="176" operator="lessThan">
      <formula>0</formula>
    </cfRule>
  </conditionalFormatting>
  <conditionalFormatting sqref="O429:P429">
    <cfRule type="cellIs" dxfId="170" priority="175" operator="lessThan">
      <formula>0</formula>
    </cfRule>
  </conditionalFormatting>
  <conditionalFormatting sqref="O429:P429">
    <cfRule type="cellIs" dxfId="169" priority="174" operator="lessThan">
      <formula>0</formula>
    </cfRule>
  </conditionalFormatting>
  <conditionalFormatting sqref="O429:P429">
    <cfRule type="cellIs" dxfId="168" priority="173" operator="lessThan">
      <formula>0</formula>
    </cfRule>
  </conditionalFormatting>
  <conditionalFormatting sqref="O429:P429">
    <cfRule type="cellIs" dxfId="167" priority="172" operator="lessThan">
      <formula>0</formula>
    </cfRule>
  </conditionalFormatting>
  <conditionalFormatting sqref="O429:P429">
    <cfRule type="cellIs" dxfId="166" priority="171" operator="lessThan">
      <formula>0</formula>
    </cfRule>
  </conditionalFormatting>
  <conditionalFormatting sqref="O429:P429">
    <cfRule type="cellIs" dxfId="165" priority="170" operator="lessThan">
      <formula>0</formula>
    </cfRule>
  </conditionalFormatting>
  <conditionalFormatting sqref="O429:P429">
    <cfRule type="cellIs" dxfId="164" priority="169" operator="lessThan">
      <formula>0</formula>
    </cfRule>
  </conditionalFormatting>
  <conditionalFormatting sqref="O429:P429">
    <cfRule type="cellIs" dxfId="163" priority="168" operator="lessThan">
      <formula>0</formula>
    </cfRule>
  </conditionalFormatting>
  <conditionalFormatting sqref="O432:P432">
    <cfRule type="cellIs" dxfId="162" priority="167" operator="lessThan">
      <formula>0</formula>
    </cfRule>
  </conditionalFormatting>
  <conditionalFormatting sqref="O435:P435">
    <cfRule type="cellIs" dxfId="161" priority="166" operator="lessThan">
      <formula>0</formula>
    </cfRule>
  </conditionalFormatting>
  <conditionalFormatting sqref="O435:P435">
    <cfRule type="cellIs" dxfId="160" priority="165" operator="lessThan">
      <formula>0</formula>
    </cfRule>
  </conditionalFormatting>
  <conditionalFormatting sqref="O435:P435">
    <cfRule type="cellIs" dxfId="159" priority="164" operator="lessThan">
      <formula>0</formula>
    </cfRule>
  </conditionalFormatting>
  <conditionalFormatting sqref="O435:P435">
    <cfRule type="cellIs" dxfId="158" priority="163" operator="lessThan">
      <formula>0</formula>
    </cfRule>
  </conditionalFormatting>
  <conditionalFormatting sqref="O435:P435">
    <cfRule type="cellIs" dxfId="157" priority="162" operator="lessThan">
      <formula>0</formula>
    </cfRule>
  </conditionalFormatting>
  <conditionalFormatting sqref="O435:P435">
    <cfRule type="cellIs" dxfId="156" priority="161" operator="lessThan">
      <formula>0</formula>
    </cfRule>
  </conditionalFormatting>
  <conditionalFormatting sqref="O435:P435">
    <cfRule type="cellIs" dxfId="155" priority="160" operator="lessThan">
      <formula>0</formula>
    </cfRule>
  </conditionalFormatting>
  <conditionalFormatting sqref="O435:P435">
    <cfRule type="cellIs" dxfId="154" priority="159" operator="lessThan">
      <formula>0</formula>
    </cfRule>
  </conditionalFormatting>
  <conditionalFormatting sqref="O438:P438">
    <cfRule type="cellIs" dxfId="153" priority="158" operator="lessThan">
      <formula>0</formula>
    </cfRule>
  </conditionalFormatting>
  <conditionalFormatting sqref="O439:P439">
    <cfRule type="cellIs" dxfId="152" priority="157" operator="lessThan">
      <formula>0</formula>
    </cfRule>
  </conditionalFormatting>
  <conditionalFormatting sqref="O439:P439">
    <cfRule type="cellIs" dxfId="151" priority="156" operator="lessThan">
      <formula>0</formula>
    </cfRule>
  </conditionalFormatting>
  <conditionalFormatting sqref="O441:P441">
    <cfRule type="cellIs" dxfId="150" priority="155" operator="lessThan">
      <formula>0</formula>
    </cfRule>
  </conditionalFormatting>
  <conditionalFormatting sqref="O441:P441">
    <cfRule type="cellIs" dxfId="149" priority="154" operator="lessThan">
      <formula>0</formula>
    </cfRule>
  </conditionalFormatting>
  <conditionalFormatting sqref="O441:P441">
    <cfRule type="cellIs" dxfId="148" priority="153" operator="lessThan">
      <formula>0</formula>
    </cfRule>
  </conditionalFormatting>
  <conditionalFormatting sqref="O441:P441">
    <cfRule type="cellIs" dxfId="147" priority="152" operator="lessThan">
      <formula>0</formula>
    </cfRule>
  </conditionalFormatting>
  <conditionalFormatting sqref="O441:P441">
    <cfRule type="cellIs" dxfId="146" priority="151" operator="lessThan">
      <formula>0</formula>
    </cfRule>
  </conditionalFormatting>
  <conditionalFormatting sqref="O441:P441">
    <cfRule type="cellIs" dxfId="145" priority="150" operator="lessThan">
      <formula>0</formula>
    </cfRule>
  </conditionalFormatting>
  <conditionalFormatting sqref="O441:P441">
    <cfRule type="cellIs" dxfId="144" priority="149" operator="lessThan">
      <formula>0</formula>
    </cfRule>
  </conditionalFormatting>
  <conditionalFormatting sqref="O441:P441">
    <cfRule type="cellIs" dxfId="143" priority="148" operator="lessThan">
      <formula>0</formula>
    </cfRule>
  </conditionalFormatting>
  <conditionalFormatting sqref="O444:P444">
    <cfRule type="cellIs" dxfId="142" priority="147" operator="lessThan">
      <formula>0</formula>
    </cfRule>
  </conditionalFormatting>
  <conditionalFormatting sqref="O445:P445">
    <cfRule type="cellIs" dxfId="141" priority="146" operator="lessThan">
      <formula>0</formula>
    </cfRule>
  </conditionalFormatting>
  <conditionalFormatting sqref="O445:P445">
    <cfRule type="cellIs" dxfId="140" priority="145" operator="lessThan">
      <formula>0</formula>
    </cfRule>
  </conditionalFormatting>
  <conditionalFormatting sqref="O448:P448">
    <cfRule type="cellIs" dxfId="139" priority="144" operator="lessThan">
      <formula>0</formula>
    </cfRule>
  </conditionalFormatting>
  <conditionalFormatting sqref="O448:P448">
    <cfRule type="cellIs" dxfId="138" priority="143" operator="lessThan">
      <formula>0</formula>
    </cfRule>
  </conditionalFormatting>
  <conditionalFormatting sqref="O448:P448">
    <cfRule type="cellIs" dxfId="137" priority="142" operator="lessThan">
      <formula>0</formula>
    </cfRule>
  </conditionalFormatting>
  <conditionalFormatting sqref="O448:P448">
    <cfRule type="cellIs" dxfId="136" priority="141" operator="lessThan">
      <formula>0</formula>
    </cfRule>
  </conditionalFormatting>
  <conditionalFormatting sqref="O448:P448">
    <cfRule type="cellIs" dxfId="135" priority="140" operator="lessThan">
      <formula>0</formula>
    </cfRule>
  </conditionalFormatting>
  <conditionalFormatting sqref="O448:P448">
    <cfRule type="cellIs" dxfId="134" priority="139" operator="lessThan">
      <formula>0</formula>
    </cfRule>
  </conditionalFormatting>
  <conditionalFormatting sqref="O448:P448">
    <cfRule type="cellIs" dxfId="133" priority="138" operator="lessThan">
      <formula>0</formula>
    </cfRule>
  </conditionalFormatting>
  <conditionalFormatting sqref="O448:P448">
    <cfRule type="cellIs" dxfId="132" priority="137" operator="lessThan">
      <formula>0</formula>
    </cfRule>
  </conditionalFormatting>
  <conditionalFormatting sqref="O451:P451">
    <cfRule type="cellIs" dxfId="131" priority="136" operator="lessThan">
      <formula>0</formula>
    </cfRule>
  </conditionalFormatting>
  <conditionalFormatting sqref="O452:P452">
    <cfRule type="cellIs" dxfId="130" priority="135" operator="lessThan">
      <formula>0</formula>
    </cfRule>
  </conditionalFormatting>
  <conditionalFormatting sqref="O452:P452">
    <cfRule type="cellIs" dxfId="129" priority="134" operator="lessThan">
      <formula>0</formula>
    </cfRule>
  </conditionalFormatting>
  <conditionalFormatting sqref="O454:P454">
    <cfRule type="cellIs" dxfId="128" priority="133" operator="lessThan">
      <formula>0</formula>
    </cfRule>
  </conditionalFormatting>
  <conditionalFormatting sqref="O454:P454">
    <cfRule type="cellIs" dxfId="127" priority="132" operator="lessThan">
      <formula>0</formula>
    </cfRule>
  </conditionalFormatting>
  <conditionalFormatting sqref="O454:P454">
    <cfRule type="cellIs" dxfId="126" priority="131" operator="lessThan">
      <formula>0</formula>
    </cfRule>
  </conditionalFormatting>
  <conditionalFormatting sqref="O454:P454">
    <cfRule type="cellIs" dxfId="125" priority="130" operator="lessThan">
      <formula>0</formula>
    </cfRule>
  </conditionalFormatting>
  <conditionalFormatting sqref="O454:P454">
    <cfRule type="cellIs" dxfId="124" priority="129" operator="lessThan">
      <formula>0</formula>
    </cfRule>
  </conditionalFormatting>
  <conditionalFormatting sqref="O454:P454">
    <cfRule type="cellIs" dxfId="123" priority="128" operator="lessThan">
      <formula>0</formula>
    </cfRule>
  </conditionalFormatting>
  <conditionalFormatting sqref="O454:P454">
    <cfRule type="cellIs" dxfId="122" priority="127" operator="lessThan">
      <formula>0</formula>
    </cfRule>
  </conditionalFormatting>
  <conditionalFormatting sqref="O454:P454">
    <cfRule type="cellIs" dxfId="121" priority="126" operator="lessThan">
      <formula>0</formula>
    </cfRule>
  </conditionalFormatting>
  <conditionalFormatting sqref="O457:P457">
    <cfRule type="cellIs" dxfId="120" priority="125" operator="lessThan">
      <formula>0</formula>
    </cfRule>
  </conditionalFormatting>
  <conditionalFormatting sqref="O458:P458">
    <cfRule type="cellIs" dxfId="119" priority="124" operator="lessThan">
      <formula>0</formula>
    </cfRule>
  </conditionalFormatting>
  <conditionalFormatting sqref="O458:P458">
    <cfRule type="cellIs" dxfId="118" priority="123" operator="lessThan">
      <formula>0</formula>
    </cfRule>
  </conditionalFormatting>
  <conditionalFormatting sqref="O461:P464">
    <cfRule type="cellIs" dxfId="117" priority="122" operator="lessThan">
      <formula>0</formula>
    </cfRule>
  </conditionalFormatting>
  <conditionalFormatting sqref="O461:P464">
    <cfRule type="expression" dxfId="116" priority="120">
      <formula>O461/N461&gt;1</formula>
    </cfRule>
    <cfRule type="expression" dxfId="115" priority="121">
      <formula>O461/N461&lt;1</formula>
    </cfRule>
  </conditionalFormatting>
  <conditionalFormatting sqref="O552:P552 O560:P560 O575:P575 O589:P589">
    <cfRule type="expression" dxfId="114" priority="118">
      <formula>O552/#REF!&gt;1</formula>
    </cfRule>
    <cfRule type="expression" dxfId="113" priority="119">
      <formula>O552/#REF!&lt;1</formula>
    </cfRule>
  </conditionalFormatting>
  <conditionalFormatting sqref="O512:P512">
    <cfRule type="cellIs" dxfId="112" priority="117" operator="lessThan">
      <formula>0</formula>
    </cfRule>
  </conditionalFormatting>
  <conditionalFormatting sqref="O512:P512">
    <cfRule type="expression" dxfId="111" priority="115">
      <formula>O512/N512&gt;1</formula>
    </cfRule>
    <cfRule type="expression" dxfId="110" priority="116">
      <formula>O512/N512&lt;1</formula>
    </cfRule>
  </conditionalFormatting>
  <conditionalFormatting sqref="O596:P596">
    <cfRule type="cellIs" dxfId="109" priority="114" operator="lessThan">
      <formula>0</formula>
    </cfRule>
  </conditionalFormatting>
  <conditionalFormatting sqref="O600:P600">
    <cfRule type="cellIs" dxfId="108" priority="113" operator="lessThan">
      <formula>0</formula>
    </cfRule>
  </conditionalFormatting>
  <conditionalFormatting sqref="O600:P600">
    <cfRule type="cellIs" dxfId="107" priority="112" operator="lessThan">
      <formula>0</formula>
    </cfRule>
  </conditionalFormatting>
  <conditionalFormatting sqref="O710:P710">
    <cfRule type="cellIs" dxfId="106" priority="111" operator="lessThan">
      <formula>0</formula>
    </cfRule>
  </conditionalFormatting>
  <conditionalFormatting sqref="O654:P654 O651:P651 O648:P649 O632:P634">
    <cfRule type="expression" dxfId="105" priority="98">
      <formula>O632/N632&gt;1</formula>
    </cfRule>
    <cfRule type="expression" dxfId="104" priority="99">
      <formula>O632/N632&lt;1</formula>
    </cfRule>
  </conditionalFormatting>
  <conditionalFormatting sqref="O507:P510">
    <cfRule type="cellIs" dxfId="103" priority="110" operator="lessThan">
      <formula>0</formula>
    </cfRule>
  </conditionalFormatting>
  <conditionalFormatting sqref="O507:P510">
    <cfRule type="expression" dxfId="102" priority="108">
      <formula>O507/N507&gt;1</formula>
    </cfRule>
    <cfRule type="expression" dxfId="101" priority="109">
      <formula>O507/N507&lt;1</formula>
    </cfRule>
  </conditionalFormatting>
  <conditionalFormatting sqref="O588:P588 O574:P574 O559:P559 O551:P551">
    <cfRule type="cellIs" dxfId="100" priority="107" operator="lessThan">
      <formula>0</formula>
    </cfRule>
  </conditionalFormatting>
  <conditionalFormatting sqref="O584:P587 O570:P573 O555:P558 O547:P550">
    <cfRule type="cellIs" dxfId="99" priority="106" operator="lessThan">
      <formula>0</formula>
    </cfRule>
  </conditionalFormatting>
  <conditionalFormatting sqref="O584:P587 O570:P573 O555:P558 O547:P550">
    <cfRule type="expression" dxfId="98" priority="104">
      <formula>O547/N547&gt;1</formula>
    </cfRule>
    <cfRule type="expression" dxfId="97" priority="105">
      <formula>O547/N547&lt;1</formula>
    </cfRule>
  </conditionalFormatting>
  <conditionalFormatting sqref="O588:P588 O574:P574 O559:P559 O551:P551">
    <cfRule type="cellIs" dxfId="96" priority="103" operator="lessThan">
      <formula>0</formula>
    </cfRule>
  </conditionalFormatting>
  <conditionalFormatting sqref="O588:P588 O574:P574 O559:P559 O551:P551">
    <cfRule type="expression" dxfId="95" priority="101">
      <formula>O551/N551&gt;1</formula>
    </cfRule>
    <cfRule type="expression" dxfId="94" priority="102">
      <formula>O551/N551&lt;1</formula>
    </cfRule>
  </conditionalFormatting>
  <conditionalFormatting sqref="O654:P654 O651:P651 O648:P649 O632:P634">
    <cfRule type="cellIs" dxfId="93" priority="100" operator="lessThan">
      <formula>0</formula>
    </cfRule>
  </conditionalFormatting>
  <conditionalFormatting sqref="O504:P504">
    <cfRule type="expression" dxfId="92" priority="295">
      <formula>O504/#REF!&gt;1</formula>
    </cfRule>
    <cfRule type="expression" dxfId="91" priority="296">
      <formula>O504/#REF!&lt;1</formula>
    </cfRule>
  </conditionalFormatting>
  <conditionalFormatting sqref="O465:P465">
    <cfRule type="cellIs" dxfId="90" priority="97" operator="lessThan">
      <formula>0</formula>
    </cfRule>
  </conditionalFormatting>
  <conditionalFormatting sqref="O465:P465">
    <cfRule type="expression" dxfId="89" priority="95">
      <formula>O465/N465&gt;1</formula>
    </cfRule>
    <cfRule type="expression" dxfId="88" priority="96">
      <formula>O465/N465&lt;1</formula>
    </cfRule>
  </conditionalFormatting>
  <conditionalFormatting sqref="O511:P511">
    <cfRule type="cellIs" dxfId="87" priority="94" operator="lessThan">
      <formula>0</formula>
    </cfRule>
  </conditionalFormatting>
  <conditionalFormatting sqref="O511:P511">
    <cfRule type="expression" dxfId="86" priority="92">
      <formula>O511/N511&gt;1</formula>
    </cfRule>
    <cfRule type="expression" dxfId="85" priority="93">
      <formula>O511/N511&lt;1</formula>
    </cfRule>
  </conditionalFormatting>
  <conditionalFormatting sqref="O568:P568">
    <cfRule type="cellIs" dxfId="84" priority="82" operator="lessThan">
      <formula>0</formula>
    </cfRule>
  </conditionalFormatting>
  <conditionalFormatting sqref="O603:P603">
    <cfRule type="expression" dxfId="83" priority="56">
      <formula>O603/N603&gt;1</formula>
    </cfRule>
    <cfRule type="expression" dxfId="82" priority="57">
      <formula>O603/N603&lt;1</formula>
    </cfRule>
  </conditionalFormatting>
  <conditionalFormatting sqref="O552:P552">
    <cfRule type="cellIs" dxfId="81" priority="79" operator="lessThan">
      <formula>0</formula>
    </cfRule>
  </conditionalFormatting>
  <conditionalFormatting sqref="O552:P552">
    <cfRule type="expression" dxfId="80" priority="77">
      <formula>O552/N552&gt;1</formula>
    </cfRule>
    <cfRule type="expression" dxfId="79" priority="78">
      <formula>O552/N552&lt;1</formula>
    </cfRule>
  </conditionalFormatting>
  <conditionalFormatting sqref="O560:P560">
    <cfRule type="cellIs" dxfId="78" priority="76" operator="lessThan">
      <formula>0</formula>
    </cfRule>
  </conditionalFormatting>
  <conditionalFormatting sqref="O560:P560">
    <cfRule type="expression" dxfId="77" priority="74">
      <formula>O560/N560&gt;1</formula>
    </cfRule>
    <cfRule type="expression" dxfId="76" priority="75">
      <formula>O560/N560&lt;1</formula>
    </cfRule>
  </conditionalFormatting>
  <conditionalFormatting sqref="O575:P575">
    <cfRule type="cellIs" dxfId="75" priority="73" operator="lessThan">
      <formula>0</formula>
    </cfRule>
  </conditionalFormatting>
  <conditionalFormatting sqref="O575:P575">
    <cfRule type="expression" dxfId="74" priority="71">
      <formula>O575/N575&gt;1</formula>
    </cfRule>
    <cfRule type="expression" dxfId="73" priority="72">
      <formula>O575/N575&lt;1</formula>
    </cfRule>
  </conditionalFormatting>
  <conditionalFormatting sqref="O589:P589">
    <cfRule type="cellIs" dxfId="72" priority="70" operator="lessThan">
      <formula>0</formula>
    </cfRule>
  </conditionalFormatting>
  <conditionalFormatting sqref="O589:P589">
    <cfRule type="expression" dxfId="71" priority="68">
      <formula>O589/N589&gt;1</formula>
    </cfRule>
    <cfRule type="expression" dxfId="70" priority="69">
      <formula>O589/N589&lt;1</formula>
    </cfRule>
  </conditionalFormatting>
  <conditionalFormatting sqref="O521:P521">
    <cfRule type="cellIs" dxfId="69" priority="91" operator="lessThan">
      <formula>0</formula>
    </cfRule>
  </conditionalFormatting>
  <conditionalFormatting sqref="O521:P521">
    <cfRule type="expression" dxfId="68" priority="89">
      <formula>O521/N521&gt;1</formula>
    </cfRule>
    <cfRule type="expression" dxfId="67" priority="90">
      <formula>O521/N521&lt;1</formula>
    </cfRule>
  </conditionalFormatting>
  <conditionalFormatting sqref="O529:P529">
    <cfRule type="cellIs" dxfId="66" priority="88" operator="lessThan">
      <formula>0</formula>
    </cfRule>
  </conditionalFormatting>
  <conditionalFormatting sqref="O529:P529">
    <cfRule type="expression" dxfId="65" priority="86">
      <formula>O529/N529&gt;1</formula>
    </cfRule>
    <cfRule type="expression" dxfId="64" priority="87">
      <formula>O529/N529&lt;1</formula>
    </cfRule>
  </conditionalFormatting>
  <conditionalFormatting sqref="O582:P582">
    <cfRule type="expression" dxfId="63" priority="65">
      <formula>O582/N582&gt;1</formula>
    </cfRule>
    <cfRule type="expression" dxfId="62" priority="66">
      <formula>O582/N582&lt;1</formula>
    </cfRule>
  </conditionalFormatting>
  <conditionalFormatting sqref="O537:P537">
    <cfRule type="cellIs" dxfId="61" priority="85" operator="lessThan">
      <formula>0</formula>
    </cfRule>
  </conditionalFormatting>
  <conditionalFormatting sqref="O537:P537">
    <cfRule type="expression" dxfId="60" priority="83">
      <formula>O537/N537&gt;1</formula>
    </cfRule>
    <cfRule type="expression" dxfId="59" priority="84">
      <formula>O537/N537&lt;1</formula>
    </cfRule>
  </conditionalFormatting>
  <conditionalFormatting sqref="O641:P645 B636:P637">
    <cfRule type="cellIs" dxfId="58" priority="64" operator="lessThan">
      <formula>0</formula>
    </cfRule>
  </conditionalFormatting>
  <conditionalFormatting sqref="O568:P568">
    <cfRule type="expression" dxfId="57" priority="80">
      <formula>O568/N568&gt;1</formula>
    </cfRule>
    <cfRule type="expression" dxfId="56" priority="81">
      <formula>O568/N568&lt;1</formula>
    </cfRule>
  </conditionalFormatting>
  <conditionalFormatting sqref="O597:P597">
    <cfRule type="cellIs" dxfId="55" priority="63" operator="lessThan">
      <formula>0</formula>
    </cfRule>
  </conditionalFormatting>
  <conditionalFormatting sqref="O608:P608">
    <cfRule type="expression" dxfId="54" priority="51">
      <formula>O608/N608&gt;1</formula>
    </cfRule>
    <cfRule type="expression" dxfId="53" priority="52">
      <formula>O608/N608&lt;1</formula>
    </cfRule>
  </conditionalFormatting>
  <conditionalFormatting sqref="O582:P582">
    <cfRule type="cellIs" dxfId="52" priority="67" operator="lessThan">
      <formula>0</formula>
    </cfRule>
  </conditionalFormatting>
  <conditionalFormatting sqref="O597:P597">
    <cfRule type="expression" dxfId="51" priority="61">
      <formula>O597/N597&gt;1</formula>
    </cfRule>
    <cfRule type="expression" dxfId="50" priority="62">
      <formula>O597/N597&lt;1</formula>
    </cfRule>
  </conditionalFormatting>
  <conditionalFormatting sqref="O676:P679">
    <cfRule type="cellIs" dxfId="49" priority="50" operator="lessThan">
      <formula>0</formula>
    </cfRule>
  </conditionalFormatting>
  <conditionalFormatting sqref="O678:P678">
    <cfRule type="cellIs" dxfId="48" priority="49" operator="lessThan">
      <formula>0</formula>
    </cfRule>
  </conditionalFormatting>
  <conditionalFormatting sqref="O680:P683">
    <cfRule type="cellIs" dxfId="47" priority="48" operator="lessThan">
      <formula>0</formula>
    </cfRule>
  </conditionalFormatting>
  <conditionalFormatting sqref="O682:P682">
    <cfRule type="cellIs" dxfId="46" priority="47" operator="lessThan">
      <formula>0</formula>
    </cfRule>
  </conditionalFormatting>
  <conditionalFormatting sqref="O684:P687">
    <cfRule type="cellIs" dxfId="45" priority="46" operator="lessThan">
      <formula>0</formula>
    </cfRule>
  </conditionalFormatting>
  <conditionalFormatting sqref="O686:P686">
    <cfRule type="cellIs" dxfId="44" priority="45" operator="lessThan">
      <formula>0</formula>
    </cfRule>
  </conditionalFormatting>
  <conditionalFormatting sqref="O688:P691">
    <cfRule type="cellIs" dxfId="43" priority="44" operator="lessThan">
      <formula>0</formula>
    </cfRule>
  </conditionalFormatting>
  <conditionalFormatting sqref="O690:P690">
    <cfRule type="cellIs" dxfId="42" priority="43" operator="lessThan">
      <formula>0</formula>
    </cfRule>
  </conditionalFormatting>
  <conditionalFormatting sqref="O692:P693 O695:P695">
    <cfRule type="cellIs" dxfId="41" priority="42" operator="lessThan">
      <formula>0</formula>
    </cfRule>
  </conditionalFormatting>
  <conditionalFormatting sqref="O696:P699">
    <cfRule type="cellIs" dxfId="40" priority="41" operator="lessThan">
      <formula>0</formula>
    </cfRule>
  </conditionalFormatting>
  <conditionalFormatting sqref="O698:P698">
    <cfRule type="cellIs" dxfId="39" priority="40" operator="lessThan">
      <formula>0</formula>
    </cfRule>
  </conditionalFormatting>
  <conditionalFormatting sqref="O700:P703">
    <cfRule type="cellIs" dxfId="38" priority="39" operator="lessThan">
      <formula>0</formula>
    </cfRule>
  </conditionalFormatting>
  <conditionalFormatting sqref="O702:P702">
    <cfRule type="cellIs" dxfId="37" priority="38" operator="lessThan">
      <formula>0</formula>
    </cfRule>
  </conditionalFormatting>
  <conditionalFormatting sqref="O704:P707">
    <cfRule type="cellIs" dxfId="36" priority="37" operator="lessThan">
      <formula>0</formula>
    </cfRule>
  </conditionalFormatting>
  <conditionalFormatting sqref="O706:P706">
    <cfRule type="cellIs" dxfId="35" priority="36" operator="lessThan">
      <formula>0</formula>
    </cfRule>
  </conditionalFormatting>
  <conditionalFormatting sqref="O712:P715">
    <cfRule type="cellIs" dxfId="34" priority="35" operator="lessThan">
      <formula>0</formula>
    </cfRule>
  </conditionalFormatting>
  <conditionalFormatting sqref="O714:P714">
    <cfRule type="cellIs" dxfId="33" priority="34" operator="lessThan">
      <formula>0</formula>
    </cfRule>
  </conditionalFormatting>
  <conditionalFormatting sqref="O716:P719">
    <cfRule type="cellIs" dxfId="32" priority="33" operator="lessThan">
      <formula>0</formula>
    </cfRule>
  </conditionalFormatting>
  <conditionalFormatting sqref="O718:P718">
    <cfRule type="cellIs" dxfId="31" priority="32" operator="lessThan">
      <formula>0</formula>
    </cfRule>
  </conditionalFormatting>
  <conditionalFormatting sqref="O466:P466">
    <cfRule type="cellIs" dxfId="30" priority="31" operator="lessThan">
      <formula>0</formula>
    </cfRule>
  </conditionalFormatting>
  <conditionalFormatting sqref="O505:P505">
    <cfRule type="cellIs" dxfId="29" priority="30" operator="lessThan">
      <formula>0</formula>
    </cfRule>
  </conditionalFormatting>
  <conditionalFormatting sqref="O513:P513">
    <cfRule type="cellIs" dxfId="28" priority="29" operator="lessThan">
      <formula>0</formula>
    </cfRule>
  </conditionalFormatting>
  <conditionalFormatting sqref="O522:P522">
    <cfRule type="cellIs" dxfId="27" priority="28" operator="lessThan">
      <formula>0</formula>
    </cfRule>
  </conditionalFormatting>
  <conditionalFormatting sqref="O530:P530">
    <cfRule type="cellIs" dxfId="26" priority="27" operator="lessThan">
      <formula>0</formula>
    </cfRule>
  </conditionalFormatting>
  <conditionalFormatting sqref="O538:P538">
    <cfRule type="cellIs" dxfId="25" priority="26" operator="lessThan">
      <formula>0</formula>
    </cfRule>
  </conditionalFormatting>
  <conditionalFormatting sqref="O553:P553">
    <cfRule type="cellIs" dxfId="24" priority="25" operator="lessThan">
      <formula>0</formula>
    </cfRule>
  </conditionalFormatting>
  <conditionalFormatting sqref="O561:P561">
    <cfRule type="cellIs" dxfId="23" priority="24" operator="lessThan">
      <formula>0</formula>
    </cfRule>
  </conditionalFormatting>
  <conditionalFormatting sqref="O590:P590">
    <cfRule type="cellIs" dxfId="22" priority="23" operator="lessThan">
      <formula>0</formula>
    </cfRule>
  </conditionalFormatting>
  <conditionalFormatting sqref="B720:N723">
    <cfRule type="cellIs" dxfId="21" priority="22" operator="lessThan">
      <formula>0</formula>
    </cfRule>
  </conditionalFormatting>
  <conditionalFormatting sqref="I722:N722 Q720:R723">
    <cfRule type="cellIs" dxfId="20" priority="21" operator="lessThan">
      <formula>0</formula>
    </cfRule>
  </conditionalFormatting>
  <conditionalFormatting sqref="O720:P723">
    <cfRule type="cellIs" dxfId="19" priority="20" operator="lessThan">
      <formula>0</formula>
    </cfRule>
  </conditionalFormatting>
  <conditionalFormatting sqref="O722:P722">
    <cfRule type="cellIs" dxfId="18" priority="19" operator="lessThan">
      <formula>0</formula>
    </cfRule>
  </conditionalFormatting>
  <conditionalFormatting sqref="Q655:Q658">
    <cfRule type="cellIs" dxfId="17" priority="18" operator="lessThan">
      <formula>0</formula>
    </cfRule>
  </conditionalFormatting>
  <conditionalFormatting sqref="Q638:R638 R639:R640">
    <cfRule type="cellIs" dxfId="16" priority="17" operator="lessThan">
      <formula>0</formula>
    </cfRule>
  </conditionalFormatting>
  <conditionalFormatting sqref="B638">
    <cfRule type="cellIs" dxfId="15" priority="16" operator="lessThan">
      <formula>0</formula>
    </cfRule>
  </conditionalFormatting>
  <conditionalFormatting sqref="Q639:Q640">
    <cfRule type="cellIs" dxfId="14" priority="15" operator="lessThan">
      <formula>0</formula>
    </cfRule>
  </conditionalFormatting>
  <conditionalFormatting sqref="B639:P640">
    <cfRule type="expression" dxfId="13" priority="13">
      <formula>B639/A639&gt;1</formula>
    </cfRule>
    <cfRule type="expression" dxfId="12" priority="14">
      <formula>B639/A639&lt;1</formula>
    </cfRule>
  </conditionalFormatting>
  <conditionalFormatting sqref="B639:P640">
    <cfRule type="cellIs" dxfId="11" priority="12" operator="lessThan">
      <formula>0</formula>
    </cfRule>
  </conditionalFormatting>
  <conditionalFormatting sqref="B491">
    <cfRule type="cellIs" dxfId="10" priority="11" operator="lessThan">
      <formula>0</formula>
    </cfRule>
  </conditionalFormatting>
  <conditionalFormatting sqref="B492:N496">
    <cfRule type="cellIs" dxfId="9" priority="10" operator="lessThan">
      <formula>0</formula>
    </cfRule>
  </conditionalFormatting>
  <conditionalFormatting sqref="B492:N496">
    <cfRule type="expression" dxfId="8" priority="8">
      <formula>B492/A492&gt;1</formula>
    </cfRule>
    <cfRule type="expression" dxfId="7" priority="9">
      <formula>B492/A492&lt;1</formula>
    </cfRule>
  </conditionalFormatting>
  <conditionalFormatting sqref="O492:P496">
    <cfRule type="cellIs" dxfId="6" priority="7" operator="lessThan">
      <formula>0</formula>
    </cfRule>
  </conditionalFormatting>
  <conditionalFormatting sqref="O492:P496">
    <cfRule type="expression" dxfId="5" priority="5">
      <formula>O492/N492&gt;1</formula>
    </cfRule>
    <cfRule type="expression" dxfId="4" priority="6">
      <formula>O492/N492&lt;1</formula>
    </cfRule>
  </conditionalFormatting>
  <conditionalFormatting sqref="B357:P360">
    <cfRule type="cellIs" dxfId="3" priority="4" operator="lessThan">
      <formula>0</formula>
    </cfRule>
  </conditionalFormatting>
  <conditionalFormatting sqref="R729">
    <cfRule type="cellIs" dxfId="2" priority="1" operator="lessThan">
      <formula>0</formula>
    </cfRule>
  </conditionalFormatting>
  <conditionalFormatting sqref="R729">
    <cfRule type="cellIs" dxfId="1" priority="2" operator="lessThan">
      <formula>0</formula>
    </cfRule>
  </conditionalFormatting>
  <conditionalFormatting sqref="R726:R728">
    <cfRule type="cellIs" dxfId="0" priority="3"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8 F h 9 V R 7 t 5 J O j A A A A 9 g A A A B I A H A B D b 2 5 m a W c v U G F j a 2 F n Z S 5 4 b W w g o h g A K K A U A A A A A A A A A A A A A A A A A A A A A A A A A A A A h Y + x D o I w F E V / h X S n L X U x 5 F E H V 0 l M i M a 1 K R U a 4 W F o s f y b g 5 / k L 4 h R 1 M 3 x n n u G e + / X G 6 z G t o k u p n e 2 w 4 w k l J P I o O 5 K i 1 V G B n + M l 2 Q l Y a v 0 S V U m m m R 0 6 e j K j N T e n 1 P G Q g g 0 L G j X V 0 x w n r B D v i l 0 b V p F P r L 9 L 8 c W n V e o D Z G w f 4 2 R g i Y J p 0 I I y o H N E H K L X 0 F M e 5 / t D 4 T 1 0 P i h N 9 J g v C u A z R H Y + 4 N 8 A F B L A w Q U A A I A C A D w W H 1 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F h 9 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8 F h 9 V R 7 t 5 J O j A A A A 9 g A A A B I A A A A A A A A A A A A A A A A A A A A A A E N v b m Z p Z y 9 Q Y W N r Y W d l L n h t b F B L A Q I t A B Q A A g A I A P B Y f V U P y u m r p A A A A O k A A A A T A A A A A A A A A A A A A A A A A O 8 A A A B b Q 2 9 u d G V u d F 9 U e X B l c 1 0 u e G 1 s U E s B A i 0 A F A A C A A g A 8 F h 9 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d / A C A A A A A A B V 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Q 2 9 s d W 1 u V H l w Z X M i I F Z h b H V l P S J z Q m d B Q U F B Q U F B Q T 0 9 I i A v P j x F b n R y e S B U e X B l P S J G a W x s T G F z d F V w Z G F 0 Z W Q i I F Z h b H V l P S J k M j A y M i 0 x M S 0 y O V Q w N D o w N z o z M y 4 1 O D A 4 O T Y w W i I g L z 4 8 R W 5 0 c n k g V H l w Z T 0 i R m l s b E V y c m 9 y Q 2 9 1 b n Q i I F Z h b H V l P S J s N y 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G a W x s R X J y b 3 J D b 2 R l I i B W Y W x 1 Z T 0 i c 1 V u a 2 5 v d 2 4 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E N v d W 5 0 I i B W Y W x 1 Z T 0 i b D g 4 N C 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D b 2 x 1 b W 5 D b 3 V u d C Z x d W 9 0 O z o 3 L C Z x d W 9 0 O 0 t l e U N v b H V t b k 5 h b W V z J n F 1 b 3 Q 7 O l t d L C Z x d W 9 0 O 0 N v b H V t b k l k Z W 5 0 a X R p Z X M m c X V v d D s 6 W y Z x d W 9 0 O 1 N l Y 3 R p b 2 4 x L 1 N 0 b 2 N r I F B y a W N l I C g y K S 9 B d X R v U m V t b 3 Z l Z E N v b H V t b n M x L n v g u K v g u K X g u L H g u I H g u J f g u K P g u L H g u J 7 g u K L g u Y w s M H 0 m c X V v d D s s J n F 1 b 3 Q 7 U 2 V j d G l v b j E v U 3 R v Y 2 s g U H J p Y 2 U g K D I p L 0 F 1 d G 9 S Z W 1 v d m V k Q 2 9 s d W 1 u c z E u e + C 5 g O C 4 m + C 4 t O C 4 l C w x f S Z x d W 9 0 O y w m c X V v d D t T Z W N 0 a W 9 u M S 9 T d G 9 j a y B Q c m l j Z S A o M i k v Q X V 0 b 1 J l b W 9 2 Z W R D b 2 x 1 b W 5 z M S 5 7 4 L i q 4 L i 5 4 L i H 4 L i q 4 L i 4 4 L i U L D J 9 J n F 1 b 3 Q 7 L C Z x d W 9 0 O 1 N l Y 3 R p b 2 4 x L 1 N 0 b 2 N r I F B y a W N l I C g y K S 9 B d X R v U m V t b 3 Z l Z E N v b H V t b n M x L n v g u J X g u Y j g u L P g u K r g u L j g u J Q s M 3 0 m c X V v d D s s J n F 1 b 3 Q 7 U 2 V j d G l v b j E v U 3 R v Y 2 s g U H J p Y 2 U g K D I p L 0 F 1 d G 9 S Z W 1 v d m V k Q 2 9 s d W 1 u c z E u e + C 4 p e C 5 i O C 4 s u C 4 q u C 4 u O C 4 l C w 0 f S Z x d W 9 0 O y w m c X V v d D t T Z W N 0 a W 9 u M S 9 T d G 9 j a y B Q c m l j Z S A o M i k v Q X V 0 b 1 J l b W 9 2 Z W R D b 2 x 1 b W 5 z M S 5 7 4 L m A 4 L i b 4 L i l 4 L i 1 4 L m I 4 L i i 4 L i Z I O C 5 g e C 4 m + C 4 p e C 4 h y w 1 f S Z x d W 9 0 O y w m c X V v d D t T Z W N 0 a W 9 u M S 9 T d G 9 j a y B Q c m l j Z S A o M i k v Q X V 0 b 1 J l b W 9 2 Z W R D b 2 x 1 b W 5 z M S 5 7 J e C 5 g O C 4 m + C 4 p e C 4 t e C 5 i O C 4 o u C 4 m S D g u Y H g u J v g u K X g u I c s N n 0 m c X V v d D t d L C Z x d W 9 0 O 1 J l b G F 0 a W 9 u c 2 h p c E l u Z m 8 m c X V v d D s 6 W 1 1 9 I i A v P j w v U 3 R h Y m x l R W 5 0 c m l l c z 4 8 L 0 l 0 Z W 0 + P E l 0 Z W 0 + P E l 0 Z W 1 M b 2 N h d G l v b j 4 8 S X R l b V R 5 c G U + R m 9 y b X V s Y T w v S X R l b V R 5 c G U + P E l 0 Z W 1 Q Y X R o P l N l Y 3 R p b 2 4 x L 1 N 0 b 2 N r J T I w U H J p Y 2 U l M j A o M i k v U 2 9 1 c m N l P C 9 J d G V t U G F 0 a D 4 8 L 0 l 0 Z W 1 M b 2 N h d G l v b j 4 8 U 3 R h Y m x l R W 5 0 c m l l c y A v P j w v S X R l b T 4 8 S X R l b T 4 8 S X R l b U x v Y 2 F 0 a W 9 u P j x J d G V t V H l w Z T 5 G b 3 J t d W x h P C 9 J d G V t V H l w Z T 4 8 S X R l b V B h d G g + U 2 V j d G l v b j E v U 3 R v Y 2 s l M j B Q c m l j Z S U y M C g y K S 9 E Y X R h M j w v S X R l b V B h d G g + P C 9 J d G V t T G 9 j Y X R p b 2 4 + P F N 0 Y W J s Z U V u d H J p Z X M g L z 4 8 L 0 l 0 Z W 0 + P E l 0 Z W 0 + P E l 0 Z W 1 M b 2 N h d G l v b j 4 8 S X R l b V R 5 c G U + R m 9 y b X V s Y T w v S X R l b V R 5 c G U + P E l 0 Z W 1 Q Y X R o P l N l Y 3 R p b 2 4 x L 1 N 0 b 2 N r J T I w U H J p Y 2 U l M j A o M i k v Q X B w Z W 5 k Z W Q l M j B R d W V y e T w v S X R l b V B h d G g + P C 9 J d G V t T G 9 j Y X R p b 2 4 + P F N 0 Y W J s Z U V u d H J p Z X M g L z 4 8 L 0 l 0 Z W 0 + P E l 0 Z W 0 + P E l 0 Z W 1 M b 2 N h d G l v b j 4 8 S X R l b V R 5 c G U + R m 9 y b X V s Y T w v S X R l b V R 5 c G U + P E l 0 Z W 1 Q Y X R o P l N l Y 3 R p b 2 4 x L 1 N 0 b 2 N r J T I w U H J p Y 2 U l M j A o M i 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c z M z E 2 N 1 o 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E Y X R h M z 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5 O T I 1 M D B a 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0 O T E w M T h a I i A v P j w v U 3 R h Y m x l R W 5 0 c m l l c 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0 R h d G E 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x M z k x M T l a I i A v P j w v U 3 R h Y m x l R W 5 0 c m l l c 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R G F 0 Y T I x 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Q y O D Y y N 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R G F 0 Y T g 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Y w O D E 1 M 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0 R h d G E 5 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O T I 3 M z M 0 W i 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w N z Y 2 M j h a 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R G F 0 Y T I 3 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0 M z U 3 M T F a 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2 M j U x O T F a 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R G F 0 Y T I y 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M y N j Q z M l 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U x N j I 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g x N T E z 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R G F 0 Y T E z 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5 O D Q 5 N j 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z M D Q w O T d 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Q 0 M z c y 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4 O T I y N T J 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y M j E 2 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j A 1 O T E z 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Q 2 h h b m d l Z C U y M F R 5 c G U 8 L 0 l 0 Z W 1 Q Y X R o P j w v S X R l b U x v Y 2 F 0 a W 9 u P j x T d G F i b G V F b n R y a W V z I C 8 + P C 9 J d G V t P j x J d G V t P j x J d G V t T G 9 j Y X R p b 2 4 + P E l 0 Z W 1 U e X B l P k Z v c m 1 1 b G E 8 L 0 l 0 Z W 1 U e X B l P j x J d G V t U G F 0 a D 5 T Z W N 0 a W 9 u M S 9 U Y W J s Z S U y M D E w 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y L T A 2 L T I w V D E y O j A y O j A 4 L j I z M D g 3 M z 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y K S 9 T b 3 V y Y 2 U 8 L 0 l 0 Z W 1 Q Y X R o P j w v S X R l b U x v Y 2 F 0 a W 9 u P j x T d G F i b G V F b n R y a W V z I C 8 + P C 9 J d G V t P j x J d G V t P j x J d G V t T G 9 j Y X R p b 2 4 + P E l 0 Z W 1 U e X B l P k Z v c m 1 1 b G E 8 L 0 l 0 Z W 1 U e X B l P j x J d G V t U G F 0 a D 5 T Z W N 0 a W 9 u M S 9 U Y W J s Z S U y M D E w J T I w K D I p L 0 R h d G E x M D w v S X R l b V B h d G g + P C 9 J d G V t T G 9 j Y X R p b 2 4 + P F N 0 Y W J s Z U V u d H J p Z X M g L z 4 8 L 0 l 0 Z W 0 + P E l 0 Z W 0 + P E l 0 Z W 1 M b 2 N h d G l v b j 4 8 S X R l b V R 5 c G U + R m 9 y b X V s Y T w v S X R l b V R 5 c G U + P E l 0 Z W 1 Q Y X R o P l N l Y 3 R p b 2 4 x L 1 R h Y m x l J T I w M T A l M j A o M i k v Q 2 h h b m d l Z C U y M F R 5 c G U 8 L 0 l 0 Z W 1 Q Y X R o P j w v S X R l b U x v Y 2 F 0 a W 9 u P j x T d G F i b G V F b n R y a W V z I C 8 + P C 9 J d G V t P j x J d G V t P j x J d G V t T G 9 j Y X R p b 2 4 + P E l 0 Z W 1 U e X B l P k Z v c m 1 1 b G E 8 L 0 l 0 Z W 1 U e X B l P j x J d G V t U G F 0 a D 5 T Z W N 0 a W 9 u M S 9 U Y W J s Z S U y M D E x 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Y 1 N z U 3 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S A x M S 9 B d X R v U m V t b 3 Z l Z E N v b H V t b n M x L n t T e W 1 i b 2 w s M H 0 m c X V v d D s s J n F 1 b 3 Q 7 U 2 V j d G l v b j E v V G F i b G U g M T E v Q X V 0 b 1 J l b W 9 2 Z W R D b 2 x 1 b W 5 z M S 5 7 T G F z d C w x f S Z x d W 9 0 O y w m c X V v d D t T Z W N 0 a W 9 u M S 9 U Y W J s Z S A x M S 9 B d X R v U m V t b 3 Z l Z E N v b H V t b n M x L n t D a G c s M n 0 m c X V v d D t d L C Z x d W 9 0 O 0 N v b H V t b k N v d W 5 0 J n F 1 b 3 Q 7 O j M s J n F 1 b 3 Q 7 S 2 V 5 Q 2 9 s d W 1 u T m F t Z X M m c X V v d D s 6 W 1 0 s J n F 1 b 3 Q 7 Q 2 9 s d W 1 u S W R l b n R p d G l l c y Z x d W 9 0 O z p b J n F 1 b 3 Q 7 U 2 V j d G l v b j E v V G F i b G U g M T E v Q X V 0 b 1 J l b W 9 2 Z W R D b 2 x 1 b W 5 z M S 5 7 U 3 l t Y m 9 s L D B 9 J n F 1 b 3 Q 7 L C Z x d W 9 0 O 1 N l Y 3 R p b 2 4 x L 1 R h Y m x l I D E x L 0 F 1 d G 9 S Z W 1 v d m V k Q 2 9 s d W 1 u c z E u e 0 x h c 3 Q s M X 0 m c X V v d D s s J n F 1 b 3 Q 7 U 2 V j d G l v b j E v V G F i b G U g M T E v Q X V 0 b 1 J l b W 9 2 Z W R D b 2 x 1 b W 5 z M S 5 7 Q 2 h n L D J 9 J n F 1 b 3 Q 7 X S w m c X V v d D t S Z W x h d G l v b n N o a X B J b m Z v J n F 1 b 3 Q 7 O l t d f S I g L z 4 8 L 1 N 0 Y W J s Z U V u d H J p Z X M + P C 9 J d G V t P j x J d G V t P j x J d G V t T G 9 j Y X R p b 2 4 + P E l 0 Z W 1 U e X B l P k Z v c m 1 1 b G E 8 L 0 l 0 Z W 1 U e X B l P j x J d G V t U G F 0 a D 5 T Z W N 0 a W 9 u M S 9 U Y W J s Z S U y M D E x J T I w K D I p L 1 N v d X J j Z T w v S X R l b V B h d G g + P C 9 J d G V t T G 9 j Y X R p b 2 4 + P F N 0 Y W J s Z U V u d H J p Z X M g L z 4 8 L 0 l 0 Z W 0 + P E l 0 Z W 0 + P E l 0 Z W 1 M b 2 N h d G l v b j 4 8 S X R l b V R 5 c G U + R m 9 y b X V s Y T w v S X R l b V R 5 c G U + P E l 0 Z W 1 Q Y X R o P l N l Y 3 R p b 2 4 x L 1 R h Y m x l J T I w M T E l M j A o M i k v R G F 0 Y T E x P C 9 J d G V t U G F 0 a D 4 8 L 0 l 0 Z W 1 M b 2 N h d G l v b j 4 8 U 3 R h Y m x l R W 5 0 c m l l c y A v P j w v S X R l b T 4 8 S X R l b T 4 8 S X R l b U x v Y 2 F 0 a W 9 u P j x J d G V t V H l w Z T 5 G b 3 J t d W x h P C 9 J d G V t V H l w Z T 4 8 S X R l b V B h d G g + U 2 V j d G l v b j E v V G F i b G U l M j A y 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g 1 N j k 4 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l M j A o M i k v U 2 9 1 c m N l P C 9 J d G V t U G F 0 a D 4 8 L 0 l 0 Z W 1 M b 2 N h d G l v b j 4 8 U 3 R h Y m x l R W 5 0 c m l l c y A v P j w v S X R l b T 4 8 S X R l b T 4 8 S X R l b U x v Y 2 F 0 a W 9 u P j x J d G V t V H l w Z T 5 G b 3 J t d W x h P C 9 J d G V t V H l w Z T 4 8 S X R l b V B h d G g + U 2 V j d G l v b j E v V G F i b G U l M j A y J T I w K D I p L 0 R h d G E y P C 9 J d G V t U G F 0 a D 4 8 L 0 l 0 Z W 1 M b 2 N h d G l v b j 4 8 U 3 R h Y m x l R W 5 0 c m l l c y A v P j w v S X R l b T 4 8 S X R l b T 4 8 S X R l b U x v Y 2 F 0 a W 9 u P j x J d G V t V H l w Z T 5 G b 3 J t d W x h P C 9 J d G V t V H l w Z T 4 8 S X R l b V B h d G g + U 2 V j d G l v b j E v V G F i b G U l M j A 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A z N j U w 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D b 2 x 1 b W 5 D b 3 V u d C Z x d W 9 0 O z o x M S w m c X V v d D t L Z X l D b 2 x 1 b W 5 O Y W 1 l c y Z x d W 9 0 O z p b X S w m c X V v d D t D 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1 J l b G F 0 a W 9 u c 2 h p c E l u Z m 8 m c X V v d D s 6 W 1 1 9 I i A v P j w v U 3 R h Y m x l R W 5 0 c m l l c z 4 8 L 0 l 0 Z W 0 + P E l 0 Z W 0 + P E l 0 Z W 1 M b 2 N h d G l v b j 4 8 S X R l b V R 5 c G U + R m 9 y b X V s Y T w v S X R l b V R 5 c G U + P E l 0 Z W 1 Q Y X R o P l N l Y 3 R p b 2 4 x L 1 R h Y m x l J T I w M y U y M C g y K S 9 T b 3 V y Y 2 U 8 L 0 l 0 Z W 1 Q Y X R o P j w v S X R l b U x v Y 2 F 0 a W 9 u P j x T d G F i b G V F b n R y a W V z I C 8 + P C 9 J d G V t P j x J d G V t P j x J d G V t T G 9 j Y X R p b 2 4 + P E l 0 Z W 1 U e X B l P k Z v c m 1 1 b G E 8 L 0 l 0 Z W 1 U e X B l P j x J d G V t U G F 0 a D 5 T Z W N 0 a W 9 u M S 9 U Y W J s Z S U y M D M l M j A o M i k v R G F 0 Y T M 8 L 0 l 0 Z W 1 Q Y X R o P j w v S X R l b U x v Y 2 F 0 a W 9 u P j x T d G F i b G V F b n R y a W V z I C 8 + P C 9 J d G V t P j x J d G V t P j x J d G V t T G 9 j Y X R p b 2 4 + P E l 0 Z W 1 U e X B l P k Z v c m 1 1 b G E 8 L 0 l 0 Z W 1 U e X B l P j x J d G V t U G F 0 a D 5 T Z W N 0 a W 9 u M S 9 U Y W J s Z S U y M D Q 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j A 2 M z M 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J T I w K D I p L 1 N v d X J j Z T w v S X R l b V B h d G g + P C 9 J d G V t T G 9 j Y X R p b 2 4 + P F N 0 Y W J s Z U V u d H J p Z X M g L z 4 8 L 0 l 0 Z W 0 + P E l 0 Z W 0 + P E l 0 Z W 1 M b 2 N h d G l v b j 4 8 S X R l b V R 5 c G U + R m 9 y b X V s Y T w v S X R l b V R 5 c G U + P E l 0 Z W 1 Q Y X R o P l N l Y 3 R p b 2 4 x L 1 R h Y m x l J T I w N C U y M C g y K S 9 E Y X R h N D w v S X R l b V B h d G g + P C 9 J d G V t T G 9 j Y X R p b 2 4 + P F N 0 Y W J s Z U V u d H J p Z X M g L z 4 8 L 0 l 0 Z W 0 + P E l 0 Z W 0 + P E l 0 Z W 1 M b 2 N h d G l v b j 4 8 S X R l b V R 5 c G U + R m 9 y b X V s Y T w v S X R l b V R 5 c G U + P E l 0 Z W 1 Q Y X R o P l N l Y 3 R p b 2 4 x L 1 R h Y m x l J T I w N 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0 M T U 1 M D 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o M i k v U 2 9 1 c m N l P C 9 J d G V t U G F 0 a D 4 8 L 0 l 0 Z W 1 M b 2 N h d G l v b j 4 8 U 3 R h Y m x l R W 5 0 c m l l c y A v P j w v S X R l b T 4 8 S X R l b T 4 8 S X R l b U x v Y 2 F 0 a W 9 u P j x J d G V t V H l w Z T 5 G b 3 J t d W x h P C 9 J d G V t V H l w Z T 4 8 S X R l b V B h d G g + U 2 V j d G l v b j E v V G F i b G U l M j A 1 J T I w K D I p L 0 R h d G E 1 P C 9 J d G V t U G F 0 a D 4 8 L 0 l 0 Z W 1 M b 2 N h d G l v b j 4 8 U 3 R h Y m x l R W 5 0 c m l l c y A v P j w v S X R l b T 4 8 S X R l b T 4 8 S X R l b U x v Y 2 F 0 a W 9 u P j x J d G V t V H l w Z T 5 G b 3 J t d W x h P C 9 J d G V t V H l w Z T 4 8 S X R l b V B h d G g + U 2 V j d G l v b j E v V G F i b G U l M j A 1 J T I w K D I p L 0 N o Y W 5 n Z W Q l M j B U e X B l P C 9 J d G V t U G F 0 a D 4 8 L 0 l 0 Z W 1 M b 2 N h d G l v b j 4 8 U 3 R h Y m x l R W 5 0 c m l l c y A v P j w v S X R l b T 4 8 S X R l b T 4 8 S X R l b U x v Y 2 F 0 a W 9 u P j x J d G V t V H l w Z T 5 G b 3 J t d W x h P C 9 J d G V t V H l w Z T 4 8 S X R l b V B h d G g + U 2 V j d G l v b j E v V G F i b G U l M j A 2 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Y w N T A 3 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D b 2 x 1 b W 5 D b 3 V u d C Z x d W 9 0 O z o x M S w m c X V v d D t L Z X l D b 2 x 1 b W 5 O Y W 1 l c y Z x d W 9 0 O z p b X S w m c X V v d D t D 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1 J l b G F 0 a W 9 u c 2 h p c E l u Z m 8 m c X V v d D s 6 W 1 1 9 I i A v P j w v U 3 R h Y m x l R W 5 0 c m l l c z 4 8 L 0 l 0 Z W 0 + P E l 0 Z W 0 + P E l 0 Z W 1 M b 2 N h d G l v b j 4 8 S X R l b V R 5 c G U + R m 9 y b X V s Y T w v S X R l b V R 5 c G U + P E l 0 Z W 1 Q Y X R o P l N l Y 3 R p b 2 4 x L 1 R h Y m x l J T I w N i U y M C g y K S 9 T b 3 V y Y 2 U 8 L 0 l 0 Z W 1 Q Y X R o P j w v S X R l b U x v Y 2 F 0 a W 9 u P j x T d G F i b G V F b n R y a W V z I C 8 + P C 9 J d G V t P j x J d G V t P j x J d G V t T G 9 j Y X R p b 2 4 + P E l 0 Z W 1 U e X B l P k Z v c m 1 1 b G E 8 L 0 l 0 Z W 1 U e X B l P j x J d G V t U G F 0 a D 5 T Z W N 0 a W 9 u M S 9 U Y W J s Z S U y M D Y l M j A o M i k v R G F 0 Y T Y 8 L 0 l 0 Z W 1 Q Y X R o P j w v S X R l b U x v Y 2 F 0 a W 9 u P j x T d G F i b G V F b n R y a W V z I C 8 + P C 9 J d G V t P j x J d G V t P j x J d G V t T G 9 j Y X R p b 2 4 + P E l 0 Z W 1 U e X B l P k Z v c m 1 1 b G E 8 L 0 l 0 Z W 1 U e X B l P j x J d G V t U G F 0 a D 5 T Z W N 0 a W 9 u M S 9 U Y W J s Z S U y M D Y l M j A o M i k v Q 2 h h b m d l Z C U y M F R 5 c G U 8 L 0 l 0 Z W 1 Q Y X R o P j w v S X R l b U x v Y 2 F 0 a W 9 u P j x T d G F i b G V F b n R y a W V z I C 8 + P C 9 J d G V t P j x J d G V t P j x J d G V t T G 9 j Y X R p b 2 4 + P E l 0 Z W 1 U e X B l P k Z v c m 1 1 b G E 8 L 0 l 0 Z W 1 U e X B l P j x J d G V t U G F 0 a D 5 T Z W N 0 a W 9 u M S 9 U Y W J s Z S U y M D c 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O D c 0 M j Y 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J T I w K D I p L 1 N v d X J j Z T w v S X R l b V B h d G g + P C 9 J d G V t T G 9 j Y X R p b 2 4 + P F N 0 Y W J s Z U V u d H J p Z X M g L z 4 8 L 0 l 0 Z W 0 + P E l 0 Z W 0 + P E l 0 Z W 1 M b 2 N h d G l v b j 4 8 S X R l b V R 5 c G U + R m 9 y b X V s Y T w v S X R l b V R 5 c G U + P E l 0 Z W 1 Q Y X R o P l N l Y 3 R p b 2 4 x L 1 R h Y m x l J T I w N y U y M C g y K S 9 E Y X R h N z w v S X R l b V B h d G g + P C 9 J d G V t T G 9 j Y X R p b 2 4 + P F N 0 Y W J s Z U V u d H J p Z X M g L z 4 8 L 0 l 0 Z W 0 + P E l 0 Z W 0 + P E l 0 Z W 1 M b 2 N h d G l v b j 4 8 S X R l b V R 5 c G U + R m 9 y b X V s Y T w v S X R l b V R 5 c G U + P E l 0 Z W 1 Q Y X R o P l N l Y 3 R p b 2 4 x L 1 R h Y m x l J T I w N y U y M C g y K S 9 D a G F u Z 2 V k J T I w V H l w Z T w v S X R l b V B h d G g + P C 9 J d G V t T G 9 j Y X R p b 2 4 + P F N 0 Y W J s Z U V u d H J p Z X M g L z 4 8 L 0 l 0 Z W 0 + P E l 0 Z W 0 + P E l 0 Z W 1 M b 2 N h d G l v b j 4 8 S X R l b V R 5 c G U + R m 9 y b X V s Y T w v S X R l b V R 5 c G U + P E l 0 Z W 1 Q Y X R o P l N l Y 3 R p b 2 4 x L 1 R h Y m x l J T I w O 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Q 4 M z E 3 M T 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o M i k v U 2 9 1 c m N l P C 9 J d G V t U G F 0 a D 4 8 L 0 l 0 Z W 1 M b 2 N h d G l v b j 4 8 U 3 R h Y m x l R W 5 0 c m l l c y A v P j w v S X R l b T 4 8 S X R l b T 4 8 S X R l b U x v Y 2 F 0 a W 9 u P j x J d G V t V H l w Z T 5 G b 3 J t d W x h P C 9 J d G V t V H l w Z T 4 8 S X R l b V B h d G g + U 2 V j d G l v b j E v V G F i b G U l M j A 4 J T I w K D I p L 0 R h d G E 4 P C 9 J d G V t U G F 0 a D 4 8 L 0 l 0 Z W 1 M b 2 N h d G l v b j 4 8 U 3 R h Y m x l R W 5 0 c m l l c y A v P j w v S X R l b T 4 8 S X R l b T 4 8 S X R l b U x v Y 2 F 0 a W 9 u P j x J d G V t V H l w Z T 5 G b 3 J t d W x h P C 9 J d G V t V H l w Z T 4 8 S X R l b V B h d G g + U 2 V j d G l v b j E v V G F i b G U l M j A 4 J T I w K D I p L 0 N o Y W 5 n Z W Q l M j B U e X B l P C 9 J d G V t U G F 0 a D 4 8 L 0 l 0 Z W 1 M b 2 N h d G l v b j 4 8 U 3 R h Y m x l R W 5 0 c m l l c y A v P j w v S X R l b T 4 8 S X R l b T 4 8 S X R l b U x v Y 2 F 0 a W 9 u P j x J d G V t V H l w Z T 5 G b 3 J t d W x h P C 9 J d G V t V H l w Z T 4 8 S X R l b V B h d G g + U 2 V j d G l v b j E v V G F i b G U l M j A 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T A x M T I z 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y K S 9 T b 3 V y Y 2 U 8 L 0 l 0 Z W 1 Q Y X R o P j w v S X R l b U x v Y 2 F 0 a W 9 u P j x T d G F i b G V F b n R y a W V z I C 8 + P C 9 J d G V t P j x J d G V t P j x J d G V t T G 9 j Y X R p b 2 4 + P E l 0 Z W 1 U e X B l P k Z v c m 1 1 b G E 8 L 0 l 0 Z W 1 U e X B l P j x J d G V t U G F 0 a D 5 T Z W N 0 a W 9 u M S 9 U Y W J s Z S U y M D k l M j A o M i k v R G F 0 Y T k 8 L 0 l 0 Z W 1 Q Y X R o P j w v S X R l b U x v Y 2 F 0 a W 9 u P j x T d G F i b G V F b n R y a W V z I C 8 + P C 9 J d G V t P j x J d G V t P j x J d G V t T G 9 j Y X R p b 2 4 + P E l 0 Z W 1 U e X B l P k Z v c m 1 1 b G E 8 L 0 l 0 Z W 1 U e X B l P j x J d G V t U G F 0 a D 5 T Z W N 0 a W 9 u M S 9 U Y W J s Z S U y M D k l M j A o M i k v Q 2 h h b m d l Z C U y M F R 5 c G U 8 L 0 l 0 Z W 1 Q Y X R o P j w v S X R l b U x v Y 2 F 0 a W 9 u P j x T d G F i b G V F b n R y a W V z I C 8 + P C 9 J d G V t P j w v S X R l b X M + P C 9 M b 2 N h b F B h Y 2 t h Z 2 V N Z X R h Z G F 0 Y U Z p b G U + F g A A A F B L B Q Y A A A A A A A A A A A A A A A A A A A A A A A A m A Q A A A Q A A A N C M n d 8 B F d E R j H o A w E / C l + s B A A A A 9 s H J 6 X s g p U 2 S u e 9 I R x K L A A A A A A A C A A A A A A A Q Z g A A A A E A A C A A A A B i 1 X m k 2 / N x p z b A a / i 6 b q h Y H O L 3 L F N 1 D 5 N W P E j j A 8 f c w g A A A A A O g A A A A A I A A C A A A A C x F Y 1 q + H t P e c N c 3 b 4 W C 7 t G 3 c G 1 o x h X R N M A l X L b F B q t u V A A A A D K 8 z 8 L w f l g F 0 b V P U b F 6 K I D r x y Q z w N h y C N L Q v 8 v + v a 6 x i p M t Z x L r 2 + g a K g s D c 8 P D C k c T R s c N i 9 X W j W 3 2 C y v V T Y z T P 2 1 O u q q D m H 3 A D 9 o f e t X h k A A A A D o t J e + L 7 0 Y f V h b E N P E l C D w 7 x G 7 P 9 n X C h T R + l + 5 K v + x x 7 j 0 x L F o l E y 7 d 1 c m G Q C l w J U f y 2 P F w Q r T S 0 H J i U f l E 1 7 b < / 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Price</vt:lpstr>
      <vt:lpstr>Form - Normal</vt:lpstr>
      <vt:lpstr>Form - Normal22</vt:lpstr>
      <vt:lpstr>Form - Financial</vt:lpstr>
      <vt:lpstr>CPALL</vt:lpstr>
      <vt:lpstr>MAKRO</vt:lpstr>
      <vt:lpstr>MTC</vt:lpstr>
      <vt:lpstr>CPALL_Test</vt:lpstr>
      <vt:lpstr>DOHOME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CHATCHAI PIMKUMLEK PIMKUMLEK</cp:lastModifiedBy>
  <dcterms:created xsi:type="dcterms:W3CDTF">2020-09-21T15:20:24Z</dcterms:created>
  <dcterms:modified xsi:type="dcterms:W3CDTF">2022-12-03T00:45:14Z</dcterms:modified>
</cp:coreProperties>
</file>