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1\"/>
    </mc:Choice>
  </mc:AlternateContent>
  <xr:revisionPtr revIDLastSave="0" documentId="13_ncr:1_{A8964663-67DF-4814-83D6-CBEECD30E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" sheetId="1" r:id="rId1"/>
  </sheets>
  <calcPr calcId="181029"/>
</workbook>
</file>

<file path=xl/calcChain.xml><?xml version="1.0" encoding="utf-8"?>
<calcChain xmlns="http://schemas.openxmlformats.org/spreadsheetml/2006/main">
  <c r="G22" i="1" l="1"/>
  <c r="H21" i="1"/>
  <c r="H20" i="1"/>
  <c r="H19" i="1"/>
  <c r="H18" i="1"/>
  <c r="H17" i="1"/>
  <c r="H16" i="1"/>
  <c r="G6" i="1"/>
  <c r="G7" i="1" s="1"/>
  <c r="G8" i="1" s="1"/>
  <c r="G10" i="1" s="1"/>
  <c r="B4" i="1"/>
  <c r="B5" i="1" s="1"/>
  <c r="B6" i="1" s="1"/>
  <c r="B7" i="1" s="1"/>
  <c r="B8" i="1" s="1"/>
  <c r="B9" i="1" s="1"/>
  <c r="B10" i="1" s="1"/>
  <c r="B3" i="1"/>
  <c r="H22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11" i="1"/>
  <c r="G13" i="1"/>
  <c r="C42" i="1" l="1"/>
  <c r="C38" i="1"/>
  <c r="C34" i="1"/>
  <c r="C30" i="1"/>
  <c r="C26" i="1"/>
  <c r="C14" i="1"/>
  <c r="C13" i="1"/>
  <c r="C5" i="1"/>
  <c r="C12" i="1"/>
  <c r="C39" i="1"/>
  <c r="C35" i="1"/>
  <c r="C31" i="1"/>
  <c r="C27" i="1"/>
  <c r="C23" i="1"/>
  <c r="C15" i="1"/>
  <c r="C9" i="1"/>
  <c r="C8" i="1"/>
  <c r="C7" i="1"/>
  <c r="C6" i="1"/>
  <c r="C40" i="1"/>
  <c r="C36" i="1"/>
  <c r="C32" i="1"/>
  <c r="C28" i="1"/>
  <c r="C24" i="1"/>
  <c r="C22" i="1"/>
  <c r="C21" i="1"/>
  <c r="C20" i="1"/>
  <c r="C19" i="1"/>
  <c r="C18" i="1"/>
  <c r="C17" i="1"/>
  <c r="C16" i="1"/>
  <c r="C11" i="1"/>
  <c r="C10" i="1"/>
  <c r="C3" i="1"/>
  <c r="D3" i="1" s="1"/>
  <c r="C41" i="1"/>
  <c r="C37" i="1"/>
  <c r="C33" i="1"/>
  <c r="C29" i="1"/>
  <c r="C25" i="1"/>
  <c r="C4" i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</calcChain>
</file>

<file path=xl/sharedStrings.xml><?xml version="1.0" encoding="utf-8"?>
<sst xmlns="http://schemas.openxmlformats.org/spreadsheetml/2006/main" count="114" uniqueCount="75">
  <si>
    <t>ปีที่</t>
  </si>
  <si>
    <t>เงินออมรายปี</t>
  </si>
  <si>
    <t>ผลตอบแทนคาดหวัง</t>
  </si>
  <si>
    <t>แผน</t>
  </si>
  <si>
    <t>1. เป้าหมายการลงทุน คือ อยากมีความมั่งคั่ง ร่ำรวย, อยากมีPassive incomeหลังเกษียณ</t>
  </si>
  <si>
    <t>#</t>
  </si>
  <si>
    <t>Saving</t>
  </si>
  <si>
    <t>%Expect</t>
  </si>
  <si>
    <t>Plan</t>
  </si>
  <si>
    <t>เป้าหมาย Passive Income หลังเกษียณ</t>
  </si>
  <si>
    <t>อายุปัจจุบัน</t>
  </si>
  <si>
    <t>ตั้งเป้าเกษียณ</t>
  </si>
  <si>
    <t>ระยะเวลาในการลงทุนแบบ Active</t>
  </si>
  <si>
    <t>เป้าหมาย Passive Income หลังเกษียณ + เงินเฟ้อ 2%</t>
  </si>
  <si>
    <t>รายได้ต่อปีที่ต้องการ</t>
  </si>
  <si>
    <t>ผลตอบแทนคาดหวังจากเงินปันผล</t>
  </si>
  <si>
    <t>เงินทุนที่ต้องมีในหุ้นก่อนเกษียณ</t>
  </si>
  <si>
    <t>เงินทุนเริ่มต้น</t>
  </si>
  <si>
    <t>ออมเงิน รายเดือน</t>
  </si>
  <si>
    <t>ผลตอบแทนคาดหวังต่อปี</t>
  </si>
  <si>
    <t>ประเภทหุ้น</t>
  </si>
  <si>
    <t>Weighted</t>
  </si>
  <si>
    <t>1. โตช้า</t>
  </si>
  <si>
    <t>2. แข็งแกร่ง</t>
  </si>
  <si>
    <t>3. โตเร็ว</t>
  </si>
  <si>
    <t>4. วัฏจักร</t>
  </si>
  <si>
    <t>5. ฟื้นตัว</t>
  </si>
  <si>
    <t>6. ทรัพย์สินมาก</t>
  </si>
  <si>
    <t>รวม</t>
  </si>
  <si>
    <t>รายชื่อหุ้นที่น่าสนใจ</t>
  </si>
  <si>
    <t>ประเภท</t>
  </si>
  <si>
    <t>Fast Growers</t>
  </si>
  <si>
    <t>ATP30</t>
  </si>
  <si>
    <t>Stalwarts</t>
  </si>
  <si>
    <t>IIG</t>
  </si>
  <si>
    <t>ILM</t>
  </si>
  <si>
    <t>IP</t>
  </si>
  <si>
    <t>JMART</t>
  </si>
  <si>
    <t>LPH</t>
  </si>
  <si>
    <t>กรอกเฉพาะช่องสีเหลืองเท่านั้น !!!</t>
  </si>
  <si>
    <t>AU</t>
  </si>
  <si>
    <t>BA</t>
  </si>
  <si>
    <t>BBIK</t>
  </si>
  <si>
    <t>BCH</t>
  </si>
  <si>
    <t>BOL</t>
  </si>
  <si>
    <t>CHG</t>
  </si>
  <si>
    <t>COM7</t>
  </si>
  <si>
    <t>DCC</t>
  </si>
  <si>
    <t>DOHOME</t>
  </si>
  <si>
    <t>DRT</t>
  </si>
  <si>
    <t>EKH</t>
  </si>
  <si>
    <t>GLOBAL</t>
  </si>
  <si>
    <t>HL</t>
  </si>
  <si>
    <t>HMPRO</t>
  </si>
  <si>
    <t>ICHI</t>
  </si>
  <si>
    <t>ITEL</t>
  </si>
  <si>
    <t>JUBILE</t>
  </si>
  <si>
    <t>JWD</t>
  </si>
  <si>
    <t>MEGA</t>
  </si>
  <si>
    <t>NRF</t>
  </si>
  <si>
    <t>OISHI</t>
  </si>
  <si>
    <t>PR9</t>
  </si>
  <si>
    <t>RJH</t>
  </si>
  <si>
    <t>RPH</t>
  </si>
  <si>
    <t>SABUY</t>
  </si>
  <si>
    <t>SAPPE</t>
  </si>
  <si>
    <t>SAUCE</t>
  </si>
  <si>
    <t>SICT</t>
  </si>
  <si>
    <t>SISB</t>
  </si>
  <si>
    <t>SKR</t>
  </si>
  <si>
    <t>SMT</t>
  </si>
  <si>
    <t>THG</t>
  </si>
  <si>
    <t>TNP</t>
  </si>
  <si>
    <t>TPIPL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</si>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</sst>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%"/>
  </numFmts>
  <fonts count="11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Century Gothic"/>
    </font>
    <font>
      <b/>
      <sz val="12"/>
      <color theme="0"/>
      <name val="Century Gothic"/>
    </font>
    <font>
      <sz val="12"/>
      <color theme="1"/>
      <name val="Century Gothic"/>
    </font>
    <font>
      <sz val="12"/>
      <color rgb="FFFF0000"/>
      <name val="Century Gothic"/>
    </font>
    <font>
      <b/>
      <sz val="12"/>
      <color rgb="FFFF0000"/>
      <name val="Century Gothic"/>
    </font>
    <font>
      <sz val="11"/>
      <name val="Century Gothic"/>
    </font>
    <font>
      <sz val="12"/>
      <color rgb="FFFF0000"/>
      <name val="Calibri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10" fontId="4" fillId="0" borderId="0" xfId="0" applyNumberFormat="1" applyFont="1"/>
    <xf numFmtId="164" fontId="2" fillId="3" borderId="1" xfId="0" applyNumberFormat="1" applyFont="1" applyFill="1" applyBorder="1"/>
    <xf numFmtId="164" fontId="5" fillId="0" borderId="0" xfId="0" applyNumberFormat="1" applyFont="1"/>
    <xf numFmtId="164" fontId="2" fillId="0" borderId="1" xfId="0" applyNumberFormat="1" applyFont="1" applyBorder="1"/>
    <xf numFmtId="165" fontId="2" fillId="0" borderId="1" xfId="0" applyNumberFormat="1" applyFont="1" applyBorder="1"/>
    <xf numFmtId="164" fontId="3" fillId="2" borderId="1" xfId="0" applyNumberFormat="1" applyFont="1" applyFill="1" applyBorder="1"/>
    <xf numFmtId="164" fontId="6" fillId="0" borderId="0" xfId="0" applyNumberFormat="1" applyFont="1"/>
    <xf numFmtId="164" fontId="3" fillId="4" borderId="1" xfId="0" applyNumberFormat="1" applyFont="1" applyFill="1" applyBorder="1"/>
    <xf numFmtId="10" fontId="3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4" fillId="0" borderId="1" xfId="0" applyNumberFormat="1" applyFont="1" applyBorder="1"/>
    <xf numFmtId="9" fontId="2" fillId="3" borderId="1" xfId="0" applyNumberFormat="1" applyFont="1" applyFill="1" applyBorder="1"/>
    <xf numFmtId="10" fontId="2" fillId="0" borderId="1" xfId="0" applyNumberFormat="1" applyFont="1" applyBorder="1"/>
    <xf numFmtId="164" fontId="8" fillId="5" borderId="0" xfId="0" applyNumberFormat="1" applyFont="1" applyFill="1" applyAlignment="1">
      <alignment horizontal="left"/>
    </xf>
    <xf numFmtId="9" fontId="2" fillId="0" borderId="1" xfId="0" applyNumberFormat="1" applyFont="1" applyBorder="1"/>
    <xf numFmtId="164" fontId="4" fillId="3" borderId="0" xfId="0" applyNumberFormat="1" applyFont="1" applyFill="1"/>
    <xf numFmtId="10" fontId="4" fillId="3" borderId="0" xfId="0" applyNumberFormat="1" applyFont="1" applyFill="1"/>
    <xf numFmtId="10" fontId="2" fillId="0" borderId="0" xfId="0" applyNumberFormat="1" applyFont="1"/>
    <xf numFmtId="164" fontId="3" fillId="2" borderId="2" xfId="0" applyNumberFormat="1" applyFont="1" applyFill="1" applyBorder="1" applyAlignment="1">
      <alignment horizontal="center"/>
    </xf>
    <xf numFmtId="0" fontId="7" fillId="0" borderId="3" xfId="0" applyFont="1" applyBorder="1"/>
    <xf numFmtId="164" fontId="2" fillId="3" borderId="2" xfId="0" applyNumberFormat="1" applyFont="1" applyFill="1" applyBorder="1" applyAlignment="1">
      <alignment horizontal="center"/>
    </xf>
    <xf numFmtId="164" fontId="9" fillId="3" borderId="1" xfId="0" applyNumberFormat="1" applyFont="1" applyFill="1" applyBorder="1"/>
    <xf numFmtId="164" fontId="9" fillId="3" borderId="5" xfId="0" applyNumberFormat="1" applyFont="1" applyFill="1" applyBorder="1"/>
    <xf numFmtId="164" fontId="9" fillId="3" borderId="4" xfId="0" applyNumberFormat="1" applyFont="1" applyFill="1" applyBorder="1"/>
    <xf numFmtId="164" fontId="10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5"/>
  <sheetViews>
    <sheetView tabSelected="1" workbookViewId="0">
      <pane ySplit="2" topLeftCell="A3" activePane="bottomLeft" state="frozen"/>
      <selection pane="bottomLeft" activeCell="I8" sqref="I8"/>
    </sheetView>
  </sheetViews>
  <sheetFormatPr defaultColWidth="12.625" defaultRowHeight="15" customHeight="1" x14ac:dyDescent="0.3"/>
  <cols>
    <col min="1" max="1" width="5.5" customWidth="1"/>
    <col min="2" max="2" width="14.625" customWidth="1"/>
    <col min="3" max="3" width="19.75" customWidth="1"/>
    <col min="4" max="4" width="17.875" customWidth="1"/>
    <col min="5" max="5" width="4.875" customWidth="1"/>
    <col min="6" max="6" width="51.125" customWidth="1"/>
    <col min="7" max="7" width="25.5" customWidth="1"/>
    <col min="8" max="8" width="11.625" customWidth="1"/>
    <col min="9" max="26" width="10.625" customWidth="1"/>
  </cols>
  <sheetData>
    <row r="1" spans="1:26" ht="16.5" x14ac:dyDescent="0.3">
      <c r="A1" s="1" t="s">
        <v>0</v>
      </c>
      <c r="B1" s="1" t="s">
        <v>1</v>
      </c>
      <c r="C1" s="2" t="s">
        <v>2</v>
      </c>
      <c r="D1" s="1" t="s">
        <v>3</v>
      </c>
      <c r="E1" s="1"/>
      <c r="F1" s="31" t="s">
        <v>4</v>
      </c>
      <c r="G1" s="3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x14ac:dyDescent="0.3">
      <c r="A2" s="3" t="s">
        <v>5</v>
      </c>
      <c r="B2" s="3" t="s">
        <v>6</v>
      </c>
      <c r="C2" s="4" t="s">
        <v>7</v>
      </c>
      <c r="D2" s="3" t="s">
        <v>8</v>
      </c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7.25" x14ac:dyDescent="0.3">
      <c r="A3" s="6">
        <v>1</v>
      </c>
      <c r="B3" s="6">
        <f>+G11+(G12*12)</f>
        <v>1012000</v>
      </c>
      <c r="C3" s="7">
        <f t="shared" ref="C3:C42" si="0">$G$13</f>
        <v>0.15055643643114783</v>
      </c>
      <c r="D3" s="6">
        <f>(B3)*(1+C3)</f>
        <v>1164363.1136683216</v>
      </c>
      <c r="E3" s="7"/>
      <c r="F3" s="8" t="s">
        <v>9</v>
      </c>
      <c r="G3" s="8">
        <v>150000</v>
      </c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6"/>
      <c r="W3" s="6"/>
      <c r="X3" s="6"/>
      <c r="Y3" s="6"/>
      <c r="Z3" s="6"/>
    </row>
    <row r="4" spans="1:26" ht="17.25" x14ac:dyDescent="0.3">
      <c r="A4" s="6">
        <v>2</v>
      </c>
      <c r="B4" s="6">
        <f>+G12*12</f>
        <v>12000</v>
      </c>
      <c r="C4" s="7">
        <f t="shared" si="0"/>
        <v>0.15055643643114783</v>
      </c>
      <c r="D4" s="6">
        <f t="shared" ref="D4:D42" si="1">(D3+$B4)*(1+$C4)</f>
        <v>1353472.1520112734</v>
      </c>
      <c r="E4" s="7"/>
      <c r="F4" s="8" t="s">
        <v>10</v>
      </c>
      <c r="G4" s="8">
        <v>30</v>
      </c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6"/>
      <c r="W4" s="6"/>
      <c r="X4" s="6"/>
      <c r="Y4" s="6"/>
      <c r="Z4" s="6"/>
    </row>
    <row r="5" spans="1:26" ht="17.25" x14ac:dyDescent="0.3">
      <c r="A5" s="6">
        <v>3</v>
      </c>
      <c r="B5" s="6">
        <f t="shared" ref="B5:B11" si="2">+B4</f>
        <v>12000</v>
      </c>
      <c r="C5" s="7">
        <f t="shared" si="0"/>
        <v>0.15055643643114783</v>
      </c>
      <c r="D5" s="6">
        <f t="shared" si="1"/>
        <v>1571052.7732640612</v>
      </c>
      <c r="E5" s="7"/>
      <c r="F5" s="8" t="s">
        <v>11</v>
      </c>
      <c r="G5" s="8">
        <v>60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7.25" x14ac:dyDescent="0.3">
      <c r="A6" s="6">
        <v>4</v>
      </c>
      <c r="B6" s="6">
        <f t="shared" si="2"/>
        <v>12000</v>
      </c>
      <c r="C6" s="7">
        <f t="shared" si="0"/>
        <v>0.15055643643114783</v>
      </c>
      <c r="D6" s="6">
        <f t="shared" si="1"/>
        <v>1821391.5574891442</v>
      </c>
      <c r="E6" s="5"/>
      <c r="F6" s="10" t="s">
        <v>12</v>
      </c>
      <c r="G6" s="10">
        <f>+G5-G4</f>
        <v>30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25" x14ac:dyDescent="0.3">
      <c r="A7" s="6">
        <v>5</v>
      </c>
      <c r="B7" s="6">
        <f t="shared" si="2"/>
        <v>12000</v>
      </c>
      <c r="C7" s="7">
        <f t="shared" si="0"/>
        <v>0.15055643643114783</v>
      </c>
      <c r="D7" s="6">
        <f t="shared" si="1"/>
        <v>2109420.4569676616</v>
      </c>
      <c r="E7" s="5"/>
      <c r="F7" s="10" t="s">
        <v>13</v>
      </c>
      <c r="G7" s="10">
        <f>G3*(1.02^G6)</f>
        <v>271704.23761550302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7.25" x14ac:dyDescent="0.3">
      <c r="A8" s="6">
        <v>6</v>
      </c>
      <c r="B8" s="6">
        <f t="shared" si="2"/>
        <v>12000</v>
      </c>
      <c r="C8" s="7">
        <f t="shared" si="0"/>
        <v>0.15055643643114783</v>
      </c>
      <c r="D8" s="6">
        <f t="shared" si="1"/>
        <v>2440813.9611408501</v>
      </c>
      <c r="E8" s="5"/>
      <c r="F8" s="10" t="s">
        <v>14</v>
      </c>
      <c r="G8" s="10">
        <f>G7*12</f>
        <v>3260450.8513860363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7.25" x14ac:dyDescent="0.3">
      <c r="A9" s="6">
        <v>7</v>
      </c>
      <c r="B9" s="6">
        <f t="shared" si="2"/>
        <v>12000</v>
      </c>
      <c r="C9" s="7">
        <f t="shared" si="0"/>
        <v>0.15055643643114783</v>
      </c>
      <c r="D9" s="6">
        <f t="shared" si="1"/>
        <v>2822100.8903587842</v>
      </c>
      <c r="E9" s="5"/>
      <c r="F9" s="10" t="s">
        <v>15</v>
      </c>
      <c r="G9" s="11">
        <v>4.4999999999999998E-2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7.25" x14ac:dyDescent="0.3">
      <c r="A10" s="6">
        <v>8</v>
      </c>
      <c r="B10" s="6">
        <f t="shared" si="2"/>
        <v>12000</v>
      </c>
      <c r="C10" s="7">
        <f t="shared" si="0"/>
        <v>0.15055643643114783</v>
      </c>
      <c r="D10" s="6">
        <f t="shared" si="1"/>
        <v>3260793.0208975459</v>
      </c>
      <c r="E10" s="5"/>
      <c r="F10" s="12" t="s">
        <v>16</v>
      </c>
      <c r="G10" s="12">
        <f>G8/G9</f>
        <v>72454463.364134148</v>
      </c>
      <c r="H10" s="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x14ac:dyDescent="0.3">
      <c r="A11" s="6">
        <v>9</v>
      </c>
      <c r="B11" s="6">
        <f t="shared" si="2"/>
        <v>12000</v>
      </c>
      <c r="C11" s="7">
        <f t="shared" si="0"/>
        <v>0.15055643643114783</v>
      </c>
      <c r="D11" s="6">
        <f t="shared" si="1"/>
        <v>3765533.0753006116</v>
      </c>
      <c r="E11" s="5"/>
      <c r="F11" s="8" t="s">
        <v>17</v>
      </c>
      <c r="G11" s="8">
        <v>1000000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.25" x14ac:dyDescent="0.3">
      <c r="A12" s="6">
        <v>10</v>
      </c>
      <c r="B12" s="6">
        <f>+B10</f>
        <v>12000</v>
      </c>
      <c r="C12" s="7">
        <f t="shared" si="0"/>
        <v>0.15055643643114783</v>
      </c>
      <c r="D12" s="6">
        <f t="shared" si="1"/>
        <v>4346264.9936186662</v>
      </c>
      <c r="E12" s="5"/>
      <c r="F12" s="8" t="s">
        <v>18</v>
      </c>
      <c r="G12" s="8">
        <v>1000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.25" x14ac:dyDescent="0.3">
      <c r="A13" s="6">
        <v>11</v>
      </c>
      <c r="B13" s="6">
        <f t="shared" ref="B13:B42" si="3">+B12</f>
        <v>12000</v>
      </c>
      <c r="C13" s="7">
        <f t="shared" si="0"/>
        <v>0.15055643643114783</v>
      </c>
      <c r="D13" s="6">
        <f t="shared" si="1"/>
        <v>5014429.8400805118</v>
      </c>
      <c r="E13" s="5"/>
      <c r="F13" s="14" t="s">
        <v>19</v>
      </c>
      <c r="G13" s="15">
        <f>IFERROR(RATE(G6,-(G12*12),-G11,G10),"ไม่ต้องกรอก")</f>
        <v>0.15055643643114783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25" x14ac:dyDescent="0.3">
      <c r="A14" s="6">
        <v>12</v>
      </c>
      <c r="B14" s="6">
        <f t="shared" si="3"/>
        <v>12000</v>
      </c>
      <c r="C14" s="7">
        <f t="shared" si="0"/>
        <v>0.15055643643114783</v>
      </c>
      <c r="D14" s="6">
        <f t="shared" si="1"/>
        <v>5783191.2047742177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.25" x14ac:dyDescent="0.3">
      <c r="A15" s="6">
        <v>13</v>
      </c>
      <c r="B15" s="6">
        <f t="shared" si="3"/>
        <v>12000</v>
      </c>
      <c r="C15" s="7">
        <f t="shared" si="0"/>
        <v>0.15055643643114783</v>
      </c>
      <c r="D15" s="6">
        <f t="shared" si="1"/>
        <v>6667694.5410021544</v>
      </c>
      <c r="E15" s="5"/>
      <c r="F15" s="25" t="s">
        <v>20</v>
      </c>
      <c r="G15" s="26"/>
      <c r="H15" s="12" t="s">
        <v>21</v>
      </c>
      <c r="I15" s="5"/>
      <c r="J15" s="1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7.25" x14ac:dyDescent="0.3">
      <c r="A16" s="6">
        <v>14</v>
      </c>
      <c r="B16" s="6">
        <f t="shared" si="3"/>
        <v>12000</v>
      </c>
      <c r="C16" s="7">
        <f t="shared" si="0"/>
        <v>0.15055643643114783</v>
      </c>
      <c r="D16" s="6">
        <f t="shared" si="1"/>
        <v>7685365.5475440305</v>
      </c>
      <c r="E16" s="5"/>
      <c r="F16" s="17" t="s">
        <v>22</v>
      </c>
      <c r="G16" s="18"/>
      <c r="H16" s="19">
        <f>+G16*8%</f>
        <v>0</v>
      </c>
      <c r="I16" s="5"/>
      <c r="J16" s="2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7.25" x14ac:dyDescent="0.3">
      <c r="A17" s="6">
        <v>15</v>
      </c>
      <c r="B17" s="6">
        <f t="shared" si="3"/>
        <v>12000</v>
      </c>
      <c r="C17" s="7">
        <f t="shared" si="0"/>
        <v>0.15055643643114783</v>
      </c>
      <c r="D17" s="6">
        <f t="shared" si="1"/>
        <v>8856253.4742901511</v>
      </c>
      <c r="E17" s="5"/>
      <c r="F17" s="17" t="s">
        <v>23</v>
      </c>
      <c r="G17" s="18">
        <v>0.7</v>
      </c>
      <c r="H17" s="19">
        <f>+G17*15%</f>
        <v>0.105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7.25" x14ac:dyDescent="0.3">
      <c r="A18" s="6">
        <v>16</v>
      </c>
      <c r="B18" s="6">
        <f t="shared" si="3"/>
        <v>12000</v>
      </c>
      <c r="C18" s="7">
        <f t="shared" si="0"/>
        <v>0.15055643643114783</v>
      </c>
      <c r="D18" s="6">
        <f t="shared" si="1"/>
        <v>10203426.114747422</v>
      </c>
      <c r="E18" s="5"/>
      <c r="F18" s="17" t="s">
        <v>24</v>
      </c>
      <c r="G18" s="18">
        <v>0.3</v>
      </c>
      <c r="H18" s="19">
        <f t="shared" ref="H18:H21" si="4">+G18*20%</f>
        <v>0.06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7.25" x14ac:dyDescent="0.3">
      <c r="A19" s="6">
        <v>17</v>
      </c>
      <c r="B19" s="6">
        <f t="shared" si="3"/>
        <v>12000</v>
      </c>
      <c r="C19" s="7">
        <f t="shared" si="0"/>
        <v>0.15055643643114783</v>
      </c>
      <c r="D19" s="6">
        <f t="shared" si="1"/>
        <v>11753424.26720948</v>
      </c>
      <c r="E19" s="5"/>
      <c r="F19" s="17" t="s">
        <v>25</v>
      </c>
      <c r="G19" s="18"/>
      <c r="H19" s="19">
        <f t="shared" si="4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7.25" x14ac:dyDescent="0.3">
      <c r="A20" s="6">
        <v>18</v>
      </c>
      <c r="B20" s="6">
        <f t="shared" si="3"/>
        <v>12000</v>
      </c>
      <c r="C20" s="7">
        <f t="shared" si="0"/>
        <v>0.15055643643114783</v>
      </c>
      <c r="D20" s="6">
        <f t="shared" si="1"/>
        <v>13536784.617981087</v>
      </c>
      <c r="E20" s="5"/>
      <c r="F20" s="17" t="s">
        <v>26</v>
      </c>
      <c r="G20" s="18"/>
      <c r="H20" s="19">
        <f t="shared" si="4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6">
        <v>19</v>
      </c>
      <c r="B21" s="6">
        <f t="shared" si="3"/>
        <v>12000</v>
      </c>
      <c r="C21" s="7">
        <f t="shared" si="0"/>
        <v>0.15055643643114783</v>
      </c>
      <c r="D21" s="6">
        <f t="shared" si="1"/>
        <v>15588641.34803747</v>
      </c>
      <c r="E21" s="5"/>
      <c r="F21" s="17" t="s">
        <v>27</v>
      </c>
      <c r="G21" s="18"/>
      <c r="H21" s="19">
        <f t="shared" si="4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6">
        <v>20</v>
      </c>
      <c r="B22" s="6">
        <f t="shared" si="3"/>
        <v>12000</v>
      </c>
      <c r="C22" s="7">
        <f t="shared" si="0"/>
        <v>0.15055643643114783</v>
      </c>
      <c r="D22" s="6">
        <f t="shared" si="1"/>
        <v>17949418.315438408</v>
      </c>
      <c r="E22" s="5"/>
      <c r="F22" s="10" t="s">
        <v>28</v>
      </c>
      <c r="G22" s="21">
        <f t="shared" ref="G22:H22" si="5">SUM(G16:G21)</f>
        <v>1</v>
      </c>
      <c r="H22" s="19">
        <f t="shared" si="5"/>
        <v>0.16499999999999998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6">
        <v>21</v>
      </c>
      <c r="B23" s="6">
        <f t="shared" si="3"/>
        <v>12000</v>
      </c>
      <c r="C23" s="7">
        <f t="shared" si="0"/>
        <v>0.15055643643114783</v>
      </c>
      <c r="D23" s="6">
        <f t="shared" si="1"/>
        <v>20665625.450259965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6">
        <v>22</v>
      </c>
      <c r="B24" s="6">
        <f t="shared" si="3"/>
        <v>12000</v>
      </c>
      <c r="C24" s="7">
        <f t="shared" si="0"/>
        <v>0.15055643643114783</v>
      </c>
      <c r="D24" s="6">
        <f t="shared" si="1"/>
        <v>23790775.051909111</v>
      </c>
      <c r="E24" s="5"/>
      <c r="F24" s="3" t="s">
        <v>29</v>
      </c>
      <c r="G24" s="3" t="s">
        <v>30</v>
      </c>
      <c r="H24" s="5"/>
      <c r="I24" s="13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6">
        <v>23</v>
      </c>
      <c r="B25" s="6">
        <f t="shared" si="3"/>
        <v>12000</v>
      </c>
      <c r="C25" s="7">
        <f t="shared" si="0"/>
        <v>0.15055643643114783</v>
      </c>
      <c r="D25" s="6">
        <f t="shared" si="1"/>
        <v>27386436.040896777</v>
      </c>
      <c r="E25" s="5"/>
      <c r="F25" s="8" t="s">
        <v>32</v>
      </c>
      <c r="G25" s="8" t="s">
        <v>31</v>
      </c>
      <c r="H25" s="5"/>
      <c r="I25" s="1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6">
        <v>24</v>
      </c>
      <c r="B26" s="6">
        <f t="shared" si="3"/>
        <v>12000</v>
      </c>
      <c r="C26" s="7">
        <f t="shared" si="0"/>
        <v>0.15055643643114783</v>
      </c>
      <c r="D26" s="6">
        <f t="shared" si="1"/>
        <v>31523446.935000923</v>
      </c>
      <c r="E26" s="5"/>
      <c r="F26" s="8" t="s">
        <v>40</v>
      </c>
      <c r="G26" s="8" t="s">
        <v>31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6">
        <v>25</v>
      </c>
      <c r="B27" s="6">
        <f t="shared" si="3"/>
        <v>12000</v>
      </c>
      <c r="C27" s="7">
        <f t="shared" si="0"/>
        <v>0.15055643643114783</v>
      </c>
      <c r="D27" s="6">
        <f t="shared" si="1"/>
        <v>36283311.44679822</v>
      </c>
      <c r="E27" s="5"/>
      <c r="F27" s="8" t="s">
        <v>41</v>
      </c>
      <c r="G27" s="8" t="s">
        <v>31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6">
        <v>26</v>
      </c>
      <c r="B28" s="6">
        <f t="shared" si="3"/>
        <v>12000</v>
      </c>
      <c r="C28" s="7">
        <f t="shared" si="0"/>
        <v>0.15055643643114783</v>
      </c>
      <c r="D28" s="6">
        <f t="shared" si="1"/>
        <v>41759804.197386809</v>
      </c>
      <c r="E28" s="5"/>
      <c r="F28" s="8" t="s">
        <v>42</v>
      </c>
      <c r="G28" s="8" t="s">
        <v>31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6">
        <v>27</v>
      </c>
      <c r="B29" s="6">
        <f t="shared" si="3"/>
        <v>12000</v>
      </c>
      <c r="C29" s="7">
        <f t="shared" si="0"/>
        <v>0.15055643643114783</v>
      </c>
      <c r="D29" s="6">
        <f t="shared" si="1"/>
        <v>48060818.180645026</v>
      </c>
      <c r="E29" s="5"/>
      <c r="F29" s="8" t="s">
        <v>43</v>
      </c>
      <c r="G29" s="8" t="s">
        <v>31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6">
        <v>28</v>
      </c>
      <c r="B30" s="6">
        <f t="shared" si="3"/>
        <v>12000</v>
      </c>
      <c r="C30" s="7">
        <f t="shared" si="0"/>
        <v>0.15055643643114783</v>
      </c>
      <c r="D30" s="6">
        <f t="shared" si="1"/>
        <v>55310490.375125438</v>
      </c>
      <c r="E30" s="5"/>
      <c r="F30" s="8" t="s">
        <v>44</v>
      </c>
      <c r="G30" s="8" t="s">
        <v>31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6">
        <v>29</v>
      </c>
      <c r="B31" s="6">
        <f t="shared" si="3"/>
        <v>12000</v>
      </c>
      <c r="C31" s="7">
        <f t="shared" si="0"/>
        <v>0.15055643643114783</v>
      </c>
      <c r="D31" s="6">
        <f t="shared" si="1"/>
        <v>63651647.380500793</v>
      </c>
      <c r="E31" s="5"/>
      <c r="F31" s="8" t="s">
        <v>45</v>
      </c>
      <c r="G31" s="8" t="s">
        <v>31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22">
        <v>30</v>
      </c>
      <c r="B32" s="22">
        <f t="shared" si="3"/>
        <v>12000</v>
      </c>
      <c r="C32" s="23">
        <f t="shared" si="0"/>
        <v>0.15055643643114783</v>
      </c>
      <c r="D32" s="22">
        <f t="shared" si="1"/>
        <v>73248619.260318175</v>
      </c>
      <c r="E32" s="5"/>
      <c r="F32" s="8" t="s">
        <v>46</v>
      </c>
      <c r="G32" s="8" t="s">
        <v>31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6">
        <v>31</v>
      </c>
      <c r="B33" s="6">
        <f t="shared" si="3"/>
        <v>12000</v>
      </c>
      <c r="C33" s="7">
        <f t="shared" si="0"/>
        <v>0.15055643643114783</v>
      </c>
      <c r="D33" s="6">
        <f t="shared" si="1"/>
        <v>84290477.026890785</v>
      </c>
      <c r="E33" s="5"/>
      <c r="F33" s="8" t="s">
        <v>47</v>
      </c>
      <c r="G33" s="8" t="s">
        <v>31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6">
        <v>32</v>
      </c>
      <c r="B34" s="6">
        <f t="shared" si="3"/>
        <v>12000</v>
      </c>
      <c r="C34" s="7">
        <f t="shared" si="0"/>
        <v>0.15055643643114783</v>
      </c>
      <c r="D34" s="6">
        <f t="shared" si="1"/>
        <v>96994757.550378159</v>
      </c>
      <c r="E34" s="5"/>
      <c r="F34" s="8" t="s">
        <v>48</v>
      </c>
      <c r="G34" s="8" t="s">
        <v>31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6">
        <v>33</v>
      </c>
      <c r="B35" s="6">
        <f t="shared" si="3"/>
        <v>12000</v>
      </c>
      <c r="C35" s="7">
        <f t="shared" si="0"/>
        <v>0.15055643643114783</v>
      </c>
      <c r="D35" s="6">
        <f t="shared" si="1"/>
        <v>111611749.27690344</v>
      </c>
      <c r="E35" s="5"/>
      <c r="F35" s="28" t="s">
        <v>49</v>
      </c>
      <c r="G35" s="8" t="s">
        <v>31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6">
        <v>34</v>
      </c>
      <c r="B36" s="6">
        <f t="shared" si="3"/>
        <v>12000</v>
      </c>
      <c r="C36" s="7">
        <f t="shared" si="0"/>
        <v>0.15055643643114783</v>
      </c>
      <c r="D36" s="6">
        <f t="shared" si="1"/>
        <v>128429423.18911792</v>
      </c>
      <c r="E36" s="5"/>
      <c r="F36" s="28" t="s">
        <v>50</v>
      </c>
      <c r="G36" s="8" t="s">
        <v>31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6">
        <v>35</v>
      </c>
      <c r="B37" s="6">
        <f t="shared" si="3"/>
        <v>12000</v>
      </c>
      <c r="C37" s="7">
        <f t="shared" si="0"/>
        <v>0.15055643643114783</v>
      </c>
      <c r="D37" s="6">
        <f t="shared" si="1"/>
        <v>147779106.1546165</v>
      </c>
      <c r="E37" s="5"/>
      <c r="F37" s="28" t="s">
        <v>51</v>
      </c>
      <c r="G37" s="8" t="s">
        <v>31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6">
        <v>36</v>
      </c>
      <c r="B38" s="6">
        <f t="shared" si="3"/>
        <v>12000</v>
      </c>
      <c r="C38" s="7">
        <f t="shared" si="0"/>
        <v>0.15055643643114783</v>
      </c>
      <c r="D38" s="6">
        <f t="shared" si="1"/>
        <v>170042008.43347305</v>
      </c>
      <c r="E38" s="5"/>
      <c r="F38" s="28" t="s">
        <v>52</v>
      </c>
      <c r="G38" s="8" t="s">
        <v>31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6">
        <v>37</v>
      </c>
      <c r="B39" s="6">
        <f t="shared" si="3"/>
        <v>12000</v>
      </c>
      <c r="C39" s="7">
        <f t="shared" si="0"/>
        <v>0.15055643643114783</v>
      </c>
      <c r="D39" s="6">
        <f t="shared" si="1"/>
        <v>195656733.94404912</v>
      </c>
      <c r="E39" s="5"/>
      <c r="F39" s="28" t="s">
        <v>53</v>
      </c>
      <c r="G39" s="8" t="s">
        <v>33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6">
        <v>38</v>
      </c>
      <c r="B40" s="6">
        <f t="shared" si="3"/>
        <v>12000</v>
      </c>
      <c r="C40" s="7">
        <f t="shared" si="0"/>
        <v>0.15055643643114783</v>
      </c>
      <c r="D40" s="6">
        <f t="shared" si="1"/>
        <v>225127921.24765953</v>
      </c>
      <c r="E40" s="5"/>
      <c r="F40" s="28" t="s">
        <v>54</v>
      </c>
      <c r="G40" s="8" t="s">
        <v>31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6">
        <v>39</v>
      </c>
      <c r="B41" s="6">
        <f t="shared" si="3"/>
        <v>12000</v>
      </c>
      <c r="C41" s="7">
        <f t="shared" si="0"/>
        <v>0.15055643643114783</v>
      </c>
      <c r="D41" s="6">
        <f t="shared" si="1"/>
        <v>259036185.4890964</v>
      </c>
      <c r="E41" s="5"/>
      <c r="F41" s="28" t="s">
        <v>34</v>
      </c>
      <c r="G41" s="8" t="s">
        <v>31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6">
        <v>40</v>
      </c>
      <c r="B42" s="6">
        <f t="shared" si="3"/>
        <v>12000</v>
      </c>
      <c r="C42" s="7">
        <f t="shared" si="0"/>
        <v>0.15055643643114783</v>
      </c>
      <c r="D42" s="6">
        <f t="shared" si="1"/>
        <v>298049557.1602897</v>
      </c>
      <c r="E42" s="5"/>
      <c r="F42" s="28" t="s">
        <v>35</v>
      </c>
      <c r="G42" s="8" t="s">
        <v>33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5"/>
      <c r="B43" s="5"/>
      <c r="C43" s="24"/>
      <c r="D43" s="5"/>
      <c r="E43" s="5"/>
      <c r="F43" s="28" t="s">
        <v>36</v>
      </c>
      <c r="G43" s="8" t="s">
        <v>31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5"/>
      <c r="B44" s="5"/>
      <c r="C44" s="24"/>
      <c r="D44" s="5"/>
      <c r="E44" s="5"/>
      <c r="F44" s="28" t="s">
        <v>55</v>
      </c>
      <c r="G44" s="8" t="s">
        <v>31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5"/>
      <c r="B45" s="5"/>
      <c r="C45" s="24"/>
      <c r="D45" s="5"/>
      <c r="E45" s="5"/>
      <c r="F45" s="28" t="s">
        <v>37</v>
      </c>
      <c r="G45" s="8" t="s">
        <v>31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5"/>
      <c r="B46" s="5"/>
      <c r="C46" s="24"/>
      <c r="D46" s="5"/>
      <c r="E46" s="5"/>
      <c r="F46" s="28" t="s">
        <v>56</v>
      </c>
      <c r="G46" s="8" t="s">
        <v>31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5"/>
      <c r="B47" s="5"/>
      <c r="C47" s="24"/>
      <c r="D47" s="5"/>
      <c r="E47" s="5"/>
      <c r="F47" s="28" t="s">
        <v>57</v>
      </c>
      <c r="G47" s="8" t="s">
        <v>31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24"/>
      <c r="D48" s="5"/>
      <c r="E48" s="5"/>
      <c r="F48" s="28" t="s">
        <v>38</v>
      </c>
      <c r="G48" s="8" t="s">
        <v>31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5"/>
      <c r="B49" s="5"/>
      <c r="C49" s="24"/>
      <c r="D49" s="5"/>
      <c r="E49" s="5"/>
      <c r="F49" s="28" t="s">
        <v>58</v>
      </c>
      <c r="G49" s="8" t="s">
        <v>31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5"/>
      <c r="B50" s="5"/>
      <c r="C50" s="24"/>
      <c r="D50" s="5"/>
      <c r="E50" s="5"/>
      <c r="F50" s="28" t="s">
        <v>59</v>
      </c>
      <c r="G50" s="8" t="s">
        <v>31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5"/>
      <c r="B51" s="5"/>
      <c r="C51" s="24"/>
      <c r="D51" s="5"/>
      <c r="E51" s="5"/>
      <c r="F51" s="29" t="s">
        <v>60</v>
      </c>
      <c r="G51" s="8" t="s">
        <v>31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5"/>
      <c r="B52" s="5"/>
      <c r="C52" s="24"/>
      <c r="D52" s="5"/>
      <c r="E52" s="5"/>
      <c r="F52" s="30" t="s">
        <v>61</v>
      </c>
      <c r="G52" s="8" t="s">
        <v>31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5"/>
      <c r="B53" s="5"/>
      <c r="C53" s="24"/>
      <c r="D53" s="5"/>
      <c r="E53" s="5"/>
      <c r="F53" s="30" t="s">
        <v>62</v>
      </c>
      <c r="G53" s="8" t="s">
        <v>31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5"/>
      <c r="B54" s="5"/>
      <c r="C54" s="24"/>
      <c r="D54" s="5"/>
      <c r="E54" s="5"/>
      <c r="F54" s="30" t="s">
        <v>63</v>
      </c>
      <c r="G54" s="8" t="s">
        <v>31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5"/>
      <c r="B55" s="5"/>
      <c r="C55" s="24"/>
      <c r="D55" s="5"/>
      <c r="E55" s="5"/>
      <c r="F55" s="30" t="s">
        <v>64</v>
      </c>
      <c r="G55" s="8" t="s">
        <v>31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5"/>
      <c r="B56" s="5"/>
      <c r="C56" s="24"/>
      <c r="D56" s="5"/>
      <c r="E56" s="5"/>
      <c r="F56" s="30" t="s">
        <v>65</v>
      </c>
      <c r="G56" s="8" t="s">
        <v>31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5"/>
      <c r="B57" s="5"/>
      <c r="C57" s="24"/>
      <c r="D57" s="5"/>
      <c r="E57" s="5"/>
      <c r="F57" s="30" t="s">
        <v>66</v>
      </c>
      <c r="G57" s="8" t="s">
        <v>31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5"/>
      <c r="B58" s="5"/>
      <c r="C58" s="24"/>
      <c r="D58" s="5"/>
      <c r="E58" s="5"/>
      <c r="F58" s="30" t="s">
        <v>67</v>
      </c>
      <c r="G58" s="8" t="s">
        <v>31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5"/>
      <c r="B59" s="5"/>
      <c r="C59" s="24"/>
      <c r="D59" s="5"/>
      <c r="E59" s="5"/>
      <c r="F59" s="30" t="s">
        <v>68</v>
      </c>
      <c r="G59" s="8" t="s">
        <v>31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/>
      <c r="B60" s="5"/>
      <c r="C60" s="24"/>
      <c r="D60" s="5"/>
      <c r="E60" s="5"/>
      <c r="F60" s="30" t="s">
        <v>69</v>
      </c>
      <c r="G60" s="8" t="s">
        <v>31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/>
      <c r="B61" s="5"/>
      <c r="C61" s="24"/>
      <c r="D61" s="5"/>
      <c r="E61" s="5"/>
      <c r="F61" s="30" t="s">
        <v>70</v>
      </c>
      <c r="G61" s="8" t="s">
        <v>31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5"/>
      <c r="B62" s="5"/>
      <c r="C62" s="24"/>
      <c r="D62" s="5"/>
      <c r="E62" s="5"/>
      <c r="F62" s="30" t="s">
        <v>71</v>
      </c>
      <c r="G62" s="8" t="s">
        <v>31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/>
      <c r="B63" s="5"/>
      <c r="C63" s="24"/>
      <c r="D63" s="5"/>
      <c r="E63" s="5"/>
      <c r="F63" s="30" t="s">
        <v>72</v>
      </c>
      <c r="G63" s="8" t="s">
        <v>31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/>
      <c r="B64" s="5"/>
      <c r="C64" s="24"/>
      <c r="D64" s="5"/>
      <c r="E64" s="5"/>
      <c r="F64" s="30" t="s">
        <v>73</v>
      </c>
      <c r="G64" s="8" t="s">
        <v>33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/>
      <c r="B65" s="5"/>
      <c r="C65" s="24"/>
      <c r="D65" s="5"/>
      <c r="E65" s="5"/>
      <c r="F65" s="30" t="s">
        <v>74</v>
      </c>
      <c r="G65" s="8" t="s">
        <v>31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/>
      <c r="B66" s="5"/>
      <c r="C66" s="2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/>
      <c r="B67" s="5"/>
      <c r="C67" s="24"/>
      <c r="D67" s="5"/>
      <c r="E67" s="5"/>
      <c r="F67" s="27" t="s">
        <v>39</v>
      </c>
      <c r="G67" s="2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/>
      <c r="B68" s="5"/>
      <c r="C68" s="2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/>
      <c r="B69" s="5"/>
      <c r="C69" s="2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/>
      <c r="B70" s="5"/>
      <c r="C70" s="2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/>
      <c r="B71" s="5"/>
      <c r="C71" s="2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/>
      <c r="B72" s="5"/>
      <c r="C72" s="2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/>
      <c r="B73" s="5"/>
      <c r="C73" s="2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/>
      <c r="B74" s="5"/>
      <c r="C74" s="2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/>
      <c r="B75" s="5"/>
      <c r="C75" s="2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/>
      <c r="B76" s="5"/>
      <c r="C76" s="2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/>
      <c r="B77" s="5"/>
      <c r="C77" s="2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/>
      <c r="B78" s="5"/>
      <c r="C78" s="2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/>
      <c r="B79" s="5"/>
      <c r="C79" s="2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/>
      <c r="B80" s="5"/>
      <c r="C80" s="2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/>
      <c r="B81" s="5"/>
      <c r="C81" s="2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5"/>
      <c r="B82" s="5"/>
      <c r="C82" s="2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/>
      <c r="B83" s="5"/>
      <c r="C83" s="2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/>
      <c r="B84" s="5"/>
      <c r="C84" s="2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/>
      <c r="B85" s="5"/>
      <c r="C85" s="2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/>
      <c r="B86" s="5"/>
      <c r="C86" s="2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/>
      <c r="B87" s="5"/>
      <c r="C87" s="2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5"/>
      <c r="B88" s="5"/>
      <c r="C88" s="2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/>
      <c r="B89" s="5"/>
      <c r="C89" s="2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/>
      <c r="B90" s="5"/>
      <c r="C90" s="2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/>
      <c r="B91" s="5"/>
      <c r="C91" s="2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/>
      <c r="B92" s="5"/>
      <c r="C92" s="2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/>
      <c r="B93" s="5"/>
      <c r="C93" s="2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/>
      <c r="B94" s="5"/>
      <c r="C94" s="2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5"/>
      <c r="B95" s="5"/>
      <c r="C95" s="2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/>
      <c r="B96" s="5"/>
      <c r="C96" s="2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/>
      <c r="B97" s="5"/>
      <c r="C97" s="2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/>
      <c r="B98" s="5"/>
      <c r="C98" s="2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/>
      <c r="B99" s="5"/>
      <c r="C99" s="2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/>
      <c r="B100" s="5"/>
      <c r="C100" s="2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/>
      <c r="B101" s="5"/>
      <c r="C101" s="2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/>
      <c r="B102" s="5"/>
      <c r="C102" s="2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/>
      <c r="B103" s="5"/>
      <c r="C103" s="2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/>
      <c r="B104" s="5"/>
      <c r="C104" s="2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/>
      <c r="B105" s="5"/>
      <c r="C105" s="2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/>
      <c r="B106" s="5"/>
      <c r="C106" s="2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/>
      <c r="B107" s="5"/>
      <c r="C107" s="2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/>
      <c r="B108" s="5"/>
      <c r="C108" s="2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/>
      <c r="B109" s="5"/>
      <c r="C109" s="2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/>
      <c r="B110" s="5"/>
      <c r="C110" s="2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/>
      <c r="B111" s="5"/>
      <c r="C111" s="2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/>
      <c r="B112" s="5"/>
      <c r="C112" s="2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/>
      <c r="B113" s="5"/>
      <c r="C113" s="2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/>
      <c r="B114" s="5"/>
      <c r="C114" s="2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/>
      <c r="B115" s="5"/>
      <c r="C115" s="2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/>
      <c r="B116" s="5"/>
      <c r="C116" s="2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/>
      <c r="B117" s="5"/>
      <c r="C117" s="2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/>
      <c r="B118" s="5"/>
      <c r="C118" s="2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/>
      <c r="B119" s="5"/>
      <c r="C119" s="2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/>
      <c r="B120" s="5"/>
      <c r="C120" s="2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/>
      <c r="B121" s="5"/>
      <c r="C121" s="2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/>
      <c r="B122" s="5"/>
      <c r="C122" s="2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5"/>
      <c r="B123" s="5"/>
      <c r="C123" s="2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5"/>
      <c r="B124" s="5"/>
      <c r="C124" s="2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5"/>
      <c r="B125" s="5"/>
      <c r="C125" s="2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5"/>
      <c r="B126" s="5"/>
      <c r="C126" s="2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/>
      <c r="B127" s="5"/>
      <c r="C127" s="2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/>
      <c r="B128" s="5"/>
      <c r="C128" s="2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/>
      <c r="B129" s="5"/>
      <c r="C129" s="2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/>
      <c r="B130" s="5"/>
      <c r="C130" s="2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/>
      <c r="B131" s="5"/>
      <c r="C131" s="2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5"/>
      <c r="C132" s="2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5"/>
      <c r="C133" s="2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5"/>
      <c r="C134" s="2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/>
      <c r="B135" s="5"/>
      <c r="C135" s="2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/>
      <c r="B136" s="5"/>
      <c r="C136" s="2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/>
      <c r="B137" s="5"/>
      <c r="C137" s="2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/>
      <c r="B138" s="5"/>
      <c r="C138" s="2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/>
      <c r="B139" s="5"/>
      <c r="C139" s="2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/>
      <c r="B140" s="5"/>
      <c r="C140" s="2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/>
      <c r="B141" s="5"/>
      <c r="C141" s="2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/>
      <c r="B142" s="5"/>
      <c r="C142" s="2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/>
      <c r="B143" s="5"/>
      <c r="C143" s="2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/>
      <c r="B144" s="5"/>
      <c r="C144" s="2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/>
      <c r="B145" s="5"/>
      <c r="C145" s="2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/>
      <c r="B146" s="5"/>
      <c r="C146" s="2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/>
      <c r="B147" s="5"/>
      <c r="C147" s="2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/>
      <c r="B148" s="5"/>
      <c r="C148" s="2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/>
      <c r="B149" s="5"/>
      <c r="C149" s="2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/>
      <c r="B150" s="5"/>
      <c r="C150" s="2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/>
      <c r="B151" s="5"/>
      <c r="C151" s="2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/>
      <c r="B152" s="5"/>
      <c r="C152" s="2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/>
      <c r="B153" s="5"/>
      <c r="C153" s="2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/>
      <c r="B154" s="5"/>
      <c r="C154" s="2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/>
      <c r="B155" s="5"/>
      <c r="C155" s="2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/>
      <c r="B156" s="5"/>
      <c r="C156" s="2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/>
      <c r="B157" s="5"/>
      <c r="C157" s="2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5"/>
      <c r="B158" s="5"/>
      <c r="C158" s="2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/>
      <c r="B159" s="5"/>
      <c r="C159" s="2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/>
      <c r="B160" s="5"/>
      <c r="C160" s="2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/>
      <c r="B161" s="5"/>
      <c r="C161" s="2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/>
      <c r="B162" s="5"/>
      <c r="C162" s="2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5"/>
      <c r="B163" s="5"/>
      <c r="C163" s="2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/>
      <c r="B164" s="5"/>
      <c r="C164" s="2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5"/>
      <c r="B165" s="5"/>
      <c r="C165" s="2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/>
      <c r="B166" s="5"/>
      <c r="C166" s="2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/>
      <c r="B167" s="5"/>
      <c r="C167" s="2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/>
      <c r="B168" s="5"/>
      <c r="C168" s="2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/>
      <c r="B169" s="5"/>
      <c r="C169" s="2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5"/>
      <c r="B170" s="5"/>
      <c r="C170" s="2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/>
      <c r="B171" s="5"/>
      <c r="C171" s="2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/>
      <c r="B172" s="5"/>
      <c r="C172" s="2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/>
      <c r="B173" s="5"/>
      <c r="C173" s="2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/>
      <c r="B174" s="5"/>
      <c r="C174" s="2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/>
      <c r="B175" s="5"/>
      <c r="C175" s="2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/>
      <c r="B176" s="5"/>
      <c r="C176" s="2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5"/>
      <c r="B177" s="5"/>
      <c r="C177" s="2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/>
      <c r="B178" s="5"/>
      <c r="C178" s="2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/>
      <c r="B179" s="5"/>
      <c r="C179" s="2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/>
      <c r="B180" s="5"/>
      <c r="C180" s="2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/>
      <c r="B181" s="5"/>
      <c r="C181" s="2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/>
      <c r="B182" s="5"/>
      <c r="C182" s="2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/>
      <c r="B183" s="5"/>
      <c r="C183" s="2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/>
      <c r="B184" s="5"/>
      <c r="C184" s="2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/>
      <c r="B185" s="5"/>
      <c r="C185" s="2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/>
      <c r="B186" s="5"/>
      <c r="C186" s="2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/>
      <c r="B187" s="5"/>
      <c r="C187" s="2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5"/>
      <c r="B188" s="5"/>
      <c r="C188" s="2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5"/>
      <c r="B189" s="5"/>
      <c r="C189" s="2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/>
      <c r="B190" s="5"/>
      <c r="C190" s="2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5"/>
      <c r="B191" s="5"/>
      <c r="C191" s="2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5"/>
      <c r="B192" s="5"/>
      <c r="C192" s="2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/>
      <c r="B193" s="5"/>
      <c r="C193" s="2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/>
      <c r="B194" s="5"/>
      <c r="C194" s="2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/>
      <c r="B195" s="5"/>
      <c r="C195" s="2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/>
      <c r="B196" s="5"/>
      <c r="C196" s="2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/>
      <c r="B197" s="5"/>
      <c r="C197" s="2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/>
      <c r="B198" s="5"/>
      <c r="C198" s="2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/>
      <c r="B199" s="5"/>
      <c r="C199" s="2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/>
      <c r="B200" s="5"/>
      <c r="C200" s="2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/>
      <c r="B201" s="5"/>
      <c r="C201" s="2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/>
      <c r="B202" s="5"/>
      <c r="C202" s="2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/>
      <c r="B203" s="5"/>
      <c r="C203" s="2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/>
      <c r="B204" s="5"/>
      <c r="C204" s="2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/>
      <c r="B205" s="5"/>
      <c r="C205" s="2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/>
      <c r="B206" s="5"/>
      <c r="C206" s="2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5"/>
      <c r="B207" s="5"/>
      <c r="C207" s="2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5"/>
      <c r="B208" s="5"/>
      <c r="C208" s="2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/>
      <c r="B209" s="5"/>
      <c r="C209" s="2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/>
      <c r="B210" s="5"/>
      <c r="C210" s="2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/>
      <c r="B211" s="5"/>
      <c r="C211" s="2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/>
      <c r="B212" s="5"/>
      <c r="C212" s="2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/>
      <c r="B213" s="5"/>
      <c r="C213" s="2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/>
      <c r="B214" s="5"/>
      <c r="C214" s="2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/>
      <c r="B215" s="5"/>
      <c r="C215" s="2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/>
      <c r="B216" s="5"/>
      <c r="C216" s="2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/>
      <c r="B217" s="5"/>
      <c r="C217" s="2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/>
      <c r="B218" s="5"/>
      <c r="C218" s="2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/>
      <c r="B219" s="5"/>
      <c r="C219" s="2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/>
      <c r="B220" s="5"/>
      <c r="C220" s="2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/>
      <c r="B221" s="5"/>
      <c r="C221" s="2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5"/>
      <c r="C222" s="2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2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2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2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2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2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2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2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2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2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2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2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2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2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2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2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2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2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2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2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2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2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2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2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2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2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2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2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2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2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2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2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2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2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2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2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2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2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2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2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2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2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2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2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2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2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2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2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2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2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2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2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2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2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2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2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2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2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2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2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2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2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2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2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2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2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2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2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2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2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2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2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2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2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2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2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2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2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2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2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2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2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2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2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2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2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2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2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2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2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2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2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2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2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2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2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2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2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2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2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2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2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2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2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2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2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2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2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2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2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2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2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2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2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2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2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2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2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2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2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2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2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2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2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2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2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2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2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2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2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2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2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2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2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2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2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2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2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2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2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2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2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2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2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2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2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2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2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2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2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2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2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2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2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2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2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2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2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2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2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2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2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2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2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2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2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2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2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2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2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2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2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2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2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2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2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2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2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2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2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2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2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2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2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2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2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2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2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2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2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2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2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2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2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2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2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2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2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2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2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2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2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2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2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2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2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2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2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2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2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2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2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2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2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2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2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2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2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2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2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2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2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2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2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2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2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2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2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2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2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2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2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2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2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2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2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2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2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2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2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2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2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2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2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2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2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2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2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2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2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2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2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2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2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2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2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2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2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2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2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2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2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2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2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2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2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2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2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2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2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2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2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2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2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2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2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2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2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2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2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2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2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2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2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2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2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2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2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2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2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2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2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2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2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2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2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2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2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2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2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2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2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2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2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2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2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2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2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2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2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2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2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2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2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2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2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2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2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2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2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2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2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2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2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2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2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2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2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2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2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2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2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2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2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2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2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2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2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2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2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2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2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2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2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2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2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2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2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2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2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2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2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2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2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2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2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2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2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2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2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2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2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2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2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2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2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2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2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2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2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2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2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2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2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2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2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2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2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2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2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2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2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2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2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2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2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2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2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2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2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2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2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2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2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2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2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2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2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2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2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2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2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2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2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2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2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2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2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2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2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2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2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2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2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2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2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2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2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2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2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2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2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2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2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2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2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2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2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2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2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2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2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2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2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2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2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2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2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2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2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2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2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2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2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2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2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2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2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2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2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2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2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2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2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2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2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2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2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2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2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2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2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2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2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2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2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2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2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2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2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2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2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2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2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2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2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2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2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2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2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2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2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2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2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2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2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2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2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2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2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2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2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2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2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2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2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2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2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2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2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2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2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2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2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2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2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2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2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2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2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2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2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2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2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2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2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2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2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2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2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2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2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2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2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2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2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2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2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2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2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2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2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2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2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2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2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2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2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2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2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2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2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2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2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2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2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2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2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2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2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2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2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2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2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2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2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2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2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2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2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2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2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2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2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2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2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2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2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2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2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2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2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2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2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2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2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2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2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2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2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2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2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2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2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2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2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2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2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2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2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2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2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2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2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2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2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2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2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2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2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2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2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2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2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2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2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2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2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2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2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2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2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2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2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2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2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2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2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2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2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2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2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2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2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2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2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2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2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2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2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2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2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2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2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2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2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2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2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2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2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2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2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2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2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2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2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2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2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2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2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2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2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2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2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2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2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2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2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2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2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2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2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2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2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2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2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2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2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2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2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2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2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2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2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2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2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2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2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2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2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2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2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2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2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2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2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2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2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2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2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2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2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2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2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2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2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2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2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2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2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2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2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2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2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2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2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2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2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2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2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2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2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2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2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2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2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2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2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2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2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2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2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2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2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2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2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2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2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2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2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2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2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2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2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24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24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24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24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24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24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24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24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24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24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24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24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24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24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24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24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24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24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24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24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24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24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24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24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24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24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24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24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24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24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24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24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24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24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24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24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24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24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24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24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24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24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24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24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24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/>
      <c r="B1001" s="5"/>
      <c r="C1001" s="24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">
      <c r="A1002" s="5"/>
      <c r="B1002" s="5"/>
      <c r="C1002" s="24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3">
      <c r="A1003" s="5"/>
      <c r="B1003" s="5"/>
      <c r="C1003" s="24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3">
      <c r="A1004" s="5"/>
      <c r="B1004" s="5"/>
      <c r="C1004" s="24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3">
      <c r="A1005" s="5"/>
      <c r="B1005" s="5"/>
      <c r="C1005" s="24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 x14ac:dyDescent="0.3">
      <c r="A1006" s="5"/>
      <c r="B1006" s="5"/>
      <c r="C1006" s="24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75" customHeight="1" x14ac:dyDescent="0.3">
      <c r="A1007" s="5"/>
      <c r="B1007" s="5"/>
      <c r="C1007" s="24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75" customHeight="1" x14ac:dyDescent="0.3">
      <c r="A1008" s="5"/>
      <c r="B1008" s="5"/>
      <c r="C1008" s="24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 x14ac:dyDescent="0.3">
      <c r="A1009" s="5"/>
      <c r="B1009" s="5"/>
      <c r="C1009" s="24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 x14ac:dyDescent="0.3">
      <c r="A1010" s="5"/>
      <c r="B1010" s="5"/>
      <c r="C1010" s="24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75" customHeight="1" x14ac:dyDescent="0.3">
      <c r="A1011" s="5"/>
      <c r="B1011" s="5"/>
      <c r="C1011" s="24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75" customHeight="1" x14ac:dyDescent="0.3">
      <c r="A1012" s="5"/>
      <c r="B1012" s="5"/>
      <c r="C1012" s="24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5.75" customHeight="1" x14ac:dyDescent="0.3">
      <c r="A1013" s="5"/>
      <c r="B1013" s="5"/>
      <c r="C1013" s="24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75" customHeight="1" x14ac:dyDescent="0.3">
      <c r="A1014" s="5"/>
      <c r="B1014" s="5"/>
      <c r="C1014" s="24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5.75" customHeight="1" x14ac:dyDescent="0.3">
      <c r="A1015" s="5"/>
      <c r="B1015" s="5"/>
      <c r="C1015" s="24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</sheetData>
  <mergeCells count="3">
    <mergeCell ref="F1:G1"/>
    <mergeCell ref="F15:G15"/>
    <mergeCell ref="F67:G67"/>
  </mergeCells>
  <conditionalFormatting sqref="E2:E5 B1:B1015">
    <cfRule type="cellIs" dxfId="0" priority="1" operator="lessThan">
      <formula>0</formula>
    </cfRule>
  </conditionalFormatting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2022-12-14T02:37:23Z</dcterms:created>
  <dcterms:modified xsi:type="dcterms:W3CDTF">2022-12-17T09:49:35Z</dcterms:modified>
</cp:coreProperties>
</file>