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อกสารทุกธนาคาร\หุ้นสามัญ\ลงทุนกล้วยๆ\คอร์สเรียนอ.ประพาส\HW\Day3\TQM\งบการเงิน\งบการเงิน ประจำปี 2564 (ตรวจสอบแล้ว)\"/>
    </mc:Choice>
  </mc:AlternateContent>
  <xr:revisionPtr revIDLastSave="0" documentId="13_ncr:1_{8F8AD7FC-C567-467E-97D4-1D9CEC1CA54C}" xr6:coauthVersionLast="47" xr6:coauthVersionMax="47" xr10:uidLastSave="{00000000-0000-0000-0000-000000000000}"/>
  <bookViews>
    <workbookView xWindow="-120" yWindow="-120" windowWidth="20730" windowHeight="11160" tabRatio="761" xr2:uid="{00000000-000D-0000-FFFF-FFFF00000000}"/>
  </bookViews>
  <sheets>
    <sheet name="BS 3-4" sheetId="1" r:id="rId1"/>
    <sheet name="PL_5-6 " sheetId="9" r:id="rId2"/>
    <sheet name="CH-Consol FS 7-8" sheetId="5" r:id="rId3"/>
    <sheet name="CH-Separate FS 9-10" sheetId="14" r:id="rId4"/>
    <sheet name="CF 11-13" sheetId="6" r:id="rId5"/>
  </sheets>
  <definedNames>
    <definedName name="_Hlk120336604" localSheetId="4">'CF 11-13'!#REF!</definedName>
    <definedName name="_xlnm.Print_Area" localSheetId="0">'BS 3-4'!$A$1:$J$77</definedName>
    <definedName name="_xlnm.Print_Area" localSheetId="4">'CF 11-13'!$A$1:$J$98</definedName>
    <definedName name="_xlnm.Print_Area" localSheetId="2">'CH-Consol FS 7-8'!$A$1:$U$67</definedName>
    <definedName name="_xlnm.Print_Area" localSheetId="3">'CH-Separate FS 9-10'!$A$1:$BA$60</definedName>
    <definedName name="_xlnm.Print_Area" localSheetId="1">'PL_5-6 '!$A$1:$K$51</definedName>
    <definedName name="Z_A3B3E038_AAE0_4F24_B01A_BCF5B017EAC3_.wvu.PrintArea" localSheetId="0" hidden="1">'BS 3-4'!$A$1:$J$75</definedName>
    <definedName name="Z_A3B3E038_AAE0_4F24_B01A_BCF5B017EAC3_.wvu.PrintArea" localSheetId="4" hidden="1">'CF 11-13'!$A$1:$J$98</definedName>
    <definedName name="Z_A3B3E038_AAE0_4F24_B01A_BCF5B017EAC3_.wvu.PrintArea" localSheetId="2" hidden="1">'CH-Consol FS 7-8'!$A$1:$U$70</definedName>
    <definedName name="Z_A3B3E038_AAE0_4F24_B01A_BCF5B017EAC3_.wvu.PrintArea" localSheetId="3" hidden="1">'CH-Separate FS 9-10'!$A$1:$U$59</definedName>
    <definedName name="Z_A3B3E038_AAE0_4F24_B01A_BCF5B017EAC3_.wvu.PrintArea" localSheetId="1" hidden="1">'PL_5-6 '!$A$1:$J$49</definedName>
  </definedNames>
  <calcPr calcId="181029"/>
  <customWorkbookViews>
    <customWorkbookView name="KPMG - Personal View" guid="{A3B3E038-AAE0-4F24-B01A-BCF5B017EAC3}" mergeInterval="0" personalView="1" maximized="1" windowWidth="1276" windowHeight="628" activeSheetId="3"/>
  </customWorkbookViews>
</workbook>
</file>

<file path=xl/calcChain.xml><?xml version="1.0" encoding="utf-8"?>
<calcChain xmlns="http://schemas.openxmlformats.org/spreadsheetml/2006/main">
  <c r="S59" i="5" l="1"/>
  <c r="U57" i="5"/>
  <c r="S57" i="5"/>
  <c r="S56" i="5"/>
  <c r="U55" i="5" l="1"/>
  <c r="S51" i="5"/>
  <c r="S63" i="5"/>
  <c r="K50" i="5" l="1"/>
  <c r="S52" i="5"/>
  <c r="S64" i="5"/>
  <c r="K64" i="5" s="1"/>
  <c r="U56" i="5"/>
  <c r="O51" i="5"/>
  <c r="Q51" i="5" s="1"/>
  <c r="U51" i="5" l="1"/>
  <c r="C53" i="14" l="1"/>
  <c r="U53" i="14"/>
  <c r="S53" i="14"/>
  <c r="Q53" i="14"/>
  <c r="O53" i="14"/>
  <c r="M53" i="14"/>
  <c r="K53" i="14"/>
  <c r="I53" i="14"/>
  <c r="G53" i="14"/>
  <c r="E53" i="14"/>
  <c r="O23" i="14"/>
  <c r="I23" i="14"/>
  <c r="E23" i="14"/>
  <c r="C23" i="14"/>
  <c r="U23" i="14"/>
  <c r="S23" i="14"/>
  <c r="Q23" i="14"/>
  <c r="M23" i="14"/>
  <c r="K23" i="14"/>
  <c r="G23" i="14"/>
  <c r="E21" i="14"/>
  <c r="M16" i="14" l="1"/>
  <c r="O16" i="14" s="1"/>
  <c r="K21" i="14"/>
  <c r="M21" i="14" s="1"/>
  <c r="I21" i="14"/>
  <c r="G28" i="14"/>
  <c r="G29" i="14" s="1"/>
  <c r="G21" i="14"/>
  <c r="S22" i="5"/>
  <c r="S24" i="5" s="1"/>
  <c r="M28" i="5"/>
  <c r="O28" i="5" s="1"/>
  <c r="K28" i="5"/>
  <c r="K22" i="5"/>
  <c r="K24" i="5" s="1"/>
  <c r="O21" i="5"/>
  <c r="Q21" i="5" s="1"/>
  <c r="U21" i="5" s="1"/>
  <c r="S27" i="5"/>
  <c r="S29" i="5" s="1"/>
  <c r="K27" i="5"/>
  <c r="Q16" i="5"/>
  <c r="U16" i="5" s="1"/>
  <c r="O16" i="5"/>
  <c r="K27" i="14"/>
  <c r="Q28" i="5" l="1"/>
  <c r="U28" i="5" s="1"/>
  <c r="M29" i="5"/>
  <c r="S30" i="5"/>
  <c r="K29" i="5"/>
  <c r="K30" i="5" s="1"/>
  <c r="K28" i="14"/>
  <c r="K29" i="14" s="1"/>
  <c r="M27" i="14"/>
  <c r="I26" i="14"/>
  <c r="I27" i="14" l="1"/>
  <c r="M64" i="5"/>
  <c r="O64" i="5" s="1"/>
  <c r="Q64" i="5" s="1"/>
  <c r="U64" i="5" l="1"/>
  <c r="V64" i="5" s="1"/>
  <c r="O27" i="14"/>
  <c r="I28" i="14"/>
  <c r="I29" i="14" s="1"/>
  <c r="O50" i="14"/>
  <c r="O63" i="5" l="1"/>
  <c r="O50" i="5"/>
  <c r="Q50" i="5" l="1"/>
  <c r="U50" i="5" s="1"/>
  <c r="U52" i="5" s="1"/>
  <c r="U59" i="5" s="1"/>
  <c r="O57" i="5" l="1"/>
  <c r="M57" i="5"/>
  <c r="I57" i="5"/>
  <c r="G57" i="5"/>
  <c r="E57" i="5"/>
  <c r="C57" i="5"/>
  <c r="C21" i="14" l="1"/>
  <c r="O21" i="14" s="1"/>
  <c r="M20" i="14"/>
  <c r="O20" i="14" s="1"/>
  <c r="M22" i="5"/>
  <c r="M24" i="5" s="1"/>
  <c r="M30" i="5" s="1"/>
  <c r="I22" i="5"/>
  <c r="I24" i="5" s="1"/>
  <c r="G22" i="5"/>
  <c r="G24" i="5" s="1"/>
  <c r="E22" i="5"/>
  <c r="E24" i="5" s="1"/>
  <c r="C22" i="5"/>
  <c r="C24" i="5" s="1"/>
  <c r="O20" i="5"/>
  <c r="O22" i="5" l="1"/>
  <c r="O24" i="5" s="1"/>
  <c r="Q20" i="5"/>
  <c r="Q22" i="5" l="1"/>
  <c r="Q24" i="5" s="1"/>
  <c r="U20" i="5"/>
  <c r="U22" i="5" s="1"/>
  <c r="U24" i="5" s="1"/>
  <c r="K57" i="14"/>
  <c r="S65" i="5" l="1"/>
  <c r="M65" i="5"/>
  <c r="I65" i="5"/>
  <c r="G65" i="5"/>
  <c r="E65" i="5"/>
  <c r="C65" i="5"/>
  <c r="M52" i="5"/>
  <c r="M59" i="5" s="1"/>
  <c r="K52" i="5"/>
  <c r="K59" i="5" s="1"/>
  <c r="I52" i="5"/>
  <c r="I59" i="5" s="1"/>
  <c r="G52" i="5"/>
  <c r="G59" i="5" s="1"/>
  <c r="E52" i="5"/>
  <c r="E59" i="5" s="1"/>
  <c r="C52" i="5"/>
  <c r="C59" i="5" s="1"/>
  <c r="O46" i="5"/>
  <c r="Q46" i="5" s="1"/>
  <c r="U46" i="5" s="1"/>
  <c r="S66" i="5" l="1"/>
  <c r="M66" i="5"/>
  <c r="O65" i="5"/>
  <c r="E66" i="5"/>
  <c r="I66" i="5"/>
  <c r="C66" i="5"/>
  <c r="G66" i="5"/>
  <c r="O52" i="5"/>
  <c r="O59" i="5" s="1"/>
  <c r="Q52" i="5"/>
  <c r="Q59" i="5" s="1"/>
  <c r="O66" i="5" l="1"/>
  <c r="I29" i="5"/>
  <c r="I30" i="5" s="1"/>
  <c r="G29" i="5"/>
  <c r="G30" i="5" s="1"/>
  <c r="E29" i="5"/>
  <c r="E30" i="5" s="1"/>
  <c r="C29" i="5"/>
  <c r="C30" i="5" s="1"/>
  <c r="O27" i="5"/>
  <c r="O29" i="5" l="1"/>
  <c r="O30" i="5" s="1"/>
  <c r="Q27" i="5"/>
  <c r="U27" i="5" l="1"/>
  <c r="U29" i="5" s="1"/>
  <c r="Q29" i="5"/>
  <c r="Q30" i="5" s="1"/>
  <c r="K58" i="14"/>
  <c r="M58" i="14" s="1"/>
  <c r="G58" i="14"/>
  <c r="E58" i="14"/>
  <c r="C58" i="14"/>
  <c r="M57" i="14"/>
  <c r="M56" i="14"/>
  <c r="K51" i="14"/>
  <c r="M51" i="14" s="1"/>
  <c r="I51" i="14"/>
  <c r="G51" i="14"/>
  <c r="E51" i="14"/>
  <c r="C51" i="14"/>
  <c r="M46" i="14"/>
  <c r="O46" i="14" s="1"/>
  <c r="K63" i="5" l="1"/>
  <c r="U30" i="5"/>
  <c r="V29" i="5"/>
  <c r="E59" i="14"/>
  <c r="I56" i="14"/>
  <c r="O56" i="14" s="1"/>
  <c r="G59" i="14"/>
  <c r="O51" i="14"/>
  <c r="C59" i="14"/>
  <c r="K59" i="14"/>
  <c r="M59" i="14" s="1"/>
  <c r="E28" i="14"/>
  <c r="E29" i="14" s="1"/>
  <c r="C28" i="14"/>
  <c r="C29" i="14" s="1"/>
  <c r="M26" i="14"/>
  <c r="O57" i="14" l="1"/>
  <c r="K65" i="5"/>
  <c r="K66" i="5" s="1"/>
  <c r="Q63" i="5"/>
  <c r="U63" i="5" s="1"/>
  <c r="U65" i="5" s="1"/>
  <c r="U66" i="5" s="1"/>
  <c r="M28" i="14"/>
  <c r="M29" i="14" s="1"/>
  <c r="O26" i="14"/>
  <c r="O28" i="14" s="1"/>
  <c r="O29" i="14" s="1"/>
  <c r="I58" i="14"/>
  <c r="O58" i="14" s="1"/>
  <c r="I59" i="14" l="1"/>
  <c r="O59" i="14" s="1"/>
  <c r="O60" i="14" s="1"/>
  <c r="A2" i="14" l="1"/>
  <c r="A33" i="5" l="1"/>
  <c r="Q65" i="5" l="1"/>
  <c r="Q66" i="5" s="1"/>
  <c r="V63" i="5" l="1"/>
  <c r="V65" i="5" l="1"/>
</calcChain>
</file>

<file path=xl/sharedStrings.xml><?xml version="1.0" encoding="utf-8"?>
<sst xmlns="http://schemas.openxmlformats.org/spreadsheetml/2006/main" count="435" uniqueCount="225">
  <si>
    <t>สินทรัพย์</t>
  </si>
  <si>
    <t>หมายเหตุ</t>
  </si>
  <si>
    <t>สินทรัพย์หมุนเวียน</t>
  </si>
  <si>
    <t>เงินสดและรายการเทียบเท่าเงินสด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</si>
  <si>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</si>
  <si>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</si>
  <si>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</si>
  <si>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สินทรัพย์ภาษีเงินได้รอการตัดบัญชี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</si>
  <si>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</si>
  <si>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</si>
  <si>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</si>
  <si>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หนี้สินหมุนเวียน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</si>
  <si>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</si>
  <si>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</si>
  <si>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</si>
  <si>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รวมหนี้สินไม่หมุนเวียน</t>
  </si>
  <si>
    <t>รวมหนี้สิน</t>
  </si>
  <si>
    <t>ทุนเรือนหุ้น</t>
  </si>
  <si>
    <t>รวมรายได้</t>
  </si>
  <si>
    <t>รวมค่าใช้จ่าย</t>
  </si>
  <si>
    <t>ภาษีเงินได้</t>
  </si>
  <si>
    <t>ส่วนของ</t>
  </si>
  <si>
    <t>ผู้ถือหุ้น</t>
  </si>
  <si>
    <t>กระแสเงินสดจากกิจกรรมดำเนินงาน</t>
  </si>
  <si>
    <t>กระแสเงินสดจากกิจกรรมลงทุน</t>
  </si>
  <si>
    <t>กระแสเงินสดจากกิจกรรมจัดหาเงิน</t>
  </si>
  <si>
    <t>ยังไม่ได้</t>
  </si>
  <si>
    <t>รายการที่ไม่ใช่เงินสด</t>
  </si>
  <si>
    <t>เงินลงทุนในบริษัทย่อย</t>
  </si>
  <si>
    <t>ต้นทุนการให้บริการ</t>
  </si>
  <si>
    <t>ค่าใช้จ่ายในการบริหาร</t>
  </si>
  <si>
    <t>ต้นทุนทางการเงิน</t>
  </si>
  <si>
    <t>ชำระแล้ว</t>
  </si>
  <si>
    <t>ที่ออกและ</t>
  </si>
  <si>
    <t>จัดสรร</t>
  </si>
  <si>
    <t>งบแสดงฐานะการเงิน</t>
  </si>
  <si>
    <t>ควบคุม</t>
  </si>
  <si>
    <t>ส่วนได้เสีย</t>
  </si>
  <si>
    <t>รวม</t>
  </si>
  <si>
    <t>องค์ประกอบอื่นของส่วนของผู้ถือหุ้น</t>
  </si>
  <si>
    <t>ส่วนของผู้ถือหุ้น</t>
  </si>
  <si>
    <t>ค่าใช้จ่าย</t>
  </si>
  <si>
    <t xml:space="preserve">    ทุนจดทะเบียน</t>
  </si>
  <si>
    <t xml:space="preserve">    ทุนที่ออกและชำระแล้ว</t>
  </si>
  <si>
    <t xml:space="preserve">    เงินปันผลให้ผู้ถือหุ้นของบริษัท</t>
  </si>
  <si>
    <t xml:space="preserve">       จัดสรรแล้ว</t>
  </si>
  <si>
    <t xml:space="preserve">          ทุนสำรองตามกฎหมาย</t>
  </si>
  <si>
    <t xml:space="preserve">    ส่วนที่เป็นของส่วนได้เสียที่ไม่มีอำนาจควบคุม</t>
  </si>
  <si>
    <t>หนี้สินและส่วนของผู้ถือหุ้น</t>
  </si>
  <si>
    <t>รวมหนี้สินและส่วนของผู้ถือหุ้น</t>
  </si>
  <si>
    <t>รายการกับผู้ถือหุ้นที่บันทึกโดยตรงเข้าส่วนของผู้ถือหุ้น</t>
  </si>
  <si>
    <t>มูลค่าหุ้น</t>
  </si>
  <si>
    <t>การเปลี่ยนแปลงในสินทรัพย์และหนี้สินดำเนินงาน</t>
  </si>
  <si>
    <t>31 ธันวาคม</t>
  </si>
  <si>
    <t>สินทรัพย์ทางการเงินหมุนเวียนอื่น</t>
  </si>
  <si>
    <t>สินทรัพย์ทางการเงินไม่หมุนเวียนอื่น</t>
  </si>
  <si>
    <t>ประมาณการหนี้สินหมุนเวียนอื่น</t>
  </si>
  <si>
    <t>รวมรายการที่จะไม่ถูกจัดประเภทใหม่ไว้ในกำไรหรือขาดทุนในภายหลัง</t>
  </si>
  <si>
    <t>รายการที่จะไม่ถูกจัดประเภทใหม่ไว้ในกำไรหรือขาดทุนในภายหลัง</t>
  </si>
  <si>
    <t>ส่วนเกิน</t>
  </si>
  <si>
    <t>ทุน</t>
  </si>
  <si>
    <t>สำรอง</t>
  </si>
  <si>
    <t>ตาม</t>
  </si>
  <si>
    <t>กฎหมาย</t>
  </si>
  <si>
    <t>ที่ไม่มี</t>
  </si>
  <si>
    <t>อำนาจ</t>
  </si>
  <si>
    <t>อื่นของ</t>
  </si>
  <si>
    <t>รวมองค์</t>
  </si>
  <si>
    <t>ประกอบ</t>
  </si>
  <si>
    <t>ดอกเบี้ยรับ</t>
  </si>
  <si>
    <t>กระแสเงินสดจากกิจกรรมดำเนินงาน (ต่อ)</t>
  </si>
  <si>
    <t>กระแสเงินสดสุทธิได้มาจาก (ใช้ไปใน) กิจกรรมลงทุน</t>
  </si>
  <si>
    <t>เงินลงทุนในบริษัทร่วม</t>
  </si>
  <si>
    <t>ปรับรายการที่กระทบกำไร (ขาดทุน) เป็นเงินสดรับ (จ่าย)</t>
  </si>
  <si>
    <t>บริษัทใหญ่</t>
  </si>
  <si>
    <t>ประมาณการหนี้สินไม่หมุนเวียนสำหรับผลประโยชน์พนักงาน</t>
  </si>
  <si>
    <t>ตราสารทุน</t>
  </si>
  <si>
    <t>ที่กำหนดให้</t>
  </si>
  <si>
    <t>วัดมูลค่าด้วย</t>
  </si>
  <si>
    <t>มูลค่ายุติธรรม</t>
  </si>
  <si>
    <t>ผ่านกำไรขาดทุน</t>
  </si>
  <si>
    <t>เบ็ดเสร็จอื่น</t>
  </si>
  <si>
    <t>ของ</t>
  </si>
  <si>
    <t>จากเงินลงทุนใน</t>
  </si>
  <si>
    <t>บริษัท ทีคิวเอ็ม คอร์ปอเรชั่น จำกัด (มหาชน) และบริษัทย่อย</t>
  </si>
  <si>
    <t>งบการเงินรวม</t>
  </si>
  <si>
    <t>งบการเงินเฉพาะกิจการ</t>
  </si>
  <si>
    <t xml:space="preserve">   ที่ถึงกำหนดชำระภายในหนึ่งปี</t>
  </si>
  <si>
    <t>เงินปันผลค้างรับ</t>
  </si>
  <si>
    <t>เงินฝากธนาคารที่มีภาระค้ำประกัน</t>
  </si>
  <si>
    <t>เงินให้กู้ยืมระยะยาวแก่กิจการที่เกี่ยวข้องกัน</t>
  </si>
  <si>
    <t>สินทรัพย์สิทธิการใช้</t>
  </si>
  <si>
    <t>เจ้าหนี้ค่าเบี้ยประกันภัยและเจ้าหนี้หมุนเวียนอื่น</t>
  </si>
  <si>
    <t>ส่วนของหนี้สินตามสัญญาเช่าที่ถึงกำหนดชำระภายในหนึ่งปี</t>
  </si>
  <si>
    <t>ภาษีเงินได้นิติบุคคลค้างจ่าย</t>
  </si>
  <si>
    <t>หนี้สินตามสัญญาเช่า</t>
  </si>
  <si>
    <t xml:space="preserve">    (หุ้นสามัญจำนวน 300,000,000 หุ้น มูลค่า 1 บาทต่อหุ้น)</t>
  </si>
  <si>
    <t>ส่วนเกินมูลค่าหุ้นสามัญ</t>
  </si>
  <si>
    <t>กำไรสะสม</t>
  </si>
  <si>
    <t xml:space="preserve">       ยังไม่ได้จัดสรร</t>
  </si>
  <si>
    <t>เงินปันผลรับ</t>
  </si>
  <si>
    <t>กำไรจากกิจกรรมดำเนินงาน</t>
  </si>
  <si>
    <t>ส่วนแบ่งขาดทุนของบริษัทร่วมที่ใช้วิธีส่วนได้เสีย</t>
  </si>
  <si>
    <t>กำไรก่อนภาษีเงินได้</t>
  </si>
  <si>
    <t>ค่าใช้จ่ายภาษีเงินได้</t>
  </si>
  <si>
    <t xml:space="preserve">งบการเงินรวม </t>
  </si>
  <si>
    <t>(กลับรายการ) ผลขาดทุนจากการด้อยค่าที่รับรู้ในกำไรหรือขาดทุน</t>
  </si>
  <si>
    <t>ภาษีเงินได้รับคืน</t>
  </si>
  <si>
    <t>ภาษีเงินได้จ่ายออก</t>
  </si>
  <si>
    <t>เงินสดรับชำระคืนจากเงินให้กู้ยืมแก่กิจการที่เกี่ยวข้องกัน</t>
  </si>
  <si>
    <t>เงินสดจ่ายซื้อสินทรัพย์ทางการเงินไม่หมุนเวียนอื่น</t>
  </si>
  <si>
    <t>เงินสดจ่ายเพื่อซื้อสินทรัพย์ไม่มีตัวตน</t>
  </si>
  <si>
    <t>เงินสดจ่ายจากการลงทุนในบริษัทย่อย</t>
  </si>
  <si>
    <t>เงินสดจ่ายชำระหนี้สินตามสัญญาเช่า</t>
  </si>
  <si>
    <t>เจ้าหนี้จากการซื้อสินทรัพย์ไม่มีตัวตน</t>
  </si>
  <si>
    <t>เจ้าหนี้ตามสัญญาเช่า</t>
  </si>
  <si>
    <t>สามัญ</t>
  </si>
  <si>
    <t>ยอดคงเหลือ ณ วันที่ 1 มกราคม 2564</t>
  </si>
  <si>
    <t>ส่วนเกินทุนจาก</t>
  </si>
  <si>
    <t>การรวมธุรกิจภายใต้</t>
  </si>
  <si>
    <t>การควบคุมเดียวกัน</t>
  </si>
  <si>
    <t>ส่วนเกินทุนจากการรวมธุรกิจภายใต้การควบคุมเดียวกัน</t>
  </si>
  <si>
    <t>กำไรขาดทุนเบ็ดเสร็จอื่น</t>
  </si>
  <si>
    <t>การแบ่งปันกำไร (ขาดทุน) เบ็ดเสร็จรวม</t>
  </si>
  <si>
    <t>ยอดคงเหลือ ณ วันที่ 1 มกราคม 2563</t>
  </si>
  <si>
    <t>เงินลงทุนใน</t>
  </si>
  <si>
    <t xml:space="preserve">     กำไร</t>
  </si>
  <si>
    <t>ผลขาดทุน</t>
  </si>
  <si>
    <t xml:space="preserve">งบการเงินเฉพาะกิจการ </t>
  </si>
  <si>
    <t>(กำไร) ขาดทุนจากการจำหน่ายที่ดิน อาคารและอุปกรณ์</t>
  </si>
  <si>
    <r>
      <t xml:space="preserve">เงินสดและรายการเทียบเท่าเงินสด </t>
    </r>
    <r>
      <rPr>
        <sz val="15"/>
        <rFont val="Angsana New"/>
        <family val="1"/>
      </rPr>
      <t>ณ 1 มกราคม</t>
    </r>
  </si>
  <si>
    <r>
      <t>เงินปันผล</t>
    </r>
    <r>
      <rPr>
        <sz val="15"/>
        <rFont val="Angsana New"/>
        <family val="1"/>
      </rPr>
      <t>รับ</t>
    </r>
  </si>
  <si>
    <r>
      <t>ดอกเบี้ย</t>
    </r>
    <r>
      <rPr>
        <sz val="15"/>
        <rFont val="Angsana New"/>
        <family val="1"/>
      </rPr>
      <t>รับ</t>
    </r>
  </si>
  <si>
    <r>
      <t>รายได้</t>
    </r>
    <r>
      <rPr>
        <b/>
        <i/>
        <sz val="14"/>
        <color indexed="10"/>
        <rFont val="Angsana New"/>
        <family val="1"/>
      </rPr>
      <t xml:space="preserve"> </t>
    </r>
  </si>
  <si>
    <r>
      <t xml:space="preserve">กำไรต่อหุ้นขั้นพื้นฐาน </t>
    </r>
    <r>
      <rPr>
        <b/>
        <i/>
        <sz val="14"/>
        <rFont val="Angsana New"/>
        <family val="1"/>
      </rPr>
      <t>(บาท)</t>
    </r>
  </si>
  <si>
    <t xml:space="preserve">อาคารและอุปกรณ์ </t>
  </si>
  <si>
    <t>ผลขาดทุนจากการวัดมูลค่าใหม่ของผลประโยชน์พนักงานที่กำหนดไว้</t>
  </si>
  <si>
    <t>ผลขาดทุนจาก</t>
  </si>
  <si>
    <t>รายได้ค่าบริการค้างรับและลูกหนี้หมุนเวียนอื่น</t>
  </si>
  <si>
    <t xml:space="preserve">    - สุทธิจากภาษีเงินได้</t>
  </si>
  <si>
    <t xml:space="preserve">   ยุติธรรมผ่านกำไรขาดทุนเบ็ดเสร็จอื่น - สุทธิจากภาษีเงินได้</t>
  </si>
  <si>
    <t>จ่ายผลประโยชน์ระยะยาวของพนักงาน</t>
  </si>
  <si>
    <t>เงินสดรับสุทธิจากการขายสินทรัพย์ทางการเงินหมุนเวียนอื่น</t>
  </si>
  <si>
    <t>เงินสดจ่ายสุทธิจากการซื้อสินทรัพย์ทางการเงินหมุนเวียนอื่น</t>
  </si>
  <si>
    <t>กลับรายการประมาณการหนี้สิน</t>
  </si>
  <si>
    <t>รายได้ทางการเงิน</t>
  </si>
  <si>
    <t xml:space="preserve">     กำไร (ขาดทุน) เบ็ดเสร็จอื่น</t>
  </si>
  <si>
    <t xml:space="preserve">   ราคาทุนตัดจำหน่าย</t>
  </si>
  <si>
    <t>เงินสดรับจากการไถ่ถอนเงินลงทุนในหุ้นกู้ที่วัดมูลค่าด้วย</t>
  </si>
  <si>
    <t>(ปรับปรุงใหม่)</t>
  </si>
  <si>
    <t>เงินปันผลจ่ายให้ผู้ถือหุ้นของบริษัท</t>
  </si>
  <si>
    <t>ขาดทุนจากการตัดจำหน่ายภาษีเงินได้ถูกหัก ณ ที่จ่าย</t>
  </si>
  <si>
    <t>ค่าเบี้ยประกันภัยรับล่วงหน้า</t>
  </si>
  <si>
    <t>เงินสดจ่ายดอกเบี้ย</t>
  </si>
  <si>
    <t>ค่าเบี้ยประกันรับล่วงหน้า</t>
  </si>
  <si>
    <t>การแบ่งปันกำไร (ขาดทุน)</t>
  </si>
  <si>
    <t xml:space="preserve">    การเปลี่ยนแปลงในส่วนได้เสียในบริษัทย่อย </t>
  </si>
  <si>
    <t xml:space="preserve">    การได้มาซึ่งส่วนได้เสียที่ไม่มีอำนาจควบคุมซึ่งอำนาจควบคุมเปลี่ยนแปลง</t>
  </si>
  <si>
    <t xml:space="preserve">    รวมการเปลี่ยนแปลงในส่วนได้เสียในบริษัทย่อย</t>
  </si>
  <si>
    <t>ขาดทุนจากการด้อยค่าเงินลงทุนในบริษัทร่วม</t>
  </si>
  <si>
    <t>เงินสดจ่ายจากการลงทุนในบริษัทร่วม</t>
  </si>
  <si>
    <t>ผลกำไรจากเงินลงทุนในตราสารทุนที่กำหนดให้วัดมูลค่าด้วยมูลค่า</t>
  </si>
  <si>
    <t>ส่วนแบ่งขาดทุนของบริษัทร่วมที่ใช้วิธีส่วนได้เสีย (สุทธิจากภาษี)</t>
  </si>
  <si>
    <t xml:space="preserve">  ที่วัดมูลค่าผ่านกำไรขาดทุน</t>
  </si>
  <si>
    <t>กำไรจากการปรับมูลค่ายุติธรรมของเงินลงทุนในตราสารหนี้</t>
  </si>
  <si>
    <t>เงินสดรับจากส่วนได้เสียที่ไม่มีอำนาจควบคุมของบริษัทย่อย</t>
  </si>
  <si>
    <t>เงินสดจ่ายเพื่อซื้อบริษัทย่อยสุทธิจากเงินสดที่ได้มา</t>
  </si>
  <si>
    <t>หนี้สินภาษีเงินได้รอการตัดบัญชี</t>
  </si>
  <si>
    <t>กำไรจากการซื้อในราคาที่ต่ำกว่ามูลค่ายุติธรรม</t>
  </si>
  <si>
    <t>สินทรัพย์ไม่มีตัวตน</t>
  </si>
  <si>
    <t xml:space="preserve">กระแสเงินสดสุทธิได้มาจากการดำเนินงาน </t>
  </si>
  <si>
    <t>กระแสเงินสดสุทธิใช้ไปในกิจกรรมจัดหาเงิน</t>
  </si>
  <si>
    <t>เงินสดและรายการเทียบเท่าเงินสดลดลงสุทธิ</t>
  </si>
  <si>
    <t>ผลกำไร(ขาดทุน)</t>
  </si>
  <si>
    <t>ผลกำไร(ขาดทุน)จาก</t>
  </si>
  <si>
    <t>งบกำไรขาดทุนเบ็ดเสร็จ</t>
  </si>
  <si>
    <t>กำไรสำหรับปี</t>
  </si>
  <si>
    <t>กำไร (ขาดทุน) เบ็ดเสร็จรวมสำหรับปี</t>
  </si>
  <si>
    <t>สำหรับปีสิ้นสุดวันที่ 31 ธันวาคม</t>
  </si>
  <si>
    <t>งบกระแสเงินสด</t>
  </si>
  <si>
    <t>ยอดคงเหลือ ณ วันที่ 31 ธันวาคม 2564</t>
  </si>
  <si>
    <t>สำหรับปีสิ้นสุดวันที่ 31 ธันวาคม 2564</t>
  </si>
  <si>
    <t>สำหรับปีสิ้นสุดวันที่ 31 ธันวาคม 2563</t>
  </si>
  <si>
    <t>งบแสดงการเปลี่ยนแปลงส่วนของผู้ถือหุ้น</t>
  </si>
  <si>
    <t>ยอดคงเหลือ ณ วันที่ 31 ธันวาคม 2563</t>
  </si>
  <si>
    <t>รวมกำไร (ขาดทุน) เบ็ดเสร็จสำหรับปี</t>
  </si>
  <si>
    <t>กำไรขาดทุนเบ็ดเสร็จสำหรับปี</t>
  </si>
  <si>
    <t>เงินสดและรายการเทียบเท่าเงินสด ณ 31 ธันวาคม</t>
  </si>
  <si>
    <t>(บาท)</t>
  </si>
  <si>
    <t xml:space="preserve">    เงินปันผลจ่ายส่วนของผู้ถือหุ้นที่ไม่มีอำนาจควบคุมของบริษัทย่อย</t>
  </si>
  <si>
    <t>เงินให้สินเชื่อส่วนบุคคล</t>
  </si>
  <si>
    <t>เงินสดจ่ายเงินให้กู้ยืมแก่กิจการที่เกี่ยวข้องกัน</t>
  </si>
  <si>
    <t>กำไร (ขาดทุน) เบ็ดเสร็จอื่นสำหรับปี - สุทธิจากภาษีเงินได้</t>
  </si>
  <si>
    <t xml:space="preserve">    การจัดสรรส่วนทุนให้ผู้ถือหุ้น</t>
  </si>
  <si>
    <t>รวมรายการกับผู้ถือหุ้นที่บันทึกโดยตรงเข้าส่วนของผู้ถือหุ้น</t>
  </si>
  <si>
    <t xml:space="preserve">    รวมการจัดสรรส่วนทุนให้ผู้ถือหุ้น</t>
  </si>
  <si>
    <t>เงินสดรับจากการขายอุปกรณ์</t>
  </si>
  <si>
    <t>เงินสดจ่ายเพื่อซื้ออุปกรณ์</t>
  </si>
  <si>
    <t>เจ้าหนี้จากการซื้ออุปกรณ์</t>
  </si>
  <si>
    <t>10, 26</t>
  </si>
  <si>
    <t>12, 26</t>
  </si>
  <si>
    <t>19, 23</t>
  </si>
  <si>
    <t>ขาดทุนจากการตัดจำหน่ายอุปกรณ์</t>
  </si>
  <si>
    <t>หนี้สินไม่หมุนเวียนอื่น</t>
  </si>
  <si>
    <t>เงินฝากธนาคารที่มีภาระค้ำประกัน (เพิ่มขึ้น) ลดลง</t>
  </si>
  <si>
    <t>เงินสดรับจากการจำหน่ายสินทรัพย์ทางการเงินไม่หมุนเวียนอื่น</t>
  </si>
  <si>
    <t>เงินกู้ยืมกรรมการ</t>
  </si>
  <si>
    <t>(กำไร) ขาดทุนจากการปรับปรุงสัญญาเช่าใหม่</t>
  </si>
  <si>
    <t xml:space="preserve">กระแสเงินสดสุทธิได้มาจาก(ใช้ไปใน)กิจกรรมดำเนินงาน </t>
  </si>
  <si>
    <t>เงินให้กู้ยืมระยะสั้นแก่กิจการที่เกี่ยวข้องกัน</t>
  </si>
  <si>
    <t>เงินสดรับจากการขายลงทุนในบริษัทย่อย</t>
  </si>
  <si>
    <t xml:space="preserve">    การได้มาซึ่งส่วนได้เสียที่ไม่มีอำนาจควบคุมซึ่งอำนาจควบคุมไม่เปลี่ยนแปลง</t>
  </si>
  <si>
    <t>4, 14</t>
  </si>
  <si>
    <r>
      <t>รวมส่วนของผู้ถือหุ้น</t>
    </r>
    <r>
      <rPr>
        <b/>
        <sz val="14"/>
        <color rgb="FFFF0000"/>
        <rFont val="Angsana New"/>
        <family val="1"/>
      </rPr>
      <t>(ห้ามใช้ในการคำนวณ เพราะจะทำให้เราคำนวณผิดได้)</t>
    </r>
  </si>
  <si>
    <r>
      <t>ส่วนได้เสียที่ไม่มีอำนาจควบคุม</t>
    </r>
    <r>
      <rPr>
        <sz val="14"/>
        <color rgb="FFFF0000"/>
        <rFont val="Angsana New"/>
        <family val="1"/>
      </rPr>
      <t>(เราไม่ใช้ในการคำนวณ 
เพราะมีหุ้นส่วนที่เหลือของบริษัทย่อยที่TQMไม่ได้ถือหุ้นไว้ ก็คือ 
คนอื่นถือหุ้นอยู่)</t>
    </r>
  </si>
  <si>
    <t>กำไรสะสม คือ กำไรสุทธิของกิจการที่ยังไม่ได้จ่ายปันผลออกไปเก็บสะสมไว้รวมๆกัน</t>
  </si>
  <si>
    <t>ค่าเสื่อมราคาและค่าตัดจำหน่าย</t>
  </si>
  <si>
    <t>รวมส่วนของบริษัทใหญ่(ใช้ค่านี้ในการคำนวณ เพราะเราจะ
คำนวณหุ้นที่TQMถือในบริษัทย่อยทั้งหมดเป็นเท่าไร)</t>
  </si>
  <si>
    <t>รายได้จากสัญญาที่ทำกับลูกค้า(R1)</t>
  </si>
  <si>
    <t>รายได้เงินปันผล(R2)</t>
  </si>
  <si>
    <t>กำไรจากการซื้อในราคาที่ต่ำกว่ามูลค่ายุติธรรม(R2)</t>
  </si>
  <si>
    <t>รายได้อื่น(R2)</t>
  </si>
  <si>
    <t>ใช้ค่านี้ในการคำนวณประสิทธิภาพของกิจการจริงๆ เนื่องจากTQMเป็นผู้ถือหุ้นในบริษัทแม่และบริษัทย่อยบางส่วน</t>
  </si>
  <si>
    <t xml:space="preserve">    ส่วนที่เป็นของบริษัทใหญ่</t>
  </si>
  <si>
    <t>อย่าใช้ค่านี้ในการคำนวณ เพราะเป็นกำไรรวมของบริษัทย่อยและบริษัทแม่
ซึ่งมีบางส่วนที่TQMไม่ได้ถือหุ้นในบริษัทย่อย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</si>
</sst>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\t&quot;฿&quot;#,##0_);\(#,##0\)"/>
  </numFmts>
  <fonts count="29" x14ac:knownFonts="1">
    <font>
      <sz val="15"/>
      <name val="Angsana New"/>
      <family val="1"/>
    </font>
    <font>
      <sz val="10"/>
      <name val="Arial"/>
      <family val="2"/>
    </font>
    <font>
      <b/>
      <sz val="16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i/>
      <sz val="15"/>
      <name val="Angsana New"/>
      <family val="1"/>
    </font>
    <font>
      <b/>
      <i/>
      <sz val="15"/>
      <name val="Angsana New"/>
      <family val="1"/>
    </font>
    <font>
      <sz val="12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i/>
      <sz val="14"/>
      <name val="Angsana New"/>
      <family val="1"/>
    </font>
    <font>
      <sz val="15"/>
      <name val="Angsana New"/>
      <family val="1"/>
    </font>
    <font>
      <sz val="15"/>
      <color indexed="10"/>
      <name val="Angsana New"/>
      <family val="1"/>
    </font>
    <font>
      <b/>
      <i/>
      <sz val="14"/>
      <name val="Angsana New"/>
      <family val="1"/>
    </font>
    <font>
      <i/>
      <sz val="14"/>
      <color indexed="10"/>
      <name val="Angsana New"/>
      <family val="1"/>
    </font>
    <font>
      <i/>
      <sz val="14"/>
      <color indexed="12"/>
      <name val="Angsana New"/>
      <family val="1"/>
    </font>
    <font>
      <sz val="8"/>
      <name val="Angsana New"/>
      <family val="1"/>
    </font>
    <font>
      <sz val="10"/>
      <name val="Arial"/>
      <family val="2"/>
    </font>
    <font>
      <i/>
      <sz val="12"/>
      <color indexed="10"/>
      <name val="Angsana New"/>
      <family val="1"/>
    </font>
    <font>
      <b/>
      <sz val="12"/>
      <name val="Angsana New"/>
      <family val="1"/>
    </font>
    <font>
      <sz val="15"/>
      <color theme="1"/>
      <name val="Angsana New"/>
      <family val="1"/>
    </font>
    <font>
      <b/>
      <i/>
      <sz val="14"/>
      <color indexed="10"/>
      <name val="Angsana New"/>
      <family val="1"/>
    </font>
    <font>
      <sz val="14"/>
      <name val="Arial"/>
      <family val="2"/>
    </font>
    <font>
      <sz val="14"/>
      <color theme="1"/>
      <name val="Angsana New"/>
      <family val="1"/>
    </font>
    <font>
      <b/>
      <sz val="14"/>
      <color rgb="FFFF0000"/>
      <name val="Angsana New"/>
      <family val="1"/>
    </font>
    <font>
      <b/>
      <sz val="14"/>
      <color theme="0"/>
      <name val="Angsana New"/>
      <family val="1"/>
    </font>
    <font>
      <sz val="14"/>
      <color rgb="FFFF0000"/>
      <name val="Angsana New"/>
      <family val="1"/>
    </font>
    <font>
      <sz val="15"/>
      <color rgb="FFFF0000"/>
      <name val="Angsana New"/>
      <family val="1"/>
    </font>
    <font>
      <b/>
      <sz val="15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37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7" fontId="4" fillId="0" borderId="0" xfId="0" applyNumberFormat="1" applyFont="1" applyAlignment="1">
      <alignment horizontal="right"/>
    </xf>
    <xf numFmtId="0" fontId="7" fillId="0" borderId="0" xfId="0" applyFont="1"/>
    <xf numFmtId="37" fontId="3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7" fontId="8" fillId="0" borderId="0" xfId="0" applyNumberFormat="1" applyFont="1" applyAlignment="1">
      <alignment horizontal="right"/>
    </xf>
    <xf numFmtId="37" fontId="9" fillId="0" borderId="0" xfId="0" applyNumberFormat="1" applyFont="1" applyAlignment="1">
      <alignment horizontal="right"/>
    </xf>
    <xf numFmtId="43" fontId="9" fillId="0" borderId="0" xfId="1" applyFont="1" applyFill="1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9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wrapText="1"/>
    </xf>
    <xf numFmtId="37" fontId="0" fillId="0" borderId="0" xfId="0" applyNumberFormat="1" applyAlignment="1">
      <alignment horizontal="right"/>
    </xf>
    <xf numFmtId="37" fontId="0" fillId="0" borderId="0" xfId="0" applyNumberFormat="1"/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164" fontId="3" fillId="0" borderId="0" xfId="1" applyNumberFormat="1" applyFont="1" applyFill="1" applyAlignment="1"/>
    <xf numFmtId="37" fontId="4" fillId="0" borderId="2" xfId="0" applyNumberFormat="1" applyFont="1" applyBorder="1"/>
    <xf numFmtId="164" fontId="0" fillId="0" borderId="0" xfId="1" applyNumberFormat="1" applyFont="1" applyFill="1" applyAlignment="1"/>
    <xf numFmtId="37" fontId="0" fillId="0" borderId="5" xfId="0" applyNumberFormat="1" applyBorder="1"/>
    <xf numFmtId="164" fontId="9" fillId="0" borderId="0" xfId="1" applyNumberFormat="1" applyFont="1" applyFill="1" applyAlignment="1">
      <alignment horizontal="right"/>
    </xf>
    <xf numFmtId="43" fontId="9" fillId="0" borderId="2" xfId="1" applyFont="1" applyFill="1" applyBorder="1" applyAlignment="1">
      <alignment horizontal="right"/>
    </xf>
    <xf numFmtId="164" fontId="8" fillId="0" borderId="4" xfId="1" applyNumberFormat="1" applyFont="1" applyFill="1" applyBorder="1" applyAlignment="1">
      <alignment horizontal="right"/>
    </xf>
    <xf numFmtId="164" fontId="8" fillId="0" borderId="2" xfId="1" applyNumberFormat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43" fontId="11" fillId="0" borderId="0" xfId="1" applyFont="1" applyFill="1" applyAlignment="1"/>
    <xf numFmtId="164" fontId="0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37" fontId="4" fillId="0" borderId="3" xfId="0" applyNumberFormat="1" applyFont="1" applyBorder="1" applyAlignment="1">
      <alignment horizontal="right"/>
    </xf>
    <xf numFmtId="43" fontId="0" fillId="0" borderId="0" xfId="1" applyFont="1" applyFill="1" applyAlignment="1">
      <alignment horizontal="right"/>
    </xf>
    <xf numFmtId="3" fontId="9" fillId="0" borderId="0" xfId="0" applyNumberFormat="1" applyFont="1"/>
    <xf numFmtId="164" fontId="9" fillId="0" borderId="0" xfId="1" applyNumberFormat="1" applyFont="1" applyFill="1" applyAlignment="1"/>
    <xf numFmtId="164" fontId="8" fillId="0" borderId="2" xfId="1" applyNumberFormat="1" applyFont="1" applyFill="1" applyBorder="1" applyAlignment="1"/>
    <xf numFmtId="164" fontId="8" fillId="0" borderId="0" xfId="1" applyNumberFormat="1" applyFont="1" applyFill="1" applyAlignment="1"/>
    <xf numFmtId="3" fontId="8" fillId="0" borderId="0" xfId="0" applyNumberFormat="1" applyFont="1"/>
    <xf numFmtId="164" fontId="8" fillId="0" borderId="0" xfId="1" applyNumberFormat="1" applyFont="1" applyFill="1" applyBorder="1" applyAlignment="1"/>
    <xf numFmtId="37" fontId="9" fillId="0" borderId="0" xfId="0" applyNumberFormat="1" applyFont="1"/>
    <xf numFmtId="37" fontId="10" fillId="0" borderId="0" xfId="0" applyNumberFormat="1" applyFont="1" applyAlignment="1">
      <alignment horizontal="center"/>
    </xf>
    <xf numFmtId="37" fontId="8" fillId="0" borderId="0" xfId="0" applyNumberFormat="1" applyFont="1"/>
    <xf numFmtId="37" fontId="8" fillId="0" borderId="2" xfId="0" applyNumberFormat="1" applyFont="1" applyBorder="1"/>
    <xf numFmtId="43" fontId="9" fillId="0" borderId="0" xfId="1" applyFont="1" applyFill="1" applyAlignment="1"/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8" fillId="0" borderId="3" xfId="1" applyNumberFormat="1" applyFont="1" applyFill="1" applyBorder="1" applyAlignment="1"/>
    <xf numFmtId="164" fontId="8" fillId="0" borderId="0" xfId="1" applyNumberFormat="1" applyFont="1" applyFill="1" applyBorder="1" applyAlignment="1">
      <alignment wrapText="1"/>
    </xf>
    <xf numFmtId="3" fontId="8" fillId="0" borderId="0" xfId="0" applyNumberFormat="1" applyFont="1" applyAlignment="1">
      <alignment wrapText="1"/>
    </xf>
    <xf numFmtId="0" fontId="9" fillId="0" borderId="0" xfId="0" applyFont="1" applyAlignment="1">
      <alignment vertical="top" wrapText="1"/>
    </xf>
    <xf numFmtId="164" fontId="8" fillId="0" borderId="1" xfId="1" applyNumberFormat="1" applyFont="1" applyFill="1" applyBorder="1" applyAlignment="1">
      <alignment wrapText="1"/>
    </xf>
    <xf numFmtId="164" fontId="8" fillId="0" borderId="0" xfId="1" applyNumberFormat="1" applyFont="1" applyFill="1" applyAlignment="1">
      <alignment wrapText="1"/>
    </xf>
    <xf numFmtId="43" fontId="9" fillId="0" borderId="1" xfId="1" applyFont="1" applyFill="1" applyBorder="1" applyAlignment="1"/>
    <xf numFmtId="37" fontId="8" fillId="0" borderId="1" xfId="0" applyNumberFormat="1" applyFont="1" applyBorder="1"/>
    <xf numFmtId="0" fontId="23" fillId="0" borderId="0" xfId="0" applyFont="1" applyAlignment="1">
      <alignment horizontal="left"/>
    </xf>
    <xf numFmtId="164" fontId="8" fillId="0" borderId="1" xfId="1" applyNumberFormat="1" applyFont="1" applyFill="1" applyBorder="1" applyAlignment="1"/>
    <xf numFmtId="164" fontId="4" fillId="0" borderId="2" xfId="1" applyNumberFormat="1" applyFont="1" applyFill="1" applyBorder="1" applyAlignment="1"/>
    <xf numFmtId="164" fontId="8" fillId="0" borderId="3" xfId="1" applyNumberFormat="1" applyFont="1" applyFill="1" applyBorder="1" applyAlignment="1">
      <alignment wrapText="1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Border="1" applyAlignment="1"/>
    <xf numFmtId="43" fontId="0" fillId="0" borderId="4" xfId="1" applyFont="1" applyFill="1" applyBorder="1" applyAlignment="1"/>
    <xf numFmtId="164" fontId="11" fillId="0" borderId="0" xfId="0" applyNumberFormat="1" applyFont="1"/>
    <xf numFmtId="37" fontId="4" fillId="0" borderId="5" xfId="0" applyNumberFormat="1" applyFont="1" applyBorder="1"/>
    <xf numFmtId="43" fontId="0" fillId="0" borderId="0" xfId="1" applyFont="1" applyFill="1" applyAlignment="1"/>
    <xf numFmtId="43" fontId="3" fillId="0" borderId="0" xfId="1" applyFont="1" applyFill="1" applyAlignment="1"/>
    <xf numFmtId="0" fontId="5" fillId="0" borderId="0" xfId="0" applyFont="1" applyAlignment="1">
      <alignment horizontal="center"/>
    </xf>
    <xf numFmtId="164" fontId="4" fillId="0" borderId="0" xfId="1" applyNumberFormat="1" applyFont="1" applyFill="1" applyAlignment="1">
      <alignment horizontal="right"/>
    </xf>
    <xf numFmtId="164" fontId="8" fillId="0" borderId="5" xfId="1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0" fillId="0" borderId="5" xfId="1" applyNumberFormat="1" applyFont="1" applyFill="1" applyBorder="1" applyAlignment="1">
      <alignment horizontal="right"/>
    </xf>
    <xf numFmtId="164" fontId="0" fillId="0" borderId="5" xfId="1" applyNumberFormat="1" applyFont="1" applyFill="1" applyBorder="1" applyAlignment="1"/>
    <xf numFmtId="164" fontId="0" fillId="0" borderId="4" xfId="1" applyNumberFormat="1" applyFont="1" applyFill="1" applyBorder="1" applyAlignment="1"/>
    <xf numFmtId="164" fontId="4" fillId="0" borderId="2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/>
    <xf numFmtId="164" fontId="4" fillId="0" borderId="3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2" borderId="0" xfId="0" applyFont="1" applyFill="1"/>
    <xf numFmtId="43" fontId="9" fillId="0" borderId="0" xfId="1" applyFont="1" applyFill="1" applyBorder="1" applyAlignment="1"/>
    <xf numFmtId="37" fontId="24" fillId="0" borderId="0" xfId="0" applyNumberFormat="1" applyFont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4" fontId="8" fillId="0" borderId="0" xfId="0" applyNumberFormat="1" applyFont="1"/>
    <xf numFmtId="164" fontId="9" fillId="0" borderId="0" xfId="0" applyNumberFormat="1" applyFont="1"/>
    <xf numFmtId="164" fontId="9" fillId="0" borderId="4" xfId="1" applyNumberFormat="1" applyFont="1" applyFill="1" applyBorder="1" applyAlignment="1">
      <alignment wrapText="1"/>
    </xf>
    <xf numFmtId="164" fontId="9" fillId="0" borderId="0" xfId="1" applyNumberFormat="1" applyFont="1" applyFill="1" applyAlignment="1">
      <alignment wrapText="1"/>
    </xf>
    <xf numFmtId="164" fontId="9" fillId="0" borderId="4" xfId="1" applyNumberFormat="1" applyFont="1" applyFill="1" applyBorder="1" applyAlignment="1"/>
    <xf numFmtId="43" fontId="9" fillId="0" borderId="4" xfId="1" applyFont="1" applyFill="1" applyBorder="1" applyAlignment="1"/>
    <xf numFmtId="41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37" fontId="8" fillId="0" borderId="3" xfId="0" applyNumberFormat="1" applyFont="1" applyBorder="1" applyAlignment="1">
      <alignment horizontal="right"/>
    </xf>
    <xf numFmtId="164" fontId="9" fillId="0" borderId="4" xfId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>
      <alignment horizontal="right"/>
    </xf>
    <xf numFmtId="164" fontId="8" fillId="0" borderId="0" xfId="1" applyNumberFormat="1" applyFont="1" applyFill="1" applyAlignment="1">
      <alignment horizontal="right"/>
    </xf>
    <xf numFmtId="37" fontId="9" fillId="0" borderId="1" xfId="0" applyNumberFormat="1" applyFont="1" applyBorder="1"/>
    <xf numFmtId="37" fontId="9" fillId="0" borderId="4" xfId="0" applyNumberFormat="1" applyFont="1" applyBorder="1"/>
    <xf numFmtId="37" fontId="19" fillId="0" borderId="0" xfId="0" applyNumberFormat="1" applyFont="1" applyAlignment="1">
      <alignment horizontal="right"/>
    </xf>
    <xf numFmtId="43" fontId="19" fillId="0" borderId="0" xfId="0" applyNumberFormat="1" applyFont="1" applyAlignment="1">
      <alignment horizontal="right"/>
    </xf>
    <xf numFmtId="164" fontId="9" fillId="0" borderId="0" xfId="1" applyNumberFormat="1" applyFont="1" applyFill="1" applyBorder="1" applyAlignment="1"/>
    <xf numFmtId="0" fontId="9" fillId="0" borderId="0" xfId="0" applyFont="1" applyAlignment="1">
      <alignment horizontal="left" wrapText="1"/>
    </xf>
    <xf numFmtId="37" fontId="8" fillId="0" borderId="5" xfId="0" applyNumberFormat="1" applyFont="1" applyBorder="1" applyAlignment="1">
      <alignment horizontal="right"/>
    </xf>
    <xf numFmtId="164" fontId="8" fillId="0" borderId="5" xfId="1" applyNumberFormat="1" applyFont="1" applyFill="1" applyBorder="1" applyAlignment="1"/>
    <xf numFmtId="37" fontId="8" fillId="0" borderId="5" xfId="0" applyNumberFormat="1" applyFont="1" applyBorder="1"/>
    <xf numFmtId="37" fontId="9" fillId="0" borderId="4" xfId="0" applyNumberFormat="1" applyFont="1" applyBorder="1" applyAlignment="1">
      <alignment horizontal="right"/>
    </xf>
    <xf numFmtId="164" fontId="9" fillId="0" borderId="0" xfId="1" applyNumberFormat="1" applyFont="1" applyFill="1" applyBorder="1" applyAlignment="1">
      <alignment wrapText="1"/>
    </xf>
    <xf numFmtId="0" fontId="10" fillId="0" borderId="0" xfId="0" quotePrefix="1" applyFont="1" applyAlignment="1">
      <alignment horizontal="center"/>
    </xf>
    <xf numFmtId="37" fontId="25" fillId="0" borderId="0" xfId="0" applyNumberFormat="1" applyFont="1" applyAlignment="1">
      <alignment horizontal="right"/>
    </xf>
    <xf numFmtId="164" fontId="3" fillId="0" borderId="0" xfId="0" applyNumberFormat="1" applyFont="1"/>
    <xf numFmtId="0" fontId="24" fillId="0" borderId="0" xfId="0" applyFont="1" applyAlignment="1">
      <alignment horizontal="left" wrapText="1"/>
    </xf>
    <xf numFmtId="0" fontId="5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3" fillId="0" borderId="0" xfId="1" applyNumberFormat="1" applyFont="1"/>
    <xf numFmtId="0" fontId="27" fillId="0" borderId="0" xfId="0" applyFont="1"/>
    <xf numFmtId="0" fontId="2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4" fontId="0" fillId="0" borderId="0" xfId="1" applyNumberFormat="1" applyFont="1"/>
    <xf numFmtId="0" fontId="2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4" fillId="0" borderId="0" xfId="0" applyFont="1" applyAlignment="1"/>
    <xf numFmtId="0" fontId="10" fillId="0" borderId="0" xfId="0" applyFont="1" applyAlignment="1"/>
    <xf numFmtId="43" fontId="3" fillId="0" borderId="0" xfId="1" applyFont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applyFont="1" applyFill="1"/>
    <xf numFmtId="164" fontId="10" fillId="0" borderId="0" xfId="0" applyNumberFormat="1" applyFont="1" applyAlignment="1">
      <alignment horizontal="center"/>
    </xf>
    <xf numFmtId="0" fontId="26" fillId="0" borderId="0" xfId="0" applyFont="1" applyFill="1" applyAlignment="1">
      <alignment horizontal="left" wrapText="1"/>
    </xf>
    <xf numFmtId="0" fontId="9" fillId="3" borderId="0" xfId="0" applyFont="1" applyFill="1" applyAlignment="1">
      <alignment horizontal="left"/>
    </xf>
    <xf numFmtId="0" fontId="9" fillId="3" borderId="0" xfId="0" applyFont="1" applyFill="1"/>
  </cellXfs>
  <cellStyles count="5">
    <cellStyle name="Comma" xfId="1" builtinId="3"/>
    <cellStyle name="Comma 2" xfId="2" xr:uid="{00000000-0005-0000-0000-000001000000}"/>
    <cellStyle name="Comma 2 2" xfId="4" xr:uid="{E1E40239-314C-4220-BD46-4C601A4EEDA9}"/>
    <cellStyle name="Normal" xfId="0" builtinId="0"/>
    <cellStyle name="Normal 21" xfId="3" xr:uid="{00000000-0005-0000-0000-000003000000}"/>
  </cellStyles>
  <dxfs count="0"/>
  <tableStyles count="0" defaultTableStyle="TableStyleMedium9" defaultPivotStyle="PivotStyleLight16"/>
  <colors>
    <mruColors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2"/>
  <sheetViews>
    <sheetView tabSelected="1" view="pageBreakPreview" topLeftCell="A4" zoomScale="110" zoomScaleNormal="80" zoomScaleSheetLayoutView="110" workbookViewId="0">
      <selection activeCell="A26" sqref="A26"/>
    </sheetView>
  </sheetViews>
  <sheetFormatPr defaultColWidth="9.140625" defaultRowHeight="21.4" customHeight="1" x14ac:dyDescent="0.45"/>
  <cols>
    <col min="1" max="1" width="62.7109375" style="151" customWidth="1"/>
    <col min="2" max="2" width="8.42578125" style="8" hidden="1" customWidth="1"/>
    <col min="3" max="3" width="1.42578125" style="8" customWidth="1"/>
    <col min="4" max="5" width="14.28515625" style="8" customWidth="1"/>
    <col min="6" max="7" width="1.42578125" style="8" customWidth="1"/>
    <col min="8" max="8" width="14.42578125" style="8" hidden="1" customWidth="1"/>
    <col min="9" max="9" width="1.42578125" style="8" hidden="1" customWidth="1"/>
    <col min="10" max="10" width="14" style="8" hidden="1" customWidth="1"/>
    <col min="11" max="11" width="12.42578125" style="8" bestFit="1" customWidth="1"/>
    <col min="12" max="14" width="9.140625" style="8"/>
    <col min="15" max="15" width="13.140625" style="8" bestFit="1" customWidth="1"/>
    <col min="16" max="16384" width="9.140625" style="8"/>
  </cols>
  <sheetData>
    <row r="1" spans="1:10" customFormat="1" ht="21.4" customHeight="1" x14ac:dyDescent="0.45">
      <c r="A1" s="11" t="s">
        <v>84</v>
      </c>
    </row>
    <row r="2" spans="1:10" customFormat="1" ht="21.4" customHeight="1" x14ac:dyDescent="0.45">
      <c r="A2" s="11" t="s">
        <v>35</v>
      </c>
      <c r="D2" s="152">
        <v>1000000</v>
      </c>
    </row>
    <row r="3" spans="1:10" ht="21.4" customHeight="1" x14ac:dyDescent="0.45">
      <c r="A3" s="10"/>
      <c r="B3" s="2"/>
      <c r="C3" s="2"/>
      <c r="D3" s="133"/>
      <c r="E3" s="133" t="s">
        <v>85</v>
      </c>
      <c r="F3" s="133"/>
      <c r="G3" s="96"/>
      <c r="H3" s="133" t="s">
        <v>86</v>
      </c>
      <c r="I3" s="133"/>
      <c r="J3" s="133"/>
    </row>
    <row r="4" spans="1:10" s="6" customFormat="1" ht="19.149999999999999" customHeight="1" x14ac:dyDescent="0.45">
      <c r="A4" s="4"/>
      <c r="B4" s="16"/>
      <c r="C4" s="16"/>
      <c r="E4" s="6" t="s">
        <v>53</v>
      </c>
      <c r="G4" s="88"/>
      <c r="H4" s="6" t="s">
        <v>53</v>
      </c>
    </row>
    <row r="5" spans="1:10" s="6" customFormat="1" ht="19.149999999999999" customHeight="1" x14ac:dyDescent="0.45">
      <c r="A5" s="89" t="s">
        <v>0</v>
      </c>
      <c r="B5" s="17" t="s">
        <v>1</v>
      </c>
      <c r="C5" s="17"/>
      <c r="D5" s="16">
        <v>2563</v>
      </c>
      <c r="E5" s="16">
        <v>2564</v>
      </c>
      <c r="F5" s="16"/>
      <c r="G5" s="16"/>
      <c r="H5" s="16">
        <v>2564</v>
      </c>
      <c r="I5" s="16"/>
      <c r="J5" s="16">
        <v>2563</v>
      </c>
    </row>
    <row r="6" spans="1:10" s="6" customFormat="1" ht="21.4" customHeight="1" x14ac:dyDescent="0.45">
      <c r="A6" s="89"/>
      <c r="B6" s="17"/>
      <c r="C6" s="17"/>
      <c r="D6" s="16" t="s">
        <v>149</v>
      </c>
      <c r="E6" s="16"/>
      <c r="G6" s="16"/>
      <c r="H6" s="16"/>
      <c r="I6" s="16"/>
      <c r="J6" s="16"/>
    </row>
    <row r="7" spans="1:10" s="6" customFormat="1" ht="21.4" customHeight="1" x14ac:dyDescent="0.45">
      <c r="A7" s="145"/>
      <c r="B7" s="16"/>
      <c r="C7" s="16"/>
      <c r="D7" s="5"/>
      <c r="E7" s="5" t="s">
        <v>188</v>
      </c>
      <c r="F7" s="5"/>
      <c r="G7" s="5"/>
      <c r="H7" s="5"/>
      <c r="I7" s="5"/>
      <c r="J7" s="5"/>
    </row>
    <row r="8" spans="1:10" s="6" customFormat="1" ht="21.4" customHeight="1" x14ac:dyDescent="0.45">
      <c r="A8" s="26" t="s">
        <v>2</v>
      </c>
      <c r="B8" s="17"/>
      <c r="C8" s="17"/>
    </row>
    <row r="9" spans="1:10" s="6" customFormat="1" ht="21.4" customHeight="1" x14ac:dyDescent="0.45">
      <c r="A9" s="148" t="s">
        <v>3</v>
      </c>
      <c r="B9" s="17">
        <v>7</v>
      </c>
      <c r="C9" s="17"/>
      <c r="D9" s="53">
        <v>1110.414354</v>
      </c>
      <c r="E9" s="53">
        <v>804.03948300000002</v>
      </c>
      <c r="F9" s="53"/>
      <c r="G9" s="53"/>
      <c r="H9" s="53">
        <v>58851442</v>
      </c>
      <c r="I9" s="58"/>
      <c r="J9" s="53">
        <v>442564922</v>
      </c>
    </row>
    <row r="10" spans="1:10" s="6" customFormat="1" ht="21.4" customHeight="1" x14ac:dyDescent="0.45">
      <c r="A10" s="4" t="s">
        <v>190</v>
      </c>
      <c r="B10" s="17">
        <v>8</v>
      </c>
      <c r="C10" s="17"/>
      <c r="D10" s="53">
        <v>0</v>
      </c>
      <c r="E10" s="53">
        <v>118.345989</v>
      </c>
      <c r="F10" s="53"/>
      <c r="G10" s="53"/>
      <c r="H10" s="53">
        <v>0</v>
      </c>
      <c r="I10" s="58"/>
      <c r="J10" s="53">
        <v>0</v>
      </c>
    </row>
    <row r="11" spans="1:10" s="6" customFormat="1" ht="21.4" customHeight="1" x14ac:dyDescent="0.45">
      <c r="A11" s="148" t="s">
        <v>138</v>
      </c>
      <c r="B11" s="59">
        <v>9</v>
      </c>
      <c r="C11" s="17"/>
      <c r="D11" s="53">
        <v>424.97251299999999</v>
      </c>
      <c r="E11" s="53">
        <v>514.02569800000003</v>
      </c>
      <c r="F11" s="53"/>
      <c r="G11" s="53"/>
      <c r="H11" s="53">
        <v>4374709</v>
      </c>
      <c r="I11" s="58"/>
      <c r="J11" s="53">
        <v>4426014</v>
      </c>
    </row>
    <row r="12" spans="1:10" s="6" customFormat="1" ht="21.4" customHeight="1" x14ac:dyDescent="0.45">
      <c r="A12" s="4" t="s">
        <v>209</v>
      </c>
      <c r="B12" s="59">
        <v>6</v>
      </c>
      <c r="C12" s="17"/>
      <c r="D12" s="53">
        <v>0</v>
      </c>
      <c r="E12" s="53">
        <v>0</v>
      </c>
      <c r="F12" s="53"/>
      <c r="G12" s="53"/>
      <c r="H12" s="53">
        <v>40000000</v>
      </c>
      <c r="I12" s="58"/>
      <c r="J12" s="53">
        <v>0</v>
      </c>
    </row>
    <row r="13" spans="1:10" s="6" customFormat="1" ht="21.4" customHeight="1" x14ac:dyDescent="0.45">
      <c r="A13" s="4" t="s">
        <v>90</v>
      </c>
      <c r="B13" s="59"/>
      <c r="D13" s="53">
        <v>0</v>
      </c>
      <c r="E13" s="53">
        <v>0</v>
      </c>
      <c r="F13" s="53"/>
      <c r="G13" s="53"/>
      <c r="H13" s="53"/>
      <c r="J13" s="53"/>
    </row>
    <row r="14" spans="1:10" s="6" customFormat="1" ht="21.4" customHeight="1" x14ac:dyDescent="0.45">
      <c r="A14" s="4" t="s">
        <v>87</v>
      </c>
      <c r="B14" s="59">
        <v>6</v>
      </c>
      <c r="C14" s="17"/>
      <c r="D14" s="53">
        <v>6.3999959999999998</v>
      </c>
      <c r="E14" s="53">
        <v>3.199195</v>
      </c>
      <c r="F14" s="53"/>
      <c r="G14" s="53"/>
      <c r="H14" s="53">
        <v>0</v>
      </c>
      <c r="I14" s="58"/>
      <c r="J14" s="53">
        <v>0</v>
      </c>
    </row>
    <row r="15" spans="1:10" s="6" customFormat="1" ht="21.4" customHeight="1" x14ac:dyDescent="0.45">
      <c r="A15" s="4" t="s">
        <v>88</v>
      </c>
      <c r="B15" s="59">
        <v>6</v>
      </c>
      <c r="C15" s="17"/>
      <c r="D15" s="53">
        <v>0</v>
      </c>
      <c r="E15" s="53">
        <v>0</v>
      </c>
      <c r="F15" s="53"/>
      <c r="G15" s="53"/>
      <c r="H15" s="53">
        <v>303999690</v>
      </c>
      <c r="I15" s="58"/>
      <c r="J15" s="53">
        <v>317999604</v>
      </c>
    </row>
    <row r="16" spans="1:10" s="6" customFormat="1" ht="21.4" customHeight="1" x14ac:dyDescent="0.45">
      <c r="A16" s="174" t="s">
        <v>54</v>
      </c>
      <c r="B16" s="59" t="s">
        <v>199</v>
      </c>
      <c r="C16" s="17"/>
      <c r="D16" s="53">
        <v>538.55308100000002</v>
      </c>
      <c r="E16" s="53">
        <v>499.46532500000001</v>
      </c>
      <c r="F16" s="53"/>
      <c r="G16" s="53"/>
      <c r="H16" s="53">
        <v>480324025</v>
      </c>
      <c r="I16" s="58"/>
      <c r="J16" s="53">
        <v>500356942</v>
      </c>
    </row>
    <row r="17" spans="1:10" s="6" customFormat="1" ht="21.4" customHeight="1" x14ac:dyDescent="0.45">
      <c r="A17" s="4" t="s">
        <v>4</v>
      </c>
      <c r="B17" s="17"/>
      <c r="C17" s="17"/>
      <c r="D17" s="53">
        <v>49.637656999999997</v>
      </c>
      <c r="E17" s="53">
        <v>49.524810000000002</v>
      </c>
      <c r="F17" s="53"/>
      <c r="G17" s="53"/>
      <c r="H17" s="53">
        <v>216534</v>
      </c>
      <c r="I17" s="58"/>
      <c r="J17" s="53">
        <v>249006</v>
      </c>
    </row>
    <row r="18" spans="1:10" s="6" customFormat="1" ht="21.4" customHeight="1" x14ac:dyDescent="0.45">
      <c r="A18" s="153" t="s">
        <v>5</v>
      </c>
      <c r="B18" s="17"/>
      <c r="C18" s="17"/>
      <c r="D18" s="61">
        <v>2129.977601</v>
      </c>
      <c r="E18" s="54">
        <v>1988.6005</v>
      </c>
      <c r="F18" s="60"/>
      <c r="G18" s="60"/>
      <c r="H18" s="54">
        <v>887766400</v>
      </c>
      <c r="I18" s="60"/>
      <c r="J18" s="54">
        <v>1265596488</v>
      </c>
    </row>
    <row r="19" spans="1:10" s="6" customFormat="1" ht="12" customHeight="1" x14ac:dyDescent="0.45">
      <c r="A19" s="4"/>
      <c r="B19" s="17"/>
      <c r="C19" s="17"/>
      <c r="D19" s="58">
        <v>0</v>
      </c>
      <c r="E19" s="53">
        <v>0</v>
      </c>
      <c r="F19" s="58"/>
      <c r="G19" s="58"/>
      <c r="H19" s="53"/>
      <c r="I19" s="58"/>
      <c r="J19" s="58"/>
    </row>
    <row r="20" spans="1:10" s="6" customFormat="1" ht="21.4" customHeight="1" x14ac:dyDescent="0.45">
      <c r="A20" s="26" t="s">
        <v>6</v>
      </c>
      <c r="B20" s="59"/>
      <c r="C20" s="17"/>
      <c r="D20" s="58">
        <v>0</v>
      </c>
      <c r="E20" s="53">
        <v>0</v>
      </c>
      <c r="F20" s="58"/>
      <c r="G20" s="58"/>
      <c r="H20" s="53"/>
      <c r="I20" s="58"/>
      <c r="J20" s="58"/>
    </row>
    <row r="21" spans="1:10" s="6" customFormat="1" ht="21.4" customHeight="1" x14ac:dyDescent="0.45">
      <c r="A21" s="6" t="s">
        <v>89</v>
      </c>
      <c r="B21" s="59">
        <v>11</v>
      </c>
      <c r="C21" s="17"/>
      <c r="D21" s="58">
        <v>2.1010080000000002</v>
      </c>
      <c r="E21" s="53">
        <v>4.2888580000000003</v>
      </c>
      <c r="F21" s="58"/>
      <c r="G21" s="58"/>
      <c r="H21" s="53">
        <v>0</v>
      </c>
      <c r="I21" s="58"/>
      <c r="J21" s="53">
        <v>0</v>
      </c>
    </row>
    <row r="22" spans="1:10" s="6" customFormat="1" ht="21.4" customHeight="1" x14ac:dyDescent="0.45">
      <c r="A22" s="175" t="s">
        <v>55</v>
      </c>
      <c r="B22" s="59" t="s">
        <v>200</v>
      </c>
      <c r="C22" s="17"/>
      <c r="D22" s="58">
        <v>736.21572300000003</v>
      </c>
      <c r="E22" s="53">
        <v>1095.836661</v>
      </c>
      <c r="F22" s="58"/>
      <c r="G22" s="58"/>
      <c r="H22" s="53">
        <v>773950391</v>
      </c>
      <c r="I22" s="58"/>
      <c r="J22" s="58">
        <v>512081910</v>
      </c>
    </row>
    <row r="23" spans="1:10" s="6" customFormat="1" ht="21.4" customHeight="1" x14ac:dyDescent="0.45">
      <c r="A23" s="6" t="s">
        <v>28</v>
      </c>
      <c r="B23" s="59">
        <v>14</v>
      </c>
      <c r="C23" s="17"/>
      <c r="D23" s="53">
        <v>0</v>
      </c>
      <c r="E23" s="53">
        <v>0</v>
      </c>
      <c r="F23" s="62"/>
      <c r="G23" s="58"/>
      <c r="H23" s="53">
        <v>799451422</v>
      </c>
      <c r="I23" s="58"/>
      <c r="J23" s="58">
        <v>475451922</v>
      </c>
    </row>
    <row r="24" spans="1:10" s="6" customFormat="1" ht="21.4" customHeight="1" x14ac:dyDescent="0.45">
      <c r="A24" s="27" t="s">
        <v>72</v>
      </c>
      <c r="B24" s="59">
        <v>13</v>
      </c>
      <c r="C24" s="17"/>
      <c r="D24" s="53">
        <v>0</v>
      </c>
      <c r="E24" s="53">
        <v>0</v>
      </c>
      <c r="F24" s="58"/>
      <c r="G24" s="58"/>
      <c r="H24" s="53">
        <v>0</v>
      </c>
      <c r="I24" s="58"/>
      <c r="J24" s="53">
        <v>0</v>
      </c>
    </row>
    <row r="25" spans="1:10" s="3" customFormat="1" ht="21.4" customHeight="1" x14ac:dyDescent="0.45">
      <c r="A25" s="4" t="s">
        <v>90</v>
      </c>
      <c r="B25" s="59">
        <v>6</v>
      </c>
      <c r="C25" s="84"/>
      <c r="D25" s="58">
        <v>3.1232199999999999</v>
      </c>
      <c r="E25" s="53">
        <v>0</v>
      </c>
      <c r="F25" s="58"/>
      <c r="G25" s="58"/>
      <c r="H25" s="53">
        <v>0</v>
      </c>
      <c r="I25" s="58"/>
      <c r="J25" s="53">
        <v>0</v>
      </c>
    </row>
    <row r="26" spans="1:10" customFormat="1" ht="21.4" customHeight="1" x14ac:dyDescent="0.45">
      <c r="A26" s="148" t="s">
        <v>135</v>
      </c>
      <c r="B26" s="59">
        <v>15</v>
      </c>
      <c r="C26" s="84"/>
      <c r="D26" s="58">
        <v>93.678380000000004</v>
      </c>
      <c r="E26" s="53">
        <v>79.143197999999998</v>
      </c>
      <c r="F26" s="58"/>
      <c r="G26" s="58"/>
      <c r="H26" s="53">
        <v>23175</v>
      </c>
      <c r="I26" s="58"/>
      <c r="J26" s="58">
        <v>108556</v>
      </c>
    </row>
    <row r="27" spans="1:10" customFormat="1" ht="21.4" customHeight="1" x14ac:dyDescent="0.45">
      <c r="A27" s="4" t="s">
        <v>91</v>
      </c>
      <c r="B27" s="59">
        <v>16</v>
      </c>
      <c r="C27" s="84"/>
      <c r="D27" s="58">
        <v>581.95631200000003</v>
      </c>
      <c r="E27" s="53">
        <v>483.71924100000001</v>
      </c>
      <c r="F27" s="58"/>
      <c r="G27" s="58"/>
      <c r="H27" s="53">
        <v>0</v>
      </c>
      <c r="I27" s="58"/>
      <c r="J27" s="53">
        <v>0</v>
      </c>
    </row>
    <row r="28" spans="1:10" ht="21.4" customHeight="1" x14ac:dyDescent="0.45">
      <c r="A28" s="148" t="s">
        <v>169</v>
      </c>
      <c r="B28" s="59">
        <v>17</v>
      </c>
      <c r="C28" s="84"/>
      <c r="D28" s="58">
        <v>22.409599</v>
      </c>
      <c r="E28" s="53">
        <v>755.67653399999995</v>
      </c>
      <c r="F28" s="58"/>
      <c r="G28" s="58"/>
      <c r="H28" s="53">
        <v>11</v>
      </c>
      <c r="I28" s="58"/>
      <c r="J28" s="58">
        <v>45822</v>
      </c>
    </row>
    <row r="29" spans="1:10" s="6" customFormat="1" ht="21.4" customHeight="1" x14ac:dyDescent="0.45">
      <c r="A29" s="4" t="s">
        <v>7</v>
      </c>
      <c r="B29" s="59">
        <v>23</v>
      </c>
      <c r="C29" s="17"/>
      <c r="D29" s="58">
        <v>32.648525999999997</v>
      </c>
      <c r="E29" s="53">
        <v>27.209956999999999</v>
      </c>
      <c r="F29" s="58"/>
      <c r="G29" s="58"/>
      <c r="H29" s="53">
        <v>0</v>
      </c>
      <c r="I29" s="58"/>
      <c r="J29" s="58">
        <v>7317893</v>
      </c>
    </row>
    <row r="30" spans="1:10" s="6" customFormat="1" ht="21.4" customHeight="1" x14ac:dyDescent="0.45">
      <c r="A30" s="4" t="s">
        <v>8</v>
      </c>
      <c r="B30" s="59"/>
      <c r="C30" s="17"/>
      <c r="D30" s="58">
        <v>4.956696</v>
      </c>
      <c r="E30" s="53">
        <v>1.921446</v>
      </c>
      <c r="F30" s="58"/>
      <c r="G30" s="58"/>
      <c r="H30" s="53">
        <v>0</v>
      </c>
      <c r="I30" s="58"/>
      <c r="J30" s="53">
        <v>0</v>
      </c>
    </row>
    <row r="31" spans="1:10" s="6" customFormat="1" ht="21.4" customHeight="1" x14ac:dyDescent="0.45">
      <c r="A31" s="153" t="s">
        <v>9</v>
      </c>
      <c r="B31" s="59"/>
      <c r="C31" s="17"/>
      <c r="D31" s="61">
        <v>1477.0894639999999</v>
      </c>
      <c r="E31" s="54">
        <v>2447.7958950000002</v>
      </c>
      <c r="F31" s="60"/>
      <c r="G31" s="60"/>
      <c r="H31" s="54">
        <v>1573424999</v>
      </c>
      <c r="I31" s="60"/>
      <c r="J31" s="61">
        <v>995006103</v>
      </c>
    </row>
    <row r="32" spans="1:10" s="6" customFormat="1" ht="10.5" customHeight="1" x14ac:dyDescent="0.45">
      <c r="A32" s="153"/>
      <c r="B32" s="59"/>
      <c r="C32" s="17"/>
      <c r="D32" s="60">
        <v>0</v>
      </c>
      <c r="E32" s="60">
        <v>0</v>
      </c>
      <c r="F32" s="60"/>
      <c r="G32" s="60"/>
      <c r="H32" s="60"/>
      <c r="I32" s="60"/>
      <c r="J32" s="60"/>
    </row>
    <row r="33" spans="1:10" s="6" customFormat="1" ht="21.4" customHeight="1" thickBot="1" x14ac:dyDescent="0.5">
      <c r="A33" s="153" t="s">
        <v>10</v>
      </c>
      <c r="B33" s="59"/>
      <c r="C33" s="17"/>
      <c r="D33" s="72">
        <v>3607.0670650000002</v>
      </c>
      <c r="E33" s="74">
        <v>4436.3963949999998</v>
      </c>
      <c r="F33" s="60"/>
      <c r="G33" s="60"/>
      <c r="H33" s="74">
        <v>2461191399</v>
      </c>
      <c r="I33" s="60"/>
      <c r="J33" s="72">
        <v>2260602591</v>
      </c>
    </row>
    <row r="34" spans="1:10" s="6" customFormat="1" ht="24.6" customHeight="1" thickTop="1" x14ac:dyDescent="0.45">
      <c r="A34" s="4"/>
    </row>
    <row r="35" spans="1:10" s="6" customFormat="1" ht="21" x14ac:dyDescent="0.45">
      <c r="A35" s="89" t="s">
        <v>84</v>
      </c>
    </row>
    <row r="36" spans="1:10" s="6" customFormat="1" ht="21" x14ac:dyDescent="0.45">
      <c r="A36" s="89" t="s">
        <v>35</v>
      </c>
    </row>
    <row r="37" spans="1:10" s="6" customFormat="1" ht="20.65" customHeight="1" x14ac:dyDescent="0.45">
      <c r="A37" s="145"/>
      <c r="B37" s="16"/>
      <c r="C37" s="16"/>
      <c r="D37" s="15"/>
      <c r="E37" s="15" t="s">
        <v>85</v>
      </c>
      <c r="F37" s="15"/>
      <c r="G37" s="88"/>
      <c r="H37" s="15" t="s">
        <v>128</v>
      </c>
      <c r="I37" s="15"/>
      <c r="J37" s="15"/>
    </row>
    <row r="38" spans="1:10" s="6" customFormat="1" ht="20.100000000000001" customHeight="1" x14ac:dyDescent="0.45">
      <c r="A38" s="4"/>
      <c r="B38" s="16"/>
      <c r="C38" s="16"/>
      <c r="E38" s="6" t="s">
        <v>53</v>
      </c>
      <c r="G38" s="88"/>
      <c r="H38" s="6" t="s">
        <v>53</v>
      </c>
    </row>
    <row r="39" spans="1:10" s="6" customFormat="1" ht="20.100000000000001" customHeight="1" x14ac:dyDescent="0.45">
      <c r="A39" s="89" t="s">
        <v>48</v>
      </c>
      <c r="B39" s="17" t="s">
        <v>1</v>
      </c>
      <c r="C39" s="17"/>
      <c r="D39" s="16">
        <v>2563</v>
      </c>
      <c r="E39" s="16">
        <v>2564</v>
      </c>
      <c r="F39" s="16"/>
      <c r="G39" s="16"/>
      <c r="H39" s="16">
        <v>2564</v>
      </c>
      <c r="I39" s="16"/>
      <c r="J39" s="16">
        <v>2563</v>
      </c>
    </row>
    <row r="40" spans="1:10" s="6" customFormat="1" ht="21" x14ac:dyDescent="0.45">
      <c r="A40" s="89"/>
      <c r="B40" s="17"/>
      <c r="C40" s="17"/>
      <c r="D40" s="16" t="s">
        <v>149</v>
      </c>
      <c r="E40" s="16"/>
      <c r="G40" s="16"/>
      <c r="H40" s="16"/>
      <c r="I40" s="16"/>
      <c r="J40" s="16"/>
    </row>
    <row r="41" spans="1:10" s="6" customFormat="1" ht="21" x14ac:dyDescent="0.45">
      <c r="A41" s="4"/>
      <c r="B41" s="17"/>
      <c r="C41" s="17"/>
      <c r="D41" s="5"/>
      <c r="E41" s="5" t="s">
        <v>188</v>
      </c>
      <c r="F41" s="5"/>
      <c r="G41" s="5"/>
      <c r="H41" s="5"/>
      <c r="I41" s="5"/>
      <c r="J41" s="5"/>
    </row>
    <row r="42" spans="1:10" s="6" customFormat="1" ht="21.4" customHeight="1" x14ac:dyDescent="0.45">
      <c r="A42" s="26" t="s">
        <v>11</v>
      </c>
      <c r="B42" s="16"/>
      <c r="C42" s="16"/>
      <c r="D42" s="58"/>
      <c r="E42" s="58"/>
      <c r="F42" s="58"/>
      <c r="G42" s="58"/>
      <c r="H42" s="58"/>
      <c r="I42" s="58"/>
      <c r="J42" s="58"/>
    </row>
    <row r="43" spans="1:10" s="6" customFormat="1" ht="21.4" customHeight="1" x14ac:dyDescent="0.45">
      <c r="A43" s="148" t="s">
        <v>92</v>
      </c>
      <c r="B43" s="17">
        <v>18</v>
      </c>
      <c r="C43" s="17"/>
      <c r="D43" s="58">
        <v>306.01857200000001</v>
      </c>
      <c r="E43" s="53">
        <v>422.58506838000017</v>
      </c>
      <c r="F43" s="58"/>
      <c r="G43" s="58"/>
      <c r="H43" s="53">
        <v>954300</v>
      </c>
      <c r="I43" s="58"/>
      <c r="J43" s="58">
        <v>941063</v>
      </c>
    </row>
    <row r="44" spans="1:10" s="6" customFormat="1" ht="21.4" customHeight="1" x14ac:dyDescent="0.45">
      <c r="A44" s="73" t="s">
        <v>154</v>
      </c>
      <c r="B44" s="17"/>
      <c r="C44" s="17"/>
      <c r="D44" s="58">
        <v>86.529353</v>
      </c>
      <c r="E44" s="53">
        <v>81.238265999999996</v>
      </c>
      <c r="F44" s="58"/>
      <c r="G44" s="58"/>
      <c r="H44" s="53">
        <v>0</v>
      </c>
      <c r="I44" s="58"/>
      <c r="J44" s="53">
        <v>0</v>
      </c>
    </row>
    <row r="45" spans="1:10" s="6" customFormat="1" ht="21.4" customHeight="1" x14ac:dyDescent="0.45">
      <c r="A45" s="4" t="s">
        <v>93</v>
      </c>
      <c r="B45" s="17">
        <v>16</v>
      </c>
      <c r="C45" s="17"/>
      <c r="D45" s="58">
        <v>98.389401000000007</v>
      </c>
      <c r="E45" s="53">
        <v>99.077357000000006</v>
      </c>
      <c r="F45" s="58"/>
      <c r="G45" s="58"/>
      <c r="H45" s="53">
        <v>0</v>
      </c>
      <c r="I45" s="58"/>
      <c r="J45" s="53">
        <v>0</v>
      </c>
    </row>
    <row r="46" spans="1:10" s="6" customFormat="1" ht="21.4" customHeight="1" x14ac:dyDescent="0.45">
      <c r="A46" s="4" t="s">
        <v>94</v>
      </c>
      <c r="B46" s="17"/>
      <c r="C46" s="17"/>
      <c r="D46" s="58">
        <v>78.067479000000006</v>
      </c>
      <c r="E46" s="53">
        <v>83.241581999999994</v>
      </c>
      <c r="F46" s="58"/>
      <c r="G46" s="58"/>
      <c r="H46" s="53">
        <v>32617</v>
      </c>
      <c r="I46" s="58"/>
      <c r="J46" s="58">
        <v>337830</v>
      </c>
    </row>
    <row r="47" spans="1:10" s="6" customFormat="1" ht="21.4" customHeight="1" x14ac:dyDescent="0.45">
      <c r="A47" s="4" t="s">
        <v>56</v>
      </c>
      <c r="B47" s="17"/>
      <c r="C47" s="17"/>
      <c r="D47" s="58">
        <v>10.799818</v>
      </c>
      <c r="E47" s="53">
        <v>14.625966</v>
      </c>
      <c r="F47" s="58"/>
      <c r="G47" s="58"/>
      <c r="H47" s="53">
        <v>0</v>
      </c>
      <c r="I47" s="58"/>
      <c r="J47" s="53">
        <v>0</v>
      </c>
    </row>
    <row r="48" spans="1:10" s="6" customFormat="1" ht="21.4" customHeight="1" x14ac:dyDescent="0.45">
      <c r="A48" s="4" t="s">
        <v>12</v>
      </c>
      <c r="B48" s="17">
        <v>6</v>
      </c>
      <c r="C48" s="17"/>
      <c r="D48" s="58">
        <v>30.788654999999999</v>
      </c>
      <c r="E48" s="53">
        <v>28.215180239999889</v>
      </c>
      <c r="F48" s="58"/>
      <c r="G48" s="58"/>
      <c r="H48" s="53">
        <v>50726</v>
      </c>
      <c r="I48" s="58"/>
      <c r="J48" s="58">
        <v>40627</v>
      </c>
    </row>
    <row r="49" spans="1:10" s="6" customFormat="1" ht="21.4" customHeight="1" x14ac:dyDescent="0.45">
      <c r="A49" s="153" t="s">
        <v>13</v>
      </c>
      <c r="B49" s="17"/>
      <c r="C49" s="17"/>
      <c r="D49" s="61">
        <v>610.59327800000005</v>
      </c>
      <c r="E49" s="54">
        <v>728.98341861999995</v>
      </c>
      <c r="F49" s="60"/>
      <c r="G49" s="60"/>
      <c r="H49" s="54">
        <v>1037643</v>
      </c>
      <c r="I49" s="60"/>
      <c r="J49" s="61">
        <v>1319520</v>
      </c>
    </row>
    <row r="50" spans="1:10" s="6" customFormat="1" ht="12" customHeight="1" x14ac:dyDescent="0.45">
      <c r="A50" s="4"/>
      <c r="B50" s="17"/>
      <c r="C50" s="17"/>
      <c r="D50" s="58">
        <v>0</v>
      </c>
      <c r="E50" s="53">
        <v>0</v>
      </c>
      <c r="F50" s="58"/>
      <c r="G50" s="58"/>
      <c r="H50" s="53"/>
      <c r="I50" s="58"/>
      <c r="J50" s="58"/>
    </row>
    <row r="51" spans="1:10" s="6" customFormat="1" ht="21.4" customHeight="1" x14ac:dyDescent="0.45">
      <c r="A51" s="26" t="s">
        <v>14</v>
      </c>
      <c r="B51" s="17"/>
      <c r="C51" s="17"/>
      <c r="D51" s="58">
        <v>0</v>
      </c>
      <c r="E51" s="53">
        <v>0</v>
      </c>
      <c r="F51" s="58"/>
      <c r="G51" s="58"/>
      <c r="H51" s="53"/>
      <c r="I51" s="58"/>
      <c r="J51" s="58"/>
    </row>
    <row r="52" spans="1:10" s="6" customFormat="1" ht="21.4" customHeight="1" x14ac:dyDescent="0.45">
      <c r="A52" s="4" t="s">
        <v>95</v>
      </c>
      <c r="B52" s="17">
        <v>16</v>
      </c>
      <c r="C52" s="17"/>
      <c r="D52" s="58">
        <v>494.33224000000001</v>
      </c>
      <c r="E52" s="53">
        <v>400.71052500000002</v>
      </c>
      <c r="F52" s="58"/>
      <c r="G52" s="58"/>
      <c r="H52" s="53">
        <v>0</v>
      </c>
      <c r="I52" s="58"/>
      <c r="J52" s="53">
        <v>0</v>
      </c>
    </row>
    <row r="53" spans="1:10" s="6" customFormat="1" ht="21.4" customHeight="1" x14ac:dyDescent="0.45">
      <c r="A53" s="4" t="s">
        <v>167</v>
      </c>
      <c r="B53" s="17">
        <v>23</v>
      </c>
      <c r="C53" s="17"/>
      <c r="D53" s="62">
        <v>0</v>
      </c>
      <c r="E53" s="53">
        <v>181.02417299999999</v>
      </c>
      <c r="F53" s="58"/>
      <c r="G53" s="58"/>
      <c r="H53" s="53">
        <v>35523545</v>
      </c>
      <c r="I53" s="58"/>
      <c r="J53" s="53">
        <v>0</v>
      </c>
    </row>
    <row r="54" spans="1:10" s="6" customFormat="1" ht="21.4" customHeight="1" x14ac:dyDescent="0.45">
      <c r="A54" s="4" t="s">
        <v>75</v>
      </c>
      <c r="B54" s="17">
        <v>19</v>
      </c>
      <c r="C54" s="17"/>
      <c r="D54" s="58">
        <v>102.49395699999999</v>
      </c>
      <c r="E54" s="53">
        <v>115.092253</v>
      </c>
      <c r="F54" s="58"/>
      <c r="G54" s="58"/>
      <c r="H54" s="53">
        <v>0</v>
      </c>
      <c r="I54" s="58"/>
      <c r="J54" s="53">
        <v>0</v>
      </c>
    </row>
    <row r="55" spans="1:10" s="6" customFormat="1" ht="21" customHeight="1" x14ac:dyDescent="0.45">
      <c r="A55" s="153" t="s">
        <v>15</v>
      </c>
      <c r="B55" s="17"/>
      <c r="C55" s="17"/>
      <c r="D55" s="61">
        <v>596.82619699999998</v>
      </c>
      <c r="E55" s="54">
        <v>696.82695100000001</v>
      </c>
      <c r="F55" s="60"/>
      <c r="G55" s="60"/>
      <c r="H55" s="54">
        <v>35523545</v>
      </c>
      <c r="I55" s="60"/>
      <c r="J55" s="54">
        <v>0</v>
      </c>
    </row>
    <row r="56" spans="1:10" ht="21.4" customHeight="1" x14ac:dyDescent="0.45">
      <c r="A56" s="144" t="s">
        <v>16</v>
      </c>
      <c r="B56" s="84"/>
      <c r="C56" s="84"/>
      <c r="D56" s="61">
        <v>1207.4194749999999</v>
      </c>
      <c r="E56" s="54">
        <v>1425.8103696199998</v>
      </c>
      <c r="F56" s="60"/>
      <c r="G56" s="60"/>
      <c r="H56" s="54">
        <v>36561188</v>
      </c>
      <c r="I56" s="60"/>
      <c r="J56" s="61">
        <v>1319520</v>
      </c>
    </row>
    <row r="57" spans="1:10" ht="7.5" customHeight="1" x14ac:dyDescent="0.45">
      <c r="A57" s="11"/>
      <c r="B57" s="84"/>
      <c r="C57" s="84"/>
      <c r="D57" s="1">
        <v>0</v>
      </c>
      <c r="E57" s="1">
        <v>0</v>
      </c>
      <c r="F57" s="1"/>
      <c r="G57" s="1"/>
      <c r="H57" s="1"/>
      <c r="I57" s="1"/>
      <c r="J57" s="1"/>
    </row>
    <row r="58" spans="1:10" s="3" customFormat="1" ht="21.4" customHeight="1" x14ac:dyDescent="0.45">
      <c r="A58" s="26" t="s">
        <v>40</v>
      </c>
      <c r="B58" s="84"/>
      <c r="C58" s="84"/>
      <c r="D58" s="14">
        <v>0</v>
      </c>
      <c r="E58" s="14">
        <v>0</v>
      </c>
      <c r="F58" s="14"/>
      <c r="G58" s="14"/>
      <c r="H58" s="14"/>
      <c r="I58" s="14"/>
      <c r="J58" s="14"/>
    </row>
    <row r="59" spans="1:10" s="3" customFormat="1" ht="21.4" customHeight="1" x14ac:dyDescent="0.45">
      <c r="A59" s="4" t="s">
        <v>17</v>
      </c>
      <c r="B59" s="127">
        <v>30</v>
      </c>
      <c r="C59" s="84"/>
      <c r="D59" s="29">
        <v>0</v>
      </c>
      <c r="E59" s="29">
        <v>0</v>
      </c>
      <c r="F59" s="29"/>
      <c r="G59" s="29"/>
      <c r="H59" s="29"/>
      <c r="I59" s="29"/>
      <c r="J59" s="29"/>
    </row>
    <row r="60" spans="1:10" s="3" customFormat="1" ht="21.4" customHeight="1" x14ac:dyDescent="0.45">
      <c r="A60" s="4" t="s">
        <v>42</v>
      </c>
      <c r="B60" s="84"/>
      <c r="C60" s="84"/>
      <c r="D60" s="3">
        <v>0</v>
      </c>
      <c r="E60" s="3">
        <v>0</v>
      </c>
    </row>
    <row r="61" spans="1:10" s="3" customFormat="1" ht="21.4" customHeight="1" thickBot="1" x14ac:dyDescent="0.5">
      <c r="A61" s="146" t="s">
        <v>96</v>
      </c>
      <c r="B61" s="17"/>
      <c r="C61" s="17"/>
      <c r="D61" s="116">
        <v>300</v>
      </c>
      <c r="E61" s="116">
        <v>300</v>
      </c>
      <c r="F61" s="58"/>
      <c r="G61" s="58"/>
      <c r="H61" s="116">
        <v>300000000</v>
      </c>
      <c r="I61" s="58"/>
      <c r="J61" s="116">
        <v>300000000</v>
      </c>
    </row>
    <row r="62" spans="1:10" s="3" customFormat="1" ht="21.4" customHeight="1" thickTop="1" x14ac:dyDescent="0.45">
      <c r="A62" s="4" t="s">
        <v>43</v>
      </c>
      <c r="B62" s="17"/>
      <c r="C62" s="17"/>
      <c r="D62" s="58">
        <v>0</v>
      </c>
      <c r="E62" s="58">
        <v>0</v>
      </c>
      <c r="F62" s="58"/>
      <c r="G62" s="58"/>
      <c r="H62" s="58"/>
      <c r="I62" s="58"/>
      <c r="J62" s="58"/>
    </row>
    <row r="63" spans="1:10" s="3" customFormat="1" ht="21.4" customHeight="1" x14ac:dyDescent="0.45">
      <c r="A63" s="147" t="s">
        <v>96</v>
      </c>
      <c r="B63" s="17"/>
      <c r="C63" s="17"/>
      <c r="D63" s="58">
        <v>300</v>
      </c>
      <c r="E63" s="58">
        <v>300</v>
      </c>
      <c r="F63" s="58"/>
      <c r="G63" s="58"/>
      <c r="H63" s="58">
        <v>300000000</v>
      </c>
      <c r="I63" s="58"/>
      <c r="J63" s="58">
        <v>300000000</v>
      </c>
    </row>
    <row r="64" spans="1:10" s="3" customFormat="1" ht="21" customHeight="1" x14ac:dyDescent="0.45">
      <c r="A64" s="4" t="s">
        <v>97</v>
      </c>
      <c r="B64" s="17"/>
      <c r="C64" s="17"/>
      <c r="D64" s="58">
        <v>1606.75342</v>
      </c>
      <c r="E64" s="58">
        <v>1606.75342</v>
      </c>
      <c r="F64" s="58"/>
      <c r="G64" s="58"/>
      <c r="H64" s="58">
        <v>1606753420</v>
      </c>
      <c r="I64" s="58"/>
      <c r="J64" s="58">
        <v>1606753420</v>
      </c>
    </row>
    <row r="65" spans="1:16" s="3" customFormat="1" ht="21" customHeight="1" x14ac:dyDescent="0.45">
      <c r="A65" s="4" t="s">
        <v>121</v>
      </c>
      <c r="B65" s="17"/>
      <c r="C65" s="17"/>
      <c r="D65" s="58">
        <v>67.932017000000002</v>
      </c>
      <c r="E65" s="58">
        <v>67.932017000000002</v>
      </c>
      <c r="F65" s="58"/>
      <c r="G65" s="58"/>
      <c r="H65" s="53">
        <v>0</v>
      </c>
      <c r="I65" s="58"/>
      <c r="J65" s="53">
        <v>0</v>
      </c>
    </row>
    <row r="66" spans="1:16" s="3" customFormat="1" ht="21.4" customHeight="1" x14ac:dyDescent="0.45">
      <c r="A66" s="148" t="s">
        <v>215</v>
      </c>
      <c r="B66" s="17"/>
      <c r="C66" s="17"/>
      <c r="D66" s="53">
        <v>0</v>
      </c>
      <c r="E66" s="58">
        <v>0</v>
      </c>
      <c r="F66" s="58"/>
      <c r="G66" s="58"/>
      <c r="H66" s="58"/>
      <c r="I66" s="58"/>
      <c r="J66" s="53"/>
    </row>
    <row r="67" spans="1:16" s="3" customFormat="1" ht="21.4" customHeight="1" x14ac:dyDescent="0.45">
      <c r="A67" s="4" t="s">
        <v>45</v>
      </c>
      <c r="B67" s="17"/>
      <c r="C67" s="17"/>
      <c r="D67" s="53">
        <v>0</v>
      </c>
      <c r="E67" s="58">
        <v>0</v>
      </c>
      <c r="F67" s="58"/>
      <c r="G67" s="58"/>
      <c r="H67" s="58"/>
      <c r="I67" s="58"/>
      <c r="J67" s="53"/>
    </row>
    <row r="68" spans="1:16" s="3" customFormat="1" ht="21.4" customHeight="1" x14ac:dyDescent="0.45">
      <c r="A68" s="4" t="s">
        <v>46</v>
      </c>
      <c r="B68" s="17"/>
      <c r="C68" s="17"/>
      <c r="D68" s="58">
        <v>30</v>
      </c>
      <c r="E68" s="58">
        <v>30</v>
      </c>
      <c r="F68" s="58"/>
      <c r="G68" s="58"/>
      <c r="H68" s="58">
        <v>30000000</v>
      </c>
      <c r="I68" s="58"/>
      <c r="J68" s="58">
        <v>30000000</v>
      </c>
    </row>
    <row r="69" spans="1:16" s="3" customFormat="1" ht="21.4" customHeight="1" x14ac:dyDescent="0.45">
      <c r="A69" s="148" t="s">
        <v>99</v>
      </c>
      <c r="B69" s="17"/>
      <c r="C69" s="17"/>
      <c r="D69" s="58">
        <v>423.22179899999998</v>
      </c>
      <c r="E69" s="53">
        <v>529.18093699999997</v>
      </c>
      <c r="F69" s="58"/>
      <c r="G69" s="58"/>
      <c r="H69" s="53">
        <v>345372205</v>
      </c>
      <c r="I69" s="58"/>
      <c r="J69" s="58">
        <v>350790265</v>
      </c>
    </row>
    <row r="70" spans="1:16" s="3" customFormat="1" ht="21.4" customHeight="1" x14ac:dyDescent="0.45">
      <c r="A70" s="4" t="s">
        <v>39</v>
      </c>
      <c r="B70" s="17"/>
      <c r="C70" s="17"/>
      <c r="D70" s="117">
        <v>-28.260614</v>
      </c>
      <c r="E70" s="106">
        <v>142.50458599999999</v>
      </c>
      <c r="F70" s="58"/>
      <c r="G70" s="58"/>
      <c r="H70" s="106">
        <v>142504586</v>
      </c>
      <c r="I70" s="58"/>
      <c r="J70" s="117">
        <v>-28260614</v>
      </c>
    </row>
    <row r="71" spans="1:16" s="3" customFormat="1" ht="45" customHeight="1" x14ac:dyDescent="0.45">
      <c r="A71" s="130" t="s">
        <v>217</v>
      </c>
      <c r="B71" s="17"/>
      <c r="C71" s="17"/>
      <c r="D71" s="60">
        <v>2399.6466220000002</v>
      </c>
      <c r="E71" s="60">
        <v>2676.3709600000002</v>
      </c>
      <c r="F71" s="60"/>
      <c r="G71" s="60"/>
      <c r="H71" s="60">
        <v>2424630211</v>
      </c>
      <c r="I71" s="60"/>
      <c r="J71" s="60">
        <v>2259283071</v>
      </c>
    </row>
    <row r="72" spans="1:16" s="3" customFormat="1" ht="67.5" customHeight="1" x14ac:dyDescent="0.45">
      <c r="A72" s="121" t="s">
        <v>214</v>
      </c>
      <c r="B72" s="17">
        <v>6</v>
      </c>
      <c r="C72" s="17"/>
      <c r="D72" s="58">
        <v>9.68E-4</v>
      </c>
      <c r="E72" s="53">
        <v>334.21506499999998</v>
      </c>
      <c r="F72" s="58"/>
      <c r="G72" s="58"/>
      <c r="H72" s="53">
        <v>0</v>
      </c>
      <c r="I72" s="58"/>
      <c r="J72" s="53">
        <v>0</v>
      </c>
    </row>
    <row r="73" spans="1:16" s="3" customFormat="1" ht="24" customHeight="1" x14ac:dyDescent="0.45">
      <c r="A73" s="149" t="s">
        <v>213</v>
      </c>
      <c r="B73" s="17"/>
      <c r="C73" s="17"/>
      <c r="D73" s="61">
        <v>2399.64759</v>
      </c>
      <c r="E73" s="61">
        <v>3010.5860250000001</v>
      </c>
      <c r="F73" s="60"/>
      <c r="G73" s="60"/>
      <c r="H73" s="61">
        <v>2424630211</v>
      </c>
      <c r="I73" s="60"/>
      <c r="J73" s="61">
        <v>2259283071</v>
      </c>
    </row>
    <row r="74" spans="1:16" s="3" customFormat="1" ht="12" customHeight="1" x14ac:dyDescent="0.45">
      <c r="A74" s="89"/>
      <c r="B74" s="17"/>
      <c r="C74" s="17"/>
      <c r="D74" s="60">
        <v>0</v>
      </c>
      <c r="E74" s="60">
        <v>0</v>
      </c>
      <c r="F74" s="60"/>
      <c r="G74" s="60"/>
      <c r="H74" s="60"/>
      <c r="I74" s="60"/>
      <c r="J74" s="60"/>
    </row>
    <row r="75" spans="1:16" s="3" customFormat="1" ht="24" customHeight="1" thickBot="1" x14ac:dyDescent="0.5">
      <c r="A75" s="89" t="s">
        <v>49</v>
      </c>
      <c r="B75" s="17"/>
      <c r="C75" s="17"/>
      <c r="D75" s="72">
        <v>3607.0670650000002</v>
      </c>
      <c r="E75" s="72">
        <v>4436.3963946200001</v>
      </c>
      <c r="F75" s="60"/>
      <c r="G75" s="60"/>
      <c r="H75" s="72">
        <v>2461191399</v>
      </c>
      <c r="I75" s="60"/>
      <c r="J75" s="72">
        <v>2260602591</v>
      </c>
      <c r="K75" s="83"/>
      <c r="L75" s="83"/>
      <c r="M75" s="83"/>
      <c r="N75" s="83"/>
      <c r="O75" s="83"/>
      <c r="P75" s="83"/>
    </row>
    <row r="76" spans="1:16" s="3" customFormat="1" ht="21" customHeight="1" thickTop="1" x14ac:dyDescent="0.45">
      <c r="A76" s="150"/>
      <c r="B76" s="84"/>
      <c r="C76" s="84"/>
      <c r="D76" s="80"/>
      <c r="E76" s="80"/>
      <c r="F76" s="8"/>
      <c r="G76" s="8"/>
      <c r="H76" s="80"/>
      <c r="I76" s="8"/>
      <c r="J76" s="80"/>
    </row>
    <row r="77" spans="1:16" s="3" customFormat="1" ht="21.4" customHeight="1" x14ac:dyDescent="0.45">
      <c r="A77" s="151"/>
      <c r="B77"/>
      <c r="C77" s="8"/>
      <c r="D77" s="43"/>
      <c r="E77" s="43"/>
      <c r="F77" s="8"/>
      <c r="G77" s="8"/>
      <c r="H77" s="43"/>
      <c r="I77" s="8"/>
      <c r="J77" s="43"/>
    </row>
    <row r="78" spans="1:16" s="3" customFormat="1" ht="21.4" customHeight="1" x14ac:dyDescent="0.45">
      <c r="A78" s="151"/>
      <c r="B78" s="8"/>
      <c r="C78" s="8"/>
      <c r="D78" s="8"/>
      <c r="E78" s="8"/>
      <c r="F78" s="8"/>
      <c r="G78" s="8"/>
      <c r="H78" s="8"/>
      <c r="I78" s="8"/>
      <c r="J78" s="8"/>
    </row>
    <row r="79" spans="1:16" s="3" customFormat="1" ht="21.4" customHeight="1" x14ac:dyDescent="0.45">
      <c r="A79" s="151"/>
      <c r="B79" s="8"/>
      <c r="C79" s="8"/>
      <c r="D79" s="43">
        <v>0</v>
      </c>
      <c r="E79" s="43">
        <v>-0.38000011444091797</v>
      </c>
      <c r="F79" s="43"/>
      <c r="G79" s="43"/>
      <c r="H79" s="43">
        <v>0</v>
      </c>
      <c r="I79" s="43"/>
      <c r="J79" s="43">
        <v>0</v>
      </c>
    </row>
    <row r="80" spans="1:16" s="3" customFormat="1" ht="21.4" customHeight="1" x14ac:dyDescent="0.45">
      <c r="A80" s="151"/>
      <c r="B80" s="8"/>
      <c r="C80" s="8"/>
      <c r="D80" s="8"/>
      <c r="E80" s="8"/>
      <c r="F80" s="8"/>
      <c r="G80" s="8"/>
      <c r="H80" s="8"/>
      <c r="I80" s="8"/>
      <c r="J80" s="8"/>
    </row>
    <row r="81" spans="1:10" s="3" customFormat="1" ht="21.4" customHeight="1" x14ac:dyDescent="0.45">
      <c r="A81" s="151"/>
      <c r="B81" s="8"/>
      <c r="C81" s="8"/>
      <c r="D81" s="8"/>
      <c r="E81" s="8"/>
      <c r="F81" s="8"/>
      <c r="G81" s="8"/>
      <c r="H81" s="8"/>
      <c r="I81" s="8"/>
      <c r="J81" s="8"/>
    </row>
    <row r="82" spans="1:10" s="3" customFormat="1" ht="21.4" customHeight="1" x14ac:dyDescent="0.45">
      <c r="A82" s="151"/>
      <c r="B82" s="8"/>
      <c r="C82" s="8"/>
      <c r="D82" s="8"/>
      <c r="E82" s="8"/>
      <c r="F82" s="8"/>
      <c r="G82" s="8"/>
      <c r="H82" s="8"/>
      <c r="I82" s="8"/>
      <c r="J82" s="8"/>
    </row>
    <row r="83" spans="1:10" s="3" customFormat="1" ht="21.4" customHeight="1" x14ac:dyDescent="0.45">
      <c r="A83" s="151"/>
      <c r="B83" s="8"/>
      <c r="C83" s="8"/>
      <c r="D83" s="8"/>
      <c r="E83" s="8"/>
      <c r="F83" s="8"/>
      <c r="G83" s="8"/>
      <c r="H83" s="8"/>
      <c r="I83" s="8"/>
      <c r="J83" s="8"/>
    </row>
    <row r="84" spans="1:10" s="3" customFormat="1" ht="21.4" customHeight="1" x14ac:dyDescent="0.45">
      <c r="A84" s="151"/>
      <c r="B84" s="8"/>
      <c r="C84" s="8"/>
      <c r="D84" s="8"/>
      <c r="E84" s="8"/>
      <c r="F84" s="8"/>
      <c r="G84" s="8"/>
      <c r="H84" s="8"/>
      <c r="I84" s="8"/>
      <c r="J84" s="8"/>
    </row>
    <row r="126" spans="1:10" s="3" customFormat="1" ht="21.4" customHeight="1" x14ac:dyDescent="0.45">
      <c r="A126" s="151"/>
      <c r="B126" s="8"/>
      <c r="C126" s="8"/>
      <c r="D126" s="8"/>
      <c r="E126" s="8"/>
      <c r="F126" s="8"/>
      <c r="G126" s="8"/>
      <c r="H126" s="8"/>
      <c r="I126" s="8"/>
      <c r="J126" s="8"/>
    </row>
    <row r="127" spans="1:10" s="3" customFormat="1" ht="21.4" customHeight="1" x14ac:dyDescent="0.45">
      <c r="A127" s="151"/>
      <c r="B127" s="8"/>
      <c r="C127" s="8"/>
      <c r="D127" s="8"/>
      <c r="E127" s="8"/>
      <c r="F127" s="8"/>
      <c r="G127" s="8"/>
      <c r="H127" s="8"/>
      <c r="I127" s="8"/>
      <c r="J127" s="8"/>
    </row>
    <row r="128" spans="1:10" s="3" customFormat="1" ht="21.4" customHeight="1" x14ac:dyDescent="0.45">
      <c r="A128" s="151"/>
      <c r="B128" s="8"/>
      <c r="C128" s="8"/>
      <c r="D128" s="8"/>
      <c r="E128" s="8"/>
      <c r="F128" s="8"/>
      <c r="G128" s="8"/>
      <c r="H128" s="8"/>
      <c r="I128" s="8"/>
      <c r="J128" s="8"/>
    </row>
    <row r="129" spans="1:10" s="3" customFormat="1" ht="21.4" customHeight="1" x14ac:dyDescent="0.45">
      <c r="A129" s="151"/>
      <c r="B129" s="8"/>
      <c r="C129" s="8"/>
      <c r="D129" s="8"/>
      <c r="E129" s="8"/>
      <c r="F129" s="8"/>
      <c r="G129" s="8"/>
      <c r="H129" s="8"/>
      <c r="I129" s="8"/>
      <c r="J129" s="8"/>
    </row>
    <row r="140" spans="1:10" s="3" customFormat="1" ht="21.4" customHeight="1" x14ac:dyDescent="0.45">
      <c r="A140" s="151"/>
      <c r="B140" s="8"/>
      <c r="C140" s="8"/>
      <c r="D140" s="8"/>
      <c r="E140" s="8"/>
      <c r="F140" s="8"/>
      <c r="G140" s="8"/>
      <c r="H140" s="8"/>
      <c r="I140" s="8"/>
      <c r="J140" s="8"/>
    </row>
    <row r="141" spans="1:10" s="3" customFormat="1" ht="21.4" customHeight="1" x14ac:dyDescent="0.45">
      <c r="A141" s="151"/>
      <c r="B141" s="8"/>
      <c r="C141" s="8"/>
      <c r="D141" s="8"/>
      <c r="E141" s="8"/>
      <c r="F141" s="8"/>
      <c r="G141" s="8"/>
      <c r="H141" s="8"/>
      <c r="I141" s="8"/>
      <c r="J141" s="8"/>
    </row>
    <row r="142" spans="1:10" s="3" customFormat="1" ht="21.4" customHeight="1" x14ac:dyDescent="0.45">
      <c r="A142" s="151"/>
      <c r="B142" s="8"/>
      <c r="C142" s="8"/>
      <c r="D142" s="8"/>
      <c r="E142" s="8"/>
      <c r="F142" s="8"/>
      <c r="G142" s="8"/>
      <c r="H142" s="8"/>
      <c r="I142" s="8"/>
      <c r="J142" s="8"/>
    </row>
    <row r="143" spans="1:10" s="3" customFormat="1" ht="21.4" customHeight="1" x14ac:dyDescent="0.45">
      <c r="A143" s="151"/>
      <c r="B143" s="8"/>
      <c r="C143" s="8"/>
      <c r="D143" s="8"/>
      <c r="E143" s="8"/>
      <c r="F143" s="8"/>
      <c r="G143" s="8"/>
      <c r="H143" s="8"/>
      <c r="I143" s="8"/>
      <c r="J143" s="8"/>
    </row>
    <row r="144" spans="1:10" s="3" customFormat="1" ht="21.4" customHeight="1" x14ac:dyDescent="0.45">
      <c r="A144" s="151"/>
      <c r="B144" s="8"/>
      <c r="C144" s="8"/>
      <c r="D144" s="8"/>
      <c r="E144" s="8"/>
      <c r="F144" s="8"/>
      <c r="G144" s="8"/>
      <c r="H144" s="8"/>
      <c r="I144" s="8"/>
      <c r="J144" s="8"/>
    </row>
    <row r="145" spans="1:10" s="3" customFormat="1" ht="21.4" customHeight="1" x14ac:dyDescent="0.45">
      <c r="A145" s="151"/>
      <c r="B145" s="8"/>
      <c r="C145" s="8"/>
      <c r="D145" s="8"/>
      <c r="E145" s="8"/>
      <c r="F145" s="8"/>
      <c r="G145" s="8"/>
      <c r="H145" s="8"/>
      <c r="I145" s="8"/>
      <c r="J145" s="8"/>
    </row>
    <row r="146" spans="1:10" s="3" customFormat="1" ht="21.4" customHeight="1" x14ac:dyDescent="0.45">
      <c r="A146" s="151"/>
      <c r="B146" s="8"/>
      <c r="C146" s="8"/>
      <c r="D146" s="8"/>
      <c r="E146" s="8"/>
      <c r="F146" s="8"/>
      <c r="G146" s="8"/>
      <c r="H146" s="8"/>
      <c r="I146" s="8"/>
      <c r="J146" s="8"/>
    </row>
    <row r="147" spans="1:10" s="3" customFormat="1" ht="21.4" customHeight="1" x14ac:dyDescent="0.45">
      <c r="A147" s="151"/>
      <c r="B147" s="8"/>
      <c r="C147" s="8"/>
      <c r="D147" s="8"/>
      <c r="E147" s="8"/>
      <c r="F147" s="8"/>
      <c r="G147" s="8"/>
      <c r="H147" s="8"/>
      <c r="I147" s="8"/>
      <c r="J147" s="8"/>
    </row>
    <row r="151" spans="1:10" s="3" customFormat="1" ht="21.4" customHeight="1" x14ac:dyDescent="0.45">
      <c r="A151" s="151"/>
      <c r="B151" s="8"/>
      <c r="C151" s="8"/>
      <c r="D151" s="8"/>
      <c r="E151" s="8"/>
      <c r="F151" s="8"/>
      <c r="G151" s="8"/>
      <c r="H151" s="8"/>
      <c r="I151" s="8"/>
      <c r="J151" s="8"/>
    </row>
    <row r="152" spans="1:10" s="3" customFormat="1" ht="21.4" customHeight="1" x14ac:dyDescent="0.45">
      <c r="A152" s="151"/>
      <c r="B152" s="8"/>
      <c r="C152" s="8"/>
      <c r="D152" s="8"/>
      <c r="E152" s="8"/>
      <c r="F152" s="8"/>
      <c r="G152" s="8"/>
      <c r="H152" s="8"/>
      <c r="I152" s="8"/>
      <c r="J152" s="8"/>
    </row>
  </sheetData>
  <customSheetViews>
    <customSheetView guid="{A3B3E038-AAE0-4F24-B01A-BCF5B017EAC3}" showPageBreaks="1" printArea="1" view="pageBreakPreview" showRuler="0">
      <selection activeCell="C55" sqref="C55"/>
      <rowBreaks count="2" manualBreakCount="2">
        <brk id="40" max="16383" man="1"/>
        <brk id="77" max="16383" man="1"/>
      </rowBreaks>
      <pageMargins left="1" right="0.34" top="0.48" bottom="0.19" header="0.5" footer="0.31"/>
      <pageSetup paperSize="9" scale="78" firstPageNumber="2" orientation="portrait" useFirstPageNumber="1" r:id="rId1"/>
      <headerFooter alignWithMargins="0">
        <oddFooter>&amp;L        
        หมายเหตุประกอบงบการเงินเป็นส่วนหนึ่งของงบการเงินนี้
&amp;C&amp;"Angsana New,Italic"&amp;14
Thai GAAP Annual PLC FS Template - Thai Version October 2010&amp;R
&amp;P</oddFooter>
      </headerFooter>
    </customSheetView>
  </customSheetViews>
  <phoneticPr fontId="0" type="noConversion"/>
  <pageMargins left="0.55000000000000004" right="0.55000000000000004" top="0.48" bottom="0.19" header="0.5" footer="0.31"/>
  <pageSetup paperSize="9" firstPageNumber="7" fitToHeight="0" orientation="portrait" useFirstPageNumber="1" r:id="rId2"/>
  <headerFooter>
    <oddFooter xml:space="preserve">&amp;Lหมายเหตุประกอบงบการเงินเป็นส่วนหนึ่งของงบการเงินนี้
&amp;C&amp;14&amp;P&amp;R
</oddFooter>
  </headerFooter>
  <rowBreaks count="1" manualBreakCount="1"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3"/>
  <sheetViews>
    <sheetView view="pageBreakPreview" zoomScaleNormal="80" zoomScaleSheetLayoutView="100" workbookViewId="0">
      <selection activeCell="B45" sqref="B45"/>
    </sheetView>
  </sheetViews>
  <sheetFormatPr defaultColWidth="9.140625" defaultRowHeight="23.25" customHeight="1" x14ac:dyDescent="0.45"/>
  <cols>
    <col min="1" max="1" width="61.7109375" style="159" customWidth="1"/>
    <col min="2" max="2" width="8.140625" style="3" customWidth="1"/>
    <col min="3" max="3" width="1.42578125" style="3" customWidth="1"/>
    <col min="4" max="5" width="13.7109375" style="97" customWidth="1"/>
    <col min="6" max="7" width="1.42578125" style="3" customWidth="1"/>
    <col min="8" max="8" width="13.5703125" style="97" hidden="1" customWidth="1"/>
    <col min="9" max="9" width="1.42578125" style="3" hidden="1" customWidth="1"/>
    <col min="10" max="10" width="13.5703125" style="97" hidden="1" customWidth="1"/>
    <col min="11" max="11" width="2.140625" style="3" customWidth="1"/>
    <col min="12" max="12" width="5.85546875" style="3" customWidth="1"/>
    <col min="13" max="13" width="10.140625" style="3" bestFit="1" customWidth="1"/>
    <col min="14" max="16384" width="9.140625" style="3"/>
  </cols>
  <sheetData>
    <row r="1" spans="1:15" customFormat="1" ht="23.25" customHeight="1" x14ac:dyDescent="0.45">
      <c r="A1" s="158" t="s">
        <v>84</v>
      </c>
      <c r="B1" s="84"/>
      <c r="C1" s="84"/>
      <c r="D1" s="1"/>
      <c r="E1" s="1"/>
      <c r="F1" s="1"/>
      <c r="G1" s="1"/>
      <c r="H1" s="1"/>
      <c r="I1" s="1"/>
      <c r="J1" s="1"/>
    </row>
    <row r="2" spans="1:15" customFormat="1" ht="23.25" customHeight="1" x14ac:dyDescent="0.45">
      <c r="A2" s="158" t="s">
        <v>175</v>
      </c>
      <c r="B2" s="49"/>
      <c r="C2" s="49"/>
      <c r="D2" s="169">
        <v>1000000</v>
      </c>
      <c r="E2" s="96"/>
      <c r="F2" s="96"/>
      <c r="G2" s="96"/>
      <c r="H2" s="96"/>
      <c r="I2" s="96"/>
      <c r="J2" s="23"/>
    </row>
    <row r="3" spans="1:15" ht="23.25" customHeight="1" x14ac:dyDescent="0.45">
      <c r="B3" s="2"/>
      <c r="C3" s="2"/>
      <c r="D3" s="167"/>
      <c r="E3" s="167" t="s">
        <v>85</v>
      </c>
      <c r="F3" s="167"/>
      <c r="G3" s="96"/>
      <c r="H3" s="167" t="s">
        <v>86</v>
      </c>
      <c r="I3" s="167"/>
      <c r="J3" s="167"/>
    </row>
    <row r="4" spans="1:15" s="6" customFormat="1" ht="21.75" customHeight="1" x14ac:dyDescent="0.45">
      <c r="A4" s="160"/>
      <c r="B4" s="16"/>
      <c r="C4" s="16"/>
      <c r="D4" s="27"/>
      <c r="E4" s="27" t="s">
        <v>178</v>
      </c>
      <c r="F4" s="27"/>
      <c r="G4" s="88"/>
      <c r="H4" s="27" t="s">
        <v>178</v>
      </c>
      <c r="I4" s="27"/>
      <c r="J4" s="27"/>
    </row>
    <row r="5" spans="1:15" s="6" customFormat="1" ht="23.25" customHeight="1" x14ac:dyDescent="0.45">
      <c r="A5" s="160"/>
      <c r="B5" s="17" t="s">
        <v>1</v>
      </c>
      <c r="C5" s="17"/>
      <c r="D5" s="16">
        <v>2563</v>
      </c>
      <c r="E5" s="16">
        <v>2564</v>
      </c>
      <c r="F5" s="16"/>
      <c r="G5" s="16"/>
      <c r="H5" s="16">
        <v>2564</v>
      </c>
      <c r="I5" s="16"/>
      <c r="J5" s="16">
        <v>2563</v>
      </c>
    </row>
    <row r="6" spans="1:15" s="6" customFormat="1" ht="23.25" customHeight="1" x14ac:dyDescent="0.45">
      <c r="A6" s="161"/>
      <c r="B6" s="17"/>
      <c r="C6" s="17"/>
      <c r="D6" s="168"/>
      <c r="E6" s="168" t="s">
        <v>188</v>
      </c>
      <c r="F6" s="168"/>
      <c r="G6" s="168"/>
      <c r="H6" s="168"/>
      <c r="I6" s="168"/>
      <c r="J6" s="168"/>
    </row>
    <row r="7" spans="1:15" s="6" customFormat="1" ht="18.600000000000001" customHeight="1" x14ac:dyDescent="0.45">
      <c r="A7" s="161" t="s">
        <v>133</v>
      </c>
      <c r="B7" s="17"/>
      <c r="C7" s="17"/>
      <c r="D7" s="172"/>
      <c r="E7" s="172"/>
      <c r="F7" s="17"/>
      <c r="G7" s="17"/>
      <c r="H7" s="45"/>
      <c r="I7" s="17"/>
      <c r="J7" s="17"/>
    </row>
    <row r="8" spans="1:15" s="6" customFormat="1" ht="23.25" customHeight="1" x14ac:dyDescent="0.45">
      <c r="A8" s="170" t="s">
        <v>218</v>
      </c>
      <c r="B8" s="17">
        <v>21</v>
      </c>
      <c r="C8" s="17"/>
      <c r="D8" s="52">
        <v>3082.5086209999999</v>
      </c>
      <c r="E8" s="53">
        <v>3273.582492</v>
      </c>
      <c r="H8" s="53">
        <v>0</v>
      </c>
      <c r="J8" s="53">
        <v>0</v>
      </c>
    </row>
    <row r="9" spans="1:15" s="6" customFormat="1" ht="21.75" customHeight="1" x14ac:dyDescent="0.45">
      <c r="A9" s="170" t="s">
        <v>219</v>
      </c>
      <c r="B9" s="17">
        <v>21</v>
      </c>
      <c r="C9" s="17"/>
      <c r="D9" s="53">
        <v>7</v>
      </c>
      <c r="E9" s="53">
        <v>10.19401</v>
      </c>
      <c r="H9" s="53">
        <v>774193470</v>
      </c>
      <c r="J9" s="53">
        <v>618999457</v>
      </c>
    </row>
    <row r="10" spans="1:15" s="6" customFormat="1" ht="21.75" customHeight="1" x14ac:dyDescent="0.45">
      <c r="A10" s="170" t="s">
        <v>220</v>
      </c>
      <c r="B10" s="17">
        <v>4</v>
      </c>
      <c r="C10" s="17"/>
      <c r="D10" s="53">
        <v>0</v>
      </c>
      <c r="E10" s="53">
        <v>63.808937999999998</v>
      </c>
      <c r="H10" s="53">
        <v>0</v>
      </c>
      <c r="J10" s="53">
        <v>0</v>
      </c>
    </row>
    <row r="11" spans="1:15" s="6" customFormat="1" ht="21.75" customHeight="1" x14ac:dyDescent="0.45">
      <c r="A11" s="171" t="s">
        <v>221</v>
      </c>
      <c r="B11" s="17">
        <v>21</v>
      </c>
      <c r="C11" s="17"/>
      <c r="D11" s="53">
        <v>11.022482</v>
      </c>
      <c r="E11" s="53">
        <v>52.548594000000001</v>
      </c>
      <c r="H11" s="53">
        <v>594647</v>
      </c>
      <c r="J11" s="53">
        <v>1148040</v>
      </c>
    </row>
    <row r="12" spans="1:15" s="6" customFormat="1" ht="21.75" customHeight="1" x14ac:dyDescent="0.45">
      <c r="A12" s="162" t="s">
        <v>18</v>
      </c>
      <c r="B12" s="17"/>
      <c r="C12" s="17"/>
      <c r="D12" s="54">
        <v>3100.5311029999998</v>
      </c>
      <c r="E12" s="54">
        <v>3400.1340340000002</v>
      </c>
      <c r="F12" s="15"/>
      <c r="G12" s="15"/>
      <c r="H12" s="54">
        <v>774788117</v>
      </c>
      <c r="I12" s="15"/>
      <c r="J12" s="54">
        <v>620147497</v>
      </c>
    </row>
    <row r="13" spans="1:15" s="6" customFormat="1" ht="10.15" customHeight="1" x14ac:dyDescent="0.45">
      <c r="A13" s="162"/>
      <c r="B13" s="17"/>
      <c r="C13" s="17"/>
      <c r="D13" s="56">
        <v>0</v>
      </c>
      <c r="E13" s="55">
        <v>0</v>
      </c>
      <c r="F13" s="15"/>
      <c r="G13" s="15"/>
      <c r="H13" s="55"/>
      <c r="I13" s="15"/>
      <c r="J13" s="56"/>
    </row>
    <row r="14" spans="1:15" s="6" customFormat="1" ht="19.149999999999999" customHeight="1" x14ac:dyDescent="0.45">
      <c r="A14" s="161" t="s">
        <v>41</v>
      </c>
      <c r="B14" s="17"/>
      <c r="C14" s="17"/>
      <c r="D14" s="56">
        <v>0</v>
      </c>
      <c r="E14" s="55">
        <v>0</v>
      </c>
      <c r="F14" s="15"/>
      <c r="G14" s="15"/>
      <c r="H14" s="55"/>
      <c r="I14" s="15"/>
      <c r="J14" s="56"/>
    </row>
    <row r="15" spans="1:15" s="6" customFormat="1" ht="21.75" customHeight="1" x14ac:dyDescent="0.45">
      <c r="A15" s="170" t="s">
        <v>29</v>
      </c>
      <c r="B15" s="17">
        <v>22</v>
      </c>
      <c r="C15" s="17"/>
      <c r="D15" s="53">
        <v>1517.4347929999999</v>
      </c>
      <c r="E15" s="53">
        <v>1544.58809</v>
      </c>
      <c r="H15" s="53">
        <v>0</v>
      </c>
      <c r="J15" s="53">
        <v>0</v>
      </c>
    </row>
    <row r="16" spans="1:15" s="6" customFormat="1" ht="21.75" customHeight="1" x14ac:dyDescent="0.45">
      <c r="A16" s="170" t="s">
        <v>30</v>
      </c>
      <c r="B16" s="17">
        <v>22</v>
      </c>
      <c r="C16" s="17"/>
      <c r="D16" s="53">
        <v>747.37947099999997</v>
      </c>
      <c r="E16" s="53">
        <v>780.95953870937001</v>
      </c>
      <c r="H16" s="53">
        <v>11774587</v>
      </c>
      <c r="J16" s="53">
        <v>11644404</v>
      </c>
      <c r="O16" s="103"/>
    </row>
    <row r="17" spans="1:14" s="6" customFormat="1" ht="21.75" customHeight="1" x14ac:dyDescent="0.45">
      <c r="A17" s="160" t="s">
        <v>159</v>
      </c>
      <c r="B17" s="17">
        <v>13</v>
      </c>
      <c r="C17" s="17"/>
      <c r="D17" s="53">
        <v>0</v>
      </c>
      <c r="E17" s="53">
        <v>0</v>
      </c>
      <c r="H17" s="53">
        <v>1600000</v>
      </c>
      <c r="J17" s="53">
        <v>0</v>
      </c>
    </row>
    <row r="18" spans="1:14" s="6" customFormat="1" ht="21.75" customHeight="1" x14ac:dyDescent="0.45">
      <c r="A18" s="162" t="s">
        <v>19</v>
      </c>
      <c r="B18" s="17"/>
      <c r="C18" s="17"/>
      <c r="D18" s="54">
        <v>2264.8142640000001</v>
      </c>
      <c r="E18" s="54">
        <v>2325.5476287093702</v>
      </c>
      <c r="F18" s="57"/>
      <c r="G18" s="57"/>
      <c r="H18" s="54">
        <v>13374587</v>
      </c>
      <c r="I18" s="57"/>
      <c r="J18" s="54">
        <v>11644404</v>
      </c>
    </row>
    <row r="19" spans="1:14" s="6" customFormat="1" ht="10.15" customHeight="1" x14ac:dyDescent="0.45">
      <c r="A19" s="160"/>
      <c r="B19" s="17"/>
      <c r="C19" s="17"/>
      <c r="D19" s="52">
        <v>0</v>
      </c>
      <c r="E19" s="53">
        <v>0</v>
      </c>
      <c r="H19" s="53"/>
      <c r="J19" s="52"/>
    </row>
    <row r="20" spans="1:14" s="6" customFormat="1" ht="21.75" customHeight="1" x14ac:dyDescent="0.45">
      <c r="A20" s="162" t="s">
        <v>101</v>
      </c>
      <c r="B20" s="17"/>
      <c r="C20" s="17"/>
      <c r="D20" s="102">
        <v>835.71683900000005</v>
      </c>
      <c r="E20" s="55">
        <v>1074.58640529063</v>
      </c>
      <c r="F20" s="15"/>
      <c r="G20" s="15"/>
      <c r="H20" s="55">
        <v>761413530</v>
      </c>
      <c r="I20" s="15"/>
      <c r="J20" s="55">
        <v>608503093</v>
      </c>
    </row>
    <row r="21" spans="1:14" s="6" customFormat="1" ht="21.75" customHeight="1" x14ac:dyDescent="0.45">
      <c r="A21" s="160" t="s">
        <v>145</v>
      </c>
      <c r="B21" s="17">
        <v>21</v>
      </c>
      <c r="C21" s="17"/>
      <c r="D21" s="103">
        <v>35.546408</v>
      </c>
      <c r="E21" s="53">
        <v>26.877783000000001</v>
      </c>
      <c r="H21" s="53">
        <v>13631547</v>
      </c>
      <c r="J21" s="53">
        <v>18805919</v>
      </c>
    </row>
    <row r="22" spans="1:14" s="6" customFormat="1" ht="21.75" customHeight="1" x14ac:dyDescent="0.45">
      <c r="A22" s="170" t="s">
        <v>31</v>
      </c>
      <c r="B22" s="17"/>
      <c r="C22" s="17"/>
      <c r="D22" s="19">
        <v>2.0917789999999998</v>
      </c>
      <c r="E22" s="46">
        <v>1.70899</v>
      </c>
      <c r="H22" s="46">
        <v>0</v>
      </c>
      <c r="J22" s="46">
        <v>0</v>
      </c>
    </row>
    <row r="23" spans="1:14" ht="21.75" customHeight="1" x14ac:dyDescent="0.45">
      <c r="A23" s="163" t="s">
        <v>102</v>
      </c>
      <c r="B23" s="17">
        <v>13</v>
      </c>
      <c r="C23" s="84"/>
      <c r="D23" s="33">
        <v>0</v>
      </c>
      <c r="E23" s="53">
        <v>-1.6</v>
      </c>
      <c r="H23" s="33">
        <v>0</v>
      </c>
      <c r="J23" s="33">
        <v>0</v>
      </c>
    </row>
    <row r="24" spans="1:14" customFormat="1" ht="21.75" customHeight="1" x14ac:dyDescent="0.45">
      <c r="A24" s="162" t="s">
        <v>103</v>
      </c>
      <c r="B24" s="17"/>
      <c r="C24" s="84"/>
      <c r="D24" s="122">
        <v>869.171468</v>
      </c>
      <c r="E24" s="122">
        <v>1098.1551982906299</v>
      </c>
      <c r="F24" s="15"/>
      <c r="G24" s="15"/>
      <c r="H24" s="123">
        <v>775045077</v>
      </c>
      <c r="I24" s="60"/>
      <c r="J24" s="124">
        <v>627309012</v>
      </c>
    </row>
    <row r="25" spans="1:14" customFormat="1" ht="21.75" customHeight="1" x14ac:dyDescent="0.45">
      <c r="A25" s="170" t="s">
        <v>104</v>
      </c>
      <c r="B25" s="17">
        <v>23</v>
      </c>
      <c r="C25" s="84"/>
      <c r="D25" s="125">
        <v>167.17569599999999</v>
      </c>
      <c r="E25" s="113">
        <v>206.38520303999999</v>
      </c>
      <c r="F25" s="6"/>
      <c r="G25" s="6"/>
      <c r="H25" s="113">
        <v>-469189</v>
      </c>
      <c r="I25" s="6"/>
      <c r="J25" s="125">
        <v>-1639589</v>
      </c>
    </row>
    <row r="26" spans="1:14" ht="21" customHeight="1" thickBot="1" x14ac:dyDescent="0.5">
      <c r="A26" s="162" t="s">
        <v>176</v>
      </c>
      <c r="B26" s="17"/>
      <c r="C26" s="84"/>
      <c r="D26" s="65">
        <v>701.99577199999999</v>
      </c>
      <c r="E26" s="65">
        <v>891.7699952506299</v>
      </c>
      <c r="F26" s="15"/>
      <c r="G26" s="15"/>
      <c r="H26" s="65">
        <v>774575888</v>
      </c>
      <c r="I26" s="15"/>
      <c r="J26" s="65">
        <v>625669423</v>
      </c>
      <c r="N26" s="129"/>
    </row>
    <row r="27" spans="1:14" s="6" customFormat="1" ht="10.15" customHeight="1" thickTop="1" x14ac:dyDescent="0.45">
      <c r="A27" s="162"/>
      <c r="B27" s="17"/>
      <c r="C27" s="17"/>
      <c r="D27" s="56">
        <v>0</v>
      </c>
      <c r="E27" s="57">
        <v>0</v>
      </c>
      <c r="F27" s="15"/>
      <c r="G27" s="15"/>
      <c r="H27" s="57"/>
      <c r="I27" s="15"/>
      <c r="J27" s="56"/>
    </row>
    <row r="28" spans="1:14" s="6" customFormat="1" ht="22.15" customHeight="1" x14ac:dyDescent="0.45">
      <c r="A28" s="162" t="s">
        <v>122</v>
      </c>
      <c r="B28" s="17"/>
      <c r="C28" s="17"/>
      <c r="D28" s="56">
        <v>0</v>
      </c>
      <c r="E28" s="57">
        <v>0</v>
      </c>
      <c r="F28" s="15"/>
      <c r="G28" s="15"/>
      <c r="H28" s="57"/>
      <c r="I28" s="15"/>
      <c r="J28" s="56"/>
    </row>
    <row r="29" spans="1:14" s="6" customFormat="1" ht="10.15" customHeight="1" x14ac:dyDescent="0.45">
      <c r="A29" s="162"/>
      <c r="B29" s="17"/>
      <c r="C29" s="17"/>
      <c r="D29" s="56">
        <v>0</v>
      </c>
      <c r="E29" s="57">
        <v>0</v>
      </c>
      <c r="F29" s="15"/>
      <c r="G29" s="15"/>
      <c r="H29" s="57"/>
      <c r="I29" s="15"/>
      <c r="J29" s="56"/>
    </row>
    <row r="30" spans="1:14" s="6" customFormat="1" ht="21" customHeight="1" x14ac:dyDescent="0.45">
      <c r="A30" s="161" t="s">
        <v>58</v>
      </c>
      <c r="B30" s="17"/>
      <c r="C30" s="17"/>
      <c r="D30" s="56">
        <v>0</v>
      </c>
      <c r="E30" s="57">
        <v>0</v>
      </c>
      <c r="F30" s="15"/>
      <c r="G30" s="15"/>
      <c r="H30" s="57"/>
      <c r="I30" s="15"/>
      <c r="J30" s="56"/>
    </row>
    <row r="31" spans="1:14" s="6" customFormat="1" ht="21" customHeight="1" x14ac:dyDescent="0.45">
      <c r="A31" s="164" t="s">
        <v>161</v>
      </c>
      <c r="B31" s="17"/>
      <c r="C31" s="17"/>
      <c r="D31" s="120">
        <v>0</v>
      </c>
      <c r="E31" s="57">
        <v>0</v>
      </c>
      <c r="F31" s="15"/>
      <c r="G31" s="15"/>
      <c r="H31" s="57"/>
      <c r="I31" s="15"/>
      <c r="J31" s="120"/>
    </row>
    <row r="32" spans="1:14" s="6" customFormat="1" ht="21" customHeight="1" x14ac:dyDescent="0.45">
      <c r="A32" s="165" t="s">
        <v>140</v>
      </c>
      <c r="B32" s="17">
        <v>23</v>
      </c>
      <c r="C32" s="17"/>
      <c r="D32" s="53">
        <v>-22.062235999999999</v>
      </c>
      <c r="E32" s="53">
        <v>170.76519999999999</v>
      </c>
      <c r="H32" s="53">
        <v>170765200</v>
      </c>
      <c r="J32" s="53">
        <v>-22062236</v>
      </c>
    </row>
    <row r="33" spans="1:14" s="6" customFormat="1" ht="21" customHeight="1" x14ac:dyDescent="0.45">
      <c r="A33" s="160" t="s">
        <v>136</v>
      </c>
      <c r="B33" s="17"/>
      <c r="C33" s="17"/>
      <c r="D33" s="120">
        <v>0</v>
      </c>
      <c r="E33" s="57">
        <v>0</v>
      </c>
      <c r="F33" s="15"/>
      <c r="G33" s="15"/>
      <c r="H33" s="57"/>
      <c r="I33" s="15"/>
      <c r="J33" s="120"/>
    </row>
    <row r="34" spans="1:14" s="6" customFormat="1" ht="21" customHeight="1" x14ac:dyDescent="0.45">
      <c r="A34" s="165" t="s">
        <v>139</v>
      </c>
      <c r="B34" s="17" t="s">
        <v>201</v>
      </c>
      <c r="C34" s="17"/>
      <c r="D34" s="120">
        <v>-0.54696999999999996</v>
      </c>
      <c r="E34" s="120">
        <v>-4.4780569999999997</v>
      </c>
      <c r="F34" s="15"/>
      <c r="G34" s="15"/>
      <c r="H34" s="120">
        <v>0</v>
      </c>
      <c r="I34" s="15"/>
      <c r="J34" s="120">
        <v>0</v>
      </c>
    </row>
    <row r="35" spans="1:14" s="6" customFormat="1" ht="21" customHeight="1" x14ac:dyDescent="0.45">
      <c r="A35" s="162" t="s">
        <v>57</v>
      </c>
      <c r="B35" s="17"/>
      <c r="C35" s="17"/>
      <c r="D35" s="54">
        <v>-22.609206</v>
      </c>
      <c r="E35" s="54">
        <v>166.28714299999999</v>
      </c>
      <c r="F35" s="55"/>
      <c r="G35" s="55"/>
      <c r="H35" s="54">
        <v>170765200</v>
      </c>
      <c r="I35" s="55"/>
      <c r="J35" s="54">
        <v>-22062236</v>
      </c>
    </row>
    <row r="36" spans="1:14" s="15" customFormat="1" ht="21" customHeight="1" x14ac:dyDescent="0.45">
      <c r="A36" s="162" t="s">
        <v>192</v>
      </c>
      <c r="B36" s="21"/>
      <c r="C36" s="21"/>
      <c r="D36" s="54">
        <v>-22.609206</v>
      </c>
      <c r="E36" s="54">
        <v>166.28714299999999</v>
      </c>
      <c r="H36" s="54">
        <v>170765200</v>
      </c>
      <c r="J36" s="54">
        <v>-22062236</v>
      </c>
    </row>
    <row r="37" spans="1:14" s="6" customFormat="1" ht="21" customHeight="1" thickBot="1" x14ac:dyDescent="0.5">
      <c r="A37" s="162" t="s">
        <v>177</v>
      </c>
      <c r="B37" s="17"/>
      <c r="C37" s="17"/>
      <c r="D37" s="65">
        <v>679.38656600000002</v>
      </c>
      <c r="E37" s="65">
        <v>1058.0571382506298</v>
      </c>
      <c r="F37" s="15"/>
      <c r="G37" s="15"/>
      <c r="H37" s="65">
        <v>945341088</v>
      </c>
      <c r="I37" s="15"/>
      <c r="J37" s="65">
        <v>603607187</v>
      </c>
    </row>
    <row r="38" spans="1:14" s="6" customFormat="1" ht="10.15" customHeight="1" thickTop="1" x14ac:dyDescent="0.45">
      <c r="A38" s="162"/>
      <c r="B38" s="17"/>
      <c r="C38" s="17"/>
      <c r="D38" s="67">
        <v>0</v>
      </c>
      <c r="E38" s="66">
        <v>0</v>
      </c>
      <c r="F38" s="25"/>
      <c r="G38" s="25"/>
      <c r="H38" s="66"/>
      <c r="I38" s="25"/>
      <c r="J38" s="25"/>
    </row>
    <row r="39" spans="1:14" s="6" customFormat="1" ht="22.15" customHeight="1" x14ac:dyDescent="0.45">
      <c r="A39" s="162" t="s">
        <v>155</v>
      </c>
      <c r="B39" s="17"/>
      <c r="C39" s="17"/>
      <c r="D39" s="6">
        <v>0</v>
      </c>
      <c r="E39" s="120">
        <v>0</v>
      </c>
      <c r="H39" s="120"/>
    </row>
    <row r="40" spans="1:14" s="6" customFormat="1" ht="41.25" customHeight="1" x14ac:dyDescent="0.45">
      <c r="A40" s="173" t="s">
        <v>222</v>
      </c>
      <c r="B40" s="17"/>
      <c r="C40" s="17"/>
      <c r="D40" s="53">
        <v>701.99523899999997</v>
      </c>
      <c r="E40" s="126">
        <v>890.43084325062989</v>
      </c>
      <c r="F40" s="27"/>
      <c r="G40" s="27"/>
      <c r="H40" s="105">
        <v>774575888</v>
      </c>
      <c r="I40" s="27"/>
      <c r="J40" s="105">
        <v>625669423</v>
      </c>
    </row>
    <row r="41" spans="1:14" s="6" customFormat="1" ht="21" customHeight="1" x14ac:dyDescent="0.45">
      <c r="A41" s="160" t="s">
        <v>47</v>
      </c>
      <c r="B41" s="17"/>
      <c r="C41" s="17"/>
      <c r="D41" s="104">
        <v>5.3300000000000005E-4</v>
      </c>
      <c r="E41" s="104">
        <v>1.3391519999999999</v>
      </c>
      <c r="F41" s="27"/>
      <c r="G41" s="68"/>
      <c r="H41" s="105">
        <v>0</v>
      </c>
      <c r="J41" s="106">
        <v>0</v>
      </c>
    </row>
    <row r="42" spans="1:14" s="6" customFormat="1" ht="45.75" customHeight="1" thickBot="1" x14ac:dyDescent="0.5">
      <c r="A42" s="166" t="s">
        <v>224</v>
      </c>
      <c r="B42" s="17"/>
      <c r="C42" s="17"/>
      <c r="D42" s="65">
        <v>701.99577199999999</v>
      </c>
      <c r="E42" s="69">
        <v>891.7699952506299</v>
      </c>
      <c r="F42" s="25"/>
      <c r="G42" s="25"/>
      <c r="H42" s="76">
        <v>774575888</v>
      </c>
      <c r="I42" s="25"/>
      <c r="J42" s="69">
        <v>625669423</v>
      </c>
    </row>
    <row r="43" spans="1:14" s="6" customFormat="1" ht="10.15" customHeight="1" thickTop="1" x14ac:dyDescent="0.45">
      <c r="A43" s="162"/>
      <c r="B43" s="17"/>
      <c r="C43" s="17"/>
      <c r="D43" s="67">
        <v>0</v>
      </c>
      <c r="E43" s="66">
        <v>0</v>
      </c>
      <c r="F43" s="25"/>
      <c r="G43" s="25"/>
      <c r="H43" s="66"/>
      <c r="I43" s="25"/>
      <c r="J43" s="25"/>
    </row>
    <row r="44" spans="1:14" s="6" customFormat="1" ht="21.6" customHeight="1" x14ac:dyDescent="0.45">
      <c r="A44" s="162" t="s">
        <v>123</v>
      </c>
      <c r="B44" s="17"/>
      <c r="C44" s="17"/>
      <c r="D44" s="67">
        <v>0</v>
      </c>
      <c r="E44" s="66">
        <v>0</v>
      </c>
      <c r="F44" s="25"/>
      <c r="G44" s="25"/>
      <c r="H44" s="66"/>
      <c r="I44" s="25"/>
      <c r="J44" s="25"/>
    </row>
    <row r="45" spans="1:14" s="6" customFormat="1" ht="22.5" customHeight="1" x14ac:dyDescent="0.45">
      <c r="A45" s="165" t="s">
        <v>223</v>
      </c>
      <c r="B45" s="17"/>
      <c r="C45" s="17"/>
      <c r="D45" s="53">
        <v>679.38604699999996</v>
      </c>
      <c r="E45" s="126">
        <v>1056.7179860000001</v>
      </c>
      <c r="F45" s="27"/>
      <c r="G45" s="27"/>
      <c r="H45" s="105">
        <v>945341088</v>
      </c>
      <c r="I45" s="27"/>
      <c r="J45" s="105">
        <v>603607187</v>
      </c>
    </row>
    <row r="46" spans="1:14" s="6" customFormat="1" ht="21.6" customHeight="1" x14ac:dyDescent="0.45">
      <c r="A46" s="160" t="s">
        <v>47</v>
      </c>
      <c r="B46" s="17"/>
      <c r="C46" s="17"/>
      <c r="D46" s="104">
        <v>5.1900000000000004E-4</v>
      </c>
      <c r="E46" s="104">
        <v>1.3391519999999999</v>
      </c>
      <c r="F46" s="27"/>
      <c r="G46" s="68"/>
      <c r="H46" s="105">
        <v>0</v>
      </c>
      <c r="J46" s="107">
        <v>0</v>
      </c>
      <c r="M46" s="103">
        <v>0</v>
      </c>
      <c r="N46" s="103">
        <v>-14</v>
      </c>
    </row>
    <row r="47" spans="1:14" s="6" customFormat="1" ht="19.5" customHeight="1" thickBot="1" x14ac:dyDescent="0.5">
      <c r="A47" s="166"/>
      <c r="B47" s="17"/>
      <c r="C47" s="17"/>
      <c r="D47" s="69">
        <v>679.38656600000002</v>
      </c>
      <c r="E47" s="69">
        <v>1058.0571379999999</v>
      </c>
      <c r="F47" s="70"/>
      <c r="G47" s="70"/>
      <c r="H47" s="76">
        <v>945341088</v>
      </c>
      <c r="I47" s="70"/>
      <c r="J47" s="69">
        <v>603607187</v>
      </c>
    </row>
    <row r="48" spans="1:14" s="6" customFormat="1" ht="10.15" customHeight="1" thickTop="1" x14ac:dyDescent="0.45">
      <c r="A48" s="160"/>
      <c r="B48" s="17"/>
      <c r="C48" s="17"/>
      <c r="D48" s="67">
        <v>0</v>
      </c>
      <c r="E48" s="66">
        <v>0</v>
      </c>
      <c r="F48" s="25"/>
      <c r="G48" s="25"/>
      <c r="H48" s="66"/>
      <c r="I48" s="25"/>
      <c r="J48" s="25"/>
    </row>
    <row r="49" spans="1:10" s="6" customFormat="1" ht="25.15" customHeight="1" thickBot="1" x14ac:dyDescent="0.5">
      <c r="A49" s="162" t="s">
        <v>134</v>
      </c>
      <c r="B49" s="17">
        <v>24</v>
      </c>
      <c r="C49" s="17"/>
      <c r="D49" s="71">
        <v>1.1699920649999999E-6</v>
      </c>
      <c r="E49" s="71">
        <v>1.4840514054177165E-6</v>
      </c>
      <c r="F49" s="62"/>
      <c r="G49" s="62"/>
      <c r="H49" s="71">
        <v>1.2909598133333333</v>
      </c>
      <c r="I49" s="62"/>
      <c r="J49" s="71">
        <v>1.0427823716666667</v>
      </c>
    </row>
    <row r="50" spans="1:10" s="6" customFormat="1" ht="25.15" customHeight="1" thickTop="1" x14ac:dyDescent="0.45">
      <c r="A50" s="162"/>
      <c r="B50" s="17"/>
      <c r="C50" s="17"/>
      <c r="D50" s="98"/>
      <c r="E50" s="98"/>
      <c r="F50" s="62"/>
      <c r="G50" s="62"/>
      <c r="H50" s="98"/>
      <c r="I50" s="62"/>
      <c r="J50" s="98"/>
    </row>
    <row r="51" spans="1:10" s="6" customFormat="1" ht="23.25" customHeight="1" x14ac:dyDescent="0.45">
      <c r="A51" s="160"/>
    </row>
    <row r="52" spans="1:10" ht="23.25" customHeight="1" x14ac:dyDescent="0.45">
      <c r="D52" s="3"/>
      <c r="E52" s="3"/>
      <c r="H52" s="3"/>
      <c r="J52" s="3"/>
    </row>
    <row r="53" spans="1:10" ht="23.25" customHeight="1" x14ac:dyDescent="0.45">
      <c r="D53" s="3"/>
      <c r="E53" s="3"/>
      <c r="H53" s="3"/>
      <c r="J53" s="3"/>
    </row>
    <row r="54" spans="1:10" ht="23.25" customHeight="1" x14ac:dyDescent="0.45">
      <c r="D54" s="3"/>
      <c r="E54" s="3"/>
      <c r="H54" s="3"/>
      <c r="J54" s="3"/>
    </row>
    <row r="55" spans="1:10" ht="23.25" customHeight="1" x14ac:dyDescent="0.45">
      <c r="D55" s="3"/>
      <c r="E55" s="3"/>
      <c r="H55" s="3"/>
      <c r="J55" s="3"/>
    </row>
    <row r="56" spans="1:10" ht="23.25" customHeight="1" x14ac:dyDescent="0.45">
      <c r="D56" s="3"/>
      <c r="E56" s="3"/>
      <c r="H56" s="3"/>
      <c r="J56" s="3"/>
    </row>
    <row r="57" spans="1:10" ht="23.25" customHeight="1" x14ac:dyDescent="0.45">
      <c r="D57" s="3"/>
      <c r="E57" s="3"/>
      <c r="H57" s="3"/>
      <c r="J57" s="3"/>
    </row>
    <row r="58" spans="1:10" ht="23.25" customHeight="1" x14ac:dyDescent="0.45">
      <c r="D58" s="3"/>
      <c r="E58" s="3"/>
      <c r="H58" s="3"/>
      <c r="J58" s="3"/>
    </row>
    <row r="59" spans="1:10" ht="23.25" customHeight="1" x14ac:dyDescent="0.45">
      <c r="D59" s="3"/>
      <c r="E59" s="3"/>
      <c r="H59" s="3"/>
      <c r="J59" s="3"/>
    </row>
    <row r="60" spans="1:10" ht="23.25" customHeight="1" x14ac:dyDescent="0.45">
      <c r="D60" s="3"/>
      <c r="E60" s="3"/>
      <c r="H60" s="3"/>
      <c r="J60" s="3"/>
    </row>
    <row r="61" spans="1:10" ht="23.25" customHeight="1" x14ac:dyDescent="0.45">
      <c r="D61" s="3"/>
      <c r="E61" s="3"/>
      <c r="H61" s="3"/>
      <c r="J61" s="3"/>
    </row>
    <row r="62" spans="1:10" ht="23.25" customHeight="1" x14ac:dyDescent="0.45">
      <c r="D62" s="3"/>
      <c r="E62" s="3"/>
      <c r="H62" s="3"/>
      <c r="J62" s="3"/>
    </row>
    <row r="63" spans="1:10" ht="23.25" customHeight="1" x14ac:dyDescent="0.45">
      <c r="D63" s="3"/>
      <c r="E63" s="3"/>
      <c r="H63" s="3"/>
      <c r="J63" s="3"/>
    </row>
    <row r="64" spans="1:10" ht="23.25" customHeight="1" x14ac:dyDescent="0.45">
      <c r="D64" s="3"/>
      <c r="E64" s="3"/>
      <c r="H64" s="3"/>
      <c r="J64" s="3"/>
    </row>
    <row r="65" spans="4:10" ht="23.25" customHeight="1" x14ac:dyDescent="0.45">
      <c r="D65" s="3"/>
      <c r="E65" s="3"/>
      <c r="H65" s="3"/>
      <c r="J65" s="3"/>
    </row>
    <row r="66" spans="4:10" ht="23.25" customHeight="1" x14ac:dyDescent="0.45">
      <c r="D66" s="3"/>
      <c r="E66" s="3"/>
      <c r="H66" s="3"/>
      <c r="J66" s="3"/>
    </row>
    <row r="67" spans="4:10" ht="23.25" customHeight="1" x14ac:dyDescent="0.45">
      <c r="D67" s="3"/>
      <c r="E67" s="3"/>
      <c r="H67" s="3"/>
      <c r="J67" s="3"/>
    </row>
    <row r="68" spans="4:10" ht="23.25" customHeight="1" x14ac:dyDescent="0.45">
      <c r="D68" s="3"/>
      <c r="E68" s="3"/>
      <c r="H68" s="3"/>
      <c r="J68" s="3"/>
    </row>
    <row r="69" spans="4:10" ht="23.25" customHeight="1" x14ac:dyDescent="0.45">
      <c r="D69" s="3"/>
      <c r="E69" s="3"/>
      <c r="H69" s="3"/>
      <c r="J69" s="3"/>
    </row>
    <row r="70" spans="4:10" ht="23.25" customHeight="1" x14ac:dyDescent="0.45">
      <c r="D70" s="3"/>
      <c r="E70" s="3"/>
      <c r="H70" s="3"/>
      <c r="J70" s="3"/>
    </row>
    <row r="71" spans="4:10" ht="23.25" customHeight="1" x14ac:dyDescent="0.45">
      <c r="D71" s="3"/>
      <c r="E71" s="3"/>
      <c r="H71" s="3"/>
      <c r="J71" s="3"/>
    </row>
    <row r="72" spans="4:10" ht="23.25" customHeight="1" x14ac:dyDescent="0.45">
      <c r="D72" s="3"/>
      <c r="E72" s="3"/>
      <c r="H72" s="3"/>
      <c r="J72" s="3"/>
    </row>
    <row r="73" spans="4:10" ht="23.25" customHeight="1" x14ac:dyDescent="0.45">
      <c r="D73" s="3"/>
      <c r="E73" s="3"/>
      <c r="H73" s="3"/>
      <c r="J73" s="3"/>
    </row>
    <row r="74" spans="4:10" ht="23.25" customHeight="1" x14ac:dyDescent="0.45">
      <c r="D74" s="3"/>
      <c r="E74" s="3"/>
      <c r="H74" s="3"/>
      <c r="J74" s="3"/>
    </row>
    <row r="75" spans="4:10" ht="23.25" customHeight="1" x14ac:dyDescent="0.45">
      <c r="D75" s="3"/>
      <c r="E75" s="3"/>
      <c r="H75" s="3"/>
      <c r="J75" s="3"/>
    </row>
    <row r="76" spans="4:10" ht="23.25" customHeight="1" x14ac:dyDescent="0.45">
      <c r="D76" s="3"/>
      <c r="E76" s="3"/>
      <c r="H76" s="3"/>
      <c r="J76" s="3"/>
    </row>
    <row r="77" spans="4:10" ht="23.25" customHeight="1" x14ac:dyDescent="0.45">
      <c r="D77" s="3"/>
      <c r="E77" s="3"/>
      <c r="H77" s="3"/>
      <c r="J77" s="3"/>
    </row>
    <row r="78" spans="4:10" ht="23.25" customHeight="1" x14ac:dyDescent="0.45">
      <c r="D78" s="3"/>
      <c r="E78" s="3"/>
      <c r="H78" s="3"/>
      <c r="J78" s="3"/>
    </row>
    <row r="79" spans="4:10" ht="23.25" customHeight="1" x14ac:dyDescent="0.45">
      <c r="D79" s="3"/>
      <c r="E79" s="3"/>
      <c r="H79" s="3"/>
      <c r="J79" s="3"/>
    </row>
    <row r="80" spans="4:10" ht="23.25" customHeight="1" x14ac:dyDescent="0.45">
      <c r="D80" s="3"/>
      <c r="E80" s="3"/>
      <c r="H80" s="3"/>
      <c r="J80" s="3"/>
    </row>
    <row r="81" spans="4:10" ht="23.25" customHeight="1" x14ac:dyDescent="0.45">
      <c r="D81" s="3"/>
      <c r="E81" s="3"/>
      <c r="H81" s="3"/>
      <c r="J81" s="3"/>
    </row>
    <row r="82" spans="4:10" ht="23.25" customHeight="1" x14ac:dyDescent="0.45">
      <c r="D82" s="3"/>
      <c r="E82" s="3"/>
      <c r="H82" s="3"/>
      <c r="J82" s="3"/>
    </row>
    <row r="83" spans="4:10" ht="23.25" customHeight="1" x14ac:dyDescent="0.45">
      <c r="D83" s="3"/>
      <c r="E83" s="3"/>
      <c r="H83" s="3"/>
      <c r="J83" s="3"/>
    </row>
    <row r="84" spans="4:10" ht="23.25" customHeight="1" x14ac:dyDescent="0.45">
      <c r="D84" s="3"/>
      <c r="E84" s="3"/>
      <c r="H84" s="3"/>
      <c r="J84" s="3"/>
    </row>
    <row r="85" spans="4:10" ht="23.25" customHeight="1" x14ac:dyDescent="0.45">
      <c r="D85" s="3"/>
      <c r="E85" s="3"/>
      <c r="H85" s="3"/>
      <c r="J85" s="3"/>
    </row>
    <row r="86" spans="4:10" ht="23.25" customHeight="1" x14ac:dyDescent="0.45">
      <c r="D86" s="3"/>
      <c r="E86" s="3"/>
      <c r="H86" s="3"/>
      <c r="J86" s="3"/>
    </row>
    <row r="87" spans="4:10" ht="23.25" customHeight="1" x14ac:dyDescent="0.45">
      <c r="D87" s="3"/>
      <c r="E87" s="3"/>
      <c r="H87" s="3"/>
      <c r="J87" s="3"/>
    </row>
    <row r="88" spans="4:10" ht="23.25" customHeight="1" x14ac:dyDescent="0.45">
      <c r="D88" s="3"/>
      <c r="E88" s="3"/>
      <c r="H88" s="3"/>
      <c r="J88" s="3"/>
    </row>
    <row r="89" spans="4:10" ht="23.25" customHeight="1" x14ac:dyDescent="0.45">
      <c r="D89" s="3"/>
      <c r="E89" s="3"/>
      <c r="H89" s="3"/>
      <c r="J89" s="3"/>
    </row>
    <row r="90" spans="4:10" ht="23.25" customHeight="1" x14ac:dyDescent="0.45">
      <c r="D90" s="3"/>
      <c r="E90" s="3"/>
      <c r="H90" s="3"/>
      <c r="J90" s="3"/>
    </row>
    <row r="91" spans="4:10" ht="23.25" customHeight="1" x14ac:dyDescent="0.45">
      <c r="D91" s="3"/>
      <c r="E91" s="3"/>
      <c r="H91" s="3"/>
      <c r="J91" s="3"/>
    </row>
    <row r="92" spans="4:10" ht="23.25" customHeight="1" x14ac:dyDescent="0.45">
      <c r="D92" s="3"/>
      <c r="E92" s="3"/>
      <c r="H92" s="3"/>
      <c r="J92" s="3"/>
    </row>
    <row r="93" spans="4:10" ht="23.25" customHeight="1" x14ac:dyDescent="0.45">
      <c r="D93" s="3"/>
      <c r="E93" s="3"/>
      <c r="H93" s="3"/>
      <c r="J93" s="3"/>
    </row>
    <row r="94" spans="4:10" ht="23.25" customHeight="1" x14ac:dyDescent="0.45">
      <c r="D94" s="3"/>
      <c r="E94" s="3"/>
      <c r="H94" s="3"/>
      <c r="J94" s="3"/>
    </row>
    <row r="95" spans="4:10" ht="23.25" customHeight="1" x14ac:dyDescent="0.45">
      <c r="D95" s="3"/>
      <c r="E95" s="3"/>
      <c r="H95" s="3"/>
      <c r="J95" s="3"/>
    </row>
    <row r="96" spans="4:10" ht="23.25" customHeight="1" x14ac:dyDescent="0.45">
      <c r="D96" s="3"/>
      <c r="E96" s="3"/>
      <c r="H96" s="3"/>
      <c r="J96" s="3"/>
    </row>
    <row r="97" spans="4:10" ht="23.25" customHeight="1" x14ac:dyDescent="0.45">
      <c r="D97" s="3"/>
      <c r="E97" s="3"/>
      <c r="H97" s="3"/>
      <c r="J97" s="3"/>
    </row>
    <row r="98" spans="4:10" ht="23.25" customHeight="1" x14ac:dyDescent="0.45">
      <c r="D98" s="3"/>
      <c r="E98" s="3"/>
      <c r="H98" s="3"/>
      <c r="J98" s="3"/>
    </row>
    <row r="99" spans="4:10" ht="23.25" customHeight="1" x14ac:dyDescent="0.45">
      <c r="D99" s="3"/>
      <c r="E99" s="3"/>
      <c r="H99" s="3"/>
      <c r="J99" s="3"/>
    </row>
    <row r="100" spans="4:10" ht="23.25" customHeight="1" x14ac:dyDescent="0.45">
      <c r="D100" s="3"/>
      <c r="E100" s="3"/>
      <c r="H100" s="3"/>
      <c r="J100" s="3"/>
    </row>
    <row r="101" spans="4:10" ht="23.25" customHeight="1" x14ac:dyDescent="0.45">
      <c r="D101" s="3"/>
      <c r="E101" s="3"/>
      <c r="H101" s="3"/>
      <c r="J101" s="3"/>
    </row>
    <row r="102" spans="4:10" ht="23.25" customHeight="1" x14ac:dyDescent="0.45">
      <c r="D102" s="3"/>
      <c r="E102" s="3"/>
      <c r="H102" s="3"/>
      <c r="J102" s="3"/>
    </row>
    <row r="103" spans="4:10" ht="23.25" customHeight="1" x14ac:dyDescent="0.45">
      <c r="D103" s="3"/>
      <c r="E103" s="3"/>
      <c r="H103" s="3"/>
      <c r="J103" s="3"/>
    </row>
    <row r="104" spans="4:10" ht="23.25" customHeight="1" x14ac:dyDescent="0.45">
      <c r="D104" s="3"/>
      <c r="E104" s="3"/>
      <c r="H104" s="3"/>
      <c r="J104" s="3"/>
    </row>
    <row r="105" spans="4:10" ht="23.25" customHeight="1" x14ac:dyDescent="0.45">
      <c r="D105" s="3"/>
      <c r="E105" s="3"/>
      <c r="H105" s="3"/>
      <c r="J105" s="3"/>
    </row>
    <row r="106" spans="4:10" ht="23.25" customHeight="1" x14ac:dyDescent="0.45">
      <c r="D106" s="3"/>
      <c r="E106" s="3"/>
      <c r="H106" s="3"/>
      <c r="J106" s="3"/>
    </row>
    <row r="107" spans="4:10" ht="23.25" customHeight="1" x14ac:dyDescent="0.45">
      <c r="D107" s="3"/>
      <c r="E107" s="3"/>
      <c r="H107" s="3"/>
      <c r="J107" s="3"/>
    </row>
    <row r="108" spans="4:10" ht="23.25" customHeight="1" x14ac:dyDescent="0.45">
      <c r="D108" s="3"/>
      <c r="E108" s="3"/>
      <c r="H108" s="3"/>
      <c r="J108" s="3"/>
    </row>
    <row r="109" spans="4:10" ht="23.25" customHeight="1" x14ac:dyDescent="0.45">
      <c r="D109" s="3"/>
      <c r="E109" s="3"/>
      <c r="H109" s="3"/>
      <c r="J109" s="3"/>
    </row>
    <row r="110" spans="4:10" ht="23.25" customHeight="1" x14ac:dyDescent="0.45">
      <c r="D110" s="3"/>
      <c r="E110" s="3"/>
      <c r="H110" s="3"/>
      <c r="J110" s="3"/>
    </row>
    <row r="111" spans="4:10" ht="23.25" customHeight="1" x14ac:dyDescent="0.45">
      <c r="D111" s="3"/>
      <c r="E111" s="3"/>
      <c r="H111" s="3"/>
      <c r="J111" s="3"/>
    </row>
    <row r="112" spans="4:10" ht="23.25" customHeight="1" x14ac:dyDescent="0.45">
      <c r="D112" s="3"/>
      <c r="E112" s="3"/>
      <c r="H112" s="3"/>
      <c r="J112" s="3"/>
    </row>
    <row r="113" spans="4:10" ht="23.25" customHeight="1" x14ac:dyDescent="0.45">
      <c r="D113" s="3"/>
      <c r="E113" s="3"/>
      <c r="H113" s="3"/>
      <c r="J113" s="3"/>
    </row>
    <row r="114" spans="4:10" ht="23.25" customHeight="1" x14ac:dyDescent="0.45">
      <c r="D114" s="3"/>
      <c r="E114" s="3"/>
      <c r="H114" s="3"/>
      <c r="J114" s="3"/>
    </row>
    <row r="115" spans="4:10" ht="23.25" customHeight="1" x14ac:dyDescent="0.45">
      <c r="D115" s="3"/>
      <c r="E115" s="3"/>
      <c r="H115" s="3"/>
      <c r="J115" s="3"/>
    </row>
    <row r="116" spans="4:10" ht="23.25" customHeight="1" x14ac:dyDescent="0.45">
      <c r="D116" s="3"/>
      <c r="E116" s="3"/>
      <c r="H116" s="3"/>
      <c r="J116" s="3"/>
    </row>
    <row r="117" spans="4:10" ht="23.25" customHeight="1" x14ac:dyDescent="0.45">
      <c r="D117" s="3"/>
      <c r="E117" s="3"/>
      <c r="H117" s="3"/>
      <c r="J117" s="3"/>
    </row>
    <row r="118" spans="4:10" ht="23.25" customHeight="1" x14ac:dyDescent="0.45">
      <c r="D118" s="3"/>
      <c r="E118" s="3"/>
      <c r="H118" s="3"/>
      <c r="J118" s="3"/>
    </row>
    <row r="119" spans="4:10" ht="23.25" customHeight="1" x14ac:dyDescent="0.45">
      <c r="D119" s="3"/>
      <c r="E119" s="3"/>
      <c r="H119" s="3"/>
      <c r="J119" s="3"/>
    </row>
    <row r="120" spans="4:10" ht="23.25" customHeight="1" x14ac:dyDescent="0.45">
      <c r="D120" s="3"/>
      <c r="E120" s="3"/>
      <c r="H120" s="3"/>
      <c r="J120" s="3"/>
    </row>
    <row r="121" spans="4:10" ht="23.25" customHeight="1" x14ac:dyDescent="0.45">
      <c r="D121" s="3"/>
      <c r="E121" s="3"/>
      <c r="H121" s="3"/>
      <c r="J121" s="3"/>
    </row>
    <row r="122" spans="4:10" ht="23.25" customHeight="1" x14ac:dyDescent="0.45">
      <c r="D122" s="3"/>
      <c r="E122" s="3"/>
      <c r="H122" s="3"/>
      <c r="J122" s="3"/>
    </row>
    <row r="123" spans="4:10" ht="23.25" customHeight="1" x14ac:dyDescent="0.45">
      <c r="D123" s="3"/>
      <c r="E123" s="3"/>
      <c r="H123" s="3"/>
      <c r="J123" s="3"/>
    </row>
    <row r="124" spans="4:10" ht="23.25" customHeight="1" x14ac:dyDescent="0.45">
      <c r="D124" s="3"/>
      <c r="E124" s="3"/>
      <c r="H124" s="3"/>
      <c r="J124" s="3"/>
    </row>
    <row r="125" spans="4:10" ht="23.25" customHeight="1" x14ac:dyDescent="0.45">
      <c r="D125" s="3"/>
      <c r="E125" s="3"/>
      <c r="H125" s="3"/>
      <c r="J125" s="3"/>
    </row>
    <row r="126" spans="4:10" ht="23.25" customHeight="1" x14ac:dyDescent="0.45">
      <c r="D126" s="3"/>
      <c r="E126" s="3"/>
      <c r="H126" s="3"/>
      <c r="J126" s="3"/>
    </row>
    <row r="127" spans="4:10" ht="23.25" customHeight="1" x14ac:dyDescent="0.45">
      <c r="D127" s="3"/>
      <c r="E127" s="3"/>
      <c r="H127" s="3"/>
      <c r="J127" s="3"/>
    </row>
    <row r="128" spans="4:10" ht="23.25" customHeight="1" x14ac:dyDescent="0.45">
      <c r="D128" s="3"/>
      <c r="E128" s="3"/>
      <c r="H128" s="3"/>
      <c r="J128" s="3"/>
    </row>
    <row r="129" spans="4:10" ht="23.25" customHeight="1" x14ac:dyDescent="0.45">
      <c r="D129" s="3"/>
      <c r="E129" s="3"/>
      <c r="H129" s="3"/>
      <c r="J129" s="3"/>
    </row>
    <row r="130" spans="4:10" ht="23.25" customHeight="1" x14ac:dyDescent="0.45">
      <c r="D130" s="3"/>
      <c r="E130" s="3"/>
      <c r="H130" s="3"/>
      <c r="J130" s="3"/>
    </row>
    <row r="131" spans="4:10" ht="23.25" customHeight="1" x14ac:dyDescent="0.45">
      <c r="D131" s="3"/>
      <c r="E131" s="3"/>
      <c r="H131" s="3"/>
      <c r="J131" s="3"/>
    </row>
    <row r="132" spans="4:10" ht="23.25" customHeight="1" x14ac:dyDescent="0.45">
      <c r="D132" s="3"/>
      <c r="E132" s="3"/>
      <c r="H132" s="3"/>
      <c r="J132" s="3"/>
    </row>
    <row r="133" spans="4:10" ht="23.25" customHeight="1" x14ac:dyDescent="0.45">
      <c r="D133" s="3"/>
      <c r="E133" s="3"/>
      <c r="H133" s="3"/>
      <c r="J133" s="3"/>
    </row>
    <row r="134" spans="4:10" ht="23.25" customHeight="1" x14ac:dyDescent="0.45">
      <c r="D134" s="3"/>
      <c r="E134" s="3"/>
      <c r="H134" s="3"/>
      <c r="J134" s="3"/>
    </row>
    <row r="135" spans="4:10" ht="23.25" customHeight="1" x14ac:dyDescent="0.45">
      <c r="D135" s="3"/>
      <c r="E135" s="3"/>
      <c r="H135" s="3"/>
      <c r="J135" s="3"/>
    </row>
    <row r="136" spans="4:10" ht="23.25" customHeight="1" x14ac:dyDescent="0.45">
      <c r="D136" s="3"/>
      <c r="E136" s="3"/>
      <c r="H136" s="3"/>
      <c r="J136" s="3"/>
    </row>
    <row r="137" spans="4:10" ht="23.25" customHeight="1" x14ac:dyDescent="0.45">
      <c r="D137" s="3"/>
      <c r="E137" s="3"/>
      <c r="H137" s="3"/>
      <c r="J137" s="3"/>
    </row>
    <row r="138" spans="4:10" ht="23.25" customHeight="1" x14ac:dyDescent="0.45">
      <c r="D138" s="3"/>
      <c r="E138" s="3"/>
      <c r="H138" s="3"/>
      <c r="J138" s="3"/>
    </row>
    <row r="139" spans="4:10" ht="23.25" customHeight="1" x14ac:dyDescent="0.45">
      <c r="D139" s="3"/>
      <c r="E139" s="3"/>
      <c r="H139" s="3"/>
      <c r="J139" s="3"/>
    </row>
    <row r="140" spans="4:10" ht="23.25" customHeight="1" x14ac:dyDescent="0.45">
      <c r="D140" s="3"/>
      <c r="E140" s="3"/>
      <c r="H140" s="3"/>
      <c r="J140" s="3"/>
    </row>
    <row r="141" spans="4:10" ht="23.25" customHeight="1" x14ac:dyDescent="0.45">
      <c r="D141" s="3"/>
      <c r="E141" s="3"/>
      <c r="H141" s="3"/>
      <c r="J141" s="3"/>
    </row>
    <row r="142" spans="4:10" ht="23.25" customHeight="1" x14ac:dyDescent="0.45">
      <c r="D142" s="3"/>
      <c r="E142" s="3"/>
      <c r="H142" s="3"/>
      <c r="J142" s="3"/>
    </row>
    <row r="143" spans="4:10" ht="23.25" customHeight="1" x14ac:dyDescent="0.45">
      <c r="D143" s="3"/>
      <c r="E143" s="3"/>
      <c r="H143" s="3"/>
      <c r="J143" s="3"/>
    </row>
    <row r="144" spans="4:10" ht="23.25" customHeight="1" x14ac:dyDescent="0.45">
      <c r="D144" s="3"/>
      <c r="E144" s="3"/>
      <c r="H144" s="3"/>
      <c r="J144" s="3"/>
    </row>
    <row r="145" spans="4:10" ht="23.25" customHeight="1" x14ac:dyDescent="0.45">
      <c r="D145" s="3"/>
      <c r="E145" s="3"/>
      <c r="H145" s="3"/>
      <c r="J145" s="3"/>
    </row>
    <row r="146" spans="4:10" ht="23.25" customHeight="1" x14ac:dyDescent="0.45">
      <c r="D146" s="3"/>
      <c r="E146" s="3"/>
      <c r="H146" s="3"/>
      <c r="J146" s="3"/>
    </row>
    <row r="147" spans="4:10" ht="23.25" customHeight="1" x14ac:dyDescent="0.45">
      <c r="D147" s="3"/>
      <c r="E147" s="3"/>
      <c r="H147" s="3"/>
      <c r="J147" s="3"/>
    </row>
    <row r="148" spans="4:10" ht="23.25" customHeight="1" x14ac:dyDescent="0.45">
      <c r="D148" s="3"/>
      <c r="E148" s="3"/>
      <c r="H148" s="3"/>
      <c r="J148" s="3"/>
    </row>
    <row r="149" spans="4:10" ht="23.25" customHeight="1" x14ac:dyDescent="0.45">
      <c r="D149" s="3"/>
      <c r="E149" s="3"/>
      <c r="H149" s="3"/>
      <c r="J149" s="3"/>
    </row>
    <row r="150" spans="4:10" ht="23.25" customHeight="1" x14ac:dyDescent="0.45">
      <c r="D150" s="3"/>
      <c r="E150" s="3"/>
      <c r="H150" s="3"/>
      <c r="J150" s="3"/>
    </row>
    <row r="151" spans="4:10" ht="23.25" customHeight="1" x14ac:dyDescent="0.45">
      <c r="D151" s="3"/>
      <c r="E151" s="3"/>
      <c r="H151" s="3"/>
      <c r="J151" s="3"/>
    </row>
    <row r="152" spans="4:10" ht="23.25" customHeight="1" x14ac:dyDescent="0.45">
      <c r="D152" s="3"/>
      <c r="E152" s="3"/>
      <c r="H152" s="3"/>
      <c r="J152" s="3"/>
    </row>
    <row r="153" spans="4:10" ht="23.25" customHeight="1" x14ac:dyDescent="0.45">
      <c r="D153" s="3"/>
      <c r="E153" s="3"/>
      <c r="H153" s="3"/>
      <c r="J153" s="3"/>
    </row>
    <row r="154" spans="4:10" ht="23.25" customHeight="1" x14ac:dyDescent="0.45">
      <c r="D154" s="3"/>
      <c r="E154" s="3"/>
      <c r="H154" s="3"/>
      <c r="J154" s="3"/>
    </row>
    <row r="155" spans="4:10" ht="23.25" customHeight="1" x14ac:dyDescent="0.45">
      <c r="D155" s="3"/>
      <c r="E155" s="3"/>
      <c r="H155" s="3"/>
      <c r="J155" s="3"/>
    </row>
    <row r="156" spans="4:10" ht="23.25" customHeight="1" x14ac:dyDescent="0.45">
      <c r="D156" s="3"/>
      <c r="E156" s="3"/>
      <c r="H156" s="3"/>
      <c r="J156" s="3"/>
    </row>
    <row r="157" spans="4:10" ht="23.25" customHeight="1" x14ac:dyDescent="0.45">
      <c r="D157" s="3"/>
      <c r="E157" s="3"/>
      <c r="H157" s="3"/>
      <c r="J157" s="3"/>
    </row>
    <row r="158" spans="4:10" ht="23.25" customHeight="1" x14ac:dyDescent="0.45">
      <c r="D158" s="3"/>
      <c r="E158" s="3"/>
      <c r="H158" s="3"/>
      <c r="J158" s="3"/>
    </row>
    <row r="159" spans="4:10" ht="23.25" customHeight="1" x14ac:dyDescent="0.45">
      <c r="D159" s="3"/>
      <c r="E159" s="3"/>
      <c r="H159" s="3"/>
      <c r="J159" s="3"/>
    </row>
    <row r="160" spans="4:10" ht="23.25" customHeight="1" x14ac:dyDescent="0.45">
      <c r="D160" s="3"/>
      <c r="E160" s="3"/>
      <c r="H160" s="3"/>
      <c r="J160" s="3"/>
    </row>
    <row r="161" spans="4:10" ht="23.25" customHeight="1" x14ac:dyDescent="0.45">
      <c r="D161" s="3"/>
      <c r="E161" s="3"/>
      <c r="H161" s="3"/>
      <c r="J161" s="3"/>
    </row>
    <row r="162" spans="4:10" ht="23.25" customHeight="1" x14ac:dyDescent="0.45">
      <c r="D162" s="3"/>
      <c r="E162" s="3"/>
      <c r="H162" s="3"/>
      <c r="J162" s="3"/>
    </row>
    <row r="163" spans="4:10" ht="23.25" customHeight="1" x14ac:dyDescent="0.45">
      <c r="D163" s="3"/>
      <c r="E163" s="3"/>
      <c r="H163" s="3"/>
      <c r="J163" s="3"/>
    </row>
    <row r="164" spans="4:10" ht="23.25" customHeight="1" x14ac:dyDescent="0.45">
      <c r="D164" s="3"/>
      <c r="E164" s="3"/>
      <c r="H164" s="3"/>
      <c r="J164" s="3"/>
    </row>
    <row r="165" spans="4:10" ht="23.25" customHeight="1" x14ac:dyDescent="0.45">
      <c r="D165" s="3"/>
      <c r="E165" s="3"/>
      <c r="H165" s="3"/>
      <c r="J165" s="3"/>
    </row>
    <row r="166" spans="4:10" ht="23.25" customHeight="1" x14ac:dyDescent="0.45">
      <c r="D166" s="3"/>
      <c r="E166" s="3"/>
      <c r="H166" s="3"/>
      <c r="J166" s="3"/>
    </row>
    <row r="167" spans="4:10" ht="23.25" customHeight="1" x14ac:dyDescent="0.45">
      <c r="D167" s="3"/>
      <c r="E167" s="3"/>
      <c r="H167" s="3"/>
      <c r="J167" s="3"/>
    </row>
    <row r="168" spans="4:10" ht="23.25" customHeight="1" x14ac:dyDescent="0.45">
      <c r="D168" s="3"/>
      <c r="E168" s="3"/>
      <c r="H168" s="3"/>
      <c r="J168" s="3"/>
    </row>
    <row r="169" spans="4:10" ht="23.25" customHeight="1" x14ac:dyDescent="0.45">
      <c r="D169" s="3"/>
      <c r="E169" s="3"/>
      <c r="H169" s="3"/>
      <c r="J169" s="3"/>
    </row>
    <row r="170" spans="4:10" ht="23.25" customHeight="1" x14ac:dyDescent="0.45">
      <c r="D170" s="3"/>
      <c r="E170" s="3"/>
      <c r="H170" s="3"/>
      <c r="J170" s="3"/>
    </row>
    <row r="171" spans="4:10" ht="23.25" customHeight="1" x14ac:dyDescent="0.45">
      <c r="D171" s="3"/>
      <c r="E171" s="3"/>
      <c r="H171" s="3"/>
      <c r="J171" s="3"/>
    </row>
    <row r="172" spans="4:10" ht="23.25" customHeight="1" x14ac:dyDescent="0.45">
      <c r="D172" s="3"/>
      <c r="E172" s="3"/>
      <c r="H172" s="3"/>
      <c r="J172" s="3"/>
    </row>
    <row r="173" spans="4:10" ht="23.25" customHeight="1" x14ac:dyDescent="0.45">
      <c r="D173" s="3"/>
      <c r="E173" s="3"/>
      <c r="H173" s="3"/>
      <c r="J173" s="3"/>
    </row>
    <row r="174" spans="4:10" ht="23.25" customHeight="1" x14ac:dyDescent="0.45">
      <c r="D174" s="3"/>
      <c r="E174" s="3"/>
      <c r="H174" s="3"/>
      <c r="J174" s="3"/>
    </row>
    <row r="175" spans="4:10" ht="23.25" customHeight="1" x14ac:dyDescent="0.45">
      <c r="D175" s="3"/>
      <c r="E175" s="3"/>
      <c r="H175" s="3"/>
      <c r="J175" s="3"/>
    </row>
    <row r="176" spans="4:10" ht="23.25" customHeight="1" x14ac:dyDescent="0.45">
      <c r="D176" s="3"/>
      <c r="E176" s="3"/>
      <c r="H176" s="3"/>
      <c r="J176" s="3"/>
    </row>
    <row r="177" spans="4:10" ht="23.25" customHeight="1" x14ac:dyDescent="0.45">
      <c r="D177" s="3"/>
      <c r="E177" s="3"/>
      <c r="H177" s="3"/>
      <c r="J177" s="3"/>
    </row>
    <row r="178" spans="4:10" ht="23.25" customHeight="1" x14ac:dyDescent="0.45">
      <c r="D178" s="3"/>
      <c r="E178" s="3"/>
      <c r="H178" s="3"/>
      <c r="J178" s="3"/>
    </row>
    <row r="179" spans="4:10" ht="23.25" customHeight="1" x14ac:dyDescent="0.45">
      <c r="D179" s="3"/>
      <c r="E179" s="3"/>
      <c r="H179" s="3"/>
      <c r="J179" s="3"/>
    </row>
    <row r="180" spans="4:10" ht="23.25" customHeight="1" x14ac:dyDescent="0.45">
      <c r="D180" s="3"/>
      <c r="E180" s="3"/>
      <c r="H180" s="3"/>
      <c r="J180" s="3"/>
    </row>
    <row r="181" spans="4:10" ht="23.25" customHeight="1" x14ac:dyDescent="0.45">
      <c r="D181" s="3"/>
      <c r="E181" s="3"/>
      <c r="H181" s="3"/>
      <c r="J181" s="3"/>
    </row>
    <row r="182" spans="4:10" ht="23.25" customHeight="1" x14ac:dyDescent="0.45">
      <c r="D182" s="3"/>
      <c r="E182" s="3"/>
      <c r="H182" s="3"/>
      <c r="J182" s="3"/>
    </row>
    <row r="183" spans="4:10" ht="23.25" customHeight="1" x14ac:dyDescent="0.45">
      <c r="D183" s="3"/>
      <c r="E183" s="3"/>
      <c r="H183" s="3"/>
      <c r="J183" s="3"/>
    </row>
    <row r="184" spans="4:10" ht="23.25" customHeight="1" x14ac:dyDescent="0.45">
      <c r="D184" s="3"/>
      <c r="E184" s="3"/>
      <c r="H184" s="3"/>
      <c r="J184" s="3"/>
    </row>
    <row r="185" spans="4:10" ht="23.25" customHeight="1" x14ac:dyDescent="0.45">
      <c r="D185" s="3"/>
      <c r="E185" s="3"/>
      <c r="H185" s="3"/>
      <c r="J185" s="3"/>
    </row>
    <row r="186" spans="4:10" ht="23.25" customHeight="1" x14ac:dyDescent="0.45">
      <c r="D186" s="3"/>
      <c r="E186" s="3"/>
      <c r="H186" s="3"/>
      <c r="J186" s="3"/>
    </row>
    <row r="187" spans="4:10" ht="23.25" customHeight="1" x14ac:dyDescent="0.45">
      <c r="D187" s="3"/>
      <c r="E187" s="3"/>
      <c r="H187" s="3"/>
      <c r="J187" s="3"/>
    </row>
    <row r="188" spans="4:10" ht="23.25" customHeight="1" x14ac:dyDescent="0.45">
      <c r="D188" s="3"/>
      <c r="E188" s="3"/>
      <c r="H188" s="3"/>
      <c r="J188" s="3"/>
    </row>
    <row r="189" spans="4:10" ht="23.25" customHeight="1" x14ac:dyDescent="0.45">
      <c r="D189" s="3"/>
      <c r="E189" s="3"/>
      <c r="H189" s="3"/>
      <c r="J189" s="3"/>
    </row>
    <row r="190" spans="4:10" ht="23.25" customHeight="1" x14ac:dyDescent="0.45">
      <c r="D190" s="3"/>
      <c r="E190" s="3"/>
      <c r="H190" s="3"/>
      <c r="J190" s="3"/>
    </row>
    <row r="191" spans="4:10" ht="23.25" customHeight="1" x14ac:dyDescent="0.45">
      <c r="D191" s="3"/>
      <c r="E191" s="3"/>
      <c r="H191" s="3"/>
      <c r="J191" s="3"/>
    </row>
    <row r="192" spans="4:10" ht="23.25" customHeight="1" x14ac:dyDescent="0.45">
      <c r="D192" s="3"/>
      <c r="E192" s="3"/>
      <c r="H192" s="3"/>
      <c r="J192" s="3"/>
    </row>
    <row r="193" spans="4:10" ht="23.25" customHeight="1" x14ac:dyDescent="0.45">
      <c r="D193" s="3"/>
      <c r="E193" s="3"/>
      <c r="H193" s="3"/>
      <c r="J193" s="3"/>
    </row>
  </sheetData>
  <phoneticPr fontId="16" type="noConversion"/>
  <pageMargins left="0.55000000000000004" right="0.55000000000000004" top="0.48" bottom="0.19" header="0.5" footer="0.31"/>
  <pageSetup paperSize="9" scale="73" firstPageNumber="9" fitToWidth="0" fitToHeight="0" orientation="portrait" useFirstPageNumber="1" r:id="rId1"/>
  <headerFooter>
    <oddFooter xml:space="preserve">&amp;Lหมายเหตุประกอบงบการเงินเป็นส่วนหนึ่งของงบการเงินนี้
&amp;C&amp;14&amp;P
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0"/>
  <sheetViews>
    <sheetView view="pageBreakPreview" topLeftCell="A40" zoomScale="80" zoomScaleNormal="80" zoomScaleSheetLayoutView="80" workbookViewId="0">
      <selection activeCell="B50" sqref="B50"/>
    </sheetView>
  </sheetViews>
  <sheetFormatPr defaultColWidth="9.140625" defaultRowHeight="23.25" customHeight="1" x14ac:dyDescent="0.45"/>
  <cols>
    <col min="1" max="1" width="60.5703125" style="4" customWidth="1"/>
    <col min="2" max="2" width="8.85546875" style="4" customWidth="1"/>
    <col min="3" max="3" width="11.42578125" style="6" customWidth="1"/>
    <col min="4" max="4" width="1" style="6" customWidth="1"/>
    <col min="5" max="5" width="13.7109375" style="6" bestFit="1" customWidth="1"/>
    <col min="6" max="6" width="1" style="6" customWidth="1"/>
    <col min="7" max="7" width="17.5703125" style="6" customWidth="1"/>
    <col min="8" max="8" width="1" style="6" customWidth="1"/>
    <col min="9" max="9" width="11.140625" style="6" bestFit="1" customWidth="1"/>
    <col min="10" max="10" width="1" style="6" customWidth="1"/>
    <col min="11" max="11" width="12.7109375" style="6" bestFit="1" customWidth="1"/>
    <col min="12" max="12" width="1" style="6" customWidth="1"/>
    <col min="13" max="13" width="19.140625" style="6" customWidth="1"/>
    <col min="14" max="14" width="1" style="6" customWidth="1"/>
    <col min="15" max="15" width="12.140625" style="6" customWidth="1"/>
    <col min="16" max="16" width="1" style="6" customWidth="1"/>
    <col min="17" max="17" width="13.42578125" style="6" customWidth="1"/>
    <col min="18" max="18" width="1" style="6" customWidth="1"/>
    <col min="19" max="19" width="11.42578125" style="6" customWidth="1"/>
    <col min="20" max="20" width="1" style="6" customWidth="1"/>
    <col min="21" max="21" width="13.140625" style="6" customWidth="1"/>
    <col min="22" max="22" width="14.42578125" style="6" customWidth="1"/>
    <col min="23" max="23" width="9.85546875" style="6" bestFit="1" customWidth="1"/>
    <col min="24" max="16384" width="9.140625" style="6"/>
  </cols>
  <sheetData>
    <row r="1" spans="1:21" customFormat="1" ht="21.75" x14ac:dyDescent="0.45">
      <c r="A1" s="11" t="s">
        <v>84</v>
      </c>
      <c r="B1" s="11"/>
    </row>
    <row r="2" spans="1:21" customFormat="1" ht="21.75" x14ac:dyDescent="0.45">
      <c r="A2" s="11" t="s">
        <v>183</v>
      </c>
      <c r="B2" s="11"/>
    </row>
    <row r="3" spans="1:21" ht="12" customHeight="1" x14ac:dyDescent="0.45">
      <c r="A3" s="157"/>
      <c r="B3" s="157"/>
      <c r="C3" s="157"/>
      <c r="D3" s="157"/>
      <c r="E3" s="157"/>
    </row>
    <row r="4" spans="1:21" ht="19.149999999999999" customHeight="1" x14ac:dyDescent="0.45">
      <c r="C4" s="156" t="s">
        <v>85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1" ht="19.149999999999999" customHeight="1" x14ac:dyDescent="0.45">
      <c r="D5" s="88"/>
      <c r="E5" s="16"/>
      <c r="F5" s="16"/>
      <c r="H5" s="16"/>
      <c r="I5" s="155" t="s">
        <v>98</v>
      </c>
      <c r="J5" s="155"/>
      <c r="K5" s="155"/>
      <c r="M5" s="155" t="s">
        <v>39</v>
      </c>
      <c r="N5" s="155"/>
      <c r="O5" s="155"/>
      <c r="P5" s="17"/>
      <c r="Q5" s="17"/>
      <c r="R5" s="88"/>
      <c r="S5" s="88"/>
      <c r="U5" s="88"/>
    </row>
    <row r="6" spans="1:21" ht="19.149999999999999" customHeight="1" x14ac:dyDescent="0.45">
      <c r="D6" s="88"/>
      <c r="E6" s="16"/>
      <c r="F6" s="16"/>
      <c r="H6" s="16"/>
      <c r="I6" s="16"/>
      <c r="J6" s="16"/>
      <c r="K6" s="16"/>
      <c r="M6" s="16" t="s">
        <v>127</v>
      </c>
      <c r="N6" s="16"/>
      <c r="O6" s="16"/>
      <c r="P6" s="17"/>
      <c r="Q6" s="17"/>
      <c r="R6" s="88"/>
      <c r="S6" s="88"/>
      <c r="U6" s="88"/>
    </row>
    <row r="7" spans="1:21" ht="19.149999999999999" customHeight="1" x14ac:dyDescent="0.45">
      <c r="D7" s="88"/>
      <c r="E7" s="16"/>
      <c r="F7" s="16"/>
      <c r="H7" s="16"/>
      <c r="I7" s="16"/>
      <c r="J7" s="16"/>
      <c r="K7" s="16"/>
      <c r="M7" s="16" t="s">
        <v>83</v>
      </c>
      <c r="N7" s="16"/>
      <c r="O7" s="16"/>
      <c r="P7" s="17"/>
      <c r="Q7" s="17"/>
      <c r="R7" s="88"/>
      <c r="S7" s="88"/>
      <c r="U7" s="88"/>
    </row>
    <row r="8" spans="1:21" ht="19.149999999999999" customHeight="1" x14ac:dyDescent="0.45">
      <c r="D8" s="88"/>
      <c r="E8" s="16"/>
      <c r="F8" s="16"/>
      <c r="H8" s="16"/>
      <c r="I8" s="16"/>
      <c r="J8" s="16"/>
      <c r="K8" s="16"/>
      <c r="M8" s="16" t="s">
        <v>76</v>
      </c>
      <c r="N8" s="16"/>
      <c r="O8" s="16"/>
      <c r="P8" s="17"/>
      <c r="Q8" s="17"/>
      <c r="R8" s="88"/>
      <c r="S8" s="88"/>
      <c r="U8" s="88"/>
    </row>
    <row r="9" spans="1:21" ht="19.149999999999999" customHeight="1" x14ac:dyDescent="0.45">
      <c r="D9" s="88"/>
      <c r="E9" s="16"/>
      <c r="F9" s="16"/>
      <c r="H9" s="16"/>
      <c r="I9" s="16"/>
      <c r="J9" s="16"/>
      <c r="K9" s="16"/>
      <c r="M9" s="16" t="s">
        <v>77</v>
      </c>
      <c r="N9" s="16"/>
      <c r="O9" s="16" t="s">
        <v>67</v>
      </c>
      <c r="P9" s="17"/>
      <c r="Q9" s="16" t="s">
        <v>38</v>
      </c>
      <c r="R9" s="88"/>
      <c r="S9" s="16"/>
      <c r="U9" s="88"/>
    </row>
    <row r="10" spans="1:21" ht="19.149999999999999" customHeight="1" x14ac:dyDescent="0.45">
      <c r="D10" s="88"/>
      <c r="E10" s="16"/>
      <c r="F10" s="16"/>
      <c r="G10" s="16"/>
      <c r="H10" s="16"/>
      <c r="I10" s="16" t="s">
        <v>60</v>
      </c>
      <c r="J10" s="16"/>
      <c r="K10" s="16"/>
      <c r="M10" s="16" t="s">
        <v>78</v>
      </c>
      <c r="N10" s="16"/>
      <c r="O10" s="16" t="s">
        <v>68</v>
      </c>
      <c r="Q10" s="16" t="s">
        <v>21</v>
      </c>
      <c r="R10" s="16"/>
      <c r="S10" s="16" t="s">
        <v>37</v>
      </c>
      <c r="T10" s="16"/>
    </row>
    <row r="11" spans="1:21" ht="19.149999999999999" customHeight="1" x14ac:dyDescent="0.45">
      <c r="C11" s="16" t="s">
        <v>17</v>
      </c>
      <c r="E11" s="16" t="s">
        <v>59</v>
      </c>
      <c r="F11" s="16"/>
      <c r="G11" s="16" t="s">
        <v>118</v>
      </c>
      <c r="H11" s="16"/>
      <c r="I11" s="16" t="s">
        <v>61</v>
      </c>
      <c r="K11" s="16"/>
      <c r="L11" s="16"/>
      <c r="M11" s="16" t="s">
        <v>79</v>
      </c>
      <c r="N11" s="16"/>
      <c r="O11" s="16" t="s">
        <v>66</v>
      </c>
      <c r="Q11" s="16" t="s">
        <v>22</v>
      </c>
      <c r="R11" s="16"/>
      <c r="S11" s="16" t="s">
        <v>64</v>
      </c>
      <c r="T11" s="16"/>
      <c r="U11" s="16" t="s">
        <v>38</v>
      </c>
    </row>
    <row r="12" spans="1:21" ht="19.149999999999999" customHeight="1" x14ac:dyDescent="0.45">
      <c r="C12" s="16" t="s">
        <v>33</v>
      </c>
      <c r="E12" s="16" t="s">
        <v>51</v>
      </c>
      <c r="F12" s="16"/>
      <c r="G12" s="16" t="s">
        <v>119</v>
      </c>
      <c r="H12" s="16"/>
      <c r="I12" s="16" t="s">
        <v>62</v>
      </c>
      <c r="J12" s="16"/>
      <c r="K12" s="16" t="s">
        <v>26</v>
      </c>
      <c r="L12" s="16"/>
      <c r="M12" s="16" t="s">
        <v>80</v>
      </c>
      <c r="N12" s="16"/>
      <c r="O12" s="16" t="s">
        <v>21</v>
      </c>
      <c r="Q12" s="16" t="s">
        <v>82</v>
      </c>
      <c r="R12" s="16"/>
      <c r="S12" s="16" t="s">
        <v>65</v>
      </c>
      <c r="T12" s="16"/>
      <c r="U12" s="16" t="s">
        <v>21</v>
      </c>
    </row>
    <row r="13" spans="1:21" ht="21" x14ac:dyDescent="0.45">
      <c r="B13" s="17" t="s">
        <v>1</v>
      </c>
      <c r="C13" s="16" t="s">
        <v>32</v>
      </c>
      <c r="E13" s="24" t="s">
        <v>116</v>
      </c>
      <c r="F13" s="16"/>
      <c r="G13" s="24" t="s">
        <v>120</v>
      </c>
      <c r="H13" s="16"/>
      <c r="I13" s="16" t="s">
        <v>63</v>
      </c>
      <c r="J13" s="16"/>
      <c r="K13" s="16" t="s">
        <v>34</v>
      </c>
      <c r="L13" s="16"/>
      <c r="M13" s="16" t="s">
        <v>81</v>
      </c>
      <c r="N13" s="16"/>
      <c r="O13" s="16" t="s">
        <v>22</v>
      </c>
      <c r="Q13" s="16" t="s">
        <v>74</v>
      </c>
      <c r="R13" s="16"/>
      <c r="S13" s="16" t="s">
        <v>36</v>
      </c>
      <c r="T13" s="16"/>
      <c r="U13" s="16" t="s">
        <v>22</v>
      </c>
    </row>
    <row r="14" spans="1:21" ht="21" x14ac:dyDescent="0.45">
      <c r="A14" s="6"/>
      <c r="B14" s="6"/>
      <c r="C14" s="154" t="s">
        <v>188</v>
      </c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</row>
    <row r="15" spans="1:21" ht="21" x14ac:dyDescent="0.45">
      <c r="A15" s="89" t="s">
        <v>182</v>
      </c>
      <c r="B15" s="89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</row>
    <row r="16" spans="1:21" s="15" customFormat="1" ht="19.149999999999999" customHeight="1" x14ac:dyDescent="0.45">
      <c r="A16" s="89" t="s">
        <v>124</v>
      </c>
      <c r="B16" s="89"/>
      <c r="C16" s="42">
        <v>300000000</v>
      </c>
      <c r="D16" s="42"/>
      <c r="E16" s="42">
        <v>1606753420</v>
      </c>
      <c r="F16" s="42"/>
      <c r="G16" s="42">
        <v>67932017</v>
      </c>
      <c r="H16" s="42"/>
      <c r="I16" s="42">
        <v>30000000</v>
      </c>
      <c r="J16" s="42"/>
      <c r="K16" s="42">
        <v>351773445</v>
      </c>
      <c r="L16" s="42"/>
      <c r="M16" s="42">
        <v>-6198378</v>
      </c>
      <c r="N16" s="46"/>
      <c r="O16" s="42">
        <f>SUM(M16)</f>
        <v>-6198378</v>
      </c>
      <c r="P16" s="42"/>
      <c r="Q16" s="42">
        <f>SUM(C16:K16,O16)</f>
        <v>2350260504</v>
      </c>
      <c r="R16" s="42"/>
      <c r="S16" s="42">
        <v>993</v>
      </c>
      <c r="T16" s="42"/>
      <c r="U16" s="42">
        <f>SUM(Q16:S16)</f>
        <v>2350261497</v>
      </c>
    </row>
    <row r="17" spans="1:22" s="15" customFormat="1" ht="12" customHeight="1" x14ac:dyDescent="0.45">
      <c r="A17" s="89"/>
      <c r="B17" s="8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2" ht="19.149999999999999" customHeight="1" x14ac:dyDescent="0.45">
      <c r="A18" s="89" t="s">
        <v>50</v>
      </c>
      <c r="B18" s="89"/>
      <c r="C18" s="37"/>
      <c r="D18" s="46"/>
      <c r="E18" s="37"/>
      <c r="F18" s="46"/>
      <c r="G18" s="37"/>
      <c r="H18" s="46"/>
      <c r="I18" s="37"/>
      <c r="J18" s="46"/>
      <c r="K18" s="37"/>
      <c r="L18" s="46"/>
      <c r="M18" s="37"/>
      <c r="N18" s="46"/>
      <c r="O18" s="37"/>
      <c r="P18" s="46"/>
      <c r="Q18" s="37"/>
      <c r="R18" s="46"/>
      <c r="S18" s="37"/>
      <c r="T18" s="46"/>
      <c r="U18" s="37"/>
    </row>
    <row r="19" spans="1:22" ht="19.149999999999999" customHeight="1" x14ac:dyDescent="0.45">
      <c r="A19" s="26" t="s">
        <v>193</v>
      </c>
      <c r="B19" s="26"/>
      <c r="C19" s="37"/>
      <c r="D19" s="42"/>
      <c r="E19" s="37"/>
      <c r="F19" s="42"/>
      <c r="G19" s="37"/>
      <c r="H19" s="42"/>
      <c r="I19" s="37"/>
      <c r="J19" s="42"/>
      <c r="K19" s="53"/>
      <c r="L19" s="42"/>
      <c r="M19" s="37"/>
      <c r="N19" s="42"/>
      <c r="O19" s="53"/>
      <c r="P19" s="42"/>
      <c r="Q19" s="53"/>
      <c r="R19" s="42"/>
      <c r="S19" s="53"/>
      <c r="T19" s="42"/>
      <c r="U19" s="53"/>
    </row>
    <row r="20" spans="1:22" ht="19.149999999999999" customHeight="1" x14ac:dyDescent="0.45">
      <c r="A20" s="4" t="s">
        <v>44</v>
      </c>
      <c r="B20" s="17">
        <v>25</v>
      </c>
      <c r="C20" s="20">
        <v>0</v>
      </c>
      <c r="D20" s="18"/>
      <c r="E20" s="20">
        <v>0</v>
      </c>
      <c r="F20" s="18"/>
      <c r="G20" s="20">
        <v>0</v>
      </c>
      <c r="H20" s="18"/>
      <c r="I20" s="20">
        <v>0</v>
      </c>
      <c r="J20" s="18"/>
      <c r="K20" s="37">
        <v>-629999929</v>
      </c>
      <c r="L20" s="18"/>
      <c r="M20" s="20">
        <v>0</v>
      </c>
      <c r="N20" s="109"/>
      <c r="O20" s="20">
        <f t="shared" ref="O20" si="0">SUM(M20)</f>
        <v>0</v>
      </c>
      <c r="P20" s="18"/>
      <c r="Q20" s="37">
        <f>SUM(C20:K20,O20)</f>
        <v>-629999929</v>
      </c>
      <c r="R20" s="18"/>
      <c r="S20" s="20">
        <v>0</v>
      </c>
      <c r="T20" s="18"/>
      <c r="U20" s="37">
        <f>SUM(Q20:S20)</f>
        <v>-629999929</v>
      </c>
    </row>
    <row r="21" spans="1:22" ht="19.149999999999999" customHeight="1" x14ac:dyDescent="0.45">
      <c r="A21" s="4" t="s">
        <v>189</v>
      </c>
      <c r="B21" s="17"/>
      <c r="C21" s="20">
        <v>0</v>
      </c>
      <c r="D21" s="18"/>
      <c r="E21" s="20">
        <v>0</v>
      </c>
      <c r="F21" s="18"/>
      <c r="G21" s="20">
        <v>0</v>
      </c>
      <c r="H21" s="18"/>
      <c r="I21" s="20">
        <v>0</v>
      </c>
      <c r="J21" s="18"/>
      <c r="K21" s="37">
        <v>0</v>
      </c>
      <c r="L21" s="18"/>
      <c r="M21" s="20">
        <v>0</v>
      </c>
      <c r="N21" s="109"/>
      <c r="O21" s="20">
        <f t="shared" ref="O21" si="1">SUM(M21)</f>
        <v>0</v>
      </c>
      <c r="P21" s="18"/>
      <c r="Q21" s="37">
        <f>SUM(C21:K21,O21)</f>
        <v>0</v>
      </c>
      <c r="R21" s="18"/>
      <c r="S21" s="37">
        <v>-544</v>
      </c>
      <c r="T21" s="18"/>
      <c r="U21" s="37">
        <f>SUM(Q21:S21)</f>
        <v>-544</v>
      </c>
    </row>
    <row r="22" spans="1:22" s="88" customFormat="1" ht="19.149999999999999" customHeight="1" x14ac:dyDescent="0.45">
      <c r="A22" s="26" t="s">
        <v>195</v>
      </c>
      <c r="B22" s="26"/>
      <c r="C22" s="40">
        <f>C20</f>
        <v>0</v>
      </c>
      <c r="D22" s="42"/>
      <c r="E22" s="40">
        <f>E20</f>
        <v>0</v>
      </c>
      <c r="F22" s="42"/>
      <c r="G22" s="47">
        <f>G20</f>
        <v>0</v>
      </c>
      <c r="H22" s="42"/>
      <c r="I22" s="40">
        <f>I20</f>
        <v>0</v>
      </c>
      <c r="J22" s="42"/>
      <c r="K22" s="40">
        <f>K20</f>
        <v>-629999929</v>
      </c>
      <c r="L22" s="42"/>
      <c r="M22" s="47">
        <f>M20</f>
        <v>0</v>
      </c>
      <c r="N22" s="46"/>
      <c r="O22" s="47">
        <f>O20</f>
        <v>0</v>
      </c>
      <c r="P22" s="42"/>
      <c r="Q22" s="40">
        <f>Q20</f>
        <v>-629999929</v>
      </c>
      <c r="R22" s="42"/>
      <c r="S22" s="47">
        <f>S20+S21</f>
        <v>-544</v>
      </c>
      <c r="T22" s="18"/>
      <c r="U22" s="40">
        <f>U20+U21</f>
        <v>-630000473</v>
      </c>
    </row>
    <row r="23" spans="1:22" s="88" customFormat="1" ht="12" customHeight="1" x14ac:dyDescent="0.45">
      <c r="A23" s="89"/>
      <c r="B23" s="89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2" ht="19.149999999999999" customHeight="1" x14ac:dyDescent="0.45">
      <c r="A24" s="25" t="s">
        <v>194</v>
      </c>
      <c r="B24" s="25"/>
      <c r="C24" s="39">
        <f>C22</f>
        <v>0</v>
      </c>
      <c r="D24" s="42"/>
      <c r="E24" s="39">
        <f>E22</f>
        <v>0</v>
      </c>
      <c r="F24" s="42"/>
      <c r="G24" s="39">
        <f>G22</f>
        <v>0</v>
      </c>
      <c r="H24" s="42"/>
      <c r="I24" s="39">
        <f>I22</f>
        <v>0</v>
      </c>
      <c r="J24" s="42"/>
      <c r="K24" s="39">
        <f>K22</f>
        <v>-629999929</v>
      </c>
      <c r="L24" s="42"/>
      <c r="M24" s="39">
        <f>M22</f>
        <v>0</v>
      </c>
      <c r="N24" s="42"/>
      <c r="O24" s="39">
        <f>O22</f>
        <v>0</v>
      </c>
      <c r="P24" s="42"/>
      <c r="Q24" s="39">
        <f>Q22</f>
        <v>-629999929</v>
      </c>
      <c r="R24" s="42"/>
      <c r="S24" s="39">
        <f>S22</f>
        <v>-544</v>
      </c>
      <c r="T24" s="42"/>
      <c r="U24" s="39">
        <f>U22</f>
        <v>-630000473</v>
      </c>
    </row>
    <row r="25" spans="1:22" s="15" customFormat="1" ht="12" customHeight="1" x14ac:dyDescent="0.45">
      <c r="A25" s="89"/>
      <c r="B25" s="8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2" s="15" customFormat="1" ht="19.149999999999999" customHeight="1" x14ac:dyDescent="0.45">
      <c r="A26" s="89" t="s">
        <v>186</v>
      </c>
      <c r="B26" s="8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2" s="15" customFormat="1" ht="19.149999999999999" customHeight="1" x14ac:dyDescent="0.45">
      <c r="A27" s="4" t="s">
        <v>126</v>
      </c>
      <c r="B27" s="4"/>
      <c r="C27" s="37">
        <v>0</v>
      </c>
      <c r="D27" s="46"/>
      <c r="E27" s="37">
        <v>0</v>
      </c>
      <c r="F27" s="46"/>
      <c r="G27" s="37">
        <v>0</v>
      </c>
      <c r="H27" s="42"/>
      <c r="I27" s="37">
        <v>0</v>
      </c>
      <c r="J27" s="42"/>
      <c r="K27" s="37">
        <f>'PL_5-6 '!D40</f>
        <v>701.99523899999997</v>
      </c>
      <c r="L27" s="42"/>
      <c r="M27" s="37">
        <v>0</v>
      </c>
      <c r="N27" s="42"/>
      <c r="O27" s="37">
        <f t="shared" ref="O27" si="2">SUM(M27)</f>
        <v>0</v>
      </c>
      <c r="P27" s="42"/>
      <c r="Q27" s="37">
        <f>SUM(C27:K27,O27)</f>
        <v>701.99523899999997</v>
      </c>
      <c r="R27" s="42"/>
      <c r="S27" s="37">
        <f>'PL_5-6 '!D41</f>
        <v>5.3300000000000005E-4</v>
      </c>
      <c r="T27" s="42"/>
      <c r="U27" s="37">
        <f>SUM(Q27:S27)</f>
        <v>701.99577199999999</v>
      </c>
      <c r="V27" s="102"/>
    </row>
    <row r="28" spans="1:22" s="15" customFormat="1" ht="19.149999999999999" customHeight="1" x14ac:dyDescent="0.45">
      <c r="A28" s="4" t="s">
        <v>146</v>
      </c>
      <c r="B28" s="4"/>
      <c r="C28" s="37">
        <v>0</v>
      </c>
      <c r="D28" s="42"/>
      <c r="E28" s="37">
        <v>0</v>
      </c>
      <c r="F28" s="42"/>
      <c r="G28" s="37">
        <v>0</v>
      </c>
      <c r="H28" s="42"/>
      <c r="I28" s="37">
        <v>0</v>
      </c>
      <c r="J28" s="42"/>
      <c r="K28" s="113">
        <f>'PL_5-6 '!D34+14</f>
        <v>13.45303</v>
      </c>
      <c r="L28" s="42"/>
      <c r="M28" s="113">
        <f>'PL_5-6 '!D32</f>
        <v>-22.062235999999999</v>
      </c>
      <c r="N28" s="46"/>
      <c r="O28" s="113">
        <f>SUM(M28)</f>
        <v>-22.062235999999999</v>
      </c>
      <c r="P28" s="42"/>
      <c r="Q28" s="37">
        <f>SUM(C28:K28,O28)</f>
        <v>-8.6092059999999986</v>
      </c>
      <c r="R28" s="42"/>
      <c r="S28" s="37">
        <v>-14</v>
      </c>
      <c r="T28" s="42"/>
      <c r="U28" s="37">
        <f>SUM(Q28:S28)</f>
        <v>-22.609206</v>
      </c>
    </row>
    <row r="29" spans="1:22" s="15" customFormat="1" ht="19.149999999999999" customHeight="1" x14ac:dyDescent="0.45">
      <c r="A29" s="89" t="s">
        <v>185</v>
      </c>
      <c r="B29" s="89"/>
      <c r="C29" s="47">
        <f>SUM(C27:C28)</f>
        <v>0</v>
      </c>
      <c r="D29" s="42"/>
      <c r="E29" s="47">
        <f>SUM(E27:E28)</f>
        <v>0</v>
      </c>
      <c r="F29" s="42"/>
      <c r="G29" s="47">
        <f>SUM(G27:G28)</f>
        <v>0</v>
      </c>
      <c r="H29" s="42"/>
      <c r="I29" s="47">
        <f>SUM(I27:I28)</f>
        <v>0</v>
      </c>
      <c r="J29" s="42"/>
      <c r="K29" s="39">
        <f>SUM(K27:K28)</f>
        <v>715.44826899999998</v>
      </c>
      <c r="L29" s="42"/>
      <c r="M29" s="39">
        <f>SUM(M27:M28)</f>
        <v>-22.062235999999999</v>
      </c>
      <c r="N29" s="42"/>
      <c r="O29" s="39">
        <f>SUM(O27:O28)</f>
        <v>-22.062235999999999</v>
      </c>
      <c r="P29" s="42"/>
      <c r="Q29" s="40">
        <f>SUM(Q27:Q28)</f>
        <v>693.386033</v>
      </c>
      <c r="R29" s="42"/>
      <c r="S29" s="40">
        <f>SUM(S27:S28)</f>
        <v>-13.999466999999999</v>
      </c>
      <c r="T29" s="42"/>
      <c r="U29" s="40">
        <f>SUM(U27:U28)</f>
        <v>679.38656600000002</v>
      </c>
      <c r="V29" s="102">
        <f>U29-'PL_5-6 '!D37</f>
        <v>0</v>
      </c>
    </row>
    <row r="30" spans="1:22" ht="21.75" thickBot="1" x14ac:dyDescent="0.5">
      <c r="A30" s="89" t="s">
        <v>184</v>
      </c>
      <c r="B30" s="89"/>
      <c r="C30" s="114">
        <f>C29+C16+C24</f>
        <v>300000000</v>
      </c>
      <c r="D30" s="42"/>
      <c r="E30" s="114">
        <f>E29+E16+E24</f>
        <v>1606753420</v>
      </c>
      <c r="F30" s="42"/>
      <c r="G30" s="114">
        <f>G29+G16+G24</f>
        <v>67932017</v>
      </c>
      <c r="H30" s="42"/>
      <c r="I30" s="114">
        <f>I29+I16+I24</f>
        <v>30000000</v>
      </c>
      <c r="J30" s="42"/>
      <c r="K30" s="114">
        <f>K29+K16+K24</f>
        <v>-278225768.55173099</v>
      </c>
      <c r="L30" s="42"/>
      <c r="M30" s="114">
        <f>M29+M16+M24</f>
        <v>-6198400.0622359999</v>
      </c>
      <c r="N30" s="42"/>
      <c r="O30" s="114">
        <f>O29+O16+O24</f>
        <v>-6198400.0622359999</v>
      </c>
      <c r="P30" s="42"/>
      <c r="Q30" s="114">
        <f>Q29+Q16+Q24</f>
        <v>1720261268.3860331</v>
      </c>
      <c r="R30" s="42"/>
      <c r="S30" s="114">
        <f>S29+S16+S24</f>
        <v>435.00053300000002</v>
      </c>
      <c r="T30" s="42"/>
      <c r="U30" s="114">
        <f>U29+U16+U24</f>
        <v>1720261703.3865662</v>
      </c>
    </row>
    <row r="31" spans="1:22" ht="21.6" customHeight="1" thickTop="1" x14ac:dyDescent="0.45">
      <c r="A31" s="89"/>
      <c r="B31" s="89"/>
      <c r="C31" s="48"/>
      <c r="D31" s="44"/>
      <c r="E31" s="48"/>
      <c r="F31" s="44"/>
      <c r="G31" s="48"/>
      <c r="H31" s="44"/>
      <c r="I31" s="48"/>
      <c r="J31" s="44"/>
      <c r="K31" s="48"/>
      <c r="L31" s="44"/>
      <c r="M31" s="48"/>
      <c r="N31" s="44"/>
      <c r="O31" s="48"/>
      <c r="P31" s="44"/>
      <c r="Q31" s="48"/>
      <c r="R31" s="44"/>
      <c r="S31" s="48"/>
      <c r="T31" s="44"/>
      <c r="U31" s="48"/>
    </row>
    <row r="32" spans="1:22" customFormat="1" ht="22.15" customHeight="1" x14ac:dyDescent="0.45">
      <c r="A32" s="11" t="s">
        <v>84</v>
      </c>
      <c r="B32" s="11"/>
      <c r="C32" s="51"/>
      <c r="D32" s="28"/>
      <c r="E32" s="51"/>
      <c r="G32" s="51"/>
    </row>
    <row r="33" spans="1:21" customFormat="1" ht="22.15" customHeight="1" x14ac:dyDescent="0.45">
      <c r="A33" s="11" t="str">
        <f>A2</f>
        <v>งบแสดงการเปลี่ยนแปลงส่วนของผู้ถือหุ้น</v>
      </c>
      <c r="B33" s="11"/>
    </row>
    <row r="34" spans="1:21" ht="19.149999999999999" customHeight="1" x14ac:dyDescent="0.45">
      <c r="A34" s="22"/>
      <c r="B34" s="22"/>
      <c r="C34" s="156" t="s">
        <v>85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</row>
    <row r="35" spans="1:21" ht="19.149999999999999" customHeight="1" x14ac:dyDescent="0.45">
      <c r="D35" s="88"/>
      <c r="E35" s="16"/>
      <c r="F35" s="16"/>
      <c r="H35" s="16"/>
      <c r="I35" s="155" t="s">
        <v>98</v>
      </c>
      <c r="J35" s="155"/>
      <c r="K35" s="155"/>
      <c r="M35" s="155" t="s">
        <v>39</v>
      </c>
      <c r="N35" s="155"/>
      <c r="O35" s="155"/>
      <c r="P35" s="17"/>
      <c r="Q35" s="17"/>
      <c r="R35" s="88"/>
      <c r="S35" s="88"/>
      <c r="U35" s="88"/>
    </row>
    <row r="36" spans="1:21" ht="19.149999999999999" customHeight="1" x14ac:dyDescent="0.45">
      <c r="D36" s="88"/>
      <c r="E36" s="16"/>
      <c r="F36" s="16"/>
      <c r="H36" s="16"/>
      <c r="I36" s="16"/>
      <c r="J36" s="16"/>
      <c r="K36" s="16"/>
      <c r="M36" s="16" t="s">
        <v>173</v>
      </c>
      <c r="N36" s="16"/>
      <c r="O36" s="16"/>
      <c r="P36" s="17"/>
      <c r="Q36" s="17"/>
      <c r="R36" s="88"/>
      <c r="S36" s="88"/>
      <c r="U36" s="88"/>
    </row>
    <row r="37" spans="1:21" ht="19.149999999999999" customHeight="1" x14ac:dyDescent="0.45">
      <c r="D37" s="88"/>
      <c r="E37" s="16"/>
      <c r="F37" s="16"/>
      <c r="H37" s="16"/>
      <c r="I37" s="16"/>
      <c r="J37" s="16"/>
      <c r="K37" s="16"/>
      <c r="M37" s="16" t="s">
        <v>83</v>
      </c>
      <c r="N37" s="16"/>
      <c r="O37" s="16"/>
      <c r="P37" s="17"/>
      <c r="Q37" s="17"/>
      <c r="R37" s="88"/>
      <c r="S37" s="88"/>
      <c r="U37" s="88"/>
    </row>
    <row r="38" spans="1:21" ht="19.149999999999999" customHeight="1" x14ac:dyDescent="0.45">
      <c r="D38" s="88"/>
      <c r="E38" s="16"/>
      <c r="F38" s="16"/>
      <c r="H38" s="16"/>
      <c r="I38" s="16"/>
      <c r="J38" s="16"/>
      <c r="K38" s="16"/>
      <c r="M38" s="16" t="s">
        <v>76</v>
      </c>
      <c r="N38" s="16"/>
      <c r="O38" s="16"/>
      <c r="P38" s="17"/>
      <c r="Q38" s="17"/>
      <c r="R38" s="88"/>
      <c r="S38" s="88"/>
      <c r="U38" s="88"/>
    </row>
    <row r="39" spans="1:21" ht="19.149999999999999" customHeight="1" x14ac:dyDescent="0.45">
      <c r="D39" s="88"/>
      <c r="E39" s="16"/>
      <c r="F39" s="16"/>
      <c r="H39" s="16"/>
      <c r="I39" s="16"/>
      <c r="J39" s="16"/>
      <c r="K39" s="16"/>
      <c r="M39" s="16" t="s">
        <v>77</v>
      </c>
      <c r="N39" s="16"/>
      <c r="O39" s="16" t="s">
        <v>67</v>
      </c>
      <c r="P39" s="17"/>
      <c r="Q39" s="16" t="s">
        <v>38</v>
      </c>
      <c r="R39" s="88"/>
      <c r="S39" s="16"/>
      <c r="U39" s="88"/>
    </row>
    <row r="40" spans="1:21" ht="19.149999999999999" customHeight="1" x14ac:dyDescent="0.45">
      <c r="D40" s="88"/>
      <c r="E40" s="16"/>
      <c r="F40" s="16"/>
      <c r="G40" s="16"/>
      <c r="H40" s="16"/>
      <c r="I40" s="16" t="s">
        <v>60</v>
      </c>
      <c r="J40" s="16"/>
      <c r="K40" s="16"/>
      <c r="M40" s="16" t="s">
        <v>78</v>
      </c>
      <c r="N40" s="16"/>
      <c r="O40" s="16" t="s">
        <v>68</v>
      </c>
      <c r="Q40" s="16" t="s">
        <v>21</v>
      </c>
      <c r="R40" s="16"/>
      <c r="S40" s="16" t="s">
        <v>37</v>
      </c>
      <c r="T40" s="16"/>
    </row>
    <row r="41" spans="1:21" ht="19.149999999999999" customHeight="1" x14ac:dyDescent="0.45">
      <c r="C41" s="16" t="s">
        <v>17</v>
      </c>
      <c r="E41" s="16" t="s">
        <v>59</v>
      </c>
      <c r="F41" s="16"/>
      <c r="G41" s="16" t="s">
        <v>118</v>
      </c>
      <c r="H41" s="16"/>
      <c r="I41" s="16" t="s">
        <v>61</v>
      </c>
      <c r="K41" s="16"/>
      <c r="L41" s="16"/>
      <c r="M41" s="16" t="s">
        <v>79</v>
      </c>
      <c r="N41" s="16"/>
      <c r="O41" s="16" t="s">
        <v>66</v>
      </c>
      <c r="Q41" s="16" t="s">
        <v>22</v>
      </c>
      <c r="R41" s="16"/>
      <c r="S41" s="16" t="s">
        <v>64</v>
      </c>
      <c r="T41" s="16"/>
      <c r="U41" s="16" t="s">
        <v>38</v>
      </c>
    </row>
    <row r="42" spans="1:21" ht="19.149999999999999" customHeight="1" x14ac:dyDescent="0.45">
      <c r="C42" s="16" t="s">
        <v>33</v>
      </c>
      <c r="E42" s="16" t="s">
        <v>51</v>
      </c>
      <c r="F42" s="16"/>
      <c r="G42" s="16" t="s">
        <v>119</v>
      </c>
      <c r="H42" s="16"/>
      <c r="I42" s="16" t="s">
        <v>62</v>
      </c>
      <c r="J42" s="16"/>
      <c r="K42" s="16" t="s">
        <v>26</v>
      </c>
      <c r="L42" s="16"/>
      <c r="M42" s="16" t="s">
        <v>80</v>
      </c>
      <c r="N42" s="16"/>
      <c r="O42" s="16" t="s">
        <v>21</v>
      </c>
      <c r="Q42" s="16" t="s">
        <v>82</v>
      </c>
      <c r="R42" s="16"/>
      <c r="S42" s="16" t="s">
        <v>65</v>
      </c>
      <c r="T42" s="16"/>
      <c r="U42" s="16" t="s">
        <v>21</v>
      </c>
    </row>
    <row r="43" spans="1:21" ht="19.149999999999999" customHeight="1" x14ac:dyDescent="0.45">
      <c r="B43" s="17" t="s">
        <v>1</v>
      </c>
      <c r="C43" s="16" t="s">
        <v>32</v>
      </c>
      <c r="E43" s="24" t="s">
        <v>116</v>
      </c>
      <c r="F43" s="16"/>
      <c r="G43" s="24" t="s">
        <v>120</v>
      </c>
      <c r="H43" s="16"/>
      <c r="I43" s="16" t="s">
        <v>63</v>
      </c>
      <c r="J43" s="16"/>
      <c r="K43" s="16" t="s">
        <v>34</v>
      </c>
      <c r="L43" s="16"/>
      <c r="M43" s="16" t="s">
        <v>81</v>
      </c>
      <c r="N43" s="16"/>
      <c r="O43" s="16" t="s">
        <v>22</v>
      </c>
      <c r="Q43" s="16" t="s">
        <v>74</v>
      </c>
      <c r="R43" s="16"/>
      <c r="S43" s="16" t="s">
        <v>36</v>
      </c>
      <c r="T43" s="16"/>
      <c r="U43" s="16" t="s">
        <v>22</v>
      </c>
    </row>
    <row r="44" spans="1:21" ht="21" x14ac:dyDescent="0.45">
      <c r="A44" s="6"/>
      <c r="B44" s="6"/>
      <c r="C44" s="154" t="s">
        <v>188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</row>
    <row r="45" spans="1:21" ht="21" x14ac:dyDescent="0.45">
      <c r="A45" s="89" t="s">
        <v>181</v>
      </c>
      <c r="B45" s="89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15" customFormat="1" ht="19.149999999999999" customHeight="1" x14ac:dyDescent="0.45">
      <c r="A46" s="89" t="s">
        <v>117</v>
      </c>
      <c r="B46" s="89"/>
      <c r="C46" s="18">
        <v>300000000</v>
      </c>
      <c r="D46" s="18"/>
      <c r="E46" s="18">
        <v>1606753420</v>
      </c>
      <c r="F46" s="18"/>
      <c r="G46" s="18">
        <v>67932017</v>
      </c>
      <c r="H46" s="18"/>
      <c r="I46" s="18">
        <v>30000000</v>
      </c>
      <c r="J46" s="18"/>
      <c r="K46" s="18">
        <v>423221799</v>
      </c>
      <c r="L46" s="18"/>
      <c r="M46" s="18">
        <v>-28260614</v>
      </c>
      <c r="N46" s="19"/>
      <c r="O46" s="18">
        <f t="shared" ref="O46" si="3">SUM(M46)</f>
        <v>-28260614</v>
      </c>
      <c r="P46" s="108"/>
      <c r="Q46" s="18">
        <f>SUM(C46:K46,O46)</f>
        <v>2399646622</v>
      </c>
      <c r="R46" s="18"/>
      <c r="S46" s="18">
        <v>968</v>
      </c>
      <c r="T46" s="18"/>
      <c r="U46" s="18">
        <f>SUM(Q46:S46)</f>
        <v>2399647590</v>
      </c>
    </row>
    <row r="47" spans="1:21" s="15" customFormat="1" ht="12" customHeight="1" x14ac:dyDescent="0.45">
      <c r="A47" s="89"/>
      <c r="B47" s="89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ht="19.149999999999999" customHeight="1" x14ac:dyDescent="0.45">
      <c r="A48" s="89" t="s">
        <v>50</v>
      </c>
      <c r="B48" s="89"/>
      <c r="C48" s="37"/>
      <c r="D48" s="46"/>
      <c r="E48" s="37"/>
      <c r="F48" s="46"/>
      <c r="G48" s="37"/>
      <c r="H48" s="46"/>
      <c r="I48" s="37"/>
      <c r="J48" s="46"/>
      <c r="K48" s="37"/>
      <c r="L48" s="46"/>
      <c r="M48" s="37"/>
      <c r="N48" s="46"/>
      <c r="O48" s="37"/>
      <c r="P48" s="46"/>
      <c r="Q48" s="37"/>
      <c r="R48" s="46"/>
      <c r="S48" s="37"/>
      <c r="T48" s="46"/>
      <c r="U48" s="37"/>
    </row>
    <row r="49" spans="1:22" ht="19.149999999999999" customHeight="1" x14ac:dyDescent="0.45">
      <c r="A49" s="26" t="s">
        <v>193</v>
      </c>
      <c r="B49" s="26"/>
      <c r="C49" s="37"/>
      <c r="D49" s="42"/>
      <c r="E49" s="37"/>
      <c r="F49" s="42"/>
      <c r="G49" s="37"/>
      <c r="H49" s="42"/>
      <c r="I49" s="37"/>
      <c r="J49" s="42"/>
      <c r="K49" s="53"/>
      <c r="L49" s="42"/>
      <c r="M49" s="37"/>
      <c r="N49" s="42"/>
      <c r="O49" s="53"/>
      <c r="P49" s="42"/>
      <c r="Q49" s="53"/>
      <c r="R49" s="42"/>
      <c r="S49" s="53"/>
      <c r="T49" s="42"/>
      <c r="U49" s="53"/>
    </row>
    <row r="50" spans="1:22" ht="19.149999999999999" customHeight="1" x14ac:dyDescent="0.45">
      <c r="A50" s="4" t="s">
        <v>44</v>
      </c>
      <c r="B50" s="17">
        <v>25</v>
      </c>
      <c r="C50" s="20"/>
      <c r="D50" s="18"/>
      <c r="E50" s="20"/>
      <c r="F50" s="18"/>
      <c r="G50" s="20"/>
      <c r="H50" s="18"/>
      <c r="I50" s="20"/>
      <c r="J50" s="18"/>
      <c r="K50" s="37">
        <f>-779993948+300</f>
        <v>-779993648</v>
      </c>
      <c r="L50" s="18"/>
      <c r="M50" s="20">
        <v>0</v>
      </c>
      <c r="N50" s="109"/>
      <c r="O50" s="20">
        <f t="shared" ref="O50:O51" si="4">SUM(M50)</f>
        <v>0</v>
      </c>
      <c r="P50" s="18"/>
      <c r="Q50" s="37">
        <f>SUM(C50:K50,O50)</f>
        <v>-779993648</v>
      </c>
      <c r="R50" s="18"/>
      <c r="S50" s="20">
        <v>0</v>
      </c>
      <c r="T50" s="18"/>
      <c r="U50" s="37">
        <f t="shared" ref="U50" si="5">SUM(Q50:S50)</f>
        <v>-779993648</v>
      </c>
    </row>
    <row r="51" spans="1:22" ht="19.149999999999999" customHeight="1" x14ac:dyDescent="0.45">
      <c r="A51" s="4" t="s">
        <v>189</v>
      </c>
      <c r="B51" s="17"/>
      <c r="C51" s="20">
        <v>0</v>
      </c>
      <c r="D51" s="18"/>
      <c r="E51" s="20">
        <v>0</v>
      </c>
      <c r="F51" s="18"/>
      <c r="G51" s="20">
        <v>0</v>
      </c>
      <c r="H51" s="18"/>
      <c r="I51" s="20">
        <v>0</v>
      </c>
      <c r="J51" s="18"/>
      <c r="K51" s="37">
        <v>0</v>
      </c>
      <c r="L51" s="18"/>
      <c r="M51" s="20">
        <v>0</v>
      </c>
      <c r="N51" s="109"/>
      <c r="O51" s="20">
        <f t="shared" si="4"/>
        <v>0</v>
      </c>
      <c r="P51" s="18"/>
      <c r="Q51" s="37">
        <f>SUM(C51:K51,O51)</f>
        <v>0</v>
      </c>
      <c r="R51" s="18"/>
      <c r="S51" s="37">
        <f>-539</f>
        <v>-539</v>
      </c>
      <c r="T51" s="18"/>
      <c r="U51" s="37">
        <f>SUM(Q51:S51)</f>
        <v>-539</v>
      </c>
    </row>
    <row r="52" spans="1:22" s="88" customFormat="1" ht="19.149999999999999" customHeight="1" x14ac:dyDescent="0.45">
      <c r="A52" s="26" t="s">
        <v>195</v>
      </c>
      <c r="B52" s="26"/>
      <c r="C52" s="40">
        <f>C50</f>
        <v>0</v>
      </c>
      <c r="D52" s="42"/>
      <c r="E52" s="40">
        <f>E50</f>
        <v>0</v>
      </c>
      <c r="F52" s="42"/>
      <c r="G52" s="47">
        <f>G50</f>
        <v>0</v>
      </c>
      <c r="H52" s="42"/>
      <c r="I52" s="40">
        <f>I50</f>
        <v>0</v>
      </c>
      <c r="J52" s="42"/>
      <c r="K52" s="40">
        <f>K50</f>
        <v>-779993648</v>
      </c>
      <c r="L52" s="42"/>
      <c r="M52" s="47">
        <f>M50</f>
        <v>0</v>
      </c>
      <c r="N52" s="46"/>
      <c r="O52" s="47">
        <f>O50</f>
        <v>0</v>
      </c>
      <c r="P52" s="42"/>
      <c r="Q52" s="40">
        <f>Q50</f>
        <v>-779993648</v>
      </c>
      <c r="R52" s="42"/>
      <c r="S52" s="40">
        <f>S50+S51</f>
        <v>-539</v>
      </c>
      <c r="T52" s="18"/>
      <c r="U52" s="40">
        <f>U50+U51</f>
        <v>-779994187</v>
      </c>
    </row>
    <row r="53" spans="1:22" s="88" customFormat="1" ht="12" customHeight="1" x14ac:dyDescent="0.45">
      <c r="A53" s="89"/>
      <c r="B53" s="89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2" s="88" customFormat="1" ht="21" x14ac:dyDescent="0.45">
      <c r="A54" s="110" t="s">
        <v>156</v>
      </c>
      <c r="B54" s="89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22" s="88" customFormat="1" ht="21" x14ac:dyDescent="0.45">
      <c r="A55" s="6" t="s">
        <v>211</v>
      </c>
      <c r="B55" s="17">
        <v>14</v>
      </c>
      <c r="C55" s="42">
        <v>0</v>
      </c>
      <c r="D55" s="42"/>
      <c r="E55" s="42">
        <v>0</v>
      </c>
      <c r="F55" s="42"/>
      <c r="G55" s="42">
        <v>0</v>
      </c>
      <c r="H55" s="42"/>
      <c r="I55" s="42">
        <v>0</v>
      </c>
      <c r="J55" s="42"/>
      <c r="K55" s="46">
        <v>0</v>
      </c>
      <c r="L55" s="42"/>
      <c r="M55" s="42">
        <v>0</v>
      </c>
      <c r="N55" s="42"/>
      <c r="O55" s="42">
        <v>0</v>
      </c>
      <c r="P55" s="42"/>
      <c r="Q55" s="46">
        <v>0</v>
      </c>
      <c r="R55" s="42"/>
      <c r="S55" s="46">
        <v>12000000</v>
      </c>
      <c r="T55" s="42"/>
      <c r="U55" s="46">
        <f>SUM(Q55:S55)</f>
        <v>12000000</v>
      </c>
    </row>
    <row r="56" spans="1:22" s="88" customFormat="1" ht="21" customHeight="1" x14ac:dyDescent="0.45">
      <c r="A56" s="6" t="s">
        <v>157</v>
      </c>
      <c r="B56" s="17">
        <v>4</v>
      </c>
      <c r="C56" s="42">
        <v>0</v>
      </c>
      <c r="D56" s="42"/>
      <c r="E56" s="42">
        <v>0</v>
      </c>
      <c r="F56" s="42"/>
      <c r="G56" s="42">
        <v>0</v>
      </c>
      <c r="H56" s="42"/>
      <c r="I56" s="42">
        <v>0</v>
      </c>
      <c r="J56" s="42"/>
      <c r="K56" s="46">
        <v>0</v>
      </c>
      <c r="L56" s="42"/>
      <c r="M56" s="42">
        <v>0</v>
      </c>
      <c r="N56" s="42"/>
      <c r="O56" s="42">
        <v>0</v>
      </c>
      <c r="P56" s="42"/>
      <c r="Q56" s="46">
        <v>0</v>
      </c>
      <c r="R56" s="42"/>
      <c r="S56" s="46">
        <f>332875484-12000000</f>
        <v>320875484</v>
      </c>
      <c r="T56" s="42"/>
      <c r="U56" s="46">
        <f>SUM(Q56:S56)</f>
        <v>320875484</v>
      </c>
    </row>
    <row r="57" spans="1:22" s="88" customFormat="1" ht="21" x14ac:dyDescent="0.45">
      <c r="A57" s="111" t="s">
        <v>158</v>
      </c>
      <c r="B57" s="89"/>
      <c r="C57" s="86">
        <f>C56</f>
        <v>0</v>
      </c>
      <c r="D57" s="42"/>
      <c r="E57" s="86">
        <f>E56</f>
        <v>0</v>
      </c>
      <c r="F57" s="42"/>
      <c r="G57" s="86">
        <f>G56</f>
        <v>0</v>
      </c>
      <c r="H57" s="42"/>
      <c r="I57" s="86">
        <f>I56</f>
        <v>0</v>
      </c>
      <c r="J57" s="42"/>
      <c r="K57" s="86">
        <v>0</v>
      </c>
      <c r="L57" s="42"/>
      <c r="M57" s="86">
        <f>M56</f>
        <v>0</v>
      </c>
      <c r="N57" s="42"/>
      <c r="O57" s="86">
        <f>O56</f>
        <v>0</v>
      </c>
      <c r="P57" s="42"/>
      <c r="Q57" s="86">
        <v>0</v>
      </c>
      <c r="R57" s="42"/>
      <c r="S57" s="86">
        <f>SUM(S55:S56)</f>
        <v>332875484</v>
      </c>
      <c r="T57" s="42"/>
      <c r="U57" s="86">
        <f>SUM(U55:U56)</f>
        <v>332875484</v>
      </c>
    </row>
    <row r="58" spans="1:22" s="88" customFormat="1" ht="12" customHeight="1" x14ac:dyDescent="0.45">
      <c r="A58" s="89"/>
      <c r="B58" s="89"/>
      <c r="C58" s="86"/>
      <c r="D58" s="42"/>
      <c r="E58" s="86"/>
      <c r="F58" s="42"/>
      <c r="G58" s="86"/>
      <c r="H58" s="42"/>
      <c r="I58" s="86"/>
      <c r="J58" s="42"/>
      <c r="K58" s="86"/>
      <c r="L58" s="42"/>
      <c r="M58" s="86"/>
      <c r="N58" s="42"/>
      <c r="O58" s="86"/>
      <c r="P58" s="42"/>
      <c r="Q58" s="86"/>
      <c r="R58" s="42"/>
      <c r="S58" s="86"/>
      <c r="T58" s="42"/>
      <c r="U58" s="86"/>
    </row>
    <row r="59" spans="1:22" ht="21.4" customHeight="1" x14ac:dyDescent="0.45">
      <c r="A59" s="25" t="s">
        <v>194</v>
      </c>
      <c r="B59" s="25"/>
      <c r="C59" s="39">
        <f>C52+C57</f>
        <v>0</v>
      </c>
      <c r="D59" s="42"/>
      <c r="E59" s="39">
        <f>E52+E57</f>
        <v>0</v>
      </c>
      <c r="F59" s="42"/>
      <c r="G59" s="39">
        <f>G52+G57</f>
        <v>0</v>
      </c>
      <c r="H59" s="42"/>
      <c r="I59" s="39">
        <f>I52+I57</f>
        <v>0</v>
      </c>
      <c r="J59" s="42"/>
      <c r="K59" s="39">
        <f>K52+K57</f>
        <v>-779993648</v>
      </c>
      <c r="L59" s="42"/>
      <c r="M59" s="39">
        <f>M52+M57</f>
        <v>0</v>
      </c>
      <c r="N59" s="42"/>
      <c r="O59" s="39">
        <f>O52+O57</f>
        <v>0</v>
      </c>
      <c r="P59" s="42"/>
      <c r="Q59" s="39">
        <f>Q52+Q57</f>
        <v>-779993648</v>
      </c>
      <c r="R59" s="42"/>
      <c r="S59" s="39">
        <f>S52+S57</f>
        <v>332874945</v>
      </c>
      <c r="T59" s="42"/>
      <c r="U59" s="39">
        <f>U52+U57</f>
        <v>-447118703</v>
      </c>
    </row>
    <row r="60" spans="1:22" ht="12" customHeight="1" x14ac:dyDescent="0.45">
      <c r="A60" s="27"/>
      <c r="B60" s="27"/>
      <c r="C60" s="37"/>
      <c r="D60" s="46"/>
      <c r="E60" s="37"/>
      <c r="F60" s="46"/>
      <c r="G60" s="37"/>
      <c r="H60" s="46"/>
      <c r="I60" s="37"/>
      <c r="J60" s="46"/>
      <c r="K60" s="37"/>
      <c r="L60" s="46"/>
      <c r="M60" s="37"/>
      <c r="N60" s="46"/>
      <c r="O60" s="37"/>
      <c r="P60" s="46"/>
      <c r="Q60" s="37"/>
      <c r="R60" s="46"/>
      <c r="S60" s="37"/>
      <c r="T60" s="46"/>
      <c r="U60" s="37"/>
    </row>
    <row r="61" spans="1:22" ht="12" customHeight="1" x14ac:dyDescent="0.45">
      <c r="A61" s="27"/>
      <c r="B61" s="27"/>
      <c r="C61" s="37"/>
      <c r="D61" s="46"/>
      <c r="E61" s="37"/>
      <c r="F61" s="46"/>
      <c r="G61" s="37"/>
      <c r="H61" s="46"/>
      <c r="I61" s="37"/>
      <c r="J61" s="46"/>
      <c r="K61" s="37"/>
      <c r="L61" s="46"/>
      <c r="M61" s="37"/>
      <c r="N61" s="46"/>
      <c r="O61" s="37"/>
      <c r="P61" s="46"/>
      <c r="Q61" s="37"/>
      <c r="R61" s="46"/>
      <c r="S61" s="37"/>
      <c r="T61" s="46"/>
      <c r="U61" s="37"/>
    </row>
    <row r="62" spans="1:22" s="15" customFormat="1" ht="19.149999999999999" customHeight="1" x14ac:dyDescent="0.45">
      <c r="A62" s="89" t="s">
        <v>186</v>
      </c>
      <c r="B62" s="89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1:22" s="15" customFormat="1" ht="19.149999999999999" customHeight="1" x14ac:dyDescent="0.45">
      <c r="A63" s="4" t="s">
        <v>126</v>
      </c>
      <c r="B63" s="4"/>
      <c r="C63" s="37">
        <v>0</v>
      </c>
      <c r="D63" s="46"/>
      <c r="E63" s="37">
        <v>0</v>
      </c>
      <c r="F63" s="46">
        <v>0</v>
      </c>
      <c r="G63" s="37">
        <v>0</v>
      </c>
      <c r="H63" s="42"/>
      <c r="I63" s="37">
        <v>0</v>
      </c>
      <c r="J63" s="42"/>
      <c r="K63" s="37">
        <f>'PL_5-6 '!E40</f>
        <v>890.43084325062989</v>
      </c>
      <c r="L63" s="42"/>
      <c r="M63" s="37">
        <v>0</v>
      </c>
      <c r="N63" s="42"/>
      <c r="O63" s="37">
        <f t="shared" ref="O63" si="6">SUM(M63)</f>
        <v>0</v>
      </c>
      <c r="P63" s="42"/>
      <c r="Q63" s="37">
        <f>SUM(C63:K63,O63)</f>
        <v>890.43084325062989</v>
      </c>
      <c r="R63" s="42"/>
      <c r="S63" s="37">
        <f>'PL_5-6 '!E41</f>
        <v>1.3391519999999999</v>
      </c>
      <c r="T63" s="42"/>
      <c r="U63" s="37">
        <f>SUM(Q63:S63)</f>
        <v>891.7699952506299</v>
      </c>
      <c r="V63" s="102">
        <f>U63-'PL_5-6 '!E42</f>
        <v>0</v>
      </c>
    </row>
    <row r="64" spans="1:22" s="15" customFormat="1" ht="19.149999999999999" customHeight="1" x14ac:dyDescent="0.45">
      <c r="A64" s="4" t="s">
        <v>146</v>
      </c>
      <c r="B64" s="4"/>
      <c r="C64" s="37">
        <v>0</v>
      </c>
      <c r="D64" s="42"/>
      <c r="E64" s="37">
        <v>0</v>
      </c>
      <c r="F64" s="42"/>
      <c r="G64" s="37">
        <v>0</v>
      </c>
      <c r="H64" s="42"/>
      <c r="I64" s="37">
        <v>0</v>
      </c>
      <c r="J64" s="42"/>
      <c r="K64" s="113">
        <f>'PL_5-6 '!E34-S64</f>
        <v>-4.4780569999999997</v>
      </c>
      <c r="L64" s="42"/>
      <c r="M64" s="113">
        <f>'PL_5-6 '!E32</f>
        <v>170.76519999999999</v>
      </c>
      <c r="N64" s="46"/>
      <c r="O64" s="113">
        <f>SUM(M64)</f>
        <v>170.76519999999999</v>
      </c>
      <c r="P64" s="42"/>
      <c r="Q64" s="37">
        <f>SUM(C64:K64,O64)</f>
        <v>166.28714299999999</v>
      </c>
      <c r="R64" s="42"/>
      <c r="S64" s="37">
        <f>'PL_5-6 '!E46-'PL_5-6 '!E41</f>
        <v>0</v>
      </c>
      <c r="T64" s="42"/>
      <c r="U64" s="37">
        <f>SUM(Q64:S64)</f>
        <v>166.28714299999999</v>
      </c>
      <c r="V64" s="102">
        <f>U64-'PL_5-6 '!E35</f>
        <v>0</v>
      </c>
    </row>
    <row r="65" spans="1:22" s="15" customFormat="1" ht="19.149999999999999" customHeight="1" x14ac:dyDescent="0.45">
      <c r="A65" s="89" t="s">
        <v>185</v>
      </c>
      <c r="B65" s="89"/>
      <c r="C65" s="47">
        <f>SUM(C63:C64)</f>
        <v>0</v>
      </c>
      <c r="D65" s="42"/>
      <c r="E65" s="47">
        <f>SUM(E63:E64)</f>
        <v>0</v>
      </c>
      <c r="F65" s="42"/>
      <c r="G65" s="47">
        <f>SUM(G63:G64)</f>
        <v>0</v>
      </c>
      <c r="H65" s="42"/>
      <c r="I65" s="47">
        <f>SUM(I63:I64)</f>
        <v>0</v>
      </c>
      <c r="J65" s="42"/>
      <c r="K65" s="39">
        <f>SUM(K63:K64)</f>
        <v>885.95278625062986</v>
      </c>
      <c r="L65" s="42"/>
      <c r="M65" s="39">
        <f>SUM(M63:M64)</f>
        <v>170.76519999999999</v>
      </c>
      <c r="N65" s="42"/>
      <c r="O65" s="39">
        <f>SUM(O63:O64)</f>
        <v>170.76519999999999</v>
      </c>
      <c r="P65" s="42"/>
      <c r="Q65" s="40">
        <f>SUM(Q63:Q64)</f>
        <v>1056.7179862506298</v>
      </c>
      <c r="R65" s="42"/>
      <c r="S65" s="40">
        <f>SUM(S63:S64)</f>
        <v>1.3391519999999999</v>
      </c>
      <c r="T65" s="42"/>
      <c r="U65" s="40">
        <f>SUM(U63:U64)</f>
        <v>1058.0571382506298</v>
      </c>
      <c r="V65" s="102">
        <f>U65-'PL_5-6 '!E37</f>
        <v>0</v>
      </c>
    </row>
    <row r="66" spans="1:22" ht="21.75" thickBot="1" x14ac:dyDescent="0.5">
      <c r="A66" s="89" t="s">
        <v>180</v>
      </c>
      <c r="B66" s="89"/>
      <c r="C66" s="112">
        <f>C65+C59+C46</f>
        <v>300000000</v>
      </c>
      <c r="D66" s="18"/>
      <c r="E66" s="112">
        <f>E65+E59+E46</f>
        <v>1606753420</v>
      </c>
      <c r="F66" s="18"/>
      <c r="G66" s="112">
        <f>G65+G59+G46</f>
        <v>67932017</v>
      </c>
      <c r="H66" s="18"/>
      <c r="I66" s="112">
        <f>I65+I59+I46</f>
        <v>30000000</v>
      </c>
      <c r="J66" s="18"/>
      <c r="K66" s="112">
        <f>K46+K59+K65</f>
        <v>-356770963.04721373</v>
      </c>
      <c r="L66" s="18"/>
      <c r="M66" s="112">
        <f>M65+M59+M46</f>
        <v>-28260443.2348</v>
      </c>
      <c r="N66" s="18"/>
      <c r="O66" s="112">
        <f>O65+O59+O46</f>
        <v>-28260443.2348</v>
      </c>
      <c r="P66" s="18"/>
      <c r="Q66" s="112">
        <f>Q65+Q59+Q46</f>
        <v>1619654030.7179861</v>
      </c>
      <c r="R66" s="18"/>
      <c r="S66" s="112">
        <f>S65+S59+S46</f>
        <v>332875914.33915198</v>
      </c>
      <c r="T66" s="18"/>
      <c r="U66" s="112">
        <f>U65+U59+U46</f>
        <v>1952529945.0571382</v>
      </c>
    </row>
    <row r="67" spans="1:22" ht="21.6" customHeight="1" thickTop="1" x14ac:dyDescent="0.45">
      <c r="A67" s="89"/>
      <c r="B67" s="89"/>
      <c r="C67" s="32"/>
      <c r="D67" s="31"/>
      <c r="E67" s="31"/>
      <c r="F67" s="31"/>
      <c r="G67" s="31"/>
      <c r="H67" s="31"/>
      <c r="I67" s="31"/>
      <c r="J67" s="31"/>
      <c r="K67" s="118"/>
      <c r="L67" s="31"/>
      <c r="M67" s="18"/>
      <c r="N67" s="19"/>
      <c r="O67" s="18"/>
      <c r="P67" s="19"/>
      <c r="Q67" s="18"/>
      <c r="R67" s="19"/>
      <c r="S67" s="18"/>
      <c r="T67" s="19"/>
      <c r="U67" s="99"/>
    </row>
    <row r="68" spans="1:22" s="13" customFormat="1" ht="16.5" customHeight="1" x14ac:dyDescent="0.4">
      <c r="C68" s="32"/>
      <c r="D68" s="31"/>
      <c r="E68" s="31"/>
      <c r="F68" s="31"/>
      <c r="G68" s="31"/>
      <c r="H68" s="31"/>
      <c r="I68" s="31"/>
      <c r="J68" s="31"/>
      <c r="K68" s="31"/>
      <c r="L68" s="31"/>
    </row>
    <row r="69" spans="1:22" s="13" customFormat="1" ht="16.5" customHeight="1" x14ac:dyDescent="0.4">
      <c r="C69" s="32"/>
      <c r="D69" s="31"/>
      <c r="E69" s="31"/>
      <c r="F69" s="31"/>
      <c r="G69" s="31"/>
      <c r="H69" s="31"/>
      <c r="I69" s="31"/>
      <c r="J69" s="31"/>
      <c r="K69" s="119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2" ht="19.149999999999999" customHeight="1" x14ac:dyDescent="0.45">
      <c r="A70" s="22"/>
      <c r="B70" s="22"/>
      <c r="C70" s="87"/>
      <c r="D70" s="7"/>
      <c r="E70" s="7"/>
      <c r="G70" s="7"/>
      <c r="L70" s="7"/>
    </row>
  </sheetData>
  <customSheetViews>
    <customSheetView guid="{A3B3E038-AAE0-4F24-B01A-BCF5B017EAC3}" scale="70" showPageBreaks="1" printArea="1" view="pageBreakPreview" showRuler="0" topLeftCell="A121">
      <selection activeCell="C170" sqref="C170"/>
      <rowBreaks count="3" manualBreakCount="3">
        <brk id="42" max="29" man="1"/>
        <brk id="91" max="29" man="1"/>
        <brk id="134" max="29" man="1"/>
      </rowBreaks>
      <pageMargins left="0.72" right="0.19" top="0.19" bottom="0.21" header="0.25" footer="0.16"/>
      <pageSetup paperSize="9" scale="56" firstPageNumber="10" orientation="landscape" useFirstPageNumber="1" r:id="rId1"/>
      <headerFooter alignWithMargins="0">
        <oddFooter>&amp;Lหมายเหตุประกอบงบการเงินเป็นส่วนหนึ่งของงบการเงินนี้
&amp;C&amp;"Angsana New,Italic"&amp;14Thai GAAP Annual PLC FS Template - Thai Version October 2010&amp;R&amp;P</oddFooter>
      </headerFooter>
    </customSheetView>
  </customSheetViews>
  <mergeCells count="9">
    <mergeCell ref="I35:K35"/>
    <mergeCell ref="M35:O35"/>
    <mergeCell ref="C44:U44"/>
    <mergeCell ref="C34:U34"/>
    <mergeCell ref="A3:E3"/>
    <mergeCell ref="C14:U14"/>
    <mergeCell ref="M5:O5"/>
    <mergeCell ref="I5:K5"/>
    <mergeCell ref="C4:U4"/>
  </mergeCells>
  <phoneticPr fontId="0" type="noConversion"/>
  <pageMargins left="0.47" right="0.19" top="0.44" bottom="0.21" header="0.25" footer="0.16"/>
  <pageSetup paperSize="9" scale="75" firstPageNumber="10" fitToHeight="0" orientation="landscape" useFirstPageNumber="1" r:id="rId2"/>
  <headerFooter>
    <oddFooter xml:space="preserve">&amp;Lหมายเหตุประกอบงบการเงินเป็นส่วนหนึ่งของงบการเงินนี้
&amp;C&amp;14&amp;P&amp;R
</oddFooter>
  </headerFooter>
  <rowBreaks count="1" manualBreakCount="1">
    <brk id="31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66"/>
  <sheetViews>
    <sheetView view="pageBreakPreview" zoomScale="80" zoomScaleNormal="80" zoomScaleSheetLayoutView="80" workbookViewId="0">
      <selection activeCell="A52" sqref="A52"/>
    </sheetView>
  </sheetViews>
  <sheetFormatPr defaultColWidth="9.140625" defaultRowHeight="23.25" customHeight="1" x14ac:dyDescent="0.45"/>
  <cols>
    <col min="1" max="1" width="52.85546875" style="4" customWidth="1"/>
    <col min="2" max="2" width="8.85546875" style="4" customWidth="1"/>
    <col min="3" max="3" width="13" style="6" customWidth="1"/>
    <col min="4" max="4" width="1" style="6" customWidth="1"/>
    <col min="5" max="5" width="13" style="6" customWidth="1"/>
    <col min="6" max="6" width="1" style="6" customWidth="1"/>
    <col min="7" max="7" width="12.42578125" style="6" customWidth="1"/>
    <col min="8" max="8" width="1" style="6" customWidth="1"/>
    <col min="9" max="9" width="12.7109375" style="6" bestFit="1" customWidth="1"/>
    <col min="10" max="10" width="1" style="6" customWidth="1"/>
    <col min="11" max="11" width="16.85546875" style="6" customWidth="1"/>
    <col min="12" max="12" width="1" style="6" customWidth="1"/>
    <col min="13" max="13" width="17.140625" style="6" customWidth="1"/>
    <col min="14" max="14" width="1" style="6" customWidth="1"/>
    <col min="15" max="15" width="13" style="6" customWidth="1"/>
    <col min="16" max="16" width="1.42578125" style="6" hidden="1" customWidth="1"/>
    <col min="17" max="17" width="10.7109375" style="6" hidden="1" customWidth="1"/>
    <col min="18" max="18" width="1.42578125" style="6" hidden="1" customWidth="1"/>
    <col min="19" max="19" width="8.7109375" style="6" hidden="1" customWidth="1"/>
    <col min="20" max="20" width="1.42578125" style="6" hidden="1" customWidth="1"/>
    <col min="21" max="21" width="10.7109375" style="6" hidden="1" customWidth="1"/>
    <col min="22" max="22" width="1.42578125" style="6" hidden="1" customWidth="1"/>
    <col min="23" max="52" width="0" style="6" hidden="1" customWidth="1"/>
    <col min="53" max="53" width="1.140625" style="6" customWidth="1"/>
    <col min="54" max="16384" width="9.140625" style="6"/>
  </cols>
  <sheetData>
    <row r="1" spans="1:23" customFormat="1" ht="22.15" customHeight="1" x14ac:dyDescent="0.45">
      <c r="A1" s="11" t="s">
        <v>84</v>
      </c>
      <c r="B1" s="11"/>
      <c r="V1" s="28"/>
    </row>
    <row r="2" spans="1:23" customFormat="1" ht="22.15" customHeight="1" x14ac:dyDescent="0.45">
      <c r="A2" s="11" t="str">
        <f>'CH-Consol FS 7-8'!A2</f>
        <v>งบแสดงการเปลี่ยนแปลงส่วนของผู้ถือหุ้น</v>
      </c>
      <c r="B2" s="11"/>
      <c r="V2" s="28"/>
    </row>
    <row r="3" spans="1:23" ht="12" customHeight="1" x14ac:dyDescent="0.45">
      <c r="A3" s="157"/>
      <c r="B3" s="157"/>
      <c r="C3" s="157"/>
      <c r="D3" s="157"/>
      <c r="E3" s="157"/>
      <c r="V3" s="19"/>
    </row>
    <row r="4" spans="1:23" ht="19.149999999999999" customHeight="1" x14ac:dyDescent="0.45">
      <c r="C4" s="156" t="s">
        <v>86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"/>
      <c r="Q4" s="15"/>
      <c r="R4" s="15"/>
      <c r="S4" s="15"/>
      <c r="T4" s="15"/>
      <c r="U4" s="15"/>
      <c r="V4" s="15"/>
    </row>
    <row r="5" spans="1:23" ht="19.149999999999999" customHeight="1" x14ac:dyDescent="0.45">
      <c r="D5" s="16"/>
      <c r="E5" s="16"/>
      <c r="F5" s="16"/>
      <c r="G5" s="155" t="s">
        <v>98</v>
      </c>
      <c r="H5" s="155"/>
      <c r="I5" s="155"/>
      <c r="K5" s="155" t="s">
        <v>39</v>
      </c>
      <c r="L5" s="155"/>
      <c r="M5" s="155"/>
      <c r="P5" s="17"/>
      <c r="Q5" s="17"/>
      <c r="R5" s="88"/>
      <c r="S5" s="88"/>
      <c r="U5" s="88"/>
      <c r="V5" s="88"/>
      <c r="W5" s="88"/>
    </row>
    <row r="6" spans="1:23" ht="19.149999999999999" customHeight="1" x14ac:dyDescent="0.45">
      <c r="D6" s="88"/>
      <c r="E6" s="16"/>
      <c r="F6" s="16"/>
      <c r="G6" s="16"/>
      <c r="H6" s="16"/>
      <c r="I6" s="16"/>
      <c r="K6" s="16" t="s">
        <v>137</v>
      </c>
      <c r="L6" s="16"/>
      <c r="M6" s="16"/>
      <c r="P6" s="17"/>
      <c r="Q6" s="17"/>
      <c r="R6" s="88"/>
      <c r="S6" s="88"/>
      <c r="U6" s="88"/>
      <c r="V6" s="88"/>
      <c r="W6" s="88"/>
    </row>
    <row r="7" spans="1:23" ht="19.149999999999999" customHeight="1" x14ac:dyDescent="0.45">
      <c r="D7" s="88"/>
      <c r="E7" s="16"/>
      <c r="F7" s="16"/>
      <c r="G7" s="16"/>
      <c r="H7" s="16"/>
      <c r="I7" s="16"/>
      <c r="K7" s="16" t="s">
        <v>125</v>
      </c>
      <c r="L7" s="16"/>
      <c r="M7" s="16"/>
      <c r="P7" s="17"/>
      <c r="Q7" s="17"/>
      <c r="R7" s="88"/>
      <c r="S7" s="88"/>
      <c r="U7" s="88"/>
      <c r="V7" s="88"/>
      <c r="W7" s="88"/>
    </row>
    <row r="8" spans="1:23" ht="19.149999999999999" customHeight="1" x14ac:dyDescent="0.45">
      <c r="D8" s="88"/>
      <c r="E8" s="16"/>
      <c r="F8" s="16"/>
      <c r="G8" s="16"/>
      <c r="H8" s="16"/>
      <c r="I8" s="16"/>
      <c r="K8" s="16" t="s">
        <v>76</v>
      </c>
      <c r="L8" s="16"/>
      <c r="M8" s="16"/>
      <c r="P8" s="17"/>
      <c r="Q8" s="17"/>
      <c r="R8" s="88"/>
      <c r="S8" s="88"/>
      <c r="U8" s="88"/>
      <c r="V8" s="88"/>
      <c r="W8" s="88"/>
    </row>
    <row r="9" spans="1:23" ht="19.149999999999999" customHeight="1" x14ac:dyDescent="0.45">
      <c r="D9" s="88"/>
      <c r="E9" s="16"/>
      <c r="F9" s="16"/>
      <c r="G9" s="16"/>
      <c r="H9" s="16"/>
      <c r="I9" s="16"/>
      <c r="K9" s="16" t="s">
        <v>77</v>
      </c>
      <c r="L9" s="16"/>
      <c r="M9" s="16" t="s">
        <v>67</v>
      </c>
      <c r="P9" s="17"/>
      <c r="Q9" s="17"/>
      <c r="R9" s="88"/>
      <c r="S9" s="88"/>
      <c r="U9" s="88"/>
      <c r="V9" s="88"/>
      <c r="W9" s="88"/>
    </row>
    <row r="10" spans="1:23" ht="19.149999999999999" customHeight="1" x14ac:dyDescent="0.45">
      <c r="D10" s="88"/>
      <c r="E10" s="16"/>
      <c r="F10" s="16"/>
      <c r="G10" s="16" t="s">
        <v>60</v>
      </c>
      <c r="H10" s="16"/>
      <c r="I10" s="16"/>
      <c r="K10" s="16" t="s">
        <v>78</v>
      </c>
      <c r="L10" s="16"/>
      <c r="M10" s="16" t="s">
        <v>68</v>
      </c>
      <c r="P10" s="17"/>
      <c r="Q10" s="17"/>
      <c r="R10" s="88"/>
      <c r="S10" s="88"/>
      <c r="U10" s="88"/>
      <c r="V10" s="88"/>
      <c r="W10" s="88"/>
    </row>
    <row r="11" spans="1:23" ht="19.149999999999999" customHeight="1" x14ac:dyDescent="0.45">
      <c r="C11" s="16" t="s">
        <v>17</v>
      </c>
      <c r="E11" s="16" t="s">
        <v>59</v>
      </c>
      <c r="F11" s="16"/>
      <c r="G11" s="16" t="s">
        <v>61</v>
      </c>
      <c r="I11" s="16"/>
      <c r="J11" s="16"/>
      <c r="K11" s="16" t="s">
        <v>79</v>
      </c>
      <c r="M11" s="16" t="s">
        <v>66</v>
      </c>
      <c r="N11" s="17"/>
      <c r="O11" s="16" t="s">
        <v>38</v>
      </c>
      <c r="P11" s="88"/>
      <c r="Q11" s="88"/>
      <c r="R11" s="88"/>
    </row>
    <row r="12" spans="1:23" ht="19.149999999999999" customHeight="1" x14ac:dyDescent="0.45">
      <c r="C12" s="16" t="s">
        <v>33</v>
      </c>
      <c r="E12" s="16" t="s">
        <v>51</v>
      </c>
      <c r="F12" s="16"/>
      <c r="G12" s="16" t="s">
        <v>62</v>
      </c>
      <c r="H12" s="16"/>
      <c r="I12" s="16" t="s">
        <v>26</v>
      </c>
      <c r="J12" s="16"/>
      <c r="K12" s="16" t="s">
        <v>80</v>
      </c>
      <c r="L12" s="16"/>
      <c r="M12" s="16" t="s">
        <v>21</v>
      </c>
      <c r="O12" s="16" t="s">
        <v>21</v>
      </c>
      <c r="P12" s="16"/>
      <c r="Q12" s="16"/>
      <c r="R12" s="16"/>
    </row>
    <row r="13" spans="1:23" ht="19.149999999999999" customHeight="1" x14ac:dyDescent="0.45">
      <c r="B13" s="17" t="s">
        <v>1</v>
      </c>
      <c r="C13" s="16" t="s">
        <v>32</v>
      </c>
      <c r="E13" s="24" t="s">
        <v>116</v>
      </c>
      <c r="F13" s="16"/>
      <c r="G13" s="16" t="s">
        <v>63</v>
      </c>
      <c r="H13" s="16"/>
      <c r="I13" s="16" t="s">
        <v>34</v>
      </c>
      <c r="J13" s="16"/>
      <c r="K13" s="16" t="s">
        <v>81</v>
      </c>
      <c r="L13" s="16"/>
      <c r="M13" s="16" t="s">
        <v>22</v>
      </c>
      <c r="O13" s="16" t="s">
        <v>22</v>
      </c>
      <c r="P13" s="16"/>
      <c r="Q13" s="16"/>
      <c r="R13" s="16"/>
    </row>
    <row r="14" spans="1:23" ht="21" x14ac:dyDescent="0.45">
      <c r="A14" s="6"/>
      <c r="B14" s="6"/>
      <c r="C14" s="154" t="s">
        <v>188</v>
      </c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5"/>
      <c r="Q14" s="5"/>
      <c r="R14" s="5"/>
      <c r="S14" s="5"/>
      <c r="T14" s="5"/>
      <c r="U14" s="16"/>
    </row>
    <row r="15" spans="1:23" ht="21" x14ac:dyDescent="0.45">
      <c r="A15" s="89" t="s">
        <v>182</v>
      </c>
      <c r="B15" s="8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5"/>
      <c r="Q15" s="5"/>
      <c r="R15" s="5"/>
      <c r="S15" s="5"/>
      <c r="T15" s="5"/>
      <c r="U15" s="16"/>
    </row>
    <row r="16" spans="1:23" ht="19.149999999999999" customHeight="1" x14ac:dyDescent="0.45">
      <c r="A16" s="89" t="s">
        <v>124</v>
      </c>
      <c r="B16" s="89"/>
      <c r="C16" s="18">
        <v>300000000</v>
      </c>
      <c r="D16" s="18"/>
      <c r="E16" s="18">
        <v>1606753420</v>
      </c>
      <c r="F16" s="18"/>
      <c r="G16" s="18">
        <v>30000000</v>
      </c>
      <c r="H16" s="18"/>
      <c r="I16" s="18">
        <v>355120771</v>
      </c>
      <c r="J16" s="18"/>
      <c r="K16" s="115">
        <v>-6198378</v>
      </c>
      <c r="L16" s="115"/>
      <c r="M16" s="115">
        <f>SUM(K16)</f>
        <v>-6198378</v>
      </c>
      <c r="N16" s="18"/>
      <c r="O16" s="18">
        <f>SUM(C16:I16,M16)</f>
        <v>2285675813</v>
      </c>
      <c r="P16" s="18"/>
      <c r="Q16" s="18"/>
    </row>
    <row r="17" spans="1:21" s="15" customFormat="1" ht="12" customHeight="1" x14ac:dyDescent="0.45">
      <c r="A17" s="89"/>
      <c r="B17" s="8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21" ht="19.149999999999999" customHeight="1" x14ac:dyDescent="0.45">
      <c r="A18" s="89" t="s">
        <v>50</v>
      </c>
      <c r="B18" s="89"/>
      <c r="C18" s="19"/>
      <c r="D18" s="19"/>
      <c r="E18" s="19"/>
      <c r="F18" s="19"/>
      <c r="G18" s="20"/>
      <c r="H18" s="19"/>
      <c r="I18" s="20"/>
      <c r="J18" s="41"/>
      <c r="K18" s="20"/>
      <c r="L18" s="20"/>
      <c r="M18" s="20"/>
      <c r="N18" s="41"/>
      <c r="O18" s="19"/>
      <c r="P18" s="19"/>
      <c r="Q18" s="18"/>
    </row>
    <row r="19" spans="1:21" ht="19.149999999999999" customHeight="1" x14ac:dyDescent="0.45">
      <c r="A19" s="63" t="s">
        <v>193</v>
      </c>
      <c r="B19" s="26"/>
      <c r="C19" s="19"/>
      <c r="D19" s="19"/>
      <c r="E19" s="19"/>
      <c r="F19" s="19"/>
      <c r="G19" s="20"/>
      <c r="H19" s="19"/>
      <c r="I19" s="20"/>
      <c r="J19" s="41"/>
      <c r="K19" s="20"/>
      <c r="L19" s="20"/>
      <c r="M19" s="20"/>
      <c r="N19" s="41"/>
      <c r="O19" s="19"/>
      <c r="P19" s="19"/>
      <c r="Q19" s="18"/>
    </row>
    <row r="20" spans="1:21" ht="19.149999999999999" customHeight="1" x14ac:dyDescent="0.45">
      <c r="A20" s="64" t="s">
        <v>44</v>
      </c>
      <c r="B20" s="17">
        <v>25</v>
      </c>
      <c r="C20" s="20">
        <v>0</v>
      </c>
      <c r="D20" s="18"/>
      <c r="E20" s="20">
        <v>0</v>
      </c>
      <c r="F20" s="18"/>
      <c r="G20" s="20">
        <v>0</v>
      </c>
      <c r="H20" s="18"/>
      <c r="I20" s="37">
        <v>-629999929</v>
      </c>
      <c r="J20" s="18"/>
      <c r="K20" s="20">
        <v>0</v>
      </c>
      <c r="L20" s="19"/>
      <c r="M20" s="20">
        <f>SUM(K20)</f>
        <v>0</v>
      </c>
      <c r="N20" s="19"/>
      <c r="O20" s="37">
        <f>SUM(C20:I20,M20)</f>
        <v>-629999929</v>
      </c>
      <c r="P20" s="19"/>
    </row>
    <row r="21" spans="1:21" ht="19.149999999999999" customHeight="1" x14ac:dyDescent="0.45">
      <c r="A21" s="63" t="s">
        <v>195</v>
      </c>
      <c r="B21" s="26"/>
      <c r="C21" s="40">
        <f>C20</f>
        <v>0</v>
      </c>
      <c r="D21" s="42"/>
      <c r="E21" s="40">
        <f>E20</f>
        <v>0</v>
      </c>
      <c r="F21" s="42"/>
      <c r="G21" s="40">
        <f>G20</f>
        <v>0</v>
      </c>
      <c r="H21" s="42"/>
      <c r="I21" s="40">
        <f>I20</f>
        <v>-629999929</v>
      </c>
      <c r="J21" s="18"/>
      <c r="K21" s="38">
        <f>K20</f>
        <v>0</v>
      </c>
      <c r="L21" s="19"/>
      <c r="M21" s="38">
        <f>SUM(K21)</f>
        <v>0</v>
      </c>
      <c r="N21" s="19"/>
      <c r="O21" s="40">
        <f>SUM(C21:I21,M21)</f>
        <v>-629999929</v>
      </c>
      <c r="P21" s="18"/>
    </row>
    <row r="22" spans="1:21" s="15" customFormat="1" ht="12" customHeight="1" x14ac:dyDescent="0.45">
      <c r="A22" s="89"/>
      <c r="B22" s="8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21" ht="19.149999999999999" customHeight="1" x14ac:dyDescent="0.45">
      <c r="A23" s="25" t="s">
        <v>194</v>
      </c>
      <c r="B23" s="25"/>
      <c r="C23" s="39">
        <f>C21</f>
        <v>0</v>
      </c>
      <c r="D23" s="42"/>
      <c r="E23" s="39">
        <f>E21</f>
        <v>0</v>
      </c>
      <c r="F23" s="42"/>
      <c r="G23" s="39">
        <f>G21</f>
        <v>0</v>
      </c>
      <c r="H23" s="42"/>
      <c r="I23" s="39">
        <f>I21</f>
        <v>-629999929</v>
      </c>
      <c r="J23" s="42"/>
      <c r="K23" s="39">
        <f>K21</f>
        <v>0</v>
      </c>
      <c r="L23" s="42"/>
      <c r="M23" s="39">
        <f>M21</f>
        <v>0</v>
      </c>
      <c r="N23" s="42"/>
      <c r="O23" s="39">
        <f>O21</f>
        <v>-629999929</v>
      </c>
      <c r="P23" s="42"/>
      <c r="Q23" s="39">
        <f>Q21</f>
        <v>0</v>
      </c>
      <c r="R23" s="42"/>
      <c r="S23" s="39">
        <f>S21</f>
        <v>0</v>
      </c>
      <c r="T23" s="42"/>
      <c r="U23" s="39">
        <f>U21</f>
        <v>0</v>
      </c>
    </row>
    <row r="24" spans="1:21" s="15" customFormat="1" ht="12" customHeight="1" x14ac:dyDescent="0.45">
      <c r="A24" s="89"/>
      <c r="B24" s="89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s="15" customFormat="1" ht="19.149999999999999" customHeight="1" x14ac:dyDescent="0.45">
      <c r="A25" s="89" t="s">
        <v>186</v>
      </c>
      <c r="B25" s="25"/>
      <c r="P25" s="18"/>
      <c r="Q25" s="18"/>
    </row>
    <row r="26" spans="1:21" s="15" customFormat="1" ht="19.149999999999999" customHeight="1" x14ac:dyDescent="0.45">
      <c r="A26" s="4" t="s">
        <v>126</v>
      </c>
      <c r="B26" s="89"/>
      <c r="C26" s="20">
        <v>0</v>
      </c>
      <c r="D26" s="19"/>
      <c r="E26" s="20">
        <v>0</v>
      </c>
      <c r="F26" s="19"/>
      <c r="G26" s="20">
        <v>0</v>
      </c>
      <c r="H26" s="18"/>
      <c r="I26" s="37">
        <f>'PL_5-6 '!J26</f>
        <v>625669423</v>
      </c>
      <c r="J26" s="18"/>
      <c r="K26" s="20">
        <v>0</v>
      </c>
      <c r="L26" s="18"/>
      <c r="M26" s="20">
        <f t="shared" ref="M26" si="0">SUM(K26)</f>
        <v>0</v>
      </c>
      <c r="N26" s="18"/>
      <c r="O26" s="37">
        <f>SUM(C26:I26,M26)</f>
        <v>625669423</v>
      </c>
      <c r="P26" s="19"/>
      <c r="Q26" s="18"/>
    </row>
    <row r="27" spans="1:21" s="15" customFormat="1" ht="19.149999999999999" customHeight="1" x14ac:dyDescent="0.45">
      <c r="A27" s="4" t="s">
        <v>146</v>
      </c>
      <c r="B27" s="89"/>
      <c r="C27" s="20">
        <v>0</v>
      </c>
      <c r="D27" s="18"/>
      <c r="E27" s="20">
        <v>0</v>
      </c>
      <c r="F27" s="18"/>
      <c r="G27" s="20">
        <v>0</v>
      </c>
      <c r="H27" s="18"/>
      <c r="I27" s="113">
        <f>'PL_5-6 '!J34</f>
        <v>0</v>
      </c>
      <c r="J27" s="18"/>
      <c r="K27" s="113">
        <f>'PL_5-6 '!J35</f>
        <v>-22062236</v>
      </c>
      <c r="L27" s="19"/>
      <c r="M27" s="113">
        <f>SUM(K27)</f>
        <v>-22062236</v>
      </c>
      <c r="N27" s="18"/>
      <c r="O27" s="37">
        <f>SUM(C27:I27,M27)</f>
        <v>-22062236</v>
      </c>
      <c r="P27" s="19"/>
      <c r="Q27" s="18"/>
    </row>
    <row r="28" spans="1:21" s="15" customFormat="1" ht="19.149999999999999" customHeight="1" x14ac:dyDescent="0.45">
      <c r="A28" s="89" t="s">
        <v>185</v>
      </c>
      <c r="B28" s="4"/>
      <c r="C28" s="38">
        <f>SUM(C26:C27)</f>
        <v>0</v>
      </c>
      <c r="D28" s="18"/>
      <c r="E28" s="38">
        <f>SUM(E26:E27)</f>
        <v>0</v>
      </c>
      <c r="F28" s="18"/>
      <c r="G28" s="38">
        <f>SUM(G26:G27)</f>
        <v>0</v>
      </c>
      <c r="H28" s="18"/>
      <c r="I28" s="39">
        <f>SUM(I26:I27)</f>
        <v>625669423</v>
      </c>
      <c r="J28" s="18"/>
      <c r="K28" s="39">
        <f>SUM(K26:K27)</f>
        <v>-22062236</v>
      </c>
      <c r="L28" s="18"/>
      <c r="M28" s="39">
        <f>SUM(M26:M27)</f>
        <v>-22062236</v>
      </c>
      <c r="N28" s="18"/>
      <c r="O28" s="40">
        <f>SUM(O26:O27)</f>
        <v>603607187</v>
      </c>
      <c r="P28" s="19"/>
      <c r="Q28" s="18"/>
    </row>
    <row r="29" spans="1:21" ht="21.75" thickBot="1" x14ac:dyDescent="0.5">
      <c r="A29" s="89" t="s">
        <v>184</v>
      </c>
      <c r="C29" s="112">
        <f>C16+C28+C21</f>
        <v>300000000</v>
      </c>
      <c r="D29" s="18"/>
      <c r="E29" s="112">
        <f>E16+E28+E21</f>
        <v>1606753420</v>
      </c>
      <c r="F29" s="18"/>
      <c r="G29" s="112">
        <f>G16+G28+G21</f>
        <v>30000000</v>
      </c>
      <c r="H29" s="18"/>
      <c r="I29" s="112">
        <f>I16+I28+I21</f>
        <v>350790265</v>
      </c>
      <c r="J29" s="18"/>
      <c r="K29" s="112">
        <f>K16+K28+K21</f>
        <v>-28260614</v>
      </c>
      <c r="L29" s="18"/>
      <c r="M29" s="112">
        <f>M16+M28+M21</f>
        <v>-28260614</v>
      </c>
      <c r="N29" s="42"/>
      <c r="O29" s="114">
        <f>O16+O28+O21</f>
        <v>2259283071</v>
      </c>
      <c r="P29" s="19"/>
      <c r="Q29" s="19"/>
      <c r="R29" s="19"/>
      <c r="S29" s="19"/>
    </row>
    <row r="30" spans="1:21" ht="21.6" customHeight="1" thickTop="1" x14ac:dyDescent="0.45">
      <c r="A30" s="89"/>
      <c r="B30" s="89"/>
      <c r="C30" s="18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9"/>
      <c r="R30" s="19"/>
      <c r="S30" s="19"/>
    </row>
    <row r="31" spans="1:21" customFormat="1" ht="22.15" customHeight="1" x14ac:dyDescent="0.45">
      <c r="A31" s="11" t="s">
        <v>84</v>
      </c>
      <c r="B31" s="89"/>
    </row>
    <row r="32" spans="1:21" customFormat="1" ht="22.15" customHeight="1" x14ac:dyDescent="0.45">
      <c r="A32" s="11" t="s">
        <v>183</v>
      </c>
      <c r="B32" s="89"/>
    </row>
    <row r="33" spans="1:23" ht="12" customHeight="1" x14ac:dyDescent="0.45">
      <c r="A33" s="157"/>
      <c r="B33" s="157"/>
      <c r="C33" s="157"/>
      <c r="D33" s="157"/>
      <c r="E33" s="157"/>
    </row>
    <row r="34" spans="1:23" ht="19.149999999999999" customHeight="1" x14ac:dyDescent="0.45">
      <c r="B34" s="11"/>
      <c r="C34" s="156" t="s">
        <v>86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"/>
      <c r="Q34" s="15"/>
      <c r="R34" s="15"/>
      <c r="S34" s="15"/>
      <c r="T34" s="15"/>
      <c r="U34" s="15"/>
      <c r="V34" s="15"/>
    </row>
    <row r="35" spans="1:23" ht="19.149999999999999" customHeight="1" x14ac:dyDescent="0.45">
      <c r="B35" s="22"/>
      <c r="D35" s="16"/>
      <c r="E35" s="16"/>
      <c r="F35" s="16"/>
      <c r="G35" s="155" t="s">
        <v>98</v>
      </c>
      <c r="H35" s="155"/>
      <c r="I35" s="155"/>
      <c r="K35" s="155" t="s">
        <v>39</v>
      </c>
      <c r="L35" s="155"/>
      <c r="M35" s="155"/>
      <c r="P35" s="17"/>
      <c r="Q35" s="17"/>
      <c r="R35" s="88"/>
      <c r="S35" s="88"/>
      <c r="U35" s="88"/>
      <c r="V35" s="88"/>
      <c r="W35" s="88"/>
    </row>
    <row r="36" spans="1:23" ht="19.149999999999999" customHeight="1" x14ac:dyDescent="0.45">
      <c r="D36" s="88"/>
      <c r="E36" s="16"/>
      <c r="F36" s="16"/>
      <c r="G36" s="16"/>
      <c r="H36" s="16"/>
      <c r="I36" s="16"/>
      <c r="K36" s="16" t="s">
        <v>174</v>
      </c>
      <c r="L36" s="16"/>
      <c r="M36" s="16"/>
      <c r="P36" s="17"/>
      <c r="Q36" s="17"/>
      <c r="R36" s="88"/>
      <c r="S36" s="88"/>
      <c r="U36" s="88"/>
      <c r="V36" s="88"/>
      <c r="W36" s="88"/>
    </row>
    <row r="37" spans="1:23" ht="19.149999999999999" customHeight="1" x14ac:dyDescent="0.45">
      <c r="D37" s="88"/>
      <c r="E37" s="16"/>
      <c r="F37" s="16"/>
      <c r="G37" s="16"/>
      <c r="H37" s="16"/>
      <c r="I37" s="16"/>
      <c r="K37" s="16" t="s">
        <v>125</v>
      </c>
      <c r="L37" s="16"/>
      <c r="M37" s="16"/>
      <c r="P37" s="17"/>
      <c r="Q37" s="17"/>
      <c r="R37" s="88"/>
      <c r="S37" s="88"/>
      <c r="U37" s="88"/>
      <c r="V37" s="88"/>
      <c r="W37" s="88"/>
    </row>
    <row r="38" spans="1:23" ht="19.149999999999999" customHeight="1" x14ac:dyDescent="0.45">
      <c r="D38" s="88"/>
      <c r="E38" s="16"/>
      <c r="F38" s="16"/>
      <c r="G38" s="16"/>
      <c r="H38" s="16"/>
      <c r="I38" s="16"/>
      <c r="K38" s="16" t="s">
        <v>76</v>
      </c>
      <c r="L38" s="16"/>
      <c r="M38" s="16"/>
      <c r="P38" s="17"/>
      <c r="Q38" s="17"/>
      <c r="R38" s="88"/>
      <c r="S38" s="88"/>
      <c r="U38" s="88"/>
      <c r="V38" s="88"/>
      <c r="W38" s="88"/>
    </row>
    <row r="39" spans="1:23" ht="19.149999999999999" customHeight="1" x14ac:dyDescent="0.45">
      <c r="D39" s="88"/>
      <c r="E39" s="16"/>
      <c r="F39" s="16"/>
      <c r="G39" s="16"/>
      <c r="H39" s="16"/>
      <c r="I39" s="16"/>
      <c r="K39" s="16" t="s">
        <v>77</v>
      </c>
      <c r="L39" s="16"/>
      <c r="M39" s="16" t="s">
        <v>67</v>
      </c>
      <c r="P39" s="17"/>
      <c r="Q39" s="17"/>
      <c r="R39" s="88"/>
      <c r="S39" s="88"/>
      <c r="U39" s="88"/>
      <c r="V39" s="88"/>
      <c r="W39" s="88"/>
    </row>
    <row r="40" spans="1:23" ht="19.149999999999999" customHeight="1" x14ac:dyDescent="0.45">
      <c r="D40" s="88"/>
      <c r="E40" s="16"/>
      <c r="F40" s="16"/>
      <c r="G40" s="16" t="s">
        <v>60</v>
      </c>
      <c r="H40" s="16"/>
      <c r="I40" s="16"/>
      <c r="K40" s="16" t="s">
        <v>78</v>
      </c>
      <c r="L40" s="16"/>
      <c r="M40" s="16" t="s">
        <v>68</v>
      </c>
      <c r="P40" s="17"/>
      <c r="Q40" s="17"/>
      <c r="R40" s="88"/>
      <c r="S40" s="88"/>
      <c r="U40" s="88"/>
      <c r="V40" s="88"/>
      <c r="W40" s="88"/>
    </row>
    <row r="41" spans="1:23" ht="19.149999999999999" customHeight="1" x14ac:dyDescent="0.45">
      <c r="C41" s="16" t="s">
        <v>17</v>
      </c>
      <c r="E41" s="16" t="s">
        <v>59</v>
      </c>
      <c r="F41" s="16"/>
      <c r="G41" s="16" t="s">
        <v>61</v>
      </c>
      <c r="I41" s="16"/>
      <c r="J41" s="16"/>
      <c r="K41" s="16" t="s">
        <v>79</v>
      </c>
      <c r="M41" s="16" t="s">
        <v>66</v>
      </c>
      <c r="N41" s="17"/>
      <c r="O41" s="16" t="s">
        <v>38</v>
      </c>
      <c r="P41" s="88"/>
      <c r="Q41" s="88"/>
      <c r="R41" s="88"/>
    </row>
    <row r="42" spans="1:23" ht="19.149999999999999" customHeight="1" x14ac:dyDescent="0.45">
      <c r="C42" s="16" t="s">
        <v>33</v>
      </c>
      <c r="E42" s="16" t="s">
        <v>51</v>
      </c>
      <c r="F42" s="16"/>
      <c r="G42" s="16" t="s">
        <v>62</v>
      </c>
      <c r="H42" s="16"/>
      <c r="I42" s="16" t="s">
        <v>26</v>
      </c>
      <c r="J42" s="16"/>
      <c r="K42" s="16" t="s">
        <v>80</v>
      </c>
      <c r="L42" s="16"/>
      <c r="M42" s="16" t="s">
        <v>21</v>
      </c>
      <c r="O42" s="16" t="s">
        <v>21</v>
      </c>
      <c r="P42" s="16"/>
      <c r="Q42" s="16"/>
      <c r="R42" s="16"/>
    </row>
    <row r="43" spans="1:23" ht="19.149999999999999" customHeight="1" x14ac:dyDescent="0.45">
      <c r="B43" s="17" t="s">
        <v>1</v>
      </c>
      <c r="C43" s="16" t="s">
        <v>32</v>
      </c>
      <c r="E43" s="24" t="s">
        <v>116</v>
      </c>
      <c r="F43" s="16"/>
      <c r="G43" s="16" t="s">
        <v>63</v>
      </c>
      <c r="H43" s="16"/>
      <c r="I43" s="16" t="s">
        <v>34</v>
      </c>
      <c r="J43" s="16"/>
      <c r="K43" s="16" t="s">
        <v>81</v>
      </c>
      <c r="L43" s="16"/>
      <c r="M43" s="16" t="s">
        <v>22</v>
      </c>
      <c r="O43" s="16" t="s">
        <v>22</v>
      </c>
      <c r="P43" s="16"/>
      <c r="Q43" s="16"/>
      <c r="R43" s="16"/>
    </row>
    <row r="44" spans="1:23" ht="21" x14ac:dyDescent="0.45">
      <c r="A44" s="6"/>
      <c r="C44" s="154" t="s">
        <v>188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5"/>
      <c r="Q44" s="5"/>
      <c r="R44" s="5"/>
      <c r="S44" s="5"/>
      <c r="T44" s="5"/>
      <c r="U44" s="16"/>
    </row>
    <row r="45" spans="1:23" ht="21" x14ac:dyDescent="0.45">
      <c r="A45" s="89" t="s">
        <v>181</v>
      </c>
      <c r="B45" s="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5"/>
      <c r="Q45" s="5"/>
      <c r="R45" s="5"/>
      <c r="S45" s="5"/>
      <c r="T45" s="5"/>
      <c r="U45" s="16"/>
    </row>
    <row r="46" spans="1:23" s="15" customFormat="1" ht="19.149999999999999" customHeight="1" x14ac:dyDescent="0.45">
      <c r="A46" s="89" t="s">
        <v>117</v>
      </c>
      <c r="B46" s="89"/>
      <c r="C46" s="18">
        <v>300000000</v>
      </c>
      <c r="D46" s="18"/>
      <c r="E46" s="18">
        <v>1606753420</v>
      </c>
      <c r="F46" s="18"/>
      <c r="G46" s="18">
        <v>30000000</v>
      </c>
      <c r="H46" s="18"/>
      <c r="I46" s="18">
        <v>350790265</v>
      </c>
      <c r="J46" s="18"/>
      <c r="K46" s="18">
        <v>-28260614</v>
      </c>
      <c r="L46" s="19"/>
      <c r="M46" s="18">
        <f>SUM(K46)</f>
        <v>-28260614</v>
      </c>
      <c r="N46" s="19"/>
      <c r="O46" s="18">
        <f>SUM(C46:I46,M46)</f>
        <v>2259283071</v>
      </c>
      <c r="P46" s="18"/>
      <c r="Q46" s="18"/>
    </row>
    <row r="47" spans="1:23" s="15" customFormat="1" ht="10.15" customHeight="1" x14ac:dyDescent="0.45">
      <c r="A47" s="89"/>
      <c r="B47" s="89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23" ht="19.149999999999999" customHeight="1" x14ac:dyDescent="0.45">
      <c r="A48" s="89" t="s">
        <v>50</v>
      </c>
      <c r="B48" s="89"/>
      <c r="C48" s="19"/>
      <c r="D48" s="19"/>
      <c r="E48" s="19"/>
      <c r="F48" s="19"/>
      <c r="G48" s="20"/>
      <c r="H48" s="19"/>
      <c r="I48" s="20"/>
      <c r="J48" s="41"/>
      <c r="K48" s="20"/>
      <c r="L48" s="20"/>
      <c r="M48" s="20"/>
      <c r="N48" s="41"/>
      <c r="O48" s="19"/>
      <c r="P48" s="19"/>
      <c r="Q48" s="18"/>
    </row>
    <row r="49" spans="1:22" ht="19.149999999999999" customHeight="1" x14ac:dyDescent="0.45">
      <c r="A49" s="63" t="s">
        <v>193</v>
      </c>
      <c r="B49" s="89"/>
      <c r="C49" s="19"/>
      <c r="D49" s="19"/>
      <c r="E49" s="19"/>
      <c r="F49" s="19"/>
      <c r="G49" s="20"/>
      <c r="H49" s="19"/>
      <c r="I49" s="20"/>
      <c r="J49" s="41"/>
      <c r="K49" s="20"/>
      <c r="L49" s="20"/>
      <c r="M49" s="20"/>
      <c r="N49" s="41"/>
      <c r="O49" s="19"/>
      <c r="P49" s="19"/>
      <c r="Q49" s="18"/>
    </row>
    <row r="50" spans="1:22" ht="19.149999999999999" customHeight="1" x14ac:dyDescent="0.45">
      <c r="A50" s="64" t="s">
        <v>44</v>
      </c>
      <c r="B50" s="17">
        <v>25</v>
      </c>
      <c r="C50" s="20">
        <v>0</v>
      </c>
      <c r="D50" s="18"/>
      <c r="E50" s="20">
        <v>0</v>
      </c>
      <c r="F50" s="18"/>
      <c r="G50" s="20">
        <v>0</v>
      </c>
      <c r="H50" s="18"/>
      <c r="I50" s="37">
        <v>-779993948</v>
      </c>
      <c r="J50" s="18"/>
      <c r="K50" s="20">
        <v>0</v>
      </c>
      <c r="L50" s="19"/>
      <c r="M50" s="20">
        <v>0</v>
      </c>
      <c r="N50" s="19"/>
      <c r="O50" s="19">
        <f>SUM(C50:I50,M50)</f>
        <v>-779993948</v>
      </c>
      <c r="P50" s="19"/>
    </row>
    <row r="51" spans="1:22" ht="19.149999999999999" customHeight="1" x14ac:dyDescent="0.45">
      <c r="A51" s="63" t="s">
        <v>195</v>
      </c>
      <c r="C51" s="40">
        <f>C50</f>
        <v>0</v>
      </c>
      <c r="D51" s="42"/>
      <c r="E51" s="40">
        <f>E50</f>
        <v>0</v>
      </c>
      <c r="F51" s="42"/>
      <c r="G51" s="40">
        <f>G50</f>
        <v>0</v>
      </c>
      <c r="H51" s="42"/>
      <c r="I51" s="40">
        <f>I50</f>
        <v>-779993948</v>
      </c>
      <c r="J51" s="18"/>
      <c r="K51" s="38">
        <f>K50</f>
        <v>0</v>
      </c>
      <c r="L51" s="19"/>
      <c r="M51" s="38">
        <f>SUM(K51)</f>
        <v>0</v>
      </c>
      <c r="N51" s="19"/>
      <c r="O51" s="40">
        <f>SUM(C51:I51,M51)</f>
        <v>-779993948</v>
      </c>
      <c r="P51" s="18"/>
    </row>
    <row r="52" spans="1:22" s="88" customFormat="1" ht="10.15" customHeight="1" x14ac:dyDescent="0.45">
      <c r="A52" s="89"/>
      <c r="B52" s="26"/>
      <c r="C52" s="18"/>
      <c r="D52" s="18"/>
      <c r="E52" s="18"/>
      <c r="F52" s="18"/>
      <c r="G52" s="18"/>
      <c r="H52" s="18"/>
      <c r="I52" s="41"/>
      <c r="J52" s="18"/>
      <c r="K52" s="41"/>
      <c r="L52" s="41"/>
      <c r="M52" s="41"/>
      <c r="N52" s="19"/>
      <c r="O52" s="18"/>
      <c r="P52" s="18"/>
    </row>
    <row r="53" spans="1:22" ht="19.149999999999999" customHeight="1" x14ac:dyDescent="0.45">
      <c r="A53" s="25" t="s">
        <v>194</v>
      </c>
      <c r="B53" s="25"/>
      <c r="C53" s="39">
        <f>C51</f>
        <v>0</v>
      </c>
      <c r="D53" s="42"/>
      <c r="E53" s="39">
        <f>E51</f>
        <v>0</v>
      </c>
      <c r="F53" s="42"/>
      <c r="G53" s="39">
        <f>G51</f>
        <v>0</v>
      </c>
      <c r="H53" s="42"/>
      <c r="I53" s="39">
        <f>I51</f>
        <v>-779993948</v>
      </c>
      <c r="J53" s="42"/>
      <c r="K53" s="39">
        <f>K51</f>
        <v>0</v>
      </c>
      <c r="L53" s="42"/>
      <c r="M53" s="39">
        <f>M51</f>
        <v>0</v>
      </c>
      <c r="N53" s="42"/>
      <c r="O53" s="39">
        <f>O51</f>
        <v>-779993948</v>
      </c>
      <c r="P53" s="42"/>
      <c r="Q53" s="39">
        <f>Q51</f>
        <v>0</v>
      </c>
      <c r="R53" s="42"/>
      <c r="S53" s="39">
        <f>S51</f>
        <v>0</v>
      </c>
      <c r="T53" s="42"/>
      <c r="U53" s="39">
        <f>U51</f>
        <v>0</v>
      </c>
    </row>
    <row r="54" spans="1:22" s="15" customFormat="1" ht="12" customHeight="1" x14ac:dyDescent="0.45">
      <c r="A54" s="89"/>
      <c r="B54" s="89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22" s="15" customFormat="1" ht="19.149999999999999" customHeight="1" x14ac:dyDescent="0.45">
      <c r="A55" s="89" t="s">
        <v>186</v>
      </c>
      <c r="B55" s="89"/>
      <c r="P55" s="18"/>
      <c r="Q55" s="18"/>
    </row>
    <row r="56" spans="1:22" s="15" customFormat="1" ht="19.149999999999999" customHeight="1" x14ac:dyDescent="0.45">
      <c r="A56" s="4" t="s">
        <v>126</v>
      </c>
      <c r="B56" s="25"/>
      <c r="C56" s="20">
        <v>0</v>
      </c>
      <c r="D56" s="19"/>
      <c r="E56" s="20">
        <v>0</v>
      </c>
      <c r="F56" s="19"/>
      <c r="G56" s="20">
        <v>0</v>
      </c>
      <c r="H56" s="18"/>
      <c r="I56" s="37">
        <f>'PL_5-6 '!H26</f>
        <v>774575888</v>
      </c>
      <c r="J56" s="18"/>
      <c r="K56" s="20">
        <v>0</v>
      </c>
      <c r="L56" s="18"/>
      <c r="M56" s="20">
        <f>SUM(K56)</f>
        <v>0</v>
      </c>
      <c r="N56" s="18"/>
      <c r="O56" s="37">
        <f>SUM(C56:I56,M56)</f>
        <v>774575888</v>
      </c>
      <c r="P56" s="19"/>
      <c r="Q56" s="18"/>
    </row>
    <row r="57" spans="1:22" s="15" customFormat="1" ht="19.149999999999999" customHeight="1" x14ac:dyDescent="0.45">
      <c r="A57" s="4" t="s">
        <v>146</v>
      </c>
      <c r="B57" s="27"/>
      <c r="C57" s="20">
        <v>0</v>
      </c>
      <c r="D57" s="18"/>
      <c r="E57" s="20">
        <v>0</v>
      </c>
      <c r="F57" s="18"/>
      <c r="G57" s="20">
        <v>0</v>
      </c>
      <c r="H57" s="18"/>
      <c r="I57" s="113">
        <v>0</v>
      </c>
      <c r="J57" s="18"/>
      <c r="K57" s="113">
        <f>'PL_5-6 '!H35</f>
        <v>170765200</v>
      </c>
      <c r="L57" s="19"/>
      <c r="M57" s="113">
        <f>SUM(K57)</f>
        <v>170765200</v>
      </c>
      <c r="N57" s="18"/>
      <c r="O57" s="37">
        <f>SUM(C57:I57,M57)</f>
        <v>170765200</v>
      </c>
      <c r="P57" s="19"/>
      <c r="Q57" s="18"/>
    </row>
    <row r="58" spans="1:22" s="15" customFormat="1" ht="19.149999999999999" customHeight="1" x14ac:dyDescent="0.45">
      <c r="A58" s="89" t="s">
        <v>185</v>
      </c>
      <c r="B58" s="89"/>
      <c r="C58" s="38">
        <f>SUM(C56:C57)</f>
        <v>0</v>
      </c>
      <c r="D58" s="18"/>
      <c r="E58" s="38">
        <f>SUM(E56:E57)</f>
        <v>0</v>
      </c>
      <c r="F58" s="18"/>
      <c r="G58" s="38">
        <f>SUM(G56:G57)</f>
        <v>0</v>
      </c>
      <c r="H58" s="18"/>
      <c r="I58" s="39">
        <f>SUM(I56:I57)</f>
        <v>774575888</v>
      </c>
      <c r="J58" s="42"/>
      <c r="K58" s="39">
        <f>SUM(K56:K57)</f>
        <v>170765200</v>
      </c>
      <c r="L58" s="42"/>
      <c r="M58" s="39">
        <f>SUM(K58)</f>
        <v>170765200</v>
      </c>
      <c r="N58" s="18"/>
      <c r="O58" s="40">
        <f>SUM(C58:I58,M58)</f>
        <v>945341088</v>
      </c>
      <c r="P58" s="19"/>
      <c r="Q58" s="18"/>
    </row>
    <row r="59" spans="1:22" ht="21.75" thickBot="1" x14ac:dyDescent="0.5">
      <c r="A59" s="89" t="s">
        <v>180</v>
      </c>
      <c r="C59" s="112">
        <f>C46+C51+C58</f>
        <v>300000000</v>
      </c>
      <c r="D59" s="18"/>
      <c r="E59" s="112">
        <f>E46+E51+E58</f>
        <v>1606753420</v>
      </c>
      <c r="F59" s="18"/>
      <c r="G59" s="112">
        <f>G46+G51+G58</f>
        <v>30000000</v>
      </c>
      <c r="H59" s="18"/>
      <c r="I59" s="112">
        <f>I46+I51+I58</f>
        <v>345372205</v>
      </c>
      <c r="J59" s="18"/>
      <c r="K59" s="112">
        <f>K46+K51+K58</f>
        <v>142504586</v>
      </c>
      <c r="L59" s="18"/>
      <c r="M59" s="112">
        <f>SUM(K59)</f>
        <v>142504586</v>
      </c>
      <c r="N59" s="42"/>
      <c r="O59" s="114">
        <f>SUM(C59:I59,M59)</f>
        <v>2424630211</v>
      </c>
      <c r="P59" s="19"/>
      <c r="Q59" s="19"/>
      <c r="R59" s="19"/>
      <c r="S59" s="19"/>
    </row>
    <row r="60" spans="1:22" ht="21.6" customHeight="1" thickTop="1" x14ac:dyDescent="0.45">
      <c r="A60" s="8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28">
        <f>O59-'BS 3-4'!H73</f>
        <v>0</v>
      </c>
      <c r="P60" s="19"/>
      <c r="Q60" s="19"/>
      <c r="R60" s="19"/>
      <c r="S60" s="19"/>
    </row>
    <row r="61" spans="1:22" ht="19.149999999999999" customHeight="1" x14ac:dyDescent="0.45">
      <c r="B61" s="89"/>
      <c r="C61" s="8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18"/>
    </row>
    <row r="62" spans="1:22" ht="23.25" customHeight="1" x14ac:dyDescent="0.45">
      <c r="B62" s="89"/>
    </row>
    <row r="63" spans="1:22" ht="23.25" customHeight="1" x14ac:dyDescent="0.45">
      <c r="B63" s="89"/>
    </row>
    <row r="64" spans="1:22" ht="23.25" customHeight="1" x14ac:dyDescent="0.45">
      <c r="B64" s="13"/>
    </row>
    <row r="65" spans="2:2" ht="23.25" customHeight="1" x14ac:dyDescent="0.45">
      <c r="B65" s="13"/>
    </row>
    <row r="66" spans="2:2" ht="23.25" customHeight="1" x14ac:dyDescent="0.45">
      <c r="B66" s="22"/>
    </row>
  </sheetData>
  <mergeCells count="10">
    <mergeCell ref="A3:E3"/>
    <mergeCell ref="C44:O44"/>
    <mergeCell ref="G5:I5"/>
    <mergeCell ref="K5:M5"/>
    <mergeCell ref="C14:O14"/>
    <mergeCell ref="A33:E33"/>
    <mergeCell ref="C34:O34"/>
    <mergeCell ref="G35:I35"/>
    <mergeCell ref="K35:M35"/>
    <mergeCell ref="C4:O4"/>
  </mergeCells>
  <pageMargins left="0.47" right="0.19" top="0.44" bottom="0.21" header="0.25" footer="0.16"/>
  <pageSetup paperSize="9" scale="96" firstPageNumber="12" fitToHeight="0" orientation="landscape" useFirstPageNumber="1" r:id="rId1"/>
  <headerFooter>
    <oddFooter xml:space="preserve">&amp;Lหมายเหตุประกอบงบการเงินเป็นส่วนหนึ่งของงบการเงินนี้
&amp;C&amp;14&amp;P&amp;R
</oddFooter>
  </headerFooter>
  <rowBreaks count="1" manualBreakCount="1">
    <brk id="30" max="16383" man="1"/>
  </rowBreaks>
  <colBreaks count="1" manualBreakCount="1">
    <brk id="15" max="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98"/>
  <sheetViews>
    <sheetView view="pageBreakPreview" topLeftCell="A82" zoomScaleNormal="85" zoomScaleSheetLayoutView="100" workbookViewId="0">
      <selection activeCell="A92" sqref="A92"/>
    </sheetView>
  </sheetViews>
  <sheetFormatPr defaultColWidth="35" defaultRowHeight="23.25" customHeight="1" x14ac:dyDescent="0.45"/>
  <cols>
    <col min="1" max="1" width="57.140625" customWidth="1"/>
    <col min="2" max="2" width="11.140625" hidden="1" customWidth="1"/>
    <col min="3" max="3" width="1.42578125" customWidth="1"/>
    <col min="4" max="4" width="15.42578125" customWidth="1"/>
    <col min="5" max="5" width="15.42578125" style="30" customWidth="1"/>
    <col min="6" max="7" width="1.42578125" customWidth="1"/>
    <col min="8" max="8" width="14.140625" hidden="1" customWidth="1"/>
    <col min="9" max="9" width="1.42578125" hidden="1" customWidth="1"/>
    <col min="10" max="10" width="14.28515625" hidden="1" customWidth="1"/>
    <col min="11" max="11" width="7.140625" customWidth="1"/>
    <col min="12" max="12" width="35" style="35"/>
  </cols>
  <sheetData>
    <row r="1" spans="1:12" s="3" customFormat="1" ht="22.15" customHeight="1" x14ac:dyDescent="0.5">
      <c r="A1" s="134" t="s">
        <v>84</v>
      </c>
      <c r="E1" s="9"/>
      <c r="J1" s="9"/>
      <c r="L1" s="33"/>
    </row>
    <row r="2" spans="1:12" s="3" customFormat="1" ht="22.15" customHeight="1" x14ac:dyDescent="0.5">
      <c r="A2" s="135" t="s">
        <v>179</v>
      </c>
      <c r="D2" s="142">
        <v>1000000</v>
      </c>
      <c r="E2" s="9"/>
      <c r="J2" s="9"/>
      <c r="L2" s="33"/>
    </row>
    <row r="3" spans="1:12" ht="22.15" customHeight="1" x14ac:dyDescent="0.45">
      <c r="B3" s="49"/>
      <c r="C3" s="49"/>
      <c r="D3" s="133"/>
      <c r="E3" s="133" t="s">
        <v>105</v>
      </c>
      <c r="F3" s="133"/>
      <c r="G3" s="96"/>
      <c r="H3" s="133" t="s">
        <v>86</v>
      </c>
      <c r="I3" s="133"/>
      <c r="J3" s="133"/>
    </row>
    <row r="4" spans="1:12" ht="22.15" customHeight="1" x14ac:dyDescent="0.45">
      <c r="B4" s="49"/>
      <c r="C4" s="49"/>
      <c r="E4" s="132" t="s">
        <v>178</v>
      </c>
      <c r="G4" s="96"/>
      <c r="H4" s="132" t="s">
        <v>178</v>
      </c>
    </row>
    <row r="5" spans="1:12" ht="22.15" customHeight="1" x14ac:dyDescent="0.45">
      <c r="B5" s="84" t="s">
        <v>1</v>
      </c>
      <c r="C5" s="84"/>
      <c r="D5" s="49">
        <v>2563</v>
      </c>
      <c r="E5" s="49">
        <v>2564</v>
      </c>
      <c r="F5" s="49"/>
      <c r="G5" s="49"/>
      <c r="H5" s="49">
        <v>2564</v>
      </c>
      <c r="I5" s="49"/>
      <c r="J5" s="49">
        <v>2563</v>
      </c>
    </row>
    <row r="6" spans="1:12" ht="22.15" customHeight="1" x14ac:dyDescent="0.45">
      <c r="B6" s="84"/>
      <c r="C6" s="84"/>
      <c r="D6" s="16" t="s">
        <v>149</v>
      </c>
      <c r="E6" s="49"/>
      <c r="F6" s="49"/>
      <c r="G6" s="49"/>
      <c r="H6" s="49"/>
      <c r="I6" s="49"/>
      <c r="J6" s="49"/>
    </row>
    <row r="7" spans="1:12" ht="22.15" customHeight="1" x14ac:dyDescent="0.45">
      <c r="B7" s="49"/>
      <c r="C7" s="49"/>
      <c r="D7" s="131"/>
      <c r="E7" s="131" t="s">
        <v>188</v>
      </c>
      <c r="F7" s="131"/>
      <c r="G7" s="131"/>
      <c r="H7" s="131"/>
      <c r="I7" s="131"/>
      <c r="J7" s="131"/>
    </row>
    <row r="8" spans="1:12" ht="22.15" customHeight="1" x14ac:dyDescent="0.45">
      <c r="A8" s="136" t="s">
        <v>23</v>
      </c>
      <c r="B8" s="49"/>
      <c r="C8" s="49"/>
      <c r="D8" s="29"/>
      <c r="E8" s="28"/>
      <c r="F8" s="29"/>
      <c r="G8" s="29"/>
      <c r="H8" s="29"/>
      <c r="I8" s="29"/>
      <c r="J8" s="29"/>
    </row>
    <row r="9" spans="1:12" ht="22.15" customHeight="1" x14ac:dyDescent="0.45">
      <c r="A9" t="s">
        <v>176</v>
      </c>
      <c r="B9" s="84"/>
      <c r="C9" s="49"/>
      <c r="D9" s="77">
        <v>701.99577199999999</v>
      </c>
      <c r="E9" s="77">
        <v>891.7699952506299</v>
      </c>
      <c r="F9" s="29"/>
      <c r="G9" s="29"/>
      <c r="H9" s="77">
        <v>774575888</v>
      </c>
      <c r="I9" s="29"/>
      <c r="J9" s="77">
        <v>625669423</v>
      </c>
    </row>
    <row r="10" spans="1:12" ht="22.15" customHeight="1" x14ac:dyDescent="0.45">
      <c r="A10" s="131" t="s">
        <v>73</v>
      </c>
      <c r="B10" s="49"/>
      <c r="C10" s="49"/>
      <c r="D10" s="29">
        <v>0</v>
      </c>
      <c r="E10" s="77">
        <v>0</v>
      </c>
      <c r="F10" s="29"/>
      <c r="G10" s="29"/>
      <c r="H10" s="77"/>
      <c r="I10" s="29"/>
      <c r="J10" s="29"/>
    </row>
    <row r="11" spans="1:12" ht="22.15" customHeight="1" x14ac:dyDescent="0.45">
      <c r="A11" t="s">
        <v>20</v>
      </c>
      <c r="B11" s="84">
        <v>23</v>
      </c>
      <c r="C11" s="49"/>
      <c r="D11" s="35">
        <v>167.17569599999999</v>
      </c>
      <c r="E11" s="35">
        <v>206.38520303999999</v>
      </c>
      <c r="F11" s="29"/>
      <c r="G11" s="29"/>
      <c r="H11" s="35">
        <v>469189</v>
      </c>
      <c r="I11" s="29"/>
      <c r="J11" s="35">
        <v>1639589</v>
      </c>
    </row>
    <row r="12" spans="1:12" ht="22.15" customHeight="1" x14ac:dyDescent="0.45">
      <c r="A12" s="137" t="s">
        <v>31</v>
      </c>
      <c r="B12" s="84"/>
      <c r="C12" s="49"/>
      <c r="D12" s="35">
        <v>2.0917789999999998</v>
      </c>
      <c r="E12" s="77">
        <v>1.70899</v>
      </c>
      <c r="F12" s="29"/>
      <c r="G12" s="29"/>
      <c r="H12" s="77">
        <v>0</v>
      </c>
      <c r="I12" s="29"/>
      <c r="J12" s="35">
        <v>0</v>
      </c>
    </row>
    <row r="13" spans="1:12" ht="22.15" customHeight="1" x14ac:dyDescent="0.45">
      <c r="A13" s="143" t="s">
        <v>216</v>
      </c>
      <c r="B13" s="84"/>
      <c r="C13" s="49"/>
      <c r="D13" s="35">
        <v>147.30557300000001</v>
      </c>
      <c r="E13" s="77">
        <v>170.54357099999999</v>
      </c>
      <c r="F13" s="29"/>
      <c r="G13" s="29"/>
      <c r="H13" s="77">
        <v>131192</v>
      </c>
      <c r="I13" s="29"/>
      <c r="J13" s="35">
        <v>159218</v>
      </c>
    </row>
    <row r="14" spans="1:12" ht="22.15" customHeight="1" x14ac:dyDescent="0.45">
      <c r="A14" s="138" t="s">
        <v>106</v>
      </c>
      <c r="B14" s="84"/>
      <c r="C14" s="49"/>
      <c r="D14" s="35">
        <v>2.0996610000000002</v>
      </c>
      <c r="E14" s="77">
        <v>-1.5467329999999999</v>
      </c>
      <c r="F14" s="29"/>
      <c r="G14" s="29"/>
      <c r="H14" s="77">
        <v>-750687</v>
      </c>
      <c r="I14" s="29"/>
      <c r="J14" s="35">
        <v>1263695</v>
      </c>
    </row>
    <row r="15" spans="1:12" ht="22.15" customHeight="1" x14ac:dyDescent="0.45">
      <c r="A15" s="139" t="s">
        <v>75</v>
      </c>
      <c r="B15" s="84"/>
      <c r="C15" s="49"/>
      <c r="D15" s="35">
        <v>10.809475000000001</v>
      </c>
      <c r="E15" s="77">
        <v>12.525283</v>
      </c>
      <c r="F15" s="29"/>
      <c r="G15" s="29"/>
      <c r="H15" s="77">
        <v>0</v>
      </c>
      <c r="I15" s="29"/>
      <c r="J15" s="35">
        <v>0</v>
      </c>
    </row>
    <row r="16" spans="1:12" ht="22.15" customHeight="1" x14ac:dyDescent="0.45">
      <c r="A16" t="s">
        <v>144</v>
      </c>
      <c r="B16" s="84"/>
      <c r="C16" s="49"/>
      <c r="D16" s="35">
        <v>0.17785400000000001</v>
      </c>
      <c r="E16" s="77">
        <v>3.826149</v>
      </c>
      <c r="F16" s="29"/>
      <c r="G16" s="29"/>
      <c r="H16" s="77">
        <v>0</v>
      </c>
      <c r="I16" s="29"/>
      <c r="J16" s="35">
        <v>0</v>
      </c>
    </row>
    <row r="17" spans="1:10" ht="22.15" customHeight="1" x14ac:dyDescent="0.45">
      <c r="A17" s="137" t="s">
        <v>164</v>
      </c>
      <c r="B17" s="49"/>
      <c r="C17" s="49"/>
      <c r="D17" s="35">
        <v>0</v>
      </c>
      <c r="E17" s="77">
        <v>0</v>
      </c>
      <c r="F17" s="29"/>
      <c r="G17" s="29"/>
      <c r="H17" s="77"/>
      <c r="I17" s="29"/>
      <c r="J17" s="35"/>
    </row>
    <row r="18" spans="1:10" ht="22.15" customHeight="1" x14ac:dyDescent="0.45">
      <c r="A18" s="137" t="s">
        <v>163</v>
      </c>
      <c r="B18" s="49"/>
      <c r="C18" s="49"/>
      <c r="D18" s="35">
        <v>-1.316333</v>
      </c>
      <c r="E18" s="77">
        <v>-0.59573500000000001</v>
      </c>
      <c r="F18" s="29"/>
      <c r="G18" s="29"/>
      <c r="H18" s="77">
        <v>-594647</v>
      </c>
      <c r="I18" s="29"/>
      <c r="J18" s="29">
        <v>-1148039</v>
      </c>
    </row>
    <row r="19" spans="1:10" ht="22.15" customHeight="1" x14ac:dyDescent="0.45">
      <c r="A19" s="137" t="s">
        <v>162</v>
      </c>
      <c r="B19" s="49"/>
      <c r="C19" s="49"/>
      <c r="D19" s="35">
        <v>0</v>
      </c>
      <c r="E19" s="77">
        <v>1.6</v>
      </c>
      <c r="F19" s="29"/>
      <c r="G19" s="29"/>
      <c r="H19" s="77">
        <v>1600000</v>
      </c>
      <c r="I19" s="29"/>
      <c r="J19" s="35">
        <v>0</v>
      </c>
    </row>
    <row r="20" spans="1:10" ht="22.15" customHeight="1" x14ac:dyDescent="0.45">
      <c r="A20" s="137" t="s">
        <v>129</v>
      </c>
      <c r="B20" s="49"/>
      <c r="C20" s="49"/>
      <c r="D20" s="35">
        <v>-0.75356699999999999</v>
      </c>
      <c r="E20" s="77">
        <v>6.2956999999999999E-2</v>
      </c>
      <c r="F20" s="29"/>
      <c r="G20" s="29"/>
      <c r="H20" s="77">
        <v>0</v>
      </c>
      <c r="I20" s="29"/>
      <c r="J20" s="35">
        <v>0</v>
      </c>
    </row>
    <row r="21" spans="1:10" ht="22.15" customHeight="1" x14ac:dyDescent="0.45">
      <c r="A21" s="137" t="s">
        <v>202</v>
      </c>
      <c r="B21" s="49"/>
      <c r="C21" s="49"/>
      <c r="D21" s="35">
        <v>3.8497000000000003E-2</v>
      </c>
      <c r="E21" s="77">
        <v>2.6764E-2</v>
      </c>
      <c r="F21" s="29"/>
      <c r="G21" s="29"/>
      <c r="H21" s="77">
        <v>0</v>
      </c>
      <c r="I21" s="29"/>
      <c r="J21" s="35">
        <v>0</v>
      </c>
    </row>
    <row r="22" spans="1:10" ht="22.15" customHeight="1" x14ac:dyDescent="0.45">
      <c r="A22" s="137" t="s">
        <v>207</v>
      </c>
      <c r="B22" s="49"/>
      <c r="C22" s="49"/>
      <c r="D22" s="35">
        <v>-4.0377000000000003E-2</v>
      </c>
      <c r="E22" s="77">
        <v>0.24050299999999999</v>
      </c>
      <c r="F22" s="29"/>
      <c r="G22" s="29"/>
      <c r="H22" s="77">
        <v>0</v>
      </c>
      <c r="I22" s="29"/>
      <c r="J22" s="35">
        <v>0</v>
      </c>
    </row>
    <row r="23" spans="1:10" ht="22.15" customHeight="1" x14ac:dyDescent="0.45">
      <c r="A23" s="137" t="s">
        <v>151</v>
      </c>
      <c r="B23" s="49"/>
      <c r="C23" s="49"/>
      <c r="D23" s="35">
        <v>2.1524000000000001E-2</v>
      </c>
      <c r="E23" s="77">
        <v>2.1559999999999999E-3</v>
      </c>
      <c r="F23" s="29"/>
      <c r="G23" s="29"/>
      <c r="H23" s="77">
        <v>0</v>
      </c>
      <c r="I23" s="29"/>
      <c r="J23" s="35">
        <v>0</v>
      </c>
    </row>
    <row r="24" spans="1:10" ht="22.15" customHeight="1" x14ac:dyDescent="0.45">
      <c r="A24" s="137" t="s">
        <v>168</v>
      </c>
      <c r="B24" s="84">
        <v>6</v>
      </c>
      <c r="C24" s="49"/>
      <c r="D24" s="35">
        <v>0</v>
      </c>
      <c r="E24" s="77">
        <v>-63.808937999999998</v>
      </c>
      <c r="F24" s="29"/>
      <c r="G24" s="29"/>
      <c r="H24" s="77">
        <v>0</v>
      </c>
      <c r="I24" s="29"/>
      <c r="J24" s="35">
        <v>0</v>
      </c>
    </row>
    <row r="25" spans="1:10" ht="22.15" customHeight="1" x14ac:dyDescent="0.45">
      <c r="A25" t="s">
        <v>100</v>
      </c>
      <c r="B25" s="84"/>
      <c r="C25" s="49"/>
      <c r="D25" s="35">
        <v>-7</v>
      </c>
      <c r="E25" s="77">
        <v>-10.19401</v>
      </c>
      <c r="F25" s="35"/>
      <c r="G25" s="29"/>
      <c r="H25" s="77">
        <v>-774193470</v>
      </c>
      <c r="I25" s="35"/>
      <c r="J25" s="35">
        <v>-618999457</v>
      </c>
    </row>
    <row r="26" spans="1:10" ht="22.15" customHeight="1" x14ac:dyDescent="0.45">
      <c r="A26" t="s">
        <v>69</v>
      </c>
      <c r="B26" s="84"/>
      <c r="C26" s="49"/>
      <c r="D26" s="29">
        <v>-35.545337000000004</v>
      </c>
      <c r="E26" s="77">
        <v>-26.953987999999999</v>
      </c>
      <c r="F26" s="29"/>
      <c r="G26" s="29"/>
      <c r="H26" s="77">
        <v>-13631547</v>
      </c>
      <c r="I26" s="29"/>
      <c r="J26" s="29">
        <v>-18805919</v>
      </c>
    </row>
    <row r="27" spans="1:10" ht="22.15" customHeight="1" x14ac:dyDescent="0.45">
      <c r="B27" s="49"/>
      <c r="C27" s="49"/>
      <c r="D27" s="36">
        <v>987.06021699999997</v>
      </c>
      <c r="E27" s="90">
        <v>1185.59216729063</v>
      </c>
      <c r="F27" s="29"/>
      <c r="G27" s="29"/>
      <c r="H27" s="91">
        <v>-12394082</v>
      </c>
      <c r="I27" s="29"/>
      <c r="J27" s="91">
        <v>-10221490</v>
      </c>
    </row>
    <row r="28" spans="1:10" ht="22.15" customHeight="1" x14ac:dyDescent="0.45">
      <c r="A28" s="140" t="s">
        <v>52</v>
      </c>
      <c r="B28" s="49"/>
      <c r="C28" s="49"/>
      <c r="D28" s="29">
        <v>0</v>
      </c>
      <c r="E28" s="28">
        <v>0</v>
      </c>
      <c r="F28" s="29"/>
      <c r="G28" s="29"/>
      <c r="H28" s="29"/>
      <c r="I28" s="29"/>
      <c r="J28" s="29"/>
    </row>
    <row r="29" spans="1:10" ht="22.15" customHeight="1" x14ac:dyDescent="0.45">
      <c r="A29" t="s">
        <v>138</v>
      </c>
      <c r="B29" s="84"/>
      <c r="C29" s="49"/>
      <c r="D29" s="29">
        <v>-69.514144999999999</v>
      </c>
      <c r="E29" s="77">
        <v>-73.769429000000002</v>
      </c>
      <c r="F29" s="29"/>
      <c r="G29" s="29"/>
      <c r="H29" s="35">
        <v>0</v>
      </c>
      <c r="I29" s="29"/>
      <c r="J29" s="35">
        <v>7</v>
      </c>
    </row>
    <row r="30" spans="1:10" ht="22.15" customHeight="1" x14ac:dyDescent="0.45">
      <c r="A30" t="s">
        <v>190</v>
      </c>
      <c r="B30" s="84"/>
      <c r="C30" s="49"/>
      <c r="D30" s="35">
        <v>0</v>
      </c>
      <c r="E30" s="77">
        <v>-118.345989</v>
      </c>
      <c r="F30" s="29"/>
      <c r="G30" s="29"/>
      <c r="H30" s="35">
        <v>0</v>
      </c>
      <c r="I30" s="29"/>
      <c r="J30" s="35">
        <v>0</v>
      </c>
    </row>
    <row r="31" spans="1:10" ht="22.15" customHeight="1" x14ac:dyDescent="0.45">
      <c r="A31" t="s">
        <v>4</v>
      </c>
      <c r="B31" s="49"/>
      <c r="C31" s="49"/>
      <c r="D31" s="29">
        <v>3.093772</v>
      </c>
      <c r="E31" s="77">
        <v>0.29247400000000001</v>
      </c>
      <c r="F31" s="29"/>
      <c r="G31" s="29"/>
      <c r="H31" s="77">
        <v>32472</v>
      </c>
      <c r="I31" s="29"/>
      <c r="J31" s="35">
        <v>30755</v>
      </c>
    </row>
    <row r="32" spans="1:10" ht="22.15" customHeight="1" x14ac:dyDescent="0.45">
      <c r="A32" t="s">
        <v>8</v>
      </c>
      <c r="B32" s="84"/>
      <c r="C32" s="49"/>
      <c r="D32" s="35">
        <v>-4.956696</v>
      </c>
      <c r="E32" s="77">
        <v>3.03525</v>
      </c>
      <c r="F32" s="29"/>
      <c r="G32" s="29"/>
      <c r="H32" s="77">
        <v>0</v>
      </c>
      <c r="I32" s="29"/>
      <c r="J32" s="35">
        <v>0</v>
      </c>
    </row>
    <row r="33" spans="1:12" ht="22.15" customHeight="1" x14ac:dyDescent="0.45">
      <c r="A33" t="s">
        <v>55</v>
      </c>
      <c r="B33" s="84"/>
      <c r="C33" s="49"/>
      <c r="D33" s="35">
        <v>8.122719</v>
      </c>
      <c r="E33" s="77">
        <v>-0.22770899999999999</v>
      </c>
      <c r="F33" s="29"/>
      <c r="G33" s="29"/>
      <c r="H33" s="77">
        <v>0</v>
      </c>
      <c r="I33" s="29"/>
      <c r="J33" s="35">
        <v>0</v>
      </c>
    </row>
    <row r="34" spans="1:12" ht="22.15" customHeight="1" x14ac:dyDescent="0.45">
      <c r="A34" t="s">
        <v>92</v>
      </c>
      <c r="B34" s="84"/>
      <c r="C34" s="49"/>
      <c r="D34" s="29">
        <v>-110.59054399999999</v>
      </c>
      <c r="E34" s="77">
        <v>106.801883</v>
      </c>
      <c r="F34" s="29"/>
      <c r="G34" s="29"/>
      <c r="H34" s="77">
        <v>13237</v>
      </c>
      <c r="I34" s="29"/>
      <c r="J34" s="35">
        <v>702308</v>
      </c>
      <c r="K34" s="29"/>
    </row>
    <row r="35" spans="1:12" ht="22.15" customHeight="1" x14ac:dyDescent="0.45">
      <c r="A35" t="s">
        <v>152</v>
      </c>
      <c r="B35" s="84"/>
      <c r="C35" s="49"/>
      <c r="D35" s="35">
        <v>6.8340949999999996</v>
      </c>
      <c r="E35" s="77">
        <v>-5.3409069999999996</v>
      </c>
      <c r="F35" s="29"/>
      <c r="G35" s="29"/>
      <c r="H35" s="77">
        <v>0</v>
      </c>
      <c r="I35" s="29"/>
      <c r="J35" s="35">
        <v>0</v>
      </c>
      <c r="K35" s="29"/>
    </row>
    <row r="36" spans="1:12" ht="12" customHeight="1" x14ac:dyDescent="0.45">
      <c r="A36" s="137"/>
      <c r="B36" s="49"/>
      <c r="C36" s="49"/>
      <c r="D36" s="1"/>
      <c r="E36" s="12"/>
      <c r="F36" s="1"/>
      <c r="G36" s="1"/>
      <c r="H36" s="1"/>
      <c r="I36" s="1"/>
      <c r="J36" s="1"/>
      <c r="L36" s="78"/>
    </row>
    <row r="37" spans="1:12" s="3" customFormat="1" ht="22.15" customHeight="1" x14ac:dyDescent="0.5">
      <c r="A37" s="134" t="s">
        <v>84</v>
      </c>
      <c r="D37"/>
      <c r="E37" s="30"/>
      <c r="F37"/>
      <c r="G37"/>
      <c r="H37"/>
      <c r="I37"/>
      <c r="J37" s="30"/>
      <c r="L37" s="33"/>
    </row>
    <row r="38" spans="1:12" s="3" customFormat="1" ht="22.15" customHeight="1" x14ac:dyDescent="0.5">
      <c r="A38" s="135" t="s">
        <v>179</v>
      </c>
      <c r="D38"/>
      <c r="E38" s="30"/>
      <c r="F38"/>
      <c r="G38"/>
      <c r="H38"/>
      <c r="I38"/>
      <c r="J38" s="30"/>
      <c r="L38" s="33"/>
    </row>
    <row r="39" spans="1:12" ht="22.15" customHeight="1" x14ac:dyDescent="0.45">
      <c r="B39" s="49"/>
      <c r="C39" s="49"/>
      <c r="D39" s="133"/>
      <c r="E39" s="133" t="s">
        <v>105</v>
      </c>
      <c r="F39" s="133"/>
      <c r="G39" s="96"/>
      <c r="H39" s="133" t="s">
        <v>86</v>
      </c>
      <c r="I39" s="133"/>
      <c r="J39" s="133"/>
    </row>
    <row r="40" spans="1:12" ht="22.15" customHeight="1" x14ac:dyDescent="0.45">
      <c r="B40" s="49"/>
      <c r="C40" s="49"/>
      <c r="E40" s="132" t="s">
        <v>178</v>
      </c>
      <c r="G40" s="96"/>
      <c r="H40" s="132" t="s">
        <v>178</v>
      </c>
    </row>
    <row r="41" spans="1:12" ht="22.15" customHeight="1" x14ac:dyDescent="0.45">
      <c r="B41" s="84" t="s">
        <v>1</v>
      </c>
      <c r="C41" s="84"/>
      <c r="D41" s="49">
        <v>2563</v>
      </c>
      <c r="E41" s="49">
        <v>2564</v>
      </c>
      <c r="F41" s="49"/>
      <c r="G41" s="49"/>
      <c r="H41" s="49">
        <v>2564</v>
      </c>
      <c r="I41" s="49"/>
      <c r="J41" s="49">
        <v>2563</v>
      </c>
    </row>
    <row r="42" spans="1:12" ht="22.15" customHeight="1" x14ac:dyDescent="0.45">
      <c r="B42" s="84"/>
      <c r="C42" s="84"/>
      <c r="D42" s="16" t="s">
        <v>149</v>
      </c>
      <c r="E42" s="49"/>
      <c r="F42" s="49"/>
      <c r="G42" s="49"/>
      <c r="H42" s="49"/>
      <c r="I42" s="49"/>
      <c r="J42" s="49"/>
    </row>
    <row r="43" spans="1:12" ht="22.15" customHeight="1" x14ac:dyDescent="0.45">
      <c r="C43" s="49"/>
      <c r="D43" s="131"/>
      <c r="E43" s="131" t="s">
        <v>188</v>
      </c>
      <c r="F43" s="131"/>
      <c r="G43" s="131"/>
      <c r="H43" s="131"/>
      <c r="I43" s="131"/>
      <c r="J43" s="131"/>
    </row>
    <row r="44" spans="1:12" ht="22.15" customHeight="1" x14ac:dyDescent="0.45">
      <c r="A44" s="136" t="s">
        <v>70</v>
      </c>
      <c r="B44" s="49"/>
      <c r="C44" s="49"/>
      <c r="D44" s="29"/>
      <c r="E44" s="28"/>
      <c r="F44" s="29"/>
      <c r="G44" s="29"/>
      <c r="H44" s="29"/>
      <c r="I44" s="29"/>
      <c r="J44" s="29"/>
    </row>
    <row r="45" spans="1:12" ht="22.15" customHeight="1" x14ac:dyDescent="0.45">
      <c r="A45" t="s">
        <v>12</v>
      </c>
      <c r="B45" s="49"/>
      <c r="C45" s="49"/>
      <c r="D45" s="29">
        <v>2.3835299999999999</v>
      </c>
      <c r="E45" s="77">
        <v>-5.1596840000000004</v>
      </c>
      <c r="F45" s="29"/>
      <c r="G45" s="29"/>
      <c r="H45" s="35">
        <v>10099</v>
      </c>
      <c r="I45" s="29"/>
      <c r="J45" s="29">
        <v>-28942</v>
      </c>
    </row>
    <row r="46" spans="1:12" ht="22.15" customHeight="1" x14ac:dyDescent="0.45">
      <c r="A46" t="s">
        <v>203</v>
      </c>
      <c r="B46" s="49"/>
      <c r="C46" s="49"/>
      <c r="D46" s="29">
        <v>-0.109233</v>
      </c>
      <c r="E46" s="77">
        <v>0</v>
      </c>
      <c r="F46" s="29"/>
      <c r="G46" s="29"/>
      <c r="H46" s="35">
        <v>0</v>
      </c>
      <c r="I46" s="29"/>
      <c r="J46" s="35">
        <v>0</v>
      </c>
    </row>
    <row r="47" spans="1:12" ht="22.15" customHeight="1" x14ac:dyDescent="0.45">
      <c r="A47" t="s">
        <v>141</v>
      </c>
      <c r="B47" s="84"/>
      <c r="C47" s="49"/>
      <c r="D47" s="79">
        <v>0</v>
      </c>
      <c r="E47" s="100">
        <v>-5.524559</v>
      </c>
      <c r="F47" s="29"/>
      <c r="G47" s="29"/>
      <c r="H47" s="92">
        <v>0</v>
      </c>
      <c r="I47" s="29"/>
      <c r="J47" s="79">
        <v>0</v>
      </c>
    </row>
    <row r="48" spans="1:12" ht="22.15" customHeight="1" x14ac:dyDescent="0.45">
      <c r="A48" s="137" t="s">
        <v>170</v>
      </c>
      <c r="B48" s="49"/>
      <c r="C48" s="49"/>
      <c r="D48" s="29">
        <v>822.32371499999999</v>
      </c>
      <c r="E48" s="77">
        <v>1087.3534972906298</v>
      </c>
      <c r="F48" s="29"/>
      <c r="G48" s="29"/>
      <c r="H48" s="77">
        <v>-12338274</v>
      </c>
      <c r="I48" s="29"/>
      <c r="J48" s="29">
        <v>-9517362</v>
      </c>
    </row>
    <row r="49" spans="1:10" ht="22.15" customHeight="1" x14ac:dyDescent="0.45">
      <c r="A49" s="137" t="s">
        <v>107</v>
      </c>
      <c r="B49" s="49"/>
      <c r="C49" s="49"/>
      <c r="D49" s="29">
        <v>1.402914</v>
      </c>
      <c r="E49" s="77">
        <v>4.2116720000000001</v>
      </c>
      <c r="F49" s="29"/>
      <c r="G49" s="29"/>
      <c r="H49" s="77">
        <v>0</v>
      </c>
      <c r="I49" s="29"/>
      <c r="J49" s="35">
        <v>0</v>
      </c>
    </row>
    <row r="50" spans="1:10" ht="22.15" customHeight="1" x14ac:dyDescent="0.45">
      <c r="A50" t="s">
        <v>108</v>
      </c>
      <c r="B50" s="84"/>
      <c r="C50" s="49"/>
      <c r="D50" s="29">
        <v>-126.64181000000001</v>
      </c>
      <c r="E50" s="77">
        <v>-213.64600899999999</v>
      </c>
      <c r="F50" s="29"/>
      <c r="G50" s="29"/>
      <c r="H50" s="77">
        <v>-624265</v>
      </c>
      <c r="I50" s="29"/>
      <c r="J50" s="29">
        <v>-3552725</v>
      </c>
    </row>
    <row r="51" spans="1:10" ht="22.15" customHeight="1" x14ac:dyDescent="0.45">
      <c r="A51" s="144" t="s">
        <v>208</v>
      </c>
      <c r="B51" s="49"/>
      <c r="C51" s="49"/>
      <c r="D51" s="34">
        <v>697.08481900000004</v>
      </c>
      <c r="E51" s="93">
        <v>877.91916029062986</v>
      </c>
      <c r="F51" s="1"/>
      <c r="G51" s="1"/>
      <c r="H51" s="75">
        <v>-12962539</v>
      </c>
      <c r="I51" s="1"/>
      <c r="J51" s="34">
        <v>-13070087</v>
      </c>
    </row>
    <row r="52" spans="1:10" ht="22.15" customHeight="1" x14ac:dyDescent="0.45">
      <c r="A52" s="11"/>
      <c r="B52" s="49"/>
      <c r="C52" s="49"/>
      <c r="D52" s="1">
        <v>0</v>
      </c>
      <c r="E52" s="12">
        <v>0</v>
      </c>
      <c r="F52" s="1"/>
      <c r="G52" s="1"/>
      <c r="H52" s="1"/>
      <c r="I52" s="1"/>
      <c r="J52" s="1"/>
    </row>
    <row r="53" spans="1:10" ht="22.15" customHeight="1" x14ac:dyDescent="0.45">
      <c r="A53" s="136" t="s">
        <v>24</v>
      </c>
      <c r="B53" s="49"/>
      <c r="C53" s="49"/>
      <c r="D53" s="29">
        <v>0</v>
      </c>
      <c r="E53" s="28">
        <v>0</v>
      </c>
      <c r="F53" s="29"/>
      <c r="G53" s="29"/>
      <c r="H53" s="29"/>
      <c r="I53" s="29"/>
      <c r="J53" s="29"/>
    </row>
    <row r="54" spans="1:10" ht="22.15" customHeight="1" x14ac:dyDescent="0.45">
      <c r="A54" t="s">
        <v>204</v>
      </c>
      <c r="B54" s="49"/>
      <c r="C54" s="49"/>
      <c r="D54" s="29">
        <v>0.79999200000000004</v>
      </c>
      <c r="E54" s="28">
        <v>-3.4600000000000001E-4</v>
      </c>
      <c r="F54" s="29"/>
      <c r="G54" s="29"/>
      <c r="H54" s="35">
        <v>0</v>
      </c>
      <c r="I54" s="29"/>
      <c r="J54" s="35">
        <v>0</v>
      </c>
    </row>
    <row r="55" spans="1:10" ht="22.15" customHeight="1" x14ac:dyDescent="0.45">
      <c r="A55" t="s">
        <v>166</v>
      </c>
      <c r="B55" s="84" t="s">
        <v>212</v>
      </c>
      <c r="C55" s="49"/>
      <c r="D55" s="82">
        <v>0</v>
      </c>
      <c r="E55" s="101">
        <v>-230.70793499999999</v>
      </c>
      <c r="F55" s="29"/>
      <c r="G55" s="29"/>
      <c r="H55" s="82">
        <v>0</v>
      </c>
      <c r="I55" s="29"/>
      <c r="J55" s="82">
        <v>0</v>
      </c>
    </row>
    <row r="56" spans="1:10" ht="22.15" customHeight="1" x14ac:dyDescent="0.45">
      <c r="A56" t="s">
        <v>143</v>
      </c>
      <c r="B56" s="84"/>
      <c r="C56" s="49"/>
      <c r="D56" s="35">
        <v>-319.3</v>
      </c>
      <c r="E56" s="77">
        <v>-98.729377999999997</v>
      </c>
      <c r="F56" s="29"/>
      <c r="G56" s="29"/>
      <c r="H56" s="77">
        <v>-100000000</v>
      </c>
      <c r="I56" s="29"/>
      <c r="J56" s="35">
        <v>-269300000</v>
      </c>
    </row>
    <row r="57" spans="1:10" ht="22.15" customHeight="1" x14ac:dyDescent="0.45">
      <c r="A57" t="s">
        <v>142</v>
      </c>
      <c r="B57" s="84"/>
      <c r="C57" s="49"/>
      <c r="D57" s="35">
        <v>690.31079899999997</v>
      </c>
      <c r="E57" s="44">
        <v>100.356942</v>
      </c>
      <c r="F57" s="29"/>
      <c r="G57" s="29"/>
      <c r="H57" s="78">
        <v>120627564</v>
      </c>
      <c r="I57" s="29"/>
      <c r="J57" s="35">
        <v>630218769</v>
      </c>
    </row>
    <row r="58" spans="1:10" ht="22.15" customHeight="1" x14ac:dyDescent="0.45">
      <c r="A58" t="s">
        <v>110</v>
      </c>
      <c r="B58" s="84"/>
      <c r="C58" s="49"/>
      <c r="D58" s="35">
        <v>-174.67698300000001</v>
      </c>
      <c r="E58" s="44">
        <v>-143.52027200000001</v>
      </c>
      <c r="F58" s="29"/>
      <c r="G58" s="29"/>
      <c r="H58" s="78">
        <v>-48520272</v>
      </c>
      <c r="I58" s="29"/>
      <c r="J58" s="35">
        <v>-129677795</v>
      </c>
    </row>
    <row r="59" spans="1:10" ht="22.15" customHeight="1" x14ac:dyDescent="0.45">
      <c r="A59" t="s">
        <v>205</v>
      </c>
      <c r="B59" s="84"/>
      <c r="C59" s="49"/>
      <c r="D59" s="35">
        <v>4.0000999999999998</v>
      </c>
      <c r="E59" s="44">
        <v>0</v>
      </c>
      <c r="F59" s="29"/>
      <c r="G59" s="29"/>
      <c r="H59" s="78">
        <v>0</v>
      </c>
      <c r="I59" s="29"/>
      <c r="J59" s="35">
        <v>0</v>
      </c>
    </row>
    <row r="60" spans="1:10" ht="22.15" customHeight="1" x14ac:dyDescent="0.45">
      <c r="A60" t="s">
        <v>148</v>
      </c>
      <c r="B60" s="84"/>
      <c r="C60" s="49"/>
      <c r="D60" s="35">
        <v>0</v>
      </c>
      <c r="E60" s="44">
        <v>0</v>
      </c>
      <c r="F60" s="29"/>
      <c r="G60" s="29"/>
      <c r="H60" s="78"/>
      <c r="I60" s="29"/>
      <c r="J60" s="35"/>
    </row>
    <row r="61" spans="1:10" ht="23.25" customHeight="1" x14ac:dyDescent="0.45">
      <c r="A61" t="s">
        <v>147</v>
      </c>
      <c r="B61" s="84"/>
      <c r="C61" s="49"/>
      <c r="D61" s="35">
        <v>0</v>
      </c>
      <c r="E61" s="44">
        <v>38</v>
      </c>
      <c r="F61" s="29"/>
      <c r="G61" s="29"/>
      <c r="H61" s="78">
        <v>0</v>
      </c>
      <c r="I61" s="29"/>
      <c r="J61" s="35">
        <v>0</v>
      </c>
    </row>
    <row r="62" spans="1:10" ht="22.15" customHeight="1" x14ac:dyDescent="0.45">
      <c r="A62" t="s">
        <v>112</v>
      </c>
      <c r="B62" s="84">
        <v>14</v>
      </c>
      <c r="C62" s="49"/>
      <c r="D62" s="35">
        <v>0</v>
      </c>
      <c r="E62" s="77">
        <v>0</v>
      </c>
      <c r="F62" s="29"/>
      <c r="G62" s="29"/>
      <c r="H62" s="77">
        <v>-323999500</v>
      </c>
      <c r="I62" s="29"/>
      <c r="J62" s="35">
        <v>-4999800</v>
      </c>
    </row>
    <row r="63" spans="1:10" ht="22.15" customHeight="1" x14ac:dyDescent="0.45">
      <c r="A63" t="s">
        <v>210</v>
      </c>
      <c r="B63" s="84">
        <v>14</v>
      </c>
      <c r="C63" s="49"/>
      <c r="D63" s="35">
        <v>0</v>
      </c>
      <c r="E63" s="77">
        <v>12</v>
      </c>
      <c r="F63" s="29"/>
      <c r="G63" s="29"/>
      <c r="H63" s="77">
        <v>0</v>
      </c>
      <c r="I63" s="29"/>
      <c r="J63" s="35">
        <v>0</v>
      </c>
    </row>
    <row r="64" spans="1:10" ht="22.15" customHeight="1" x14ac:dyDescent="0.45">
      <c r="A64" t="s">
        <v>160</v>
      </c>
      <c r="B64" s="84">
        <v>13</v>
      </c>
      <c r="C64" s="49"/>
      <c r="D64" s="35">
        <v>0</v>
      </c>
      <c r="E64" s="77">
        <v>-1.6</v>
      </c>
      <c r="F64" s="29"/>
      <c r="G64" s="29"/>
      <c r="H64" s="77">
        <v>-1600000</v>
      </c>
      <c r="I64" s="29"/>
      <c r="J64" s="35">
        <v>0</v>
      </c>
    </row>
    <row r="65" spans="1:12" ht="22.15" customHeight="1" x14ac:dyDescent="0.45">
      <c r="A65" t="s">
        <v>165</v>
      </c>
      <c r="B65" s="84"/>
      <c r="C65" s="49"/>
      <c r="D65" s="35">
        <v>0</v>
      </c>
      <c r="E65" s="77">
        <v>4.0000299999999998</v>
      </c>
      <c r="H65" s="35">
        <v>0</v>
      </c>
      <c r="J65" s="35">
        <v>0</v>
      </c>
    </row>
    <row r="66" spans="1:12" ht="22.15" customHeight="1" x14ac:dyDescent="0.45">
      <c r="A66" t="s">
        <v>196</v>
      </c>
      <c r="B66" s="49"/>
      <c r="C66" s="49"/>
      <c r="D66" s="35">
        <v>1.3107219999999999</v>
      </c>
      <c r="E66" s="44">
        <v>2.2013000000000001E-2</v>
      </c>
      <c r="F66" s="29"/>
      <c r="G66" s="29"/>
      <c r="H66" s="78">
        <v>0</v>
      </c>
      <c r="I66" s="29"/>
      <c r="J66" s="35">
        <v>0</v>
      </c>
    </row>
    <row r="67" spans="1:12" ht="22.15" customHeight="1" x14ac:dyDescent="0.45">
      <c r="A67" t="s">
        <v>197</v>
      </c>
      <c r="B67" s="49"/>
      <c r="C67" s="49"/>
      <c r="D67" s="35">
        <v>-55.431308999999999</v>
      </c>
      <c r="E67" s="44">
        <v>-15.391102</v>
      </c>
      <c r="F67" s="29"/>
      <c r="G67" s="29"/>
      <c r="H67" s="78">
        <v>0</v>
      </c>
      <c r="I67" s="29"/>
      <c r="J67" s="35">
        <v>-3852</v>
      </c>
    </row>
    <row r="68" spans="1:12" ht="22.15" customHeight="1" x14ac:dyDescent="0.45">
      <c r="A68" t="s">
        <v>111</v>
      </c>
      <c r="B68" s="49"/>
      <c r="C68" s="49"/>
      <c r="D68" s="35">
        <v>-13.753442</v>
      </c>
      <c r="E68" s="44">
        <v>-12.710293999999999</v>
      </c>
      <c r="F68" s="29"/>
      <c r="G68" s="29"/>
      <c r="H68" s="78">
        <v>0</v>
      </c>
      <c r="I68" s="29"/>
      <c r="J68" s="35">
        <v>0</v>
      </c>
    </row>
    <row r="69" spans="1:12" ht="22.15" customHeight="1" x14ac:dyDescent="0.45">
      <c r="A69" t="s">
        <v>109</v>
      </c>
      <c r="B69" s="84"/>
      <c r="C69" s="49"/>
      <c r="D69" s="35">
        <v>6.3999959999999998</v>
      </c>
      <c r="E69" s="77">
        <v>6.3999959999999998</v>
      </c>
      <c r="H69" s="35">
        <v>0</v>
      </c>
      <c r="J69" s="35">
        <v>0</v>
      </c>
    </row>
    <row r="70" spans="1:12" ht="22.15" customHeight="1" x14ac:dyDescent="0.45">
      <c r="A70" t="s">
        <v>191</v>
      </c>
      <c r="B70" s="84"/>
      <c r="C70" s="49"/>
      <c r="D70" s="35">
        <v>0</v>
      </c>
      <c r="E70" s="77">
        <v>0</v>
      </c>
      <c r="H70" s="35">
        <v>-40000000</v>
      </c>
      <c r="J70" s="35">
        <v>0</v>
      </c>
    </row>
    <row r="71" spans="1:12" ht="22.15" customHeight="1" x14ac:dyDescent="0.45">
      <c r="A71" t="s">
        <v>131</v>
      </c>
      <c r="B71" s="49"/>
      <c r="C71" s="49"/>
      <c r="D71" s="35">
        <v>7</v>
      </c>
      <c r="E71" s="77">
        <v>10.19401</v>
      </c>
      <c r="F71" s="29"/>
      <c r="G71" s="29"/>
      <c r="H71" s="44">
        <v>788193384</v>
      </c>
      <c r="I71" s="29"/>
      <c r="J71" s="35">
        <v>630999473</v>
      </c>
    </row>
    <row r="72" spans="1:12" ht="22.15" customHeight="1" x14ac:dyDescent="0.45">
      <c r="A72" t="s">
        <v>132</v>
      </c>
      <c r="B72" s="84"/>
      <c r="C72" s="49"/>
      <c r="D72" s="35">
        <v>35.903753000000002</v>
      </c>
      <c r="E72" s="77">
        <v>29.99709</v>
      </c>
      <c r="F72" s="29"/>
      <c r="G72" s="29"/>
      <c r="H72" s="35">
        <v>14541831.92</v>
      </c>
      <c r="I72" s="29"/>
      <c r="J72" s="35">
        <v>19290776</v>
      </c>
    </row>
    <row r="73" spans="1:12" ht="22.15" customHeight="1" x14ac:dyDescent="0.45">
      <c r="A73" s="144" t="s">
        <v>71</v>
      </c>
      <c r="B73" s="49"/>
      <c r="C73" s="49"/>
      <c r="D73" s="34">
        <v>182.56362799999999</v>
      </c>
      <c r="E73" s="93">
        <v>-301.68924600000003</v>
      </c>
      <c r="F73" s="1"/>
      <c r="G73" s="1"/>
      <c r="H73" s="75">
        <v>409243007.92000002</v>
      </c>
      <c r="I73" s="1"/>
      <c r="J73" s="34">
        <v>876527571</v>
      </c>
    </row>
    <row r="74" spans="1:12" ht="21.75" x14ac:dyDescent="0.45">
      <c r="A74" s="11"/>
      <c r="B74" s="49"/>
      <c r="C74" s="49"/>
      <c r="D74" s="1"/>
      <c r="E74" s="12"/>
      <c r="F74" s="1"/>
      <c r="G74" s="1"/>
      <c r="H74" s="1"/>
      <c r="I74" s="1"/>
      <c r="J74" s="1"/>
    </row>
    <row r="75" spans="1:12" s="3" customFormat="1" ht="22.15" customHeight="1" x14ac:dyDescent="0.5">
      <c r="A75" s="134" t="s">
        <v>84</v>
      </c>
      <c r="D75"/>
      <c r="E75" s="30"/>
      <c r="F75"/>
      <c r="G75"/>
      <c r="H75"/>
      <c r="I75"/>
      <c r="J75" s="30"/>
      <c r="L75" s="33"/>
    </row>
    <row r="76" spans="1:12" s="3" customFormat="1" ht="22.15" customHeight="1" x14ac:dyDescent="0.5">
      <c r="A76" s="135" t="s">
        <v>179</v>
      </c>
      <c r="D76"/>
      <c r="E76" s="30"/>
      <c r="F76"/>
      <c r="G76"/>
      <c r="H76"/>
      <c r="I76"/>
      <c r="J76" s="30"/>
      <c r="L76" s="33"/>
    </row>
    <row r="77" spans="1:12" ht="22.15" customHeight="1" x14ac:dyDescent="0.45">
      <c r="B77" s="49"/>
      <c r="C77" s="49"/>
      <c r="D77" s="133"/>
      <c r="E77" s="133" t="s">
        <v>85</v>
      </c>
      <c r="F77" s="133"/>
      <c r="G77" s="96"/>
      <c r="H77" s="133" t="s">
        <v>86</v>
      </c>
      <c r="I77" s="133"/>
      <c r="J77" s="133"/>
    </row>
    <row r="78" spans="1:12" ht="22.15" customHeight="1" x14ac:dyDescent="0.45">
      <c r="B78" s="49"/>
      <c r="C78" s="49"/>
      <c r="E78" s="132" t="s">
        <v>178</v>
      </c>
      <c r="G78" s="96"/>
      <c r="H78" s="132" t="s">
        <v>178</v>
      </c>
    </row>
    <row r="79" spans="1:12" ht="22.15" customHeight="1" x14ac:dyDescent="0.45">
      <c r="B79" s="84" t="s">
        <v>1</v>
      </c>
      <c r="C79" s="84"/>
      <c r="D79" s="49">
        <v>2563</v>
      </c>
      <c r="E79" s="49">
        <v>2564</v>
      </c>
      <c r="F79" s="49"/>
      <c r="G79" s="49"/>
      <c r="H79" s="49">
        <v>2564</v>
      </c>
      <c r="I79" s="49"/>
      <c r="J79" s="49">
        <v>2563</v>
      </c>
    </row>
    <row r="80" spans="1:12" ht="22.15" customHeight="1" x14ac:dyDescent="0.45">
      <c r="B80" s="84"/>
      <c r="C80" s="84"/>
      <c r="D80" s="16" t="s">
        <v>149</v>
      </c>
      <c r="E80" s="49"/>
      <c r="F80" s="49"/>
      <c r="G80" s="49"/>
      <c r="H80" s="49"/>
      <c r="I80" s="49"/>
      <c r="J80" s="49"/>
    </row>
    <row r="81" spans="1:12" ht="22.15" customHeight="1" x14ac:dyDescent="0.45">
      <c r="B81" s="84"/>
      <c r="C81" s="84"/>
      <c r="D81" s="131"/>
      <c r="E81" s="131" t="s">
        <v>188</v>
      </c>
      <c r="F81" s="131"/>
      <c r="G81" s="131"/>
      <c r="H81" s="131"/>
      <c r="I81" s="131"/>
      <c r="J81" s="131"/>
    </row>
    <row r="82" spans="1:12" ht="22.15" customHeight="1" x14ac:dyDescent="0.45">
      <c r="A82" s="136" t="s">
        <v>25</v>
      </c>
      <c r="C82" s="49"/>
      <c r="E82"/>
    </row>
    <row r="83" spans="1:12" ht="22.15" customHeight="1" x14ac:dyDescent="0.45">
      <c r="A83" t="s">
        <v>206</v>
      </c>
      <c r="C83" s="49"/>
      <c r="D83" s="35">
        <v>0</v>
      </c>
      <c r="E83" s="77">
        <v>-1</v>
      </c>
      <c r="H83" s="35">
        <v>0</v>
      </c>
      <c r="J83" s="35">
        <v>0</v>
      </c>
    </row>
    <row r="84" spans="1:12" ht="22.15" customHeight="1" x14ac:dyDescent="0.45">
      <c r="A84" t="s">
        <v>113</v>
      </c>
      <c r="B84" s="84"/>
      <c r="C84" s="49"/>
      <c r="D84" s="28">
        <v>-96.835821999999993</v>
      </c>
      <c r="E84" s="77">
        <v>-99.901307000000003</v>
      </c>
      <c r="F84" s="29"/>
      <c r="G84" s="29"/>
      <c r="H84" s="35">
        <v>0</v>
      </c>
      <c r="I84" s="29"/>
      <c r="J84" s="35">
        <v>0</v>
      </c>
    </row>
    <row r="85" spans="1:12" ht="22.15" customHeight="1" x14ac:dyDescent="0.45">
      <c r="A85" t="s">
        <v>153</v>
      </c>
      <c r="B85" s="84"/>
      <c r="C85" s="49"/>
      <c r="D85" s="28">
        <v>-2.0917789999999998</v>
      </c>
      <c r="E85" s="77">
        <v>-1.70899</v>
      </c>
      <c r="F85" s="29"/>
      <c r="G85" s="29"/>
      <c r="H85" s="35">
        <v>0</v>
      </c>
      <c r="I85" s="29"/>
      <c r="J85" s="35">
        <v>0</v>
      </c>
    </row>
    <row r="86" spans="1:12" ht="22.15" customHeight="1" x14ac:dyDescent="0.45">
      <c r="A86" t="s">
        <v>150</v>
      </c>
      <c r="B86" s="84">
        <v>25</v>
      </c>
      <c r="C86" s="49"/>
      <c r="D86" s="28">
        <v>-630.00047199999995</v>
      </c>
      <c r="E86" s="44">
        <v>-779.99448800000005</v>
      </c>
      <c r="F86" s="29"/>
      <c r="G86" s="29"/>
      <c r="H86" s="44">
        <v>-779993948</v>
      </c>
      <c r="I86" s="29"/>
      <c r="J86" s="78">
        <v>-629999929</v>
      </c>
      <c r="L86" s="78"/>
    </row>
    <row r="87" spans="1:12" ht="22.15" customHeight="1" x14ac:dyDescent="0.45">
      <c r="A87" s="144" t="s">
        <v>171</v>
      </c>
      <c r="B87" s="84"/>
      <c r="C87" s="49"/>
      <c r="D87" s="93">
        <v>-728.92807300000004</v>
      </c>
      <c r="E87" s="93">
        <v>-882.60478499999999</v>
      </c>
      <c r="F87" s="1"/>
      <c r="G87" s="1"/>
      <c r="H87" s="93">
        <v>-779993948</v>
      </c>
      <c r="I87" s="1"/>
      <c r="J87" s="93">
        <v>-629999929</v>
      </c>
    </row>
    <row r="88" spans="1:12" ht="22.15" customHeight="1" x14ac:dyDescent="0.45">
      <c r="A88" s="11"/>
      <c r="B88" s="84"/>
      <c r="C88" s="49"/>
      <c r="D88" s="81">
        <v>0</v>
      </c>
      <c r="E88" s="48">
        <v>0</v>
      </c>
      <c r="F88" s="1"/>
      <c r="G88" s="1"/>
      <c r="H88" s="94"/>
      <c r="I88" s="1"/>
      <c r="J88" s="1"/>
    </row>
    <row r="89" spans="1:12" ht="22.15" customHeight="1" x14ac:dyDescent="0.45">
      <c r="A89" s="11" t="s">
        <v>172</v>
      </c>
      <c r="B89" s="49"/>
      <c r="C89" s="49"/>
      <c r="D89" s="12">
        <v>150.72037399999999</v>
      </c>
      <c r="E89" s="85">
        <v>-306.37487070937016</v>
      </c>
      <c r="F89" s="1"/>
      <c r="G89" s="1"/>
      <c r="H89" s="85">
        <v>-383713479.07999998</v>
      </c>
      <c r="I89" s="1"/>
      <c r="J89" s="12">
        <v>233457555</v>
      </c>
      <c r="L89" s="85"/>
    </row>
    <row r="90" spans="1:12" ht="22.15" customHeight="1" x14ac:dyDescent="0.45">
      <c r="A90" s="137" t="s">
        <v>130</v>
      </c>
      <c r="B90" s="49"/>
      <c r="C90" s="49"/>
      <c r="D90" s="28">
        <v>959.69398000000001</v>
      </c>
      <c r="E90" s="77">
        <v>1110.414354</v>
      </c>
      <c r="F90" s="29"/>
      <c r="G90" s="29"/>
      <c r="H90" s="77">
        <v>442564921</v>
      </c>
      <c r="I90" s="29"/>
      <c r="J90" s="28">
        <v>209107367</v>
      </c>
      <c r="L90" s="77"/>
    </row>
    <row r="91" spans="1:12" ht="22.15" customHeight="1" thickBot="1" x14ac:dyDescent="0.5">
      <c r="A91" s="11" t="s">
        <v>187</v>
      </c>
      <c r="B91" s="84"/>
      <c r="C91" s="49"/>
      <c r="D91" s="50">
        <v>1110.414354</v>
      </c>
      <c r="E91" s="95">
        <v>804.03948329062985</v>
      </c>
      <c r="F91" s="1"/>
      <c r="G91" s="1"/>
      <c r="H91" s="95">
        <v>58851441.920000017</v>
      </c>
      <c r="I91" s="1"/>
      <c r="J91" s="50">
        <v>442564922</v>
      </c>
      <c r="L91" s="48"/>
    </row>
    <row r="92" spans="1:12" ht="22.15" customHeight="1" thickTop="1" x14ac:dyDescent="0.45">
      <c r="D92" s="29">
        <v>0</v>
      </c>
      <c r="E92" s="77">
        <v>0</v>
      </c>
      <c r="F92" s="29"/>
      <c r="G92" s="29"/>
      <c r="H92" s="35"/>
      <c r="I92" s="29"/>
      <c r="J92" s="29"/>
    </row>
    <row r="93" spans="1:12" ht="22.15" customHeight="1" x14ac:dyDescent="0.45">
      <c r="A93" s="141" t="s">
        <v>27</v>
      </c>
      <c r="D93">
        <v>0</v>
      </c>
      <c r="E93" s="77">
        <v>0</v>
      </c>
      <c r="H93" s="77"/>
    </row>
    <row r="94" spans="1:12" ht="22.15" customHeight="1" x14ac:dyDescent="0.45">
      <c r="A94" s="137" t="s">
        <v>198</v>
      </c>
      <c r="D94" s="28">
        <v>-7.2421949999999997</v>
      </c>
      <c r="E94" s="77">
        <v>1.1558539999999999</v>
      </c>
      <c r="H94" s="77">
        <v>0</v>
      </c>
      <c r="J94" s="28">
        <v>-3852</v>
      </c>
    </row>
    <row r="95" spans="1:12" ht="22.15" customHeight="1" x14ac:dyDescent="0.45">
      <c r="A95" s="137" t="s">
        <v>114</v>
      </c>
      <c r="D95" s="28">
        <v>-3.4069000000000002E-2</v>
      </c>
      <c r="E95" s="77">
        <v>1.0581999999999999E-2</v>
      </c>
      <c r="H95" s="77">
        <v>0</v>
      </c>
      <c r="J95" s="35">
        <v>0</v>
      </c>
    </row>
    <row r="96" spans="1:12" ht="22.15" customHeight="1" x14ac:dyDescent="0.45">
      <c r="A96" s="137" t="s">
        <v>115</v>
      </c>
      <c r="D96" s="28">
        <v>-59.638807999999997</v>
      </c>
      <c r="E96" s="77">
        <v>6.7270450000000004</v>
      </c>
      <c r="H96" s="77">
        <v>0</v>
      </c>
      <c r="J96" s="35">
        <v>0</v>
      </c>
    </row>
    <row r="97" spans="1:10" ht="22.15" customHeight="1" x14ac:dyDescent="0.45">
      <c r="A97" s="137" t="s">
        <v>88</v>
      </c>
      <c r="D97" s="77">
        <v>0</v>
      </c>
      <c r="E97" s="77">
        <v>0</v>
      </c>
      <c r="H97" s="77">
        <v>303999690</v>
      </c>
      <c r="J97" s="35">
        <v>317999604</v>
      </c>
    </row>
    <row r="98" spans="1:10" ht="22.15" customHeight="1" x14ac:dyDescent="0.45">
      <c r="A98" s="11"/>
      <c r="B98" s="84"/>
      <c r="C98" s="49"/>
      <c r="D98" s="1"/>
      <c r="E98" s="12"/>
      <c r="F98" s="1"/>
      <c r="G98" s="1"/>
      <c r="H98" s="1"/>
      <c r="I98" s="1"/>
      <c r="J98" s="1"/>
    </row>
  </sheetData>
  <customSheetViews>
    <customSheetView guid="{A3B3E038-AAE0-4F24-B01A-BCF5B017EAC3}" showRuler="0" topLeftCell="A43">
      <selection activeCell="C91" sqref="C91"/>
      <rowBreaks count="2" manualBreakCount="2">
        <brk id="40" max="10" man="1"/>
        <brk id="80" max="16383" man="1"/>
      </rowBreaks>
      <pageMargins left="0.75" right="0.34" top="0.48" bottom="0.2" header="0.5" footer="0.2"/>
      <pageSetup paperSize="9" scale="85" firstPageNumber="18" orientation="portrait" useFirstPageNumber="1" r:id="rId1"/>
      <headerFooter alignWithMargins="0">
        <oddFooter>&amp;Lหมายเหตุประกอบงบการเงินเป็นส่วนหนึ่งของงบการเงินนี้
&amp;C&amp;"Angsana New,Italic"&amp;14Thai GAAP Annual PLC FS Template - Thai Version October 2010&amp;R&amp;P</oddFooter>
      </headerFooter>
    </customSheetView>
  </customSheetViews>
  <phoneticPr fontId="0" type="noConversion"/>
  <pageMargins left="0.55000000000000004" right="0.34" top="0.48" bottom="0.2" header="0.5" footer="0.2"/>
  <pageSetup paperSize="9" firstPageNumber="14" fitToHeight="0" orientation="portrait" useFirstPageNumber="1" r:id="rId2"/>
  <headerFooter>
    <oddFooter xml:space="preserve">&amp;Lหมายเหตุประกอบงบการเงินเป็นส่วนหนึ่งของงบการเงินนี้
&amp;C&amp;14&amp;P
&amp;R
</oddFooter>
  </headerFooter>
  <rowBreaks count="2" manualBreakCount="2">
    <brk id="36" max="9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BS 3-4</vt:lpstr>
      <vt:lpstr>PL_5-6 </vt:lpstr>
      <vt:lpstr>CH-Consol FS 7-8</vt:lpstr>
      <vt:lpstr>CH-Separate FS 9-10</vt:lpstr>
      <vt:lpstr>CF 11-13</vt:lpstr>
      <vt:lpstr>'BS 3-4'!Print_Area</vt:lpstr>
      <vt:lpstr>'CF 11-13'!Print_Area</vt:lpstr>
      <vt:lpstr>'CH-Consol FS 7-8'!Print_Area</vt:lpstr>
      <vt:lpstr>'CH-Separate FS 9-10'!Print_Area</vt:lpstr>
      <vt:lpstr>'PL_5-6 '!Print_Area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KPMG</dc:creator>
  <cp:lastModifiedBy>Windows10</cp:lastModifiedBy>
  <cp:lastPrinted>2022-02-23T07:02:53Z</cp:lastPrinted>
  <dcterms:created xsi:type="dcterms:W3CDTF">2006-01-06T08:39:44Z</dcterms:created>
  <dcterms:modified xsi:type="dcterms:W3CDTF">2023-01-24T03:44:34Z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0">
    <vt:lpwstr>Thai</vt:lpwstr>
  </property>
  <property fmtid="{D5CDD505-2E9C-101B-9397-08002B2CF9AE}" pid="3" name="Categories0">
    <vt:lpwstr>Interim Financial Statements Template</vt:lpwstr>
  </property>
</Properties>
</file>